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ente\Desktop\Spherulites\Manuscript\Manuscript\R1\To submit\"/>
    </mc:Choice>
  </mc:AlternateContent>
  <bookViews>
    <workbookView xWindow="3180" yWindow="32760" windowWidth="27216" windowHeight="12432"/>
  </bookViews>
  <sheets>
    <sheet name="Final results" sheetId="12" r:id="rId1"/>
    <sheet name="Calculated values PLU-7" sheetId="11" r:id="rId2"/>
    <sheet name="Calculated values PLU-2a" sheetId="8" r:id="rId3"/>
    <sheet name="Det. Limit PLU-7" sheetId="10" r:id="rId4"/>
    <sheet name="Det. Limit PLU-2a" sheetId="6" r:id="rId5"/>
    <sheet name="Weight%" sheetId="5" r:id="rId6"/>
    <sheet name="Oxides" sheetId="4" r:id="rId7"/>
    <sheet name="Std Dev wt%" sheetId="1" r:id="rId8"/>
    <sheet name="Raw" sheetId="2" r:id="rId9"/>
    <sheet name="Operating conditions" sheetId="3" r:id="rId10"/>
  </sheets>
  <calcPr calcId="162913"/>
</workbook>
</file>

<file path=xl/calcChain.xml><?xml version="1.0" encoding="utf-8"?>
<calcChain xmlns="http://schemas.openxmlformats.org/spreadsheetml/2006/main">
  <c r="AD15" i="11" l="1"/>
  <c r="AC15" i="11"/>
  <c r="O15" i="11"/>
  <c r="L15" i="11"/>
  <c r="I15" i="11"/>
  <c r="F15" i="11"/>
  <c r="C15" i="11"/>
  <c r="P15" i="11"/>
  <c r="F31" i="11"/>
  <c r="AD14" i="11"/>
  <c r="AC14" i="11"/>
  <c r="O14" i="11"/>
  <c r="L14" i="11"/>
  <c r="I14" i="11"/>
  <c r="F14" i="11"/>
  <c r="C14" i="11"/>
  <c r="AD13" i="11"/>
  <c r="AC13" i="11"/>
  <c r="O13" i="11"/>
  <c r="L13" i="11"/>
  <c r="I13" i="11"/>
  <c r="F13" i="11"/>
  <c r="G13" i="11"/>
  <c r="C29" i="11"/>
  <c r="C13" i="11"/>
  <c r="AD12" i="11"/>
  <c r="AC12" i="11"/>
  <c r="O12" i="11"/>
  <c r="L12" i="11"/>
  <c r="I12" i="11"/>
  <c r="F12" i="11"/>
  <c r="C12" i="11"/>
  <c r="M12" i="11"/>
  <c r="E28" i="11"/>
  <c r="AD11" i="11"/>
  <c r="AC11" i="11"/>
  <c r="O11" i="11"/>
  <c r="L11" i="11"/>
  <c r="I11" i="11"/>
  <c r="F11" i="11"/>
  <c r="C11" i="11"/>
  <c r="AD10" i="11"/>
  <c r="AC10" i="11"/>
  <c r="O10" i="11"/>
  <c r="L10" i="11"/>
  <c r="I10" i="11"/>
  <c r="F10" i="11"/>
  <c r="C10" i="11"/>
  <c r="AD9" i="11"/>
  <c r="AC9" i="11"/>
  <c r="O9" i="11"/>
  <c r="L9" i="11"/>
  <c r="I9" i="11"/>
  <c r="F9" i="11"/>
  <c r="C9" i="11"/>
  <c r="AD8" i="11"/>
  <c r="AC8" i="11"/>
  <c r="O8" i="11"/>
  <c r="L8" i="11"/>
  <c r="I8" i="11"/>
  <c r="F8" i="11"/>
  <c r="C8" i="11"/>
  <c r="AD7" i="11"/>
  <c r="AC7" i="11"/>
  <c r="O7" i="11"/>
  <c r="L7" i="11"/>
  <c r="D7" i="11"/>
  <c r="B23" i="11"/>
  <c r="I7" i="11"/>
  <c r="F7" i="11"/>
  <c r="C7" i="11"/>
  <c r="AD6" i="11"/>
  <c r="AC6" i="11"/>
  <c r="O6" i="11"/>
  <c r="L6" i="11"/>
  <c r="I6" i="11"/>
  <c r="F6" i="11"/>
  <c r="C6" i="11"/>
  <c r="AD5" i="11"/>
  <c r="AC5" i="11"/>
  <c r="O5" i="11"/>
  <c r="L5" i="11"/>
  <c r="I5" i="11"/>
  <c r="F5" i="11"/>
  <c r="C5" i="11"/>
  <c r="AD4" i="11"/>
  <c r="AC4" i="11"/>
  <c r="O4" i="11"/>
  <c r="L4" i="11"/>
  <c r="I4" i="11"/>
  <c r="F4" i="11"/>
  <c r="C4" i="11"/>
  <c r="AD3" i="11"/>
  <c r="AC3" i="11"/>
  <c r="O3" i="11"/>
  <c r="L3" i="11"/>
  <c r="I3" i="11"/>
  <c r="F3" i="11"/>
  <c r="C3" i="11"/>
  <c r="D3" i="11"/>
  <c r="B19" i="11"/>
  <c r="AD2" i="11"/>
  <c r="AC2" i="11"/>
  <c r="O2" i="11"/>
  <c r="L2" i="11"/>
  <c r="I2" i="11"/>
  <c r="F2" i="11"/>
  <c r="C2" i="11"/>
  <c r="L47" i="10"/>
  <c r="G47" i="10"/>
  <c r="D47" i="10"/>
  <c r="L46" i="10"/>
  <c r="I46" i="10"/>
  <c r="D46" i="10"/>
  <c r="N45" i="10"/>
  <c r="I45" i="10"/>
  <c r="F45" i="10"/>
  <c r="N44" i="10"/>
  <c r="K44" i="10"/>
  <c r="F44" i="10"/>
  <c r="C44" i="10"/>
  <c r="K43" i="10"/>
  <c r="H43" i="10"/>
  <c r="C43" i="10"/>
  <c r="M42" i="10"/>
  <c r="H42" i="10"/>
  <c r="E42" i="10"/>
  <c r="M41" i="10"/>
  <c r="J41" i="10"/>
  <c r="E41" i="10"/>
  <c r="B41" i="10"/>
  <c r="J40" i="10"/>
  <c r="G40" i="10"/>
  <c r="B40" i="10"/>
  <c r="L39" i="10"/>
  <c r="G39" i="10"/>
  <c r="D39" i="10"/>
  <c r="L38" i="10"/>
  <c r="I38" i="10"/>
  <c r="D38" i="10"/>
  <c r="N37" i="10"/>
  <c r="I37" i="10"/>
  <c r="F37" i="10"/>
  <c r="N36" i="10"/>
  <c r="K36" i="10"/>
  <c r="F36" i="10"/>
  <c r="C36" i="10"/>
  <c r="K35" i="10"/>
  <c r="H35" i="10"/>
  <c r="C35" i="10"/>
  <c r="M34" i="10"/>
  <c r="H34" i="10"/>
  <c r="E34" i="10"/>
  <c r="AA31" i="10"/>
  <c r="Y31" i="10"/>
  <c r="M47" i="10"/>
  <c r="W31" i="10"/>
  <c r="U31" i="10"/>
  <c r="S31" i="10"/>
  <c r="Q31" i="10"/>
  <c r="O31" i="10"/>
  <c r="M31" i="10"/>
  <c r="K31" i="10"/>
  <c r="I31" i="10"/>
  <c r="E47" i="10"/>
  <c r="G31" i="10"/>
  <c r="E31" i="10"/>
  <c r="C31" i="10"/>
  <c r="AA30" i="10"/>
  <c r="Y30" i="10"/>
  <c r="W30" i="10"/>
  <c r="U30" i="10"/>
  <c r="S30" i="10"/>
  <c r="J46" i="10"/>
  <c r="Q30" i="10"/>
  <c r="O30" i="10"/>
  <c r="M30" i="10"/>
  <c r="K30" i="10"/>
  <c r="I30" i="10"/>
  <c r="G30" i="10"/>
  <c r="E30" i="10"/>
  <c r="C30" i="10"/>
  <c r="B46" i="10"/>
  <c r="AA29" i="10"/>
  <c r="Y29" i="10"/>
  <c r="W29" i="10"/>
  <c r="U29" i="10"/>
  <c r="S29" i="10"/>
  <c r="Q29" i="10"/>
  <c r="O29" i="10"/>
  <c r="M29" i="10"/>
  <c r="G45" i="10"/>
  <c r="K29" i="10"/>
  <c r="I29" i="10"/>
  <c r="G29" i="10"/>
  <c r="E29" i="10"/>
  <c r="C29" i="10"/>
  <c r="AA28" i="10"/>
  <c r="Y28" i="10"/>
  <c r="W28" i="10"/>
  <c r="L44" i="10"/>
  <c r="U28" i="10"/>
  <c r="S28" i="10"/>
  <c r="Q28" i="10"/>
  <c r="O28" i="10"/>
  <c r="M28" i="10"/>
  <c r="K28" i="10"/>
  <c r="I28" i="10"/>
  <c r="G28" i="10"/>
  <c r="D44" i="10"/>
  <c r="E28" i="10"/>
  <c r="C28" i="10"/>
  <c r="AA27" i="10"/>
  <c r="Y27" i="10"/>
  <c r="W27" i="10"/>
  <c r="U27" i="10"/>
  <c r="S27" i="10"/>
  <c r="Q27" i="10"/>
  <c r="I43" i="10"/>
  <c r="O27" i="10"/>
  <c r="M27" i="10"/>
  <c r="K27" i="10"/>
  <c r="I27" i="10"/>
  <c r="G27" i="10"/>
  <c r="E27" i="10"/>
  <c r="C27" i="10"/>
  <c r="AA26" i="10"/>
  <c r="N42" i="10"/>
  <c r="Y26" i="10"/>
  <c r="W26" i="10"/>
  <c r="U26" i="10"/>
  <c r="S26" i="10"/>
  <c r="Q26" i="10"/>
  <c r="O26" i="10"/>
  <c r="M26" i="10"/>
  <c r="K26" i="10"/>
  <c r="F42" i="10"/>
  <c r="I26" i="10"/>
  <c r="G26" i="10"/>
  <c r="E26" i="10"/>
  <c r="C26" i="10"/>
  <c r="AA25" i="10"/>
  <c r="Y25" i="10"/>
  <c r="W25" i="10"/>
  <c r="U25" i="10"/>
  <c r="K41" i="10"/>
  <c r="S25" i="10"/>
  <c r="Q25" i="10"/>
  <c r="O25" i="10"/>
  <c r="M25" i="10"/>
  <c r="K25" i="10"/>
  <c r="I25" i="10"/>
  <c r="G25" i="10"/>
  <c r="E25" i="10"/>
  <c r="C41" i="10"/>
  <c r="C25" i="10"/>
  <c r="AA24" i="10"/>
  <c r="Y24" i="10"/>
  <c r="W24" i="10"/>
  <c r="U24" i="10"/>
  <c r="S24" i="10"/>
  <c r="Q24" i="10"/>
  <c r="O24" i="10"/>
  <c r="H40" i="10"/>
  <c r="M24" i="10"/>
  <c r="K24" i="10"/>
  <c r="I24" i="10"/>
  <c r="G24" i="10"/>
  <c r="E24" i="10"/>
  <c r="C24" i="10"/>
  <c r="AA23" i="10"/>
  <c r="Y23" i="10"/>
  <c r="M39" i="10"/>
  <c r="W23" i="10"/>
  <c r="U23" i="10"/>
  <c r="S23" i="10"/>
  <c r="Q23" i="10"/>
  <c r="O23" i="10"/>
  <c r="M23" i="10"/>
  <c r="K23" i="10"/>
  <c r="I23" i="10"/>
  <c r="E39" i="10"/>
  <c r="G23" i="10"/>
  <c r="E23" i="10"/>
  <c r="C23" i="10"/>
  <c r="AA22" i="10"/>
  <c r="Y22" i="10"/>
  <c r="W22" i="10"/>
  <c r="U22" i="10"/>
  <c r="S22" i="10"/>
  <c r="J38" i="10"/>
  <c r="Q22" i="10"/>
  <c r="O22" i="10"/>
  <c r="M22" i="10"/>
  <c r="K22" i="10"/>
  <c r="I22" i="10"/>
  <c r="G22" i="10"/>
  <c r="E22" i="10"/>
  <c r="C22" i="10"/>
  <c r="B38" i="10"/>
  <c r="AA21" i="10"/>
  <c r="Y21" i="10"/>
  <c r="W21" i="10"/>
  <c r="U21" i="10"/>
  <c r="S21" i="10"/>
  <c r="Q21" i="10"/>
  <c r="O21" i="10"/>
  <c r="M21" i="10"/>
  <c r="G37" i="10"/>
  <c r="K21" i="10"/>
  <c r="I21" i="10"/>
  <c r="G21" i="10"/>
  <c r="E21" i="10"/>
  <c r="C21" i="10"/>
  <c r="AA20" i="10"/>
  <c r="Y20" i="10"/>
  <c r="W20" i="10"/>
  <c r="L36" i="10"/>
  <c r="U20" i="10"/>
  <c r="S20" i="10"/>
  <c r="Q20" i="10"/>
  <c r="O20" i="10"/>
  <c r="M20" i="10"/>
  <c r="K20" i="10"/>
  <c r="I20" i="10"/>
  <c r="G20" i="10"/>
  <c r="D36" i="10"/>
  <c r="E20" i="10"/>
  <c r="C20" i="10"/>
  <c r="AA19" i="10"/>
  <c r="Y19" i="10"/>
  <c r="W19" i="10"/>
  <c r="U19" i="10"/>
  <c r="S19" i="10"/>
  <c r="Q19" i="10"/>
  <c r="I35" i="10"/>
  <c r="O19" i="10"/>
  <c r="M19" i="10"/>
  <c r="K19" i="10"/>
  <c r="I19" i="10"/>
  <c r="G19" i="10"/>
  <c r="E19" i="10"/>
  <c r="C19" i="10"/>
  <c r="AA18" i="10"/>
  <c r="N34" i="10"/>
  <c r="Y18" i="10"/>
  <c r="W18" i="10"/>
  <c r="U18" i="10"/>
  <c r="S18" i="10"/>
  <c r="Q18" i="10"/>
  <c r="O18" i="10"/>
  <c r="M18" i="10"/>
  <c r="K18" i="10"/>
  <c r="F34" i="10"/>
  <c r="I18" i="10"/>
  <c r="G18" i="10"/>
  <c r="E18" i="10"/>
  <c r="C18" i="10"/>
  <c r="AA15" i="10"/>
  <c r="N47" i="10"/>
  <c r="Y15" i="10"/>
  <c r="W15" i="10"/>
  <c r="U15" i="10"/>
  <c r="K47" i="10"/>
  <c r="S15" i="10"/>
  <c r="J47" i="10"/>
  <c r="Q15" i="10"/>
  <c r="I47" i="10"/>
  <c r="O15" i="10"/>
  <c r="H47" i="10"/>
  <c r="M15" i="10"/>
  <c r="K15" i="10"/>
  <c r="F47" i="10"/>
  <c r="I15" i="10"/>
  <c r="G15" i="10"/>
  <c r="E15" i="10"/>
  <c r="C47" i="10"/>
  <c r="C15" i="10"/>
  <c r="B47" i="10"/>
  <c r="AA14" i="10"/>
  <c r="N46" i="10"/>
  <c r="Y14" i="10"/>
  <c r="M46" i="10"/>
  <c r="W14" i="10"/>
  <c r="U14" i="10"/>
  <c r="K46" i="10"/>
  <c r="S14" i="10"/>
  <c r="Q14" i="10"/>
  <c r="O14" i="10"/>
  <c r="H46" i="10"/>
  <c r="M14" i="10"/>
  <c r="G46" i="10"/>
  <c r="K14" i="10"/>
  <c r="F46" i="10"/>
  <c r="I14" i="10"/>
  <c r="E46" i="10"/>
  <c r="G14" i="10"/>
  <c r="E14" i="10"/>
  <c r="C46" i="10"/>
  <c r="C14" i="10"/>
  <c r="AA13" i="10"/>
  <c r="Y13" i="10"/>
  <c r="M45" i="10"/>
  <c r="W13" i="10"/>
  <c r="L45" i="10"/>
  <c r="U13" i="10"/>
  <c r="K45" i="10"/>
  <c r="S13" i="10"/>
  <c r="J45" i="10"/>
  <c r="Q13" i="10"/>
  <c r="O13" i="10"/>
  <c r="H45" i="10"/>
  <c r="M13" i="10"/>
  <c r="K13" i="10"/>
  <c r="I13" i="10"/>
  <c r="E45" i="10"/>
  <c r="G13" i="10"/>
  <c r="D45" i="10"/>
  <c r="E13" i="10"/>
  <c r="C45" i="10"/>
  <c r="C13" i="10"/>
  <c r="B45" i="10"/>
  <c r="AA12" i="10"/>
  <c r="Y12" i="10"/>
  <c r="M44" i="10"/>
  <c r="W12" i="10"/>
  <c r="U12" i="10"/>
  <c r="S12" i="10"/>
  <c r="J44" i="10"/>
  <c r="Q12" i="10"/>
  <c r="I44" i="10"/>
  <c r="O12" i="10"/>
  <c r="H44" i="10"/>
  <c r="M12" i="10"/>
  <c r="G44" i="10"/>
  <c r="K12" i="10"/>
  <c r="I12" i="10"/>
  <c r="E44" i="10"/>
  <c r="G12" i="10"/>
  <c r="E12" i="10"/>
  <c r="C12" i="10"/>
  <c r="B44" i="10"/>
  <c r="AA11" i="10"/>
  <c r="N43" i="10"/>
  <c r="Y11" i="10"/>
  <c r="M43" i="10"/>
  <c r="W11" i="10"/>
  <c r="L43" i="10"/>
  <c r="U11" i="10"/>
  <c r="S11" i="10"/>
  <c r="J43" i="10"/>
  <c r="Q11" i="10"/>
  <c r="O11" i="10"/>
  <c r="M11" i="10"/>
  <c r="G43" i="10"/>
  <c r="K11" i="10"/>
  <c r="F43" i="10"/>
  <c r="I11" i="10"/>
  <c r="E43" i="10"/>
  <c r="G11" i="10"/>
  <c r="D43" i="10"/>
  <c r="E11" i="10"/>
  <c r="C11" i="10"/>
  <c r="B43" i="10"/>
  <c r="AA10" i="10"/>
  <c r="Y10" i="10"/>
  <c r="W10" i="10"/>
  <c r="L42" i="10"/>
  <c r="U10" i="10"/>
  <c r="K42" i="10"/>
  <c r="S10" i="10"/>
  <c r="J42" i="10"/>
  <c r="Q10" i="10"/>
  <c r="I42" i="10"/>
  <c r="O10" i="10"/>
  <c r="M10" i="10"/>
  <c r="G42" i="10"/>
  <c r="K10" i="10"/>
  <c r="I10" i="10"/>
  <c r="G10" i="10"/>
  <c r="D42" i="10"/>
  <c r="E10" i="10"/>
  <c r="C42" i="10"/>
  <c r="C10" i="10"/>
  <c r="B42" i="10"/>
  <c r="AA9" i="10"/>
  <c r="N41" i="10"/>
  <c r="Y9" i="10"/>
  <c r="W9" i="10"/>
  <c r="L41" i="10"/>
  <c r="U9" i="10"/>
  <c r="S9" i="10"/>
  <c r="Q9" i="10"/>
  <c r="I41" i="10"/>
  <c r="O9" i="10"/>
  <c r="H41" i="10"/>
  <c r="M9" i="10"/>
  <c r="G41" i="10"/>
  <c r="K9" i="10"/>
  <c r="F41" i="10"/>
  <c r="I9" i="10"/>
  <c r="G9" i="10"/>
  <c r="D41" i="10"/>
  <c r="E9" i="10"/>
  <c r="C9" i="10"/>
  <c r="AA8" i="10"/>
  <c r="N40" i="10"/>
  <c r="Y8" i="10"/>
  <c r="M40" i="10"/>
  <c r="W8" i="10"/>
  <c r="L40" i="10"/>
  <c r="U8" i="10"/>
  <c r="K40" i="10"/>
  <c r="S8" i="10"/>
  <c r="Q8" i="10"/>
  <c r="I40" i="10"/>
  <c r="O8" i="10"/>
  <c r="M8" i="10"/>
  <c r="K8" i="10"/>
  <c r="F40" i="10"/>
  <c r="I8" i="10"/>
  <c r="E40" i="10"/>
  <c r="G8" i="10"/>
  <c r="D40" i="10"/>
  <c r="E8" i="10"/>
  <c r="C40" i="10"/>
  <c r="C8" i="10"/>
  <c r="AA7" i="10"/>
  <c r="N39" i="10"/>
  <c r="Y7" i="10"/>
  <c r="W7" i="10"/>
  <c r="U7" i="10"/>
  <c r="K39" i="10"/>
  <c r="S7" i="10"/>
  <c r="J39" i="10"/>
  <c r="Q7" i="10"/>
  <c r="I39" i="10"/>
  <c r="O7" i="10"/>
  <c r="H39" i="10"/>
  <c r="M7" i="10"/>
  <c r="K7" i="10"/>
  <c r="F39" i="10"/>
  <c r="I7" i="10"/>
  <c r="G7" i="10"/>
  <c r="E7" i="10"/>
  <c r="C39" i="10"/>
  <c r="C7" i="10"/>
  <c r="B39" i="10"/>
  <c r="AA6" i="10"/>
  <c r="N38" i="10"/>
  <c r="Y6" i="10"/>
  <c r="M38" i="10"/>
  <c r="W6" i="10"/>
  <c r="U6" i="10"/>
  <c r="K38" i="10"/>
  <c r="S6" i="10"/>
  <c r="Q6" i="10"/>
  <c r="O6" i="10"/>
  <c r="H38" i="10"/>
  <c r="M6" i="10"/>
  <c r="G38" i="10"/>
  <c r="K6" i="10"/>
  <c r="F38" i="10"/>
  <c r="I6" i="10"/>
  <c r="E38" i="10"/>
  <c r="G6" i="10"/>
  <c r="E6" i="10"/>
  <c r="C38" i="10"/>
  <c r="C6" i="10"/>
  <c r="AA5" i="10"/>
  <c r="Y5" i="10"/>
  <c r="M37" i="10"/>
  <c r="W5" i="10"/>
  <c r="L37" i="10"/>
  <c r="U5" i="10"/>
  <c r="K37" i="10"/>
  <c r="S5" i="10"/>
  <c r="J37" i="10"/>
  <c r="Q5" i="10"/>
  <c r="O5" i="10"/>
  <c r="H37" i="10"/>
  <c r="M5" i="10"/>
  <c r="K5" i="10"/>
  <c r="I5" i="10"/>
  <c r="E37" i="10"/>
  <c r="G5" i="10"/>
  <c r="D37" i="10"/>
  <c r="E5" i="10"/>
  <c r="C37" i="10"/>
  <c r="C5" i="10"/>
  <c r="B37" i="10"/>
  <c r="AA4" i="10"/>
  <c r="Y4" i="10"/>
  <c r="M36" i="10"/>
  <c r="W4" i="10"/>
  <c r="U4" i="10"/>
  <c r="S4" i="10"/>
  <c r="J36" i="10"/>
  <c r="Q4" i="10"/>
  <c r="I36" i="10"/>
  <c r="O4" i="10"/>
  <c r="H36" i="10"/>
  <c r="M4" i="10"/>
  <c r="G36" i="10"/>
  <c r="K4" i="10"/>
  <c r="I4" i="10"/>
  <c r="E36" i="10"/>
  <c r="G4" i="10"/>
  <c r="E4" i="10"/>
  <c r="C4" i="10"/>
  <c r="B36" i="10"/>
  <c r="AA3" i="10"/>
  <c r="N35" i="10"/>
  <c r="Y3" i="10"/>
  <c r="M35" i="10"/>
  <c r="W3" i="10"/>
  <c r="L35" i="10"/>
  <c r="U3" i="10"/>
  <c r="S3" i="10"/>
  <c r="J35" i="10"/>
  <c r="Q3" i="10"/>
  <c r="O3" i="10"/>
  <c r="M3" i="10"/>
  <c r="G35" i="10"/>
  <c r="K3" i="10"/>
  <c r="F35" i="10"/>
  <c r="I3" i="10"/>
  <c r="E35" i="10"/>
  <c r="G3" i="10"/>
  <c r="D35" i="10"/>
  <c r="E3" i="10"/>
  <c r="C3" i="10"/>
  <c r="B35" i="10"/>
  <c r="AA2" i="10"/>
  <c r="Y2" i="10"/>
  <c r="W2" i="10"/>
  <c r="L34" i="10"/>
  <c r="U2" i="10"/>
  <c r="K34" i="10"/>
  <c r="S2" i="10"/>
  <c r="J34" i="10"/>
  <c r="Q2" i="10"/>
  <c r="I34" i="10"/>
  <c r="O2" i="10"/>
  <c r="M2" i="10"/>
  <c r="G34" i="10"/>
  <c r="K2" i="10"/>
  <c r="I2" i="10"/>
  <c r="G2" i="10"/>
  <c r="D34" i="10"/>
  <c r="E2" i="10"/>
  <c r="C34" i="10"/>
  <c r="C2" i="10"/>
  <c r="B34" i="10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50" i="8"/>
  <c r="F51" i="8"/>
  <c r="F52" i="8"/>
  <c r="F53" i="8"/>
  <c r="F54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6" i="8"/>
  <c r="E47" i="8"/>
  <c r="E48" i="8"/>
  <c r="E49" i="8"/>
  <c r="E50" i="8"/>
  <c r="E51" i="8"/>
  <c r="E52" i="8"/>
  <c r="E53" i="8"/>
  <c r="E54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46" i="8"/>
  <c r="D47" i="8"/>
  <c r="D48" i="8"/>
  <c r="D49" i="8"/>
  <c r="D50" i="8"/>
  <c r="D51" i="8"/>
  <c r="D52" i="8"/>
  <c r="D53" i="8"/>
  <c r="D54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6" i="8"/>
  <c r="C47" i="8"/>
  <c r="C48" i="8"/>
  <c r="C49" i="8"/>
  <c r="C50" i="8"/>
  <c r="C51" i="8"/>
  <c r="C52" i="8"/>
  <c r="C53" i="8"/>
  <c r="C54" i="8"/>
  <c r="B31" i="8"/>
  <c r="B32" i="8"/>
  <c r="B33" i="8"/>
  <c r="B34" i="8"/>
  <c r="B35" i="8"/>
  <c r="B36" i="8"/>
  <c r="B37" i="8"/>
  <c r="B38" i="8"/>
  <c r="B39" i="8"/>
  <c r="B40" i="8"/>
  <c r="B41" i="8"/>
  <c r="B42" i="8"/>
  <c r="B43" i="8"/>
  <c r="B44" i="8"/>
  <c r="B45" i="8"/>
  <c r="B46" i="8"/>
  <c r="B47" i="8"/>
  <c r="B48" i="8"/>
  <c r="B49" i="8"/>
  <c r="B50" i="8"/>
  <c r="B51" i="8"/>
  <c r="B52" i="8"/>
  <c r="B53" i="8"/>
  <c r="B54" i="8"/>
  <c r="F30" i="8"/>
  <c r="E30" i="8"/>
  <c r="D30" i="8"/>
  <c r="C30" i="8"/>
  <c r="B30" i="8"/>
  <c r="F3" i="8"/>
  <c r="O4" i="8"/>
  <c r="O5" i="8"/>
  <c r="O6" i="8"/>
  <c r="O7" i="8"/>
  <c r="O8" i="8"/>
  <c r="O9" i="8"/>
  <c r="O10" i="8"/>
  <c r="O11" i="8"/>
  <c r="O12" i="8"/>
  <c r="O13" i="8"/>
  <c r="O14" i="8"/>
  <c r="O15" i="8"/>
  <c r="O16" i="8"/>
  <c r="O17" i="8"/>
  <c r="O18" i="8"/>
  <c r="O19" i="8"/>
  <c r="O20" i="8"/>
  <c r="O21" i="8"/>
  <c r="O22" i="8"/>
  <c r="O23" i="8"/>
  <c r="O24" i="8"/>
  <c r="O25" i="8"/>
  <c r="O26" i="8"/>
  <c r="O27" i="8"/>
  <c r="O3" i="8"/>
  <c r="L4" i="8"/>
  <c r="L5" i="8"/>
  <c r="L6" i="8"/>
  <c r="L7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3" i="8"/>
  <c r="I4" i="8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3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C4" i="8"/>
  <c r="Q4" i="8"/>
  <c r="C5" i="8"/>
  <c r="Q5" i="8"/>
  <c r="C6" i="8"/>
  <c r="C7" i="8"/>
  <c r="C8" i="8"/>
  <c r="C9" i="8"/>
  <c r="C10" i="8"/>
  <c r="C11" i="8"/>
  <c r="C12" i="8"/>
  <c r="Q12" i="8"/>
  <c r="C13" i="8"/>
  <c r="Q13" i="8"/>
  <c r="C14" i="8"/>
  <c r="C15" i="8"/>
  <c r="C16" i="8"/>
  <c r="C17" i="8"/>
  <c r="C18" i="8"/>
  <c r="C19" i="8"/>
  <c r="C20" i="8"/>
  <c r="Q20" i="8"/>
  <c r="C21" i="8"/>
  <c r="Q21" i="8"/>
  <c r="C22" i="8"/>
  <c r="C23" i="8"/>
  <c r="C24" i="8"/>
  <c r="C25" i="8"/>
  <c r="C26" i="8"/>
  <c r="C27" i="8"/>
  <c r="C3" i="8"/>
  <c r="M3" i="8"/>
  <c r="AB4" i="8"/>
  <c r="AB5" i="8"/>
  <c r="AB6" i="8"/>
  <c r="AB7" i="8"/>
  <c r="AB8" i="8"/>
  <c r="AB9" i="8"/>
  <c r="AB10" i="8"/>
  <c r="AB11" i="8"/>
  <c r="AB12" i="8"/>
  <c r="AB13" i="8"/>
  <c r="AB14" i="8"/>
  <c r="AB15" i="8"/>
  <c r="AB16" i="8"/>
  <c r="AB17" i="8"/>
  <c r="AB18" i="8"/>
  <c r="AB19" i="8"/>
  <c r="AB20" i="8"/>
  <c r="AB21" i="8"/>
  <c r="AB22" i="8"/>
  <c r="AB23" i="8"/>
  <c r="AB24" i="8"/>
  <c r="AB25" i="8"/>
  <c r="AB26" i="8"/>
  <c r="AB27" i="8"/>
  <c r="AB3" i="8"/>
  <c r="AA4" i="8"/>
  <c r="AA5" i="8"/>
  <c r="AA6" i="8"/>
  <c r="AA7" i="8"/>
  <c r="AA8" i="8"/>
  <c r="AA9" i="8"/>
  <c r="AA10" i="8"/>
  <c r="AA11" i="8"/>
  <c r="AA12" i="8"/>
  <c r="AA13" i="8"/>
  <c r="AA14" i="8"/>
  <c r="AA15" i="8"/>
  <c r="AA16" i="8"/>
  <c r="AA17" i="8"/>
  <c r="AA18" i="8"/>
  <c r="AA19" i="8"/>
  <c r="AA20" i="8"/>
  <c r="AA21" i="8"/>
  <c r="AA22" i="8"/>
  <c r="AA23" i="8"/>
  <c r="AA24" i="8"/>
  <c r="AA25" i="8"/>
  <c r="AA26" i="8"/>
  <c r="AA27" i="8"/>
  <c r="AA3" i="8"/>
  <c r="Y60" i="6"/>
  <c r="Y61" i="6"/>
  <c r="Y62" i="6"/>
  <c r="Y63" i="6"/>
  <c r="Y64" i="6"/>
  <c r="Y65" i="6"/>
  <c r="Y66" i="6"/>
  <c r="Y67" i="6"/>
  <c r="Y68" i="6"/>
  <c r="Y69" i="6"/>
  <c r="Y70" i="6"/>
  <c r="Y71" i="6"/>
  <c r="Y72" i="6"/>
  <c r="Y73" i="6"/>
  <c r="Y74" i="6"/>
  <c r="Y75" i="6"/>
  <c r="Y76" i="6"/>
  <c r="Y77" i="6"/>
  <c r="Y78" i="6"/>
  <c r="Y79" i="6"/>
  <c r="Y80" i="6"/>
  <c r="Y81" i="6"/>
  <c r="Y82" i="6"/>
  <c r="Y83" i="6"/>
  <c r="W60" i="6"/>
  <c r="W61" i="6"/>
  <c r="W62" i="6"/>
  <c r="W63" i="6"/>
  <c r="W64" i="6"/>
  <c r="W65" i="6"/>
  <c r="W66" i="6"/>
  <c r="W67" i="6"/>
  <c r="W68" i="6"/>
  <c r="W69" i="6"/>
  <c r="W70" i="6"/>
  <c r="W71" i="6"/>
  <c r="W72" i="6"/>
  <c r="W73" i="6"/>
  <c r="W74" i="6"/>
  <c r="W75" i="6"/>
  <c r="W76" i="6"/>
  <c r="W77" i="6"/>
  <c r="W78" i="6"/>
  <c r="W79" i="6"/>
  <c r="W80" i="6"/>
  <c r="W81" i="6"/>
  <c r="W82" i="6"/>
  <c r="W83" i="6"/>
  <c r="U60" i="6"/>
  <c r="U61" i="6"/>
  <c r="U62" i="6"/>
  <c r="U63" i="6"/>
  <c r="U64" i="6"/>
  <c r="U65" i="6"/>
  <c r="U66" i="6"/>
  <c r="U67" i="6"/>
  <c r="U68" i="6"/>
  <c r="U69" i="6"/>
  <c r="U70" i="6"/>
  <c r="U71" i="6"/>
  <c r="U72" i="6"/>
  <c r="U73" i="6"/>
  <c r="U74" i="6"/>
  <c r="U75" i="6"/>
  <c r="U76" i="6"/>
  <c r="U77" i="6"/>
  <c r="U78" i="6"/>
  <c r="U79" i="6"/>
  <c r="U80" i="6"/>
  <c r="U81" i="6"/>
  <c r="U82" i="6"/>
  <c r="U83" i="6"/>
  <c r="S60" i="6"/>
  <c r="S61" i="6"/>
  <c r="S62" i="6"/>
  <c r="S63" i="6"/>
  <c r="S64" i="6"/>
  <c r="S65" i="6"/>
  <c r="S66" i="6"/>
  <c r="S67" i="6"/>
  <c r="S68" i="6"/>
  <c r="S69" i="6"/>
  <c r="S70" i="6"/>
  <c r="S71" i="6"/>
  <c r="S72" i="6"/>
  <c r="S73" i="6"/>
  <c r="S74" i="6"/>
  <c r="S75" i="6"/>
  <c r="S76" i="6"/>
  <c r="S77" i="6"/>
  <c r="S78" i="6"/>
  <c r="S79" i="6"/>
  <c r="S80" i="6"/>
  <c r="S81" i="6"/>
  <c r="S82" i="6"/>
  <c r="S83" i="6"/>
  <c r="Q60" i="6"/>
  <c r="Q61" i="6"/>
  <c r="Q62" i="6"/>
  <c r="Q63" i="6"/>
  <c r="Q64" i="6"/>
  <c r="Q65" i="6"/>
  <c r="Q66" i="6"/>
  <c r="Q67" i="6"/>
  <c r="Q68" i="6"/>
  <c r="Q69" i="6"/>
  <c r="Q70" i="6"/>
  <c r="Q71" i="6"/>
  <c r="Q72" i="6"/>
  <c r="Q73" i="6"/>
  <c r="Q74" i="6"/>
  <c r="Q75" i="6"/>
  <c r="Q76" i="6"/>
  <c r="Q77" i="6"/>
  <c r="Q78" i="6"/>
  <c r="Q79" i="6"/>
  <c r="Q80" i="6"/>
  <c r="Q81" i="6"/>
  <c r="Q82" i="6"/>
  <c r="Q83" i="6"/>
  <c r="O60" i="6"/>
  <c r="O61" i="6"/>
  <c r="O62" i="6"/>
  <c r="O63" i="6"/>
  <c r="O64" i="6"/>
  <c r="O65" i="6"/>
  <c r="O66" i="6"/>
  <c r="O67" i="6"/>
  <c r="O68" i="6"/>
  <c r="O69" i="6"/>
  <c r="O70" i="6"/>
  <c r="O71" i="6"/>
  <c r="O72" i="6"/>
  <c r="O73" i="6"/>
  <c r="O74" i="6"/>
  <c r="O75" i="6"/>
  <c r="O76" i="6"/>
  <c r="O77" i="6"/>
  <c r="O78" i="6"/>
  <c r="O79" i="6"/>
  <c r="O80" i="6"/>
  <c r="O81" i="6"/>
  <c r="O82" i="6"/>
  <c r="O83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K60" i="6"/>
  <c r="K61" i="6"/>
  <c r="K62" i="6"/>
  <c r="K63" i="6"/>
  <c r="K64" i="6"/>
  <c r="K65" i="6"/>
  <c r="K66" i="6"/>
  <c r="K67" i="6"/>
  <c r="K68" i="6"/>
  <c r="K69" i="6"/>
  <c r="K70" i="6"/>
  <c r="K71" i="6"/>
  <c r="K72" i="6"/>
  <c r="K73" i="6"/>
  <c r="K74" i="6"/>
  <c r="K75" i="6"/>
  <c r="K76" i="6"/>
  <c r="K77" i="6"/>
  <c r="K78" i="6"/>
  <c r="K79" i="6"/>
  <c r="K80" i="6"/>
  <c r="K81" i="6"/>
  <c r="K82" i="6"/>
  <c r="K83" i="6"/>
  <c r="I60" i="6"/>
  <c r="I61" i="6"/>
  <c r="I62" i="6"/>
  <c r="I63" i="6"/>
  <c r="I64" i="6"/>
  <c r="I65" i="6"/>
  <c r="I66" i="6"/>
  <c r="I67" i="6"/>
  <c r="I68" i="6"/>
  <c r="I69" i="6"/>
  <c r="I70" i="6"/>
  <c r="I71" i="6"/>
  <c r="I72" i="6"/>
  <c r="I73" i="6"/>
  <c r="I74" i="6"/>
  <c r="I75" i="6"/>
  <c r="I76" i="6"/>
  <c r="I77" i="6"/>
  <c r="I78" i="6"/>
  <c r="I79" i="6"/>
  <c r="I80" i="6"/>
  <c r="I81" i="6"/>
  <c r="I82" i="6"/>
  <c r="I83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80" i="6"/>
  <c r="G81" i="6"/>
  <c r="G82" i="6"/>
  <c r="G83" i="6"/>
  <c r="Y59" i="6"/>
  <c r="W59" i="6"/>
  <c r="U59" i="6"/>
  <c r="S59" i="6"/>
  <c r="Q59" i="6"/>
  <c r="O59" i="6"/>
  <c r="M59" i="6"/>
  <c r="K59" i="6"/>
  <c r="I59" i="6"/>
  <c r="G59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59" i="6"/>
  <c r="C61" i="6"/>
  <c r="C62" i="6"/>
  <c r="C63" i="6"/>
  <c r="C64" i="6"/>
  <c r="C65" i="6"/>
  <c r="C66" i="6"/>
  <c r="C67" i="6"/>
  <c r="C68" i="6"/>
  <c r="C69" i="6"/>
  <c r="C70" i="6"/>
  <c r="C71" i="6"/>
  <c r="C72" i="6"/>
  <c r="C73" i="6"/>
  <c r="C74" i="6"/>
  <c r="C75" i="6"/>
  <c r="C76" i="6"/>
  <c r="C77" i="6"/>
  <c r="C78" i="6"/>
  <c r="C79" i="6"/>
  <c r="C80" i="6"/>
  <c r="C81" i="6"/>
  <c r="C82" i="6"/>
  <c r="C83" i="6"/>
  <c r="C60" i="6"/>
  <c r="C59" i="6"/>
  <c r="Y32" i="6"/>
  <c r="Y33" i="6"/>
  <c r="Y34" i="6"/>
  <c r="Y35" i="6"/>
  <c r="Y36" i="6"/>
  <c r="Y37" i="6"/>
  <c r="Y38" i="6"/>
  <c r="Y39" i="6"/>
  <c r="Y40" i="6"/>
  <c r="Y41" i="6"/>
  <c r="Y42" i="6"/>
  <c r="Y43" i="6"/>
  <c r="Y44" i="6"/>
  <c r="Y45" i="6"/>
  <c r="Y46" i="6"/>
  <c r="Y47" i="6"/>
  <c r="Y48" i="6"/>
  <c r="Y49" i="6"/>
  <c r="Y50" i="6"/>
  <c r="Y51" i="6"/>
  <c r="Y52" i="6"/>
  <c r="Y53" i="6"/>
  <c r="Y54" i="6"/>
  <c r="Y55" i="6"/>
  <c r="W32" i="6"/>
  <c r="W33" i="6"/>
  <c r="W34" i="6"/>
  <c r="W35" i="6"/>
  <c r="W36" i="6"/>
  <c r="W37" i="6"/>
  <c r="W38" i="6"/>
  <c r="W39" i="6"/>
  <c r="W40" i="6"/>
  <c r="W41" i="6"/>
  <c r="W42" i="6"/>
  <c r="W43" i="6"/>
  <c r="W44" i="6"/>
  <c r="W45" i="6"/>
  <c r="W46" i="6"/>
  <c r="W47" i="6"/>
  <c r="W48" i="6"/>
  <c r="W49" i="6"/>
  <c r="W50" i="6"/>
  <c r="W51" i="6"/>
  <c r="W52" i="6"/>
  <c r="W53" i="6"/>
  <c r="W54" i="6"/>
  <c r="W55" i="6"/>
  <c r="U32" i="6"/>
  <c r="U33" i="6"/>
  <c r="U34" i="6"/>
  <c r="U35" i="6"/>
  <c r="U36" i="6"/>
  <c r="U37" i="6"/>
  <c r="U38" i="6"/>
  <c r="U39" i="6"/>
  <c r="U40" i="6"/>
  <c r="U41" i="6"/>
  <c r="U42" i="6"/>
  <c r="U43" i="6"/>
  <c r="U44" i="6"/>
  <c r="U45" i="6"/>
  <c r="U46" i="6"/>
  <c r="U47" i="6"/>
  <c r="U48" i="6"/>
  <c r="U49" i="6"/>
  <c r="U50" i="6"/>
  <c r="U51" i="6"/>
  <c r="U52" i="6"/>
  <c r="U53" i="6"/>
  <c r="U54" i="6"/>
  <c r="U55" i="6"/>
  <c r="S32" i="6"/>
  <c r="S33" i="6"/>
  <c r="S34" i="6"/>
  <c r="S35" i="6"/>
  <c r="S36" i="6"/>
  <c r="S37" i="6"/>
  <c r="S38" i="6"/>
  <c r="S39" i="6"/>
  <c r="S40" i="6"/>
  <c r="S41" i="6"/>
  <c r="S42" i="6"/>
  <c r="S43" i="6"/>
  <c r="S44" i="6"/>
  <c r="S45" i="6"/>
  <c r="S46" i="6"/>
  <c r="S47" i="6"/>
  <c r="S48" i="6"/>
  <c r="S49" i="6"/>
  <c r="S50" i="6"/>
  <c r="S51" i="6"/>
  <c r="S52" i="6"/>
  <c r="S53" i="6"/>
  <c r="S54" i="6"/>
  <c r="S55" i="6"/>
  <c r="Q32" i="6"/>
  <c r="Q33" i="6"/>
  <c r="Q34" i="6"/>
  <c r="Q35" i="6"/>
  <c r="Q36" i="6"/>
  <c r="Q37" i="6"/>
  <c r="Q38" i="6"/>
  <c r="Q39" i="6"/>
  <c r="Q40" i="6"/>
  <c r="Q41" i="6"/>
  <c r="Q42" i="6"/>
  <c r="Q43" i="6"/>
  <c r="Q44" i="6"/>
  <c r="Q45" i="6"/>
  <c r="Q46" i="6"/>
  <c r="Q47" i="6"/>
  <c r="Q48" i="6"/>
  <c r="Q49" i="6"/>
  <c r="Q50" i="6"/>
  <c r="Q51" i="6"/>
  <c r="Q52" i="6"/>
  <c r="Q53" i="6"/>
  <c r="Q54" i="6"/>
  <c r="Q55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O46" i="6"/>
  <c r="O47" i="6"/>
  <c r="O48" i="6"/>
  <c r="O49" i="6"/>
  <c r="O50" i="6"/>
  <c r="O51" i="6"/>
  <c r="O52" i="6"/>
  <c r="O53" i="6"/>
  <c r="O54" i="6"/>
  <c r="O55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31" i="6"/>
  <c r="Y31" i="6"/>
  <c r="W31" i="6"/>
  <c r="U31" i="6"/>
  <c r="S31" i="6"/>
  <c r="Q31" i="6"/>
  <c r="O31" i="6"/>
  <c r="M31" i="6"/>
  <c r="K31" i="6"/>
  <c r="I31" i="6"/>
  <c r="G31" i="6"/>
  <c r="E31" i="6"/>
  <c r="Y4" i="6"/>
  <c r="Y5" i="6"/>
  <c r="Y6" i="6"/>
  <c r="Y7" i="6"/>
  <c r="Y8" i="6"/>
  <c r="Y9" i="6"/>
  <c r="Y10" i="6"/>
  <c r="Y11" i="6"/>
  <c r="Y12" i="6"/>
  <c r="Y13" i="6"/>
  <c r="Y14" i="6"/>
  <c r="Y15" i="6"/>
  <c r="Y16" i="6"/>
  <c r="Y17" i="6"/>
  <c r="Y18" i="6"/>
  <c r="Y19" i="6"/>
  <c r="Y20" i="6"/>
  <c r="Y21" i="6"/>
  <c r="Y22" i="6"/>
  <c r="Y23" i="6"/>
  <c r="Y24" i="6"/>
  <c r="Y25" i="6"/>
  <c r="Y26" i="6"/>
  <c r="Y27" i="6"/>
  <c r="W4" i="6"/>
  <c r="W5" i="6"/>
  <c r="W6" i="6"/>
  <c r="W7" i="6"/>
  <c r="W8" i="6"/>
  <c r="W9" i="6"/>
  <c r="W10" i="6"/>
  <c r="W11" i="6"/>
  <c r="W12" i="6"/>
  <c r="W13" i="6"/>
  <c r="W14" i="6"/>
  <c r="W15" i="6"/>
  <c r="W16" i="6"/>
  <c r="W17" i="6"/>
  <c r="W18" i="6"/>
  <c r="W19" i="6"/>
  <c r="W20" i="6"/>
  <c r="W21" i="6"/>
  <c r="W22" i="6"/>
  <c r="W23" i="6"/>
  <c r="W24" i="6"/>
  <c r="W25" i="6"/>
  <c r="W26" i="6"/>
  <c r="W27" i="6"/>
  <c r="U4" i="6"/>
  <c r="U5" i="6"/>
  <c r="U6" i="6"/>
  <c r="U7" i="6"/>
  <c r="U8" i="6"/>
  <c r="U9" i="6"/>
  <c r="U10" i="6"/>
  <c r="U11" i="6"/>
  <c r="U12" i="6"/>
  <c r="U13" i="6"/>
  <c r="U14" i="6"/>
  <c r="U15" i="6"/>
  <c r="U16" i="6"/>
  <c r="U17" i="6"/>
  <c r="U18" i="6"/>
  <c r="U19" i="6"/>
  <c r="U20" i="6"/>
  <c r="U21" i="6"/>
  <c r="U22" i="6"/>
  <c r="U23" i="6"/>
  <c r="U24" i="6"/>
  <c r="U25" i="6"/>
  <c r="U26" i="6"/>
  <c r="U27" i="6"/>
  <c r="S4" i="6"/>
  <c r="S5" i="6"/>
  <c r="S6" i="6"/>
  <c r="S7" i="6"/>
  <c r="S8" i="6"/>
  <c r="S9" i="6"/>
  <c r="S10" i="6"/>
  <c r="S11" i="6"/>
  <c r="S12" i="6"/>
  <c r="S13" i="6"/>
  <c r="S14" i="6"/>
  <c r="S15" i="6"/>
  <c r="S16" i="6"/>
  <c r="S17" i="6"/>
  <c r="S18" i="6"/>
  <c r="S19" i="6"/>
  <c r="S20" i="6"/>
  <c r="S21" i="6"/>
  <c r="S22" i="6"/>
  <c r="S23" i="6"/>
  <c r="S24" i="6"/>
  <c r="S25" i="6"/>
  <c r="S26" i="6"/>
  <c r="S27" i="6"/>
  <c r="Q4" i="6"/>
  <c r="Q5" i="6"/>
  <c r="Q6" i="6"/>
  <c r="Q7" i="6"/>
  <c r="Q8" i="6"/>
  <c r="Q9" i="6"/>
  <c r="Q10" i="6"/>
  <c r="Q11" i="6"/>
  <c r="Q12" i="6"/>
  <c r="Q13" i="6"/>
  <c r="Q14" i="6"/>
  <c r="Q15" i="6"/>
  <c r="Q16" i="6"/>
  <c r="Q17" i="6"/>
  <c r="Q18" i="6"/>
  <c r="Q19" i="6"/>
  <c r="Q20" i="6"/>
  <c r="Q21" i="6"/>
  <c r="Q22" i="6"/>
  <c r="Q23" i="6"/>
  <c r="Q24" i="6"/>
  <c r="Q25" i="6"/>
  <c r="Q26" i="6"/>
  <c r="Q27" i="6"/>
  <c r="O4" i="6"/>
  <c r="O5" i="6"/>
  <c r="O6" i="6"/>
  <c r="O7" i="6"/>
  <c r="O8" i="6"/>
  <c r="O9" i="6"/>
  <c r="O10" i="6"/>
  <c r="O11" i="6"/>
  <c r="O12" i="6"/>
  <c r="O13" i="6"/>
  <c r="O14" i="6"/>
  <c r="O15" i="6"/>
  <c r="O16" i="6"/>
  <c r="O17" i="6"/>
  <c r="O18" i="6"/>
  <c r="O19" i="6"/>
  <c r="O20" i="6"/>
  <c r="O21" i="6"/>
  <c r="O22" i="6"/>
  <c r="O23" i="6"/>
  <c r="O24" i="6"/>
  <c r="O25" i="6"/>
  <c r="O26" i="6"/>
  <c r="O27" i="6"/>
  <c r="M4" i="6"/>
  <c r="M5" i="6"/>
  <c r="M6" i="6"/>
  <c r="M7" i="6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1" i="6"/>
  <c r="M22" i="6"/>
  <c r="M23" i="6"/>
  <c r="M24" i="6"/>
  <c r="M25" i="6"/>
  <c r="M26" i="6"/>
  <c r="M27" i="6"/>
  <c r="K4" i="6"/>
  <c r="K5" i="6"/>
  <c r="K6" i="6"/>
  <c r="K7" i="6"/>
  <c r="K8" i="6"/>
  <c r="K9" i="6"/>
  <c r="K10" i="6"/>
  <c r="K11" i="6"/>
  <c r="K12" i="6"/>
  <c r="K13" i="6"/>
  <c r="K14" i="6"/>
  <c r="K15" i="6"/>
  <c r="K16" i="6"/>
  <c r="K17" i="6"/>
  <c r="K18" i="6"/>
  <c r="K19" i="6"/>
  <c r="K20" i="6"/>
  <c r="K21" i="6"/>
  <c r="K22" i="6"/>
  <c r="K23" i="6"/>
  <c r="K24" i="6"/>
  <c r="K25" i="6"/>
  <c r="K26" i="6"/>
  <c r="K27" i="6"/>
  <c r="I4" i="6"/>
  <c r="I5" i="6"/>
  <c r="I6" i="6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1" i="6"/>
  <c r="I22" i="6"/>
  <c r="I23" i="6"/>
  <c r="I24" i="6"/>
  <c r="I25" i="6"/>
  <c r="I26" i="6"/>
  <c r="I27" i="6"/>
  <c r="G4" i="6"/>
  <c r="G5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E4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Y3" i="6"/>
  <c r="W3" i="6"/>
  <c r="U3" i="6"/>
  <c r="S3" i="6"/>
  <c r="Q3" i="6"/>
  <c r="O3" i="6"/>
  <c r="M3" i="6"/>
  <c r="K3" i="6"/>
  <c r="I3" i="6"/>
  <c r="G3" i="6"/>
  <c r="E3" i="6"/>
  <c r="C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3" i="6"/>
  <c r="Q26" i="8"/>
  <c r="Q22" i="8"/>
  <c r="Q14" i="8"/>
  <c r="Q6" i="8"/>
  <c r="J22" i="8"/>
  <c r="J21" i="8"/>
  <c r="P12" i="8"/>
  <c r="P11" i="8"/>
  <c r="Q23" i="8"/>
  <c r="Q15" i="8"/>
  <c r="Q7" i="8"/>
  <c r="G24" i="8"/>
  <c r="J16" i="8"/>
  <c r="M17" i="8"/>
  <c r="P26" i="8"/>
  <c r="M18" i="8"/>
  <c r="P10" i="8"/>
  <c r="G3" i="8"/>
  <c r="Q24" i="8"/>
  <c r="Q16" i="8"/>
  <c r="Q8" i="8"/>
  <c r="M26" i="8"/>
  <c r="M10" i="8"/>
  <c r="G22" i="8"/>
  <c r="G14" i="8"/>
  <c r="J3" i="8"/>
  <c r="G21" i="8"/>
  <c r="G13" i="8"/>
  <c r="J14" i="8"/>
  <c r="Q3" i="8"/>
  <c r="G4" i="8"/>
  <c r="J13" i="8"/>
  <c r="M22" i="8"/>
  <c r="M14" i="8"/>
  <c r="Q27" i="8"/>
  <c r="Q19" i="8"/>
  <c r="Q11" i="8"/>
  <c r="J4" i="8"/>
  <c r="M21" i="8"/>
  <c r="M13" i="8"/>
  <c r="P22" i="8"/>
  <c r="P14" i="8"/>
  <c r="G10" i="8"/>
  <c r="M4" i="8"/>
  <c r="P21" i="8"/>
  <c r="Q25" i="8"/>
  <c r="Q17" i="8"/>
  <c r="Q9" i="8"/>
  <c r="J26" i="8"/>
  <c r="J10" i="8"/>
  <c r="M27" i="8"/>
  <c r="P4" i="8"/>
  <c r="G26" i="8"/>
  <c r="D9" i="8"/>
  <c r="Q10" i="8"/>
  <c r="D23" i="8"/>
  <c r="G15" i="8"/>
  <c r="M16" i="8"/>
  <c r="M8" i="8"/>
  <c r="J25" i="8"/>
  <c r="D22" i="8"/>
  <c r="P3" i="8"/>
  <c r="P13" i="8"/>
  <c r="Q18" i="8"/>
  <c r="J7" i="8"/>
  <c r="D14" i="8"/>
  <c r="G6" i="8"/>
  <c r="D4" i="8"/>
  <c r="M6" i="8"/>
  <c r="D26" i="8"/>
  <c r="M20" i="8"/>
  <c r="J5" i="8"/>
  <c r="D3" i="8"/>
  <c r="P27" i="8"/>
  <c r="P19" i="8"/>
  <c r="J12" i="8"/>
  <c r="J11" i="8"/>
  <c r="J20" i="8"/>
  <c r="P25" i="8"/>
  <c r="M25" i="8"/>
  <c r="G25" i="8"/>
  <c r="G18" i="8"/>
  <c r="P17" i="8"/>
  <c r="G16" i="8"/>
  <c r="P16" i="8"/>
  <c r="D12" i="8"/>
  <c r="M12" i="8"/>
  <c r="G12" i="8"/>
  <c r="G11" i="8"/>
  <c r="M11" i="8"/>
  <c r="D8" i="8"/>
  <c r="G8" i="8"/>
  <c r="P8" i="8"/>
  <c r="J8" i="8"/>
  <c r="G7" i="8"/>
  <c r="M7" i="8"/>
  <c r="P7" i="8"/>
  <c r="J6" i="8"/>
  <c r="P6" i="8"/>
  <c r="G5" i="8"/>
  <c r="M5" i="8"/>
  <c r="P5" i="8"/>
  <c r="G27" i="8"/>
  <c r="J27" i="8"/>
  <c r="J24" i="8"/>
  <c r="M24" i="8"/>
  <c r="P24" i="8"/>
  <c r="M23" i="8"/>
  <c r="G23" i="8"/>
  <c r="P23" i="8"/>
  <c r="J23" i="8"/>
  <c r="P20" i="8"/>
  <c r="G20" i="8"/>
  <c r="G19" i="8"/>
  <c r="M19" i="8"/>
  <c r="J19" i="8"/>
  <c r="J18" i="8"/>
  <c r="P18" i="8"/>
  <c r="J17" i="8"/>
  <c r="G17" i="8"/>
  <c r="P15" i="8"/>
  <c r="M15" i="8"/>
  <c r="J15" i="8"/>
  <c r="G9" i="8"/>
  <c r="J9" i="8"/>
  <c r="M9" i="8"/>
  <c r="P9" i="8"/>
  <c r="D10" i="8"/>
  <c r="D15" i="8"/>
  <c r="D24" i="8"/>
  <c r="D16" i="8"/>
  <c r="D21" i="8"/>
  <c r="D25" i="8"/>
  <c r="D17" i="8"/>
  <c r="D11" i="8"/>
  <c r="D7" i="8"/>
  <c r="D6" i="8"/>
  <c r="D5" i="8"/>
  <c r="D27" i="8"/>
  <c r="D20" i="8"/>
  <c r="D19" i="8"/>
  <c r="D18" i="8"/>
  <c r="D13" i="8"/>
  <c r="M9" i="11"/>
  <c r="E25" i="11"/>
  <c r="J14" i="11"/>
  <c r="D30" i="11"/>
  <c r="D15" i="11"/>
  <c r="B31" i="11"/>
  <c r="D4" i="11"/>
  <c r="G5" i="11"/>
  <c r="C21" i="11"/>
  <c r="J7" i="11"/>
  <c r="D23" i="11"/>
  <c r="G3" i="11"/>
  <c r="C19" i="11"/>
  <c r="M5" i="11"/>
  <c r="E21" i="11"/>
  <c r="P7" i="11"/>
  <c r="F23" i="11"/>
  <c r="P11" i="11"/>
  <c r="F27" i="11"/>
  <c r="P2" i="11"/>
  <c r="F18" i="11"/>
  <c r="M13" i="11"/>
  <c r="E29" i="11"/>
  <c r="D9" i="11"/>
  <c r="P10" i="11"/>
  <c r="F26" i="11"/>
  <c r="J11" i="11"/>
  <c r="D27" i="11"/>
  <c r="P3" i="11"/>
  <c r="F19" i="11"/>
  <c r="D6" i="11"/>
  <c r="B22" i="11"/>
  <c r="J15" i="11"/>
  <c r="D31" i="11"/>
  <c r="J2" i="11"/>
  <c r="D18" i="11"/>
  <c r="G4" i="11"/>
  <c r="C20" i="11"/>
  <c r="G6" i="11"/>
  <c r="C22" i="11"/>
  <c r="G7" i="11"/>
  <c r="C23" i="11"/>
  <c r="G8" i="11"/>
  <c r="C24" i="11"/>
  <c r="D11" i="11"/>
  <c r="B27" i="11"/>
  <c r="D13" i="11"/>
  <c r="Q13" i="11"/>
  <c r="J6" i="11"/>
  <c r="D22" i="11"/>
  <c r="M3" i="11"/>
  <c r="E19" i="11"/>
  <c r="M4" i="11"/>
  <c r="E20" i="11"/>
  <c r="M6" i="11"/>
  <c r="E22" i="11"/>
  <c r="J8" i="11"/>
  <c r="D24" i="11"/>
  <c r="J9" i="11"/>
  <c r="D25" i="11"/>
  <c r="J10" i="11"/>
  <c r="D26" i="11"/>
  <c r="G12" i="11"/>
  <c r="C28" i="11"/>
  <c r="G14" i="11"/>
  <c r="C30" i="11"/>
  <c r="G15" i="11"/>
  <c r="C31" i="11"/>
  <c r="P4" i="11"/>
  <c r="F20" i="11"/>
  <c r="P6" i="11"/>
  <c r="F22" i="11"/>
  <c r="M7" i="11"/>
  <c r="E23" i="11"/>
  <c r="M8" i="11"/>
  <c r="E24" i="11"/>
  <c r="M10" i="11"/>
  <c r="E26" i="11"/>
  <c r="J12" i="11"/>
  <c r="D28" i="11"/>
  <c r="J13" i="11"/>
  <c r="D29" i="11"/>
  <c r="P5" i="11"/>
  <c r="F21" i="11"/>
  <c r="P8" i="11"/>
  <c r="F24" i="11"/>
  <c r="M11" i="11"/>
  <c r="E27" i="11"/>
  <c r="M14" i="11"/>
  <c r="E30" i="11"/>
  <c r="J3" i="11"/>
  <c r="D19" i="11"/>
  <c r="J4" i="11"/>
  <c r="D20" i="11"/>
  <c r="P9" i="11"/>
  <c r="F25" i="11"/>
  <c r="P12" i="11"/>
  <c r="F28" i="11"/>
  <c r="P14" i="11"/>
  <c r="F30" i="11"/>
  <c r="M15" i="11"/>
  <c r="E31" i="11"/>
  <c r="M2" i="11"/>
  <c r="E18" i="11"/>
  <c r="J5" i="11"/>
  <c r="D21" i="11"/>
  <c r="G9" i="11"/>
  <c r="C25" i="11"/>
  <c r="G11" i="11"/>
  <c r="C27" i="11"/>
  <c r="D5" i="11"/>
  <c r="B21" i="11"/>
  <c r="P13" i="11"/>
  <c r="F29" i="11"/>
  <c r="B20" i="11"/>
  <c r="B25" i="11"/>
  <c r="B29" i="11"/>
  <c r="G2" i="11"/>
  <c r="C18" i="11"/>
  <c r="G10" i="11"/>
  <c r="C26" i="11"/>
  <c r="D12" i="11"/>
  <c r="Q15" i="11"/>
  <c r="D14" i="11"/>
  <c r="D8" i="11"/>
  <c r="D2" i="11"/>
  <c r="D10" i="11"/>
  <c r="Q4" i="11"/>
  <c r="Q7" i="11"/>
  <c r="Q11" i="11"/>
  <c r="Q9" i="11"/>
  <c r="Q5" i="11"/>
  <c r="Q6" i="11"/>
  <c r="Q3" i="11"/>
  <c r="B28" i="11"/>
  <c r="Q12" i="11"/>
  <c r="Q2" i="11"/>
  <c r="B18" i="11"/>
  <c r="Q8" i="11"/>
  <c r="B24" i="11"/>
  <c r="Q10" i="11"/>
  <c r="B26" i="11"/>
  <c r="B30" i="11"/>
  <c r="Q14" i="11"/>
</calcChain>
</file>

<file path=xl/sharedStrings.xml><?xml version="1.0" encoding="utf-8"?>
<sst xmlns="http://schemas.openxmlformats.org/spreadsheetml/2006/main" count="2936" uniqueCount="360">
  <si>
    <t>Formula</t>
  </si>
  <si>
    <t>Na2O</t>
  </si>
  <si>
    <t>K2O</t>
  </si>
  <si>
    <t>MgO</t>
  </si>
  <si>
    <t>CaO</t>
  </si>
  <si>
    <t>MnO</t>
  </si>
  <si>
    <t>FeO</t>
  </si>
  <si>
    <t>SrO</t>
  </si>
  <si>
    <t>BaO</t>
  </si>
  <si>
    <t>Al2O3</t>
  </si>
  <si>
    <t>CO2</t>
  </si>
  <si>
    <t>SiO2</t>
  </si>
  <si>
    <t>P2O5</t>
  </si>
  <si>
    <t>SO3</t>
  </si>
  <si>
    <t>Total</t>
  </si>
  <si>
    <t>Comment</t>
  </si>
  <si>
    <t>Point#</t>
  </si>
  <si>
    <t>X</t>
  </si>
  <si>
    <t>Y</t>
  </si>
  <si>
    <t>Z</t>
  </si>
  <si>
    <t xml:space="preserve">1 / 1 . </t>
  </si>
  <si>
    <t>PLU-2a_1</t>
  </si>
  <si>
    <t xml:space="preserve">2 / 1 . </t>
  </si>
  <si>
    <t>PLU-2a_2</t>
  </si>
  <si>
    <t xml:space="preserve">3 / 1 . </t>
  </si>
  <si>
    <t>PLU-2a_3</t>
  </si>
  <si>
    <t xml:space="preserve">4 / 1 . </t>
  </si>
  <si>
    <t>PLU-2a_4</t>
  </si>
  <si>
    <t xml:space="preserve">5 / 1 . </t>
  </si>
  <si>
    <t>PLU-2a_5</t>
  </si>
  <si>
    <t xml:space="preserve">6 / 1 . </t>
  </si>
  <si>
    <t>PLU-2a_6</t>
  </si>
  <si>
    <t xml:space="preserve">7 / 1 . </t>
  </si>
  <si>
    <t>PLU-2a_7</t>
  </si>
  <si>
    <t xml:space="preserve">8 / 1 . </t>
  </si>
  <si>
    <t>PLU-2a_8</t>
  </si>
  <si>
    <t xml:space="preserve">9 / 1 . </t>
  </si>
  <si>
    <t>PLU-2a_9</t>
  </si>
  <si>
    <t xml:space="preserve">10 / 1 . </t>
  </si>
  <si>
    <t>PLU-2a_10</t>
  </si>
  <si>
    <t xml:space="preserve">11 / 1 . </t>
  </si>
  <si>
    <t>PLU-2a_11</t>
  </si>
  <si>
    <t xml:space="preserve">12 / 1 . </t>
  </si>
  <si>
    <t>PLU-2a_12</t>
  </si>
  <si>
    <t xml:space="preserve">13 / 1 . </t>
  </si>
  <si>
    <t>PLU-2a_13</t>
  </si>
  <si>
    <t xml:space="preserve">14 / 1 . </t>
  </si>
  <si>
    <t>PLU-2a_14</t>
  </si>
  <si>
    <t xml:space="preserve">15 / 1 . </t>
  </si>
  <si>
    <t>PLU-2a_15</t>
  </si>
  <si>
    <t xml:space="preserve">16 / 1 . </t>
  </si>
  <si>
    <t>PLU-2a_16</t>
  </si>
  <si>
    <t xml:space="preserve">17 / 1 . </t>
  </si>
  <si>
    <t>PLU-2a_17</t>
  </si>
  <si>
    <t xml:space="preserve">18 / 1 . </t>
  </si>
  <si>
    <t>PLU-2a_18</t>
  </si>
  <si>
    <t xml:space="preserve">19 / 1 . </t>
  </si>
  <si>
    <t>PLU-2a_19</t>
  </si>
  <si>
    <t xml:space="preserve">20 / 1 . </t>
  </si>
  <si>
    <t>PLU-2a_20</t>
  </si>
  <si>
    <t xml:space="preserve">21 / 1 . </t>
  </si>
  <si>
    <t>PLU-2a_21</t>
  </si>
  <si>
    <t xml:space="preserve">22 / 1 . </t>
  </si>
  <si>
    <t>PLU-2a_22</t>
  </si>
  <si>
    <t xml:space="preserve">23 / 1 . </t>
  </si>
  <si>
    <t>PLU-2a_23</t>
  </si>
  <si>
    <t xml:space="preserve">24 / 1 . </t>
  </si>
  <si>
    <t>PLU-2a_24</t>
  </si>
  <si>
    <t xml:space="preserve">25 / 1 . </t>
  </si>
  <si>
    <t>PLU-2a_25</t>
  </si>
  <si>
    <t>Weight%</t>
  </si>
  <si>
    <t>Mg</t>
  </si>
  <si>
    <t>Al</t>
  </si>
  <si>
    <t>Si</t>
  </si>
  <si>
    <t>Fe</t>
  </si>
  <si>
    <t>Mn</t>
  </si>
  <si>
    <t>Ca</t>
  </si>
  <si>
    <t>Ba</t>
  </si>
  <si>
    <t>S</t>
  </si>
  <si>
    <t>Sr</t>
  </si>
  <si>
    <t>Na</t>
  </si>
  <si>
    <t>P</t>
  </si>
  <si>
    <t>K</t>
  </si>
  <si>
    <t>O</t>
  </si>
  <si>
    <t>C</t>
  </si>
  <si>
    <t>Det.Lim ppm</t>
  </si>
  <si>
    <t>StdDev wt%</t>
  </si>
  <si>
    <t>Beam curr (nA)</t>
  </si>
  <si>
    <t>Peak cnt (cps)</t>
  </si>
  <si>
    <t>Pk/Bg</t>
  </si>
  <si>
    <t>Bg cnt (cps)</t>
  </si>
  <si>
    <t>Bg1 cnt (cps)</t>
  </si>
  <si>
    <t>Bg2 cnt (cps)</t>
  </si>
  <si>
    <t>Ix/Istd</t>
  </si>
  <si>
    <t>Norm Weight%</t>
  </si>
  <si>
    <t>Atomic%</t>
  </si>
  <si>
    <t>1 / 1 .     X = 11713.    Y = 24899.    Z = 38.   Comment : PLU-2a_1</t>
  </si>
  <si>
    <t>Oxide</t>
  </si>
  <si>
    <t>2 / 1 .     X = 11312.    Y = 25333.    Z = 38.   Comment : PLU-2a_2</t>
  </si>
  <si>
    <t>3 / 1 .     X = 11688.    Y = 25321.    Z = 38.   Comment : PLU-2a_3</t>
  </si>
  <si>
    <t>4 / 1 .     X = 11815.    Y = 25314.    Z = 38.   Comment : PLU-2a_4</t>
  </si>
  <si>
    <t>5 / 1 .     X = 11869.    Y = 25734.    Z = 35.   Comment : PLU-2a_5</t>
  </si>
  <si>
    <t>6 / 1 .     X = 11865.    Y = 25844.    Z = 35.   Comment : PLU-2a_6</t>
  </si>
  <si>
    <t>7 / 1 .     X = 11870.    Y = 26203.    Z = 35.   Comment : PLU-2a_7</t>
  </si>
  <si>
    <t>8 / 1 .     X = 11720.    Y = 26572.    Z = 35.   Comment : PLU-2a_8</t>
  </si>
  <si>
    <t>9 / 1 .     X = 11635.    Y = 26573.    Z = 35.   Comment : PLU-2a_9</t>
  </si>
  <si>
    <t>10 / 1 .     X = 11633.    Y = 26612.    Z = 35.   Comment : PLU-2a_10</t>
  </si>
  <si>
    <t>11 / 1 .     X = 11482.    Y = 26659.    Z = 35.   Comment : PLU-2a_11</t>
  </si>
  <si>
    <t>12 / 1 .     X = 11435.    Y = 26850.    Z = 35.   Comment : PLU-2a_12</t>
  </si>
  <si>
    <t>13 / 1 .     X = 11271.    Y = 27257.    Z = 33.   Comment : PLU-2a_13</t>
  </si>
  <si>
    <t>14 / 1 .     X = 11360.    Y = 27431.    Z = 33.   Comment : PLU-2a_14</t>
  </si>
  <si>
    <t>15 / 1 .     X = 11320.    Y = 27521.    Z = 33.   Comment : PLU-2a_15</t>
  </si>
  <si>
    <t>16 / 1 .     X = 11161.    Y = 27734.    Z = 33.   Comment : PLU-2a_16</t>
  </si>
  <si>
    <t>17 / 1 .     X = 11055.    Y = 27975.    Z = 33.   Comment : PLU-2a_17</t>
  </si>
  <si>
    <t>18 / 1 .     X = 11030.    Y = 28016.    Z = 33.   Comment : PLU-2a_18</t>
  </si>
  <si>
    <t>19 / 1 .     X = 11002.    Y = 28067.    Z = 33.   Comment : PLU-2a_19</t>
  </si>
  <si>
    <t>20 / 1 .     X = 10992.    Y = 28173.    Z = 33.   Comment : PLU-2a_20</t>
  </si>
  <si>
    <t>21 / 1 .     X = 10874.    Y = 28355.    Z = 33.   Comment : PLU-2a_21</t>
  </si>
  <si>
    <t>22 / 1 .     X = 10850.    Y = 28438.    Z = 33.   Comment : PLU-2a_22</t>
  </si>
  <si>
    <t>23 / 1 .     X = 8736.    Y = 25836.    Z = 48.   Comment : PLU-2a_23</t>
  </si>
  <si>
    <t>24 / 1 .     X = 6936.    Y = 26317.    Z = 53.   Comment : PLU-2a_24</t>
  </si>
  <si>
    <t>25 / 1 .     X = 7157.    Y = 26689.    Z = 51.   Comment : PLU-2a_25</t>
  </si>
  <si>
    <t xml:space="preserve"> </t>
  </si>
  <si>
    <t xml:space="preserve"> Sp</t>
  </si>
  <si>
    <t>Elements</t>
  </si>
  <si>
    <t>Xtal</t>
  </si>
  <si>
    <t>Position</t>
  </si>
  <si>
    <t>Bg+</t>
  </si>
  <si>
    <t>Bg-</t>
  </si>
  <si>
    <t>Slope</t>
  </si>
  <si>
    <t>Bias</t>
  </si>
  <si>
    <t>Gain</t>
  </si>
  <si>
    <t>Dtime</t>
  </si>
  <si>
    <t>Blin</t>
  </si>
  <si>
    <t>Wind</t>
  </si>
  <si>
    <t>Mode</t>
  </si>
  <si>
    <t xml:space="preserve"> Sp3</t>
  </si>
  <si>
    <t>Mg Ka</t>
  </si>
  <si>
    <t>TAP</t>
  </si>
  <si>
    <t xml:space="preserve">   </t>
  </si>
  <si>
    <t>Inte</t>
  </si>
  <si>
    <t>Al Ka</t>
  </si>
  <si>
    <t>Si Ka</t>
  </si>
  <si>
    <t xml:space="preserve"> Sp2</t>
  </si>
  <si>
    <t>Fe Ka</t>
  </si>
  <si>
    <t>LIF</t>
  </si>
  <si>
    <t>Mn Ka</t>
  </si>
  <si>
    <t xml:space="preserve"> Sp4</t>
  </si>
  <si>
    <t>Ca Ka</t>
  </si>
  <si>
    <t>LPET</t>
  </si>
  <si>
    <t>Ba La</t>
  </si>
  <si>
    <t>S  Ka</t>
  </si>
  <si>
    <t>Sr La</t>
  </si>
  <si>
    <t xml:space="preserve"> Sp1</t>
  </si>
  <si>
    <t>Na Ka</t>
  </si>
  <si>
    <t>PC0</t>
  </si>
  <si>
    <t>P  Ka</t>
  </si>
  <si>
    <t>K  Ka</t>
  </si>
  <si>
    <t xml:space="preserve"> Mg On MgO </t>
  </si>
  <si>
    <t xml:space="preserve"> Al, K  On Orthoclase </t>
  </si>
  <si>
    <t xml:space="preserve"> Si, Ca On Diopside </t>
  </si>
  <si>
    <t xml:space="preserve"> Fe On Fe2O3 </t>
  </si>
  <si>
    <t xml:space="preserve"> Mn On Rhodonite </t>
  </si>
  <si>
    <t xml:space="preserve"> Ba, S  On Barite </t>
  </si>
  <si>
    <t xml:space="preserve"> Sr On Celestine </t>
  </si>
  <si>
    <t xml:space="preserve"> Na On Albite </t>
  </si>
  <si>
    <t xml:space="preserve"> P  On NdPO4 </t>
  </si>
  <si>
    <t xml:space="preserve"> MgO = Mg : 60.3028%, O  : 39.6972% </t>
  </si>
  <si>
    <t xml:space="preserve"> Orthoclase = K  : 12.18%, Al : 9.81%, Si : 30.4%, O  : 46.47%, Na : 1.01%, Ba : 0.13% </t>
  </si>
  <si>
    <t xml:space="preserve"> Diopside = Ca : 18.48%, Mg : 10.75%, Si : 25.95%, O  : 44.08%, Na : 0.07%, Al : 0.15%, Cr : 0.01%, Mn : 0.05%, Fe : 0.42%, Ni : 0.02% </t>
  </si>
  <si>
    <t xml:space="preserve"> Fe2O3 = Fe : 69.9426%, O  : 30.0574% </t>
  </si>
  <si>
    <t xml:space="preserve"> Rhodonite = O  : 37.72%, Mg : 0.98%, Si : 21.63%, Ca : 5.2%, Mn : 33.68%, Fe : 0.79% </t>
  </si>
  <si>
    <t xml:space="preserve"> Barite = Ba : 58.8415%, S  : 13.7367%, O  : 27.4218% </t>
  </si>
  <si>
    <t xml:space="preserve"> Celestine = Sr : 47.7026%, S  : 17.4543%, O  : 34.8431% </t>
  </si>
  <si>
    <t xml:space="preserve"> Albite = Na : 8.71%, Al : 10.32%, Si : 32.1%, O  : 48.76%, K  : 0.11% </t>
  </si>
  <si>
    <t xml:space="preserve"> NdPO4 = Nd : 60.2976%, P  : 12.9482%, O  : 26.7542% </t>
  </si>
  <si>
    <t xml:space="preserve"> Mg : MgO_MgSp3_001.calDat (Mg : 745.1 cps/nA) </t>
  </si>
  <si>
    <t xml:space="preserve"> Al, K  : Orthoclase_AlSp3_K Sp1_K Sp4_008.calDat (Al : 152.7 cps/nA, K  : 167.0 cps/nA) </t>
  </si>
  <si>
    <t xml:space="preserve"> Si, Ca : Diopside_SiSp3_CaSp4_002.calDat (Si : 399.4 cps/nA, Ca : 301.7 cps/nA) </t>
  </si>
  <si>
    <t xml:space="preserve"> Fe : Fe2O3_FeSp2_015.calDat (Fe : 135.4 cps/nA) </t>
  </si>
  <si>
    <t xml:space="preserve"> Mn : Rhodonite_MnSp2_MnSp4_001.calDat (Mn : 55.7 cps/nA) </t>
  </si>
  <si>
    <t xml:space="preserve"> Ba : Barite_BaSp1_BaSp2_BaSp4_003.calDat (Ba : 463.7 cps/nA) </t>
  </si>
  <si>
    <t xml:space="preserve"> S  : Barite_S Sp1_S Sp4_004.calDat (S  : 105.5 cps/nA) </t>
  </si>
  <si>
    <t xml:space="preserve"> Sr : Celestine_SrSp3_001.calDat (Sr : 297.0 cps/nA) </t>
  </si>
  <si>
    <t xml:space="preserve"> Na : Albite_NaSp1_NaSp3_002.calDat (Na : 166.7 cps/nA) </t>
  </si>
  <si>
    <t xml:space="preserve"> P  : NdPO4_P Sp3_NdSp4_001.calDat (P  : 152.4 cps/nA) </t>
  </si>
  <si>
    <t>Point</t>
  </si>
  <si>
    <t>S+Al+Si+P</t>
  </si>
  <si>
    <t>Na+K+Ba</t>
  </si>
  <si>
    <t>SUM</t>
  </si>
  <si>
    <t xml:space="preserve">Sp Elements Xtal Position Bg1 Bg2 Slope Bias Gain Dtime Blin Wind Mode </t>
  </si>
  <si>
    <t>Sp4 Mg Ka  TAP 38503     1125 1.15 1308 3057 1 560   Inte</t>
  </si>
  <si>
    <t>Sp4 Na Ka  TAP 46352     538 1.04 1300 2977 1 560   Inte</t>
  </si>
  <si>
    <t>Sp2 Ca Ka  LPET 38386 -900 1200     1830 927 1 560   Inte</t>
  </si>
  <si>
    <t>Sp5 S  Ka  LPET 61390 -1720 1770     1840 966 3 560   Inte</t>
  </si>
  <si>
    <t>Sp2 P  Ka  LPET 70381 -2330 1600     1832 933 1 560   Inte</t>
  </si>
  <si>
    <t>Sp2 Ba La  LPET 31722     500 1.05 1831 940 3 560   Inte</t>
  </si>
  <si>
    <t>Sp2 K  Ka  LPET 42762     600 1.1 1830 923 3 560   Inte</t>
  </si>
  <si>
    <t>Sp3 Mn Ka  LLIF 52172 -1915     0.88 1845 450 3 560   Inte</t>
  </si>
  <si>
    <t>Sp3 Fe Ka  LLIF 48080     1900 1.14 1844 453 3 560   Inte</t>
  </si>
  <si>
    <t>Sp4 Sr La  TAP 26726     1760 1.19 1302 3056 1 560   Inte</t>
  </si>
  <si>
    <t>Sp3 Ce La  LLIF 63456     1065 1.05 1820 1000 1 560   Inte</t>
  </si>
  <si>
    <t>Sp4 Si Ka  TAP 27736     1100 1.11 1305 3057 1 560   Inte</t>
  </si>
  <si>
    <t>Sp4 Al Ka  TAP 32467 -2050 1300     1304 3016 1 560   Inte</t>
  </si>
  <si>
    <t>Mg On MgO-coated</t>
  </si>
  <si>
    <t>Na On Albite-coated</t>
  </si>
  <si>
    <t>Ca ,Si On Diopside-coated</t>
  </si>
  <si>
    <t>S  ,Sr On SrSO4-coated</t>
  </si>
  <si>
    <t>P  On Ca5P3O12Cl</t>
  </si>
  <si>
    <t>Ba On BaSO4</t>
  </si>
  <si>
    <t>K  On Orthoclase</t>
  </si>
  <si>
    <t>Mn On Rodonite</t>
  </si>
  <si>
    <t>Fe On Fe2O3-coated</t>
  </si>
  <si>
    <t>Ce On CePO4</t>
  </si>
  <si>
    <t>Al On Orthoclase-coated</t>
  </si>
  <si>
    <t>MgO-coated = Mg : 60.30 %, O  : 39.70 %</t>
  </si>
  <si>
    <t>Albite-coated = O  : 48.84 %, Na : 8.53 %, Al : 10.06 %, Si : 32.44 %, K  : 0.08 %, Ca : 0.07 %</t>
  </si>
  <si>
    <t>Diopside-coated = O  : 44.25 %, Na : 0.05 %, Mg : 10.84 %, Al : 0.03 %, Si : 25.88 %, Ca : 18.38 %, Ti : 0.03 %, Cr : 0.01 %, Mn : 0.07 %, Fe : 0.70 %</t>
  </si>
  <si>
    <t>SrSO4-coated = O  : 34.85 %, S  : 17.45 %, Sr : 47.70 %</t>
  </si>
  <si>
    <t>Ca5P3O12Cl = Ca : 38.48 %, P  : 17.84 %, O  : 36.87 %, Cl : 6.81 %</t>
  </si>
  <si>
    <t>BaSO4 = Ba : 58.84 %, S  : 13.74 %, O  : 27.42 %</t>
  </si>
  <si>
    <t>Orthoclase = Na : 1.01 %, Al : 9.81 %, Si : 30.40 %, K  : 12.18 %, Ba : 0.13 %, O  : 46.47 %</t>
  </si>
  <si>
    <t>Rodonite = O  : 37.88 %, Mg : 1.12 %, Si : 22.17 %, Ca : 5.11 %, Mn : 32.93 %, Fe : 0.79 %</t>
  </si>
  <si>
    <t>Fe2O3-coated = O  : 30.06 %, Fe : 69.94 %</t>
  </si>
  <si>
    <t>CePO4 = Ce : 59.60 %, P  : 13.18 %, O  : 27.22 %</t>
  </si>
  <si>
    <t>Orthoclase-coated = O  : 46.28 %, Na : 1.01 %, Mg : 0.00 %, Al : 9.82 %, Si : 30.43 %, K  : 12.19 %, Ca : 0.01 %, Ti : 0.01 %, Fe : 0.02 %, Sr : 0.04 %, Ba : 0.13 %</t>
  </si>
  <si>
    <t>Mg : Geology\MgO-coated_15kV_MgKa-Sp4-TAP_011.calDat (Mg : 192.5 cps/nA)</t>
  </si>
  <si>
    <t>Na : Geology\Albite-coated_15kV_NaKa-Sp4-TAP_011.calDat (Na : 9.6 cps/nA)</t>
  </si>
  <si>
    <t>Ca : Geology\Diopside-coated_15kV_SiKa-Sp4-TAP_CaKa-Sp2-LPET_CaKa-Sp5-LPET_004.calDat (Ca : 445.4 cps/nA)</t>
  </si>
  <si>
    <t>S  : Geology\SrSO4-coated_15kV_SKa-Sp2-LPET_SKa-Sp5-LPET_001.calDat (S  : 138.5 cps/nA)</t>
  </si>
  <si>
    <t>P  : Geology\Ca5P3O12Cl_15kV_PKa-Sp2-LPET_001.calDat (P  : 130.2 cps/nA)</t>
  </si>
  <si>
    <t>Ba : Geology\BaSO4_15kV_BaLa-Sp2-LPET_BaLa-Sp3-LLIF_BaLa-Sp5-LPET_001.calDat (Ba : 741.5 cps/nA)</t>
  </si>
  <si>
    <t>K  : Geology\Orthoclase_15kV_AlKa-Sp4-TAP_SiKa-Sp5-LPET_KKa-Sp2-LPET_003.calDat (K  : 244.3 cps/nA)</t>
  </si>
  <si>
    <t>Mn : Geology\Rodonite_15kV_MnKa-Sp3-LLIF_001.calDat (Mn : 129.1 cps/nA)</t>
  </si>
  <si>
    <t>Fe : Geology\Fe2O3-coated_15kV_FeKa-Sp3-LLIF_005.calDat (Fe : 288.7 cps/nA)</t>
  </si>
  <si>
    <t>Sr : Geology\SrSO4-coated_15kV_SrLa-Sp4-TAP_SrLa-Sp5-LPET_001.calDat (Sr : 128.1 cps/nA)</t>
  </si>
  <si>
    <t>Ce : Geology\CePO4_15kV_CeLa-Sp3-LLIF_002.calDat (Ce : 84.7 cps/nA)</t>
  </si>
  <si>
    <t>Si : Geology\Diopside-coated_15kV_SiKa-Sp4-TAP_006.calDat (Si : 163.2 cps/nA)</t>
  </si>
  <si>
    <t>Al : Geology\Orthoclase-coated_15kV_AlKa-Sp4-TAP_006.calDat (Al : 49.1 cps/nA)</t>
  </si>
  <si>
    <r>
      <t xml:space="preserve">Signal(s) Used: </t>
    </r>
    <r>
      <rPr>
        <sz val="10"/>
        <color indexed="8"/>
        <rFont val="Times New Roman"/>
        <family val="1"/>
        <charset val="238"/>
      </rPr>
      <t>Mg Ka, Na Ka, Ca Ka, S  Ka, P  Ka, Ba La, K  Ka, Mn Ka, Fe Ka, Sr La, Ce La, Si Ka, Al Ka</t>
    </r>
  </si>
  <si>
    <r>
      <t xml:space="preserve">Column Conditions: </t>
    </r>
    <r>
      <rPr>
        <sz val="10"/>
        <color indexed="8"/>
        <rFont val="Times New Roman"/>
        <family val="1"/>
        <charset val="238"/>
      </rPr>
      <t xml:space="preserve">Cond 1 : 15 keV 10 nA </t>
    </r>
  </si>
  <si>
    <r>
      <t xml:space="preserve">Analysis Date: </t>
    </r>
    <r>
      <rPr>
        <sz val="10"/>
        <color indexed="8"/>
        <rFont val="Times New Roman"/>
        <family val="1"/>
        <charset val="238"/>
      </rPr>
      <t>Tuesday, September 03, 2024 10:45:41 AM</t>
    </r>
  </si>
  <si>
    <r>
      <t xml:space="preserve">Project Name: </t>
    </r>
    <r>
      <rPr>
        <sz val="10"/>
        <color indexed="8"/>
        <rFont val="Times New Roman"/>
        <family val="1"/>
        <charset val="238"/>
      </rPr>
      <t>SPHYSE</t>
    </r>
  </si>
  <si>
    <r>
      <t xml:space="preserve">Analysis Parameters: </t>
    </r>
    <r>
      <rPr>
        <sz val="10"/>
        <color indexed="8"/>
        <rFont val="Times New Roman"/>
        <family val="1"/>
        <charset val="238"/>
      </rPr>
      <t xml:space="preserve">	</t>
    </r>
  </si>
  <si>
    <t xml:space="preserve">Standard Name: </t>
  </si>
  <si>
    <t xml:space="preserve">Standard composition: </t>
  </si>
  <si>
    <t xml:space="preserve">Calibration file name (Element intensity cps/nA): </t>
  </si>
  <si>
    <r>
      <t xml:space="preserve">Beam Size: </t>
    </r>
    <r>
      <rPr>
        <sz val="10"/>
        <color indexed="8"/>
        <rFont val="Times New Roman"/>
        <family val="1"/>
        <charset val="238"/>
      </rPr>
      <t>7 µm</t>
    </r>
  </si>
  <si>
    <r>
      <t xml:space="preserve">Sample Name: </t>
    </r>
    <r>
      <rPr>
        <sz val="10"/>
        <color indexed="8"/>
        <rFont val="Times New Roman"/>
        <family val="1"/>
        <charset val="238"/>
      </rPr>
      <t>PLU-7, An. 1 - 14</t>
    </r>
  </si>
  <si>
    <r>
      <t xml:space="preserve">Spectrometers Conditions: </t>
    </r>
    <r>
      <rPr>
        <sz val="10"/>
        <color indexed="8"/>
        <rFont val="Times New Roman"/>
        <family val="1"/>
        <charset val="238"/>
      </rPr>
      <t>Sp4 TAP,  Sp4 TAP,  Sp2 LPET,  Sp5 LPET,  Sp2 LPET,  Sp2 LPET,  Sp2 LPET,  Sp3 LLIF,  Sp3 LLIF,  Sp4 TAP,  Sp3 LLIF,  Sp4 TAP,  Sp4 TAP</t>
    </r>
  </si>
  <si>
    <r>
      <t>Full Spectrometers Conditions:</t>
    </r>
    <r>
      <rPr>
        <sz val="10"/>
        <color indexed="8"/>
        <rFont val="Times New Roman"/>
        <family val="1"/>
        <charset val="238"/>
      </rPr>
      <t xml:space="preserve"> Sp4 TAP(2d= 25.745,K= 0.00218),  Sp4 TAP(2d= 25.745,K= 0.00218),  Sp2 LPET(2d= 8.75,K= 0.000144),  Sp5 LPET(2d= 8.75,K= 0.000144),  Sp2 LPET(2d= 8.75,K= 0.000144),  Sp2 LPET(2d= 8.75,K= 0.000144),  Sp2 LPET(2d= 8.75,K= 0.000144),  Sp3 LLIF(2d= 4.0267,K= 5.8E-05),  Sp3 LLIF(2d= 4.0267,K= 5.8E-05),  Sp4 TAP(2d= 25.745,K= 0.00218),  Sp3 LLIF(2d= 4.0267,K= 5.8E-05),  Sp4 TAP(2d= 25.745,K= 0.00218),  Sp4 TAP(2d= 25.745,K= 0.00218)</t>
    </r>
  </si>
  <si>
    <r>
      <t xml:space="preserve">Peak Position: </t>
    </r>
    <r>
      <rPr>
        <sz val="10"/>
        <color indexed="8"/>
        <rFont val="Times New Roman"/>
        <family val="1"/>
        <charset val="238"/>
      </rPr>
      <t>Sp4 38503 (1125, Slope = 1.15),  Sp4 46352 (538, Slope = 1.04),  Sp2 38386 (-900, 1200),  Sp5 61390 (-1720, 1770),  Sp2 70381 (-2330, 1600),  Sp2 31722 (500, Slope = 1.05),  Sp2 42762 (600, Slope = 1.1),  Sp3 52172 (-1915, Slope = 0.88),  Sp3 48080 (1900, Slope = 1.14),  Sp4 26726 (1760, Slope = 1.19),  Sp3 63456 (1065, Slope = 1.05),  Sp4 27736 (1100, Slope = 1.11),  Sp4 32467 (-2050, 1300)</t>
    </r>
  </si>
  <si>
    <r>
      <t xml:space="preserve">Current Sample Position: </t>
    </r>
    <r>
      <rPr>
        <sz val="10"/>
        <color indexed="8"/>
        <rFont val="Times New Roman"/>
        <family val="1"/>
        <charset val="238"/>
      </rPr>
      <t>X = -2219 Y = -26036 Z = 176 BeamX = 0.00 BeamX = 0.00</t>
    </r>
  </si>
  <si>
    <r>
      <t xml:space="preserve">Sample Name: </t>
    </r>
    <r>
      <rPr>
        <sz val="10"/>
        <color indexed="8"/>
        <rFont val="Times New Roman"/>
        <family val="1"/>
        <charset val="238"/>
      </rPr>
      <t>PLU-2a, An. 1 - 25</t>
    </r>
  </si>
  <si>
    <r>
      <t xml:space="preserve">Analysis Date: </t>
    </r>
    <r>
      <rPr>
        <sz val="10"/>
        <color indexed="8"/>
        <rFont val="Times New Roman"/>
        <family val="1"/>
        <charset val="238"/>
      </rPr>
      <t xml:space="preserve">Tuesday, November 12, 2024 10:57:50 AM </t>
    </r>
  </si>
  <si>
    <t>Analysis Parameters:</t>
  </si>
  <si>
    <t xml:space="preserve">Standard composition:   </t>
  </si>
  <si>
    <t>Results PLU-7, An. 1 - 14</t>
  </si>
  <si>
    <t>Results PLU-2a, An. 1 - 25</t>
  </si>
  <si>
    <t>Pk-Bg (cps)</t>
  </si>
  <si>
    <t>Det.Lim ppm(G)</t>
  </si>
  <si>
    <t>1 / 1 .     X = -2219.0    Y = -26036.0    Z = 176.0   Comment : PLU-7_1</t>
  </si>
  <si>
    <t xml:space="preserve">S </t>
  </si>
  <si>
    <t xml:space="preserve">P </t>
  </si>
  <si>
    <t xml:space="preserve">K </t>
  </si>
  <si>
    <t>Ce</t>
  </si>
  <si>
    <t xml:space="preserve">O </t>
  </si>
  <si>
    <t xml:space="preserve">C </t>
  </si>
  <si>
    <t>Ce2O3</t>
  </si>
  <si>
    <t>2 / 1 .     X = -2065.0    Y = -25954.0    Z = 177.0   Comment : PLU-7_2</t>
  </si>
  <si>
    <t>3 / 1 .     X = 2738.0    Y = -24593.0    Z = 180.0   Comment : PLU-7_3</t>
  </si>
  <si>
    <t>4 / 1 .     X = 3098.0    Y = -24761.0    Z = 180.0   Comment : PLU-7_4</t>
  </si>
  <si>
    <t>5 / 1 .     X = 3065.0    Y = -24692.0    Z = 180.0   Comment : PLU-7_5</t>
  </si>
  <si>
    <t>6 / 1 .     X = 3098.0    Y = -24647.0    Z = 180.0   Comment : PLU-7_6</t>
  </si>
  <si>
    <t>7 / 1 .     X = 1034.0    Y = -20434.0    Z = 186.0   Comment : PLU-7_7</t>
  </si>
  <si>
    <t>8 / 1 .     X = 981.0    Y = -20404.0    Z = 186.0   Comment : PLU-7_8</t>
  </si>
  <si>
    <t>9 / 1 .     X = -3480.0    Y = -22268.0    Z = 178.0   Comment : PLU-7_9</t>
  </si>
  <si>
    <t>10 / 1 .     X = -3347.0    Y = -22278.0    Z = 178.0   Comment : PLU-7_10</t>
  </si>
  <si>
    <t>11 / 1 .     X = -18083.0    Y = -19285.0    Z = 160.0   Comment : PLU-7_11</t>
  </si>
  <si>
    <t>12 / 1 .     X = -17915.0    Y = -19302.0    Z = 160.0   Comment : PLU-7_12</t>
  </si>
  <si>
    <t>13 / 1 .     X = -17436.0    Y = -38750.0    Z = 139.0   Comment : PLU-7_13</t>
  </si>
  <si>
    <t>14 / 1 .     X = -17585.0    Y = -38588.0    Z = 139.0   Comment : PLU-7_14</t>
  </si>
  <si>
    <t xml:space="preserve"> X </t>
  </si>
  <si>
    <t xml:space="preserve"> Y </t>
  </si>
  <si>
    <t xml:space="preserve"> Z </t>
  </si>
  <si>
    <t>PLU-7_1</t>
  </si>
  <si>
    <t>PLU-7_2</t>
  </si>
  <si>
    <t>PLU-7_3</t>
  </si>
  <si>
    <t>PLU-7_4</t>
  </si>
  <si>
    <t>PLU-7_5</t>
  </si>
  <si>
    <t>PLU-7_6</t>
  </si>
  <si>
    <t>PLU-7_7</t>
  </si>
  <si>
    <t>PLU-7_8</t>
  </si>
  <si>
    <t>PLU-7_9</t>
  </si>
  <si>
    <t>PLU-7_10</t>
  </si>
  <si>
    <t>PLU-7_11</t>
  </si>
  <si>
    <t>PLU-7_12</t>
  </si>
  <si>
    <t>PLU-7_13</t>
  </si>
  <si>
    <t>PLU-7_14</t>
  </si>
  <si>
    <t>PLU-7</t>
  </si>
  <si>
    <t>PLU-2a</t>
  </si>
  <si>
    <r>
      <rPr>
        <b/>
        <sz val="10"/>
        <color indexed="8"/>
        <rFont val="Times New Roman"/>
        <family val="1"/>
        <charset val="238"/>
      </rPr>
      <t>Signal(s) Used:</t>
    </r>
    <r>
      <rPr>
        <sz val="10"/>
        <color indexed="8"/>
        <rFont val="Times New Roman"/>
        <family val="1"/>
        <charset val="238"/>
      </rPr>
      <t xml:space="preserve"> Mg Ka, Al Ka, Si Ka, Fe Ka, Mn Ka, Ca Ka, Ba La, S  Ka, Sr La, Na Ka, P  Ka, K  Ka </t>
    </r>
  </si>
  <si>
    <r>
      <rPr>
        <b/>
        <sz val="10"/>
        <color indexed="8"/>
        <rFont val="Times New Roman"/>
        <family val="1"/>
        <charset val="238"/>
      </rPr>
      <t>Spectromers Conditions:</t>
    </r>
    <r>
      <rPr>
        <sz val="10"/>
        <color indexed="8"/>
        <rFont val="Times New Roman"/>
        <family val="1"/>
        <charset val="238"/>
      </rPr>
      <t xml:space="preserve"> Sp3 TAP,  Sp3 TAP,  Sp3 TAP,  Sp2 LIF,  Sp2 LIF,  Sp4 LPET,  Sp4 LPET,  Sp4 LPET,  Sp3 TAP,  Sp1 PC0,  Sp3 TAP,  Sp4 LPET </t>
    </r>
  </si>
  <si>
    <r>
      <rPr>
        <b/>
        <sz val="10"/>
        <color indexed="8"/>
        <rFont val="Times New Roman"/>
        <family val="1"/>
        <charset val="238"/>
      </rPr>
      <t>Full Spectromers Conditions:</t>
    </r>
    <r>
      <rPr>
        <sz val="10"/>
        <color indexed="8"/>
        <rFont val="Times New Roman"/>
        <family val="1"/>
        <charset val="238"/>
      </rPr>
      <t xml:space="preserve"> Sp3 TAP(2d= 25.745,K= 0.00218),  Sp3 TAP(2d= 25.745,K= 0.00218),  Sp3 TAP(2d= 25.745,K= 0.00218),  Sp2 LIF(2d= 4.0267,K= 0.000058),  Sp2 LIF(2d= 4.0267,K= 0.000058),  Sp4 LPET(2d= 8.75,K= 0.000144),  Sp4 LPET(2d= 8.75,K= 0.000144),  Sp4 LPET(2d= 8.75,K= 0.000144),  Sp3 TAP(2d= 25.745,K= 0.00218),  Sp1 PC0(2d= 45.9,K= 0.0089),  Sp3 TAP(2d= 25.745,K= 0.00218),  Sp4 LPET(2d= 8.75,K= 0.000144) </t>
    </r>
  </si>
  <si>
    <r>
      <rPr>
        <b/>
        <sz val="10"/>
        <color indexed="8"/>
        <rFont val="Times New Roman"/>
        <family val="1"/>
        <charset val="238"/>
      </rPr>
      <t>Column Conditions</t>
    </r>
    <r>
      <rPr>
        <sz val="10"/>
        <color indexed="8"/>
        <rFont val="Times New Roman"/>
        <family val="1"/>
        <charset val="238"/>
      </rPr>
      <t xml:space="preserve">: Cond 1 : 15keV 10nA  </t>
    </r>
  </si>
  <si>
    <r>
      <rPr>
        <b/>
        <sz val="10"/>
        <color indexed="8"/>
        <rFont val="Times New Roman"/>
        <family val="1"/>
        <charset val="238"/>
      </rPr>
      <t>Peak Position:</t>
    </r>
    <r>
      <rPr>
        <sz val="10"/>
        <color indexed="8"/>
        <rFont val="Times New Roman"/>
        <family val="1"/>
        <charset val="238"/>
      </rPr>
      <t xml:space="preserve"> Sp3 38530 (-2700, 1200),  Sp3 32478 (800, 1.2),  Sp3 27735 (750, 1.1),  Sp2 48080 (950, 1.05),  Sp2 52192 (600, 1.05),  Sp4 38388 (700, 1.1),  Sp4 31695 (-1150, 1250),  Sp4 61418 (-700, 650),  Sp3 26710 (1660, 1),  Sp1 26614 (-915),  Sp3 23941 (-860),  Sp4 42771 (600, 1.1) </t>
    </r>
  </si>
  <si>
    <r>
      <rPr>
        <b/>
        <sz val="10"/>
        <color indexed="8"/>
        <rFont val="Times New Roman"/>
        <family val="1"/>
        <charset val="238"/>
      </rPr>
      <t>Current Sample Position:</t>
    </r>
    <r>
      <rPr>
        <sz val="10"/>
        <color indexed="8"/>
        <rFont val="Times New Roman"/>
        <family val="1"/>
        <charset val="238"/>
      </rPr>
      <t xml:space="preserve"> X = 11713 Y = 24899 Z = 38 </t>
    </r>
  </si>
  <si>
    <r>
      <rPr>
        <b/>
        <sz val="10"/>
        <color indexed="8"/>
        <rFont val="Times New Roman"/>
        <family val="1"/>
        <charset val="238"/>
      </rPr>
      <t xml:space="preserve">Standard Name: </t>
    </r>
    <r>
      <rPr>
        <sz val="10"/>
        <color indexed="8"/>
        <rFont val="Times New Roman"/>
        <family val="1"/>
        <charset val="238"/>
      </rPr>
      <t xml:space="preserve">  </t>
    </r>
  </si>
  <si>
    <r>
      <rPr>
        <b/>
        <sz val="10"/>
        <color indexed="8"/>
        <rFont val="Times New Roman"/>
        <family val="1"/>
        <charset val="238"/>
      </rPr>
      <t xml:space="preserve">Calibration file name (Element intensity cps/nA):  </t>
    </r>
    <r>
      <rPr>
        <sz val="10"/>
        <color indexed="8"/>
        <rFont val="Times New Roman"/>
        <family val="1"/>
        <charset val="238"/>
      </rPr>
      <t xml:space="preserve"> </t>
    </r>
  </si>
  <si>
    <r>
      <rPr>
        <b/>
        <sz val="10"/>
        <color indexed="8"/>
        <rFont val="Times New Roman"/>
        <family val="1"/>
        <charset val="238"/>
      </rPr>
      <t>Beam Size:</t>
    </r>
    <r>
      <rPr>
        <sz val="10"/>
        <color indexed="8"/>
        <rFont val="Times New Roman"/>
        <family val="1"/>
        <charset val="238"/>
      </rPr>
      <t xml:space="preserve"> 10 µm </t>
    </r>
  </si>
  <si>
    <t>Na+K+Ba+Ce</t>
  </si>
  <si>
    <t>PLU-7 mesoclots</t>
  </si>
  <si>
    <t>95.7 - 98.9</t>
  </si>
  <si>
    <t>0.0 - 3.5</t>
  </si>
  <si>
    <t>0.0 - 0.2</t>
  </si>
  <si>
    <t>0.1 - 2.7</t>
  </si>
  <si>
    <t>0.1 - 0.5</t>
  </si>
  <si>
    <t>95.1 - 98.6</t>
  </si>
  <si>
    <t>0.7 - 4.5</t>
  </si>
  <si>
    <t>0.0 - 0.6</t>
  </si>
  <si>
    <t>0.1 - 0.3</t>
  </si>
  <si>
    <t>PLU-7 mesoclots (S+Al+Si+P &gt; 1)</t>
  </si>
  <si>
    <t>Peloid close to the centre</t>
  </si>
  <si>
    <t>Limpid spar in microsphere/fossil</t>
  </si>
  <si>
    <t>Microspar among peloids</t>
  </si>
  <si>
    <t>Micrite in the centre (Raman 6)</t>
  </si>
  <si>
    <t>Peloid</t>
  </si>
  <si>
    <t>Microspar among peloids (Raman 4-5)</t>
  </si>
  <si>
    <t>Micrite (Raman 3)</t>
  </si>
  <si>
    <t>Micrite</t>
  </si>
  <si>
    <t>Calcite crystal (cloudy)</t>
  </si>
  <si>
    <t>Base of radiating crystals (cloudy)</t>
  </si>
  <si>
    <t>Calcite crystal (limpid)</t>
  </si>
  <si>
    <t>Calcite crystal (limpid - Raman 2)</t>
  </si>
  <si>
    <t>Calcite crystal (very cloudy)</t>
  </si>
  <si>
    <t>Limpid spar in microsphere/fossil (Raman 7)</t>
  </si>
  <si>
    <t>Tip of calcite crystal (cloudy - Raman 1)</t>
  </si>
  <si>
    <t>Mesoclots</t>
  </si>
  <si>
    <t>Microspar</t>
  </si>
  <si>
    <t>Spar</t>
  </si>
  <si>
    <t>Micrite (peloid) close to the centre</t>
  </si>
  <si>
    <t>Limpid microspar in microsphere/fossil</t>
  </si>
  <si>
    <t>Micrite (peloid)</t>
  </si>
  <si>
    <t>95.9 - 96.8</t>
  </si>
  <si>
    <t>2.4 - 3.7</t>
  </si>
  <si>
    <t>0.0 - 0.3</t>
  </si>
  <si>
    <t>0.3 - 0.4</t>
  </si>
  <si>
    <t>94.8 - 97.6</t>
  </si>
  <si>
    <t>0.0 - 0.4</t>
  </si>
  <si>
    <t>0.0 - 1.6</t>
  </si>
  <si>
    <t>Mol. %</t>
  </si>
  <si>
    <t>0.0 - 3.0</t>
  </si>
  <si>
    <t>2.1 - 4.9</t>
  </si>
  <si>
    <t>Cavities</t>
  </si>
  <si>
    <t>Peloidal micrite grain</t>
  </si>
  <si>
    <t>Fascicular-optic rim</t>
  </si>
  <si>
    <t>(including cavities of PLU-2a)</t>
  </si>
  <si>
    <t>PLU-7 cavities</t>
  </si>
  <si>
    <t>PLU-7 cavities (S+Al+Si+P &gt; 1)</t>
  </si>
  <si>
    <t>PLU-2a cavities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</si>
</sst>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0"/>
  </numFmts>
  <fonts count="24" x14ac:knownFonts="1">
    <font>
      <sz val="11"/>
      <color theme="1"/>
      <name val="Calibri"/>
      <family val="2"/>
      <scheme val="minor"/>
    </font>
    <font>
      <b/>
      <sz val="10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0"/>
      <color indexed="10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sz val="10"/>
      <name val="Times New Roman"/>
      <family val="1"/>
    </font>
    <font>
      <sz val="10"/>
      <name val="Arial"/>
      <family val="2"/>
    </font>
    <font>
      <sz val="11"/>
      <color theme="1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trike/>
      <sz val="11"/>
      <color rgb="FFFF0000"/>
      <name val="Times New Roman"/>
      <family val="1"/>
    </font>
    <font>
      <sz val="10"/>
      <color theme="1"/>
      <name val="Times New Roman"/>
      <family val="1"/>
      <charset val="238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Times New Roman"/>
      <family val="1"/>
      <charset val="238"/>
    </font>
    <font>
      <b/>
      <sz val="10"/>
      <color rgb="FFFF0000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strike/>
      <sz val="10"/>
      <color rgb="FFFF0000"/>
      <name val="Times New Roman"/>
      <family val="1"/>
      <charset val="238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/>
  </cellStyleXfs>
  <cellXfs count="42">
    <xf numFmtId="0" fontId="0" fillId="0" borderId="0" xfId="0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164" fontId="13" fillId="0" borderId="0" xfId="0" applyNumberFormat="1" applyFont="1"/>
    <xf numFmtId="2" fontId="11" fillId="0" borderId="0" xfId="0" applyNumberFormat="1" applyFont="1"/>
    <xf numFmtId="2" fontId="13" fillId="0" borderId="0" xfId="0" applyNumberFormat="1" applyFont="1"/>
    <xf numFmtId="2" fontId="15" fillId="0" borderId="0" xfId="0" applyNumberFormat="1" applyFont="1"/>
    <xf numFmtId="0" fontId="1" fillId="0" borderId="0" xfId="0" applyFont="1"/>
    <xf numFmtId="0" fontId="3" fillId="0" borderId="0" xfId="0" applyFont="1"/>
    <xf numFmtId="0" fontId="2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4" fillId="0" borderId="0" xfId="0" applyFont="1"/>
    <xf numFmtId="16" fontId="4" fillId="0" borderId="0" xfId="0" applyNumberFormat="1" applyFont="1"/>
    <xf numFmtId="0" fontId="5" fillId="0" borderId="0" xfId="0" applyFont="1"/>
    <xf numFmtId="0" fontId="6" fillId="0" borderId="0" xfId="0" applyFont="1"/>
    <xf numFmtId="0" fontId="19" fillId="0" borderId="0" xfId="0" applyFont="1"/>
    <xf numFmtId="16" fontId="18" fillId="0" borderId="0" xfId="0" applyNumberFormat="1" applyFont="1"/>
    <xf numFmtId="0" fontId="7" fillId="0" borderId="0" xfId="0" applyFont="1"/>
    <xf numFmtId="0" fontId="20" fillId="0" borderId="0" xfId="0" applyFont="1"/>
    <xf numFmtId="0" fontId="21" fillId="0" borderId="0" xfId="0" applyFont="1"/>
    <xf numFmtId="0" fontId="4" fillId="0" borderId="0" xfId="1" applyFont="1"/>
    <xf numFmtId="0" fontId="19" fillId="0" borderId="0" xfId="1" applyFont="1"/>
    <xf numFmtId="0" fontId="3" fillId="0" borderId="0" xfId="1" applyFont="1"/>
    <xf numFmtId="0" fontId="16" fillId="0" borderId="0" xfId="1" applyFont="1"/>
    <xf numFmtId="0" fontId="21" fillId="0" borderId="0" xfId="1" applyFont="1"/>
    <xf numFmtId="164" fontId="3" fillId="0" borderId="0" xfId="1" applyNumberFormat="1" applyFont="1"/>
    <xf numFmtId="0" fontId="22" fillId="0" borderId="0" xfId="1" applyFont="1"/>
    <xf numFmtId="164" fontId="22" fillId="0" borderId="0" xfId="1" applyNumberFormat="1" applyFont="1"/>
    <xf numFmtId="164" fontId="15" fillId="0" borderId="0" xfId="0" applyNumberFormat="1" applyFont="1"/>
    <xf numFmtId="164" fontId="17" fillId="0" borderId="0" xfId="0" applyNumberFormat="1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164" fontId="17" fillId="0" borderId="0" xfId="0" applyNumberFormat="1" applyFont="1" applyAlignment="1">
      <alignment horizontal="center"/>
    </xf>
    <xf numFmtId="165" fontId="3" fillId="0" borderId="0" xfId="1" applyNumberFormat="1" applyFont="1"/>
    <xf numFmtId="0" fontId="23" fillId="0" borderId="0" xfId="1" applyFont="1"/>
  </cellXfs>
  <cellStyles count="2">
    <cellStyle name="Normale" xfId="0" builtinId="0"/>
    <cellStyle name="Norma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workbookViewId="0"/>
  </sheetViews>
  <sheetFormatPr defaultRowHeight="13.2" x14ac:dyDescent="0.25"/>
  <cols>
    <col min="1" max="1" width="8.88671875" style="16"/>
    <col min="2" max="2" width="4.44140625" style="16" bestFit="1" customWidth="1"/>
    <col min="3" max="4" width="3.77734375" style="16" bestFit="1" customWidth="1"/>
    <col min="5" max="6" width="3.44140625" style="16" bestFit="1" customWidth="1"/>
    <col min="7" max="7" width="35.77734375" style="16" bestFit="1" customWidth="1"/>
    <col min="8" max="8" width="19.33203125" style="16" bestFit="1" customWidth="1"/>
    <col min="9" max="9" width="9.44140625" style="16" bestFit="1" customWidth="1"/>
    <col min="10" max="13" width="7.44140625" style="16" bestFit="1" customWidth="1"/>
    <col min="14" max="16384" width="8.88671875" style="16"/>
  </cols>
  <sheetData>
    <row r="1" spans="1:14" s="17" customFormat="1" x14ac:dyDescent="0.25">
      <c r="A1" s="17" t="s">
        <v>299</v>
      </c>
      <c r="B1" s="17" t="s">
        <v>76</v>
      </c>
      <c r="C1" s="17" t="s">
        <v>71</v>
      </c>
      <c r="D1" s="17" t="s">
        <v>75</v>
      </c>
      <c r="E1" s="17" t="s">
        <v>74</v>
      </c>
      <c r="F1" s="17" t="s">
        <v>79</v>
      </c>
      <c r="G1" s="17" t="s">
        <v>15</v>
      </c>
      <c r="I1" s="17" t="s">
        <v>76</v>
      </c>
      <c r="J1" s="17" t="s">
        <v>71</v>
      </c>
      <c r="K1" s="17" t="s">
        <v>75</v>
      </c>
      <c r="L1" s="17" t="s">
        <v>74</v>
      </c>
      <c r="M1" s="17" t="s">
        <v>79</v>
      </c>
    </row>
    <row r="2" spans="1:14" x14ac:dyDescent="0.25">
      <c r="A2" s="16" t="s">
        <v>20</v>
      </c>
      <c r="B2" s="36">
        <v>96.237170795775654</v>
      </c>
      <c r="C2" s="36">
        <v>0.86193199278228794</v>
      </c>
      <c r="D2" s="36">
        <v>0.18760600360000632</v>
      </c>
      <c r="E2" s="36">
        <v>2.3680689274118674</v>
      </c>
      <c r="F2" s="36">
        <v>0.34522228043018732</v>
      </c>
      <c r="G2" s="16" t="s">
        <v>329</v>
      </c>
      <c r="H2" s="16" t="s">
        <v>337</v>
      </c>
      <c r="I2" s="16" t="s">
        <v>312</v>
      </c>
      <c r="J2" s="16" t="s">
        <v>351</v>
      </c>
      <c r="K2" s="16" t="s">
        <v>314</v>
      </c>
      <c r="L2" s="16" t="s">
        <v>315</v>
      </c>
      <c r="M2" s="16" t="s">
        <v>316</v>
      </c>
    </row>
    <row r="3" spans="1:14" x14ac:dyDescent="0.25">
      <c r="A3" s="16" t="s">
        <v>22</v>
      </c>
      <c r="B3" s="36">
        <v>96.128059668720965</v>
      </c>
      <c r="C3" s="36">
        <v>3.0249115520857588</v>
      </c>
      <c r="D3" s="36">
        <v>0.17317580755643752</v>
      </c>
      <c r="E3" s="36">
        <v>0.47936424824187984</v>
      </c>
      <c r="F3" s="36">
        <v>0.19448872339495138</v>
      </c>
      <c r="G3" s="16" t="s">
        <v>329</v>
      </c>
      <c r="H3" s="16" t="s">
        <v>337</v>
      </c>
    </row>
    <row r="4" spans="1:14" x14ac:dyDescent="0.25">
      <c r="A4" s="16" t="s">
        <v>26</v>
      </c>
      <c r="B4" s="36">
        <v>98.303090849546209</v>
      </c>
      <c r="C4" s="36">
        <v>1.3176126712588871</v>
      </c>
      <c r="D4" s="36">
        <v>6.4304903085296294E-2</v>
      </c>
      <c r="E4" s="36">
        <v>0.228202434391342</v>
      </c>
      <c r="F4" s="36">
        <v>8.6789141718263588E-2</v>
      </c>
      <c r="G4" s="16" t="s">
        <v>329</v>
      </c>
      <c r="H4" s="16" t="s">
        <v>337</v>
      </c>
    </row>
    <row r="5" spans="1:14" x14ac:dyDescent="0.25">
      <c r="A5" s="16" t="s">
        <v>28</v>
      </c>
      <c r="B5" s="36">
        <v>96.744472855514644</v>
      </c>
      <c r="C5" s="36">
        <v>2.918122132251646</v>
      </c>
      <c r="D5" s="36">
        <v>6.2461833517891897E-2</v>
      </c>
      <c r="E5" s="36">
        <v>6.775428149536411E-2</v>
      </c>
      <c r="F5" s="36">
        <v>0.20718889722046632</v>
      </c>
      <c r="G5" s="16" t="s">
        <v>338</v>
      </c>
      <c r="H5" s="16" t="s">
        <v>337</v>
      </c>
    </row>
    <row r="6" spans="1:14" x14ac:dyDescent="0.25">
      <c r="A6" s="16" t="s">
        <v>30</v>
      </c>
      <c r="B6" s="36">
        <v>95.685778060238405</v>
      </c>
      <c r="C6" s="36">
        <v>0.95893866036565689</v>
      </c>
      <c r="D6" s="36">
        <v>8.0843968722842663E-2</v>
      </c>
      <c r="E6" s="36">
        <v>2.7393581269827916</v>
      </c>
      <c r="F6" s="36">
        <v>0.53508118369030899</v>
      </c>
      <c r="G6" s="16" t="s">
        <v>338</v>
      </c>
      <c r="H6" s="16" t="s">
        <v>337</v>
      </c>
    </row>
    <row r="7" spans="1:14" x14ac:dyDescent="0.25">
      <c r="A7" s="16" t="s">
        <v>32</v>
      </c>
      <c r="B7" s="36">
        <v>98.910773833214336</v>
      </c>
      <c r="C7" s="36">
        <v>0</v>
      </c>
      <c r="D7" s="36">
        <v>0</v>
      </c>
      <c r="E7" s="36">
        <v>0.92987320881491209</v>
      </c>
      <c r="F7" s="36">
        <v>0.15935295797074586</v>
      </c>
      <c r="G7" s="16" t="s">
        <v>338</v>
      </c>
      <c r="H7" s="16" t="s">
        <v>337</v>
      </c>
    </row>
    <row r="8" spans="1:14" x14ac:dyDescent="0.25">
      <c r="A8" s="16" t="s">
        <v>34</v>
      </c>
      <c r="B8" s="36">
        <v>96.992633557127732</v>
      </c>
      <c r="C8" s="36">
        <v>1.0732166311157503</v>
      </c>
      <c r="D8" s="36">
        <v>0.14325354985103692</v>
      </c>
      <c r="E8" s="36">
        <v>1.5585734813938463</v>
      </c>
      <c r="F8" s="36">
        <v>0.23232278051162517</v>
      </c>
      <c r="G8" s="16" t="s">
        <v>329</v>
      </c>
      <c r="H8" s="16" t="s">
        <v>337</v>
      </c>
    </row>
    <row r="9" spans="1:14" x14ac:dyDescent="0.25">
      <c r="A9" s="16" t="s">
        <v>36</v>
      </c>
      <c r="B9" s="36">
        <v>96.561855750931485</v>
      </c>
      <c r="C9" s="36">
        <v>3.0667091491830742</v>
      </c>
      <c r="D9" s="36">
        <v>0.11000076100821268</v>
      </c>
      <c r="E9" s="36">
        <v>0</v>
      </c>
      <c r="F9" s="36">
        <v>0.26143433887724965</v>
      </c>
      <c r="G9" s="16" t="s">
        <v>339</v>
      </c>
      <c r="H9" s="16" t="s">
        <v>353</v>
      </c>
      <c r="I9" s="16" t="s">
        <v>317</v>
      </c>
      <c r="J9" s="16" t="s">
        <v>318</v>
      </c>
      <c r="K9" s="16" t="s">
        <v>314</v>
      </c>
      <c r="L9" s="16" t="s">
        <v>349</v>
      </c>
      <c r="M9" s="16" t="s">
        <v>320</v>
      </c>
      <c r="N9" s="16" t="s">
        <v>356</v>
      </c>
    </row>
    <row r="10" spans="1:14" x14ac:dyDescent="0.25">
      <c r="A10" s="16" t="s">
        <v>38</v>
      </c>
      <c r="B10" s="36">
        <v>95.060532817877686</v>
      </c>
      <c r="C10" s="36">
        <v>4.5025625670815579</v>
      </c>
      <c r="D10" s="36">
        <v>0</v>
      </c>
      <c r="E10" s="36">
        <v>0.19915238991353038</v>
      </c>
      <c r="F10" s="36">
        <v>0.23775222512722802</v>
      </c>
      <c r="G10" s="16" t="s">
        <v>339</v>
      </c>
      <c r="H10" s="16" t="s">
        <v>353</v>
      </c>
    </row>
    <row r="11" spans="1:14" x14ac:dyDescent="0.25">
      <c r="A11" s="16" t="s">
        <v>40</v>
      </c>
      <c r="B11" s="36">
        <v>98.559449311585567</v>
      </c>
      <c r="C11" s="36">
        <v>0.74304442735098419</v>
      </c>
      <c r="D11" s="36">
        <v>0</v>
      </c>
      <c r="E11" s="36">
        <v>0.64568798928355275</v>
      </c>
      <c r="F11" s="36">
        <v>5.1818271779895828E-2</v>
      </c>
      <c r="G11" s="16" t="s">
        <v>339</v>
      </c>
      <c r="H11" s="16" t="s">
        <v>353</v>
      </c>
    </row>
    <row r="12" spans="1:14" x14ac:dyDescent="0.25">
      <c r="A12" s="16" t="s">
        <v>42</v>
      </c>
      <c r="B12" s="36">
        <v>95.428947783304565</v>
      </c>
      <c r="C12" s="36">
        <v>3.9585327678513043</v>
      </c>
      <c r="D12" s="36">
        <v>0.11548576813043596</v>
      </c>
      <c r="E12" s="36">
        <v>0.21989055408142555</v>
      </c>
      <c r="F12" s="36">
        <v>0.27714312663226642</v>
      </c>
      <c r="G12" s="16" t="s">
        <v>339</v>
      </c>
      <c r="H12" s="16" t="s">
        <v>353</v>
      </c>
    </row>
    <row r="13" spans="1:14" x14ac:dyDescent="0.25">
      <c r="A13" s="16" t="s">
        <v>46</v>
      </c>
      <c r="B13" s="36">
        <v>95.550561881197794</v>
      </c>
      <c r="C13" s="36">
        <v>3.6329850631951945</v>
      </c>
      <c r="D13" s="36">
        <v>0.1882476863747779</v>
      </c>
      <c r="E13" s="36">
        <v>0.4113534664582989</v>
      </c>
      <c r="F13" s="36">
        <v>0.21685190277392322</v>
      </c>
      <c r="G13" s="16" t="s">
        <v>339</v>
      </c>
      <c r="H13" s="16" t="s">
        <v>353</v>
      </c>
    </row>
    <row r="14" spans="1:14" x14ac:dyDescent="0.25">
      <c r="I14" s="37"/>
      <c r="J14" s="37"/>
      <c r="K14" s="37"/>
      <c r="L14" s="37"/>
      <c r="M14" s="37"/>
      <c r="N14" s="37"/>
    </row>
    <row r="15" spans="1:14" s="17" customFormat="1" x14ac:dyDescent="0.25">
      <c r="A15" s="17" t="s">
        <v>300</v>
      </c>
      <c r="B15" s="17" t="s">
        <v>76</v>
      </c>
      <c r="C15" s="17" t="s">
        <v>71</v>
      </c>
      <c r="D15" s="17" t="s">
        <v>75</v>
      </c>
      <c r="E15" s="17" t="s">
        <v>74</v>
      </c>
      <c r="F15" s="17" t="s">
        <v>79</v>
      </c>
      <c r="I15" s="38" t="s">
        <v>76</v>
      </c>
      <c r="J15" s="38" t="s">
        <v>71</v>
      </c>
      <c r="K15" s="38" t="s">
        <v>75</v>
      </c>
      <c r="L15" s="38" t="s">
        <v>74</v>
      </c>
      <c r="M15" s="38" t="s">
        <v>79</v>
      </c>
      <c r="N15" s="38"/>
    </row>
    <row r="16" spans="1:14" x14ac:dyDescent="0.25">
      <c r="A16" s="16" t="s">
        <v>20</v>
      </c>
      <c r="B16" s="36">
        <v>96.831401910893561</v>
      </c>
      <c r="C16" s="36">
        <v>2.3892712441663431</v>
      </c>
      <c r="D16" s="36">
        <v>0.33522813109675126</v>
      </c>
      <c r="E16" s="36">
        <v>0.18906628766134503</v>
      </c>
      <c r="F16" s="36">
        <v>0.25503242618199129</v>
      </c>
      <c r="G16" s="16" t="s">
        <v>340</v>
      </c>
      <c r="H16" s="16" t="s">
        <v>354</v>
      </c>
      <c r="I16" s="37" t="s">
        <v>343</v>
      </c>
      <c r="J16" s="37" t="s">
        <v>344</v>
      </c>
      <c r="K16" s="37" t="s">
        <v>345</v>
      </c>
      <c r="L16" s="37" t="s">
        <v>314</v>
      </c>
      <c r="M16" s="37" t="s">
        <v>346</v>
      </c>
      <c r="N16" s="37"/>
    </row>
    <row r="17" spans="1:14" x14ac:dyDescent="0.25">
      <c r="A17" s="16" t="s">
        <v>22</v>
      </c>
      <c r="B17" s="36">
        <v>96.346031893463419</v>
      </c>
      <c r="C17" s="36">
        <v>2.9812697666675345</v>
      </c>
      <c r="D17" s="36">
        <v>0.25664224928239382</v>
      </c>
      <c r="E17" s="36">
        <v>0.14416840596264346</v>
      </c>
      <c r="F17" s="36">
        <v>0.27188768462399426</v>
      </c>
      <c r="G17" s="16" t="s">
        <v>341</v>
      </c>
      <c r="H17" s="16" t="s">
        <v>354</v>
      </c>
      <c r="I17" s="37"/>
      <c r="J17" s="37"/>
      <c r="K17" s="37"/>
      <c r="L17" s="37"/>
      <c r="M17" s="37"/>
      <c r="N17" s="37"/>
    </row>
    <row r="18" spans="1:14" x14ac:dyDescent="0.25">
      <c r="A18" s="16" t="s">
        <v>24</v>
      </c>
      <c r="B18" s="36">
        <v>96.09844119980896</v>
      </c>
      <c r="C18" s="36">
        <v>3.5291729265865102</v>
      </c>
      <c r="D18" s="36">
        <v>0</v>
      </c>
      <c r="E18" s="36">
        <v>0</v>
      </c>
      <c r="F18" s="36">
        <v>0.37238587360454406</v>
      </c>
      <c r="G18" s="16" t="s">
        <v>324</v>
      </c>
      <c r="H18" s="16" t="s">
        <v>354</v>
      </c>
      <c r="I18" s="37"/>
      <c r="J18" s="37"/>
      <c r="K18" s="37"/>
      <c r="L18" s="37"/>
      <c r="M18" s="37"/>
      <c r="N18" s="37"/>
    </row>
    <row r="19" spans="1:14" x14ac:dyDescent="0.25">
      <c r="A19" s="16" t="s">
        <v>26</v>
      </c>
      <c r="B19" s="36">
        <v>96.690167315420808</v>
      </c>
      <c r="C19" s="36">
        <v>3.0086444956917306</v>
      </c>
      <c r="D19" s="36">
        <v>0</v>
      </c>
      <c r="E19" s="36">
        <v>0</v>
      </c>
      <c r="F19" s="36">
        <v>0.30118818888746129</v>
      </c>
      <c r="G19" s="16" t="s">
        <v>342</v>
      </c>
      <c r="H19" s="16" t="s">
        <v>354</v>
      </c>
      <c r="I19" s="37"/>
      <c r="J19" s="37"/>
      <c r="K19" s="37"/>
      <c r="L19" s="37"/>
      <c r="M19" s="37"/>
      <c r="N19" s="37"/>
    </row>
    <row r="20" spans="1:14" x14ac:dyDescent="0.25">
      <c r="A20" s="16" t="s">
        <v>28</v>
      </c>
      <c r="B20" s="36">
        <v>96.592949944578351</v>
      </c>
      <c r="C20" s="36">
        <v>3.0760824620199942</v>
      </c>
      <c r="D20" s="36">
        <v>0</v>
      </c>
      <c r="E20" s="36">
        <v>0</v>
      </c>
      <c r="F20" s="36">
        <v>0.33096759340164195</v>
      </c>
      <c r="G20" s="16" t="s">
        <v>324</v>
      </c>
      <c r="H20" s="16" t="s">
        <v>354</v>
      </c>
      <c r="I20" s="37"/>
      <c r="J20" s="37"/>
      <c r="K20" s="37"/>
      <c r="L20" s="37"/>
      <c r="M20" s="37"/>
      <c r="N20" s="37"/>
    </row>
    <row r="21" spans="1:14" x14ac:dyDescent="0.25">
      <c r="A21" s="16" t="s">
        <v>30</v>
      </c>
      <c r="B21" s="36">
        <v>96.266780717455475</v>
      </c>
      <c r="C21" s="36">
        <v>3.389394974505735</v>
      </c>
      <c r="D21" s="36">
        <v>1.6459876964860752E-3</v>
      </c>
      <c r="E21" s="36">
        <v>0</v>
      </c>
      <c r="F21" s="36">
        <v>0.34217832034231549</v>
      </c>
      <c r="G21" s="16" t="s">
        <v>325</v>
      </c>
      <c r="H21" s="16" t="s">
        <v>354</v>
      </c>
      <c r="I21" s="37"/>
      <c r="J21" s="37"/>
      <c r="K21" s="37"/>
      <c r="L21" s="37"/>
      <c r="M21" s="37"/>
      <c r="N21" s="37"/>
    </row>
    <row r="22" spans="1:14" x14ac:dyDescent="0.25">
      <c r="A22" s="16" t="s">
        <v>32</v>
      </c>
      <c r="B22" s="36">
        <v>96.154055152533942</v>
      </c>
      <c r="C22" s="36">
        <v>3.5055240718815073</v>
      </c>
      <c r="D22" s="36">
        <v>0</v>
      </c>
      <c r="E22" s="36">
        <v>0</v>
      </c>
      <c r="F22" s="36">
        <v>0.34042077558455108</v>
      </c>
      <c r="G22" s="16" t="s">
        <v>324</v>
      </c>
      <c r="H22" s="16" t="s">
        <v>354</v>
      </c>
      <c r="I22" s="37"/>
      <c r="J22" s="37"/>
      <c r="K22" s="37"/>
      <c r="L22" s="37"/>
      <c r="M22" s="37"/>
      <c r="N22" s="37"/>
    </row>
    <row r="23" spans="1:14" x14ac:dyDescent="0.25">
      <c r="A23" s="16" t="s">
        <v>36</v>
      </c>
      <c r="B23" s="36">
        <v>96.299096722720009</v>
      </c>
      <c r="C23" s="36">
        <v>3.2868955709570233</v>
      </c>
      <c r="D23" s="36">
        <v>5.5900489330386514E-2</v>
      </c>
      <c r="E23" s="36">
        <v>0</v>
      </c>
      <c r="F23" s="36">
        <v>0.35810721699258302</v>
      </c>
      <c r="G23" s="16" t="s">
        <v>327</v>
      </c>
      <c r="H23" s="16" t="s">
        <v>354</v>
      </c>
      <c r="I23" s="37"/>
      <c r="J23" s="37"/>
      <c r="K23" s="37"/>
      <c r="L23" s="37"/>
      <c r="M23" s="37"/>
      <c r="N23" s="37"/>
    </row>
    <row r="24" spans="1:14" x14ac:dyDescent="0.25">
      <c r="A24" s="16" t="s">
        <v>38</v>
      </c>
      <c r="B24" s="36">
        <v>95.890571967742275</v>
      </c>
      <c r="C24" s="36">
        <v>3.7408808243875171</v>
      </c>
      <c r="D24" s="36">
        <v>6.340624451274289E-2</v>
      </c>
      <c r="E24" s="36">
        <v>0</v>
      </c>
      <c r="F24" s="36">
        <v>0.30514096335747404</v>
      </c>
      <c r="G24" s="16" t="s">
        <v>327</v>
      </c>
      <c r="H24" s="16" t="s">
        <v>354</v>
      </c>
      <c r="I24" s="37"/>
      <c r="J24" s="37"/>
      <c r="K24" s="37"/>
      <c r="L24" s="37"/>
      <c r="M24" s="37"/>
      <c r="N24" s="37"/>
    </row>
    <row r="25" spans="1:14" x14ac:dyDescent="0.25">
      <c r="A25" s="16" t="s">
        <v>42</v>
      </c>
      <c r="B25" s="36">
        <v>96.644596007519425</v>
      </c>
      <c r="C25" s="36">
        <v>2.6773882648503351</v>
      </c>
      <c r="D25" s="36">
        <v>0.24515623889522195</v>
      </c>
      <c r="E25" s="36">
        <v>0.15815898620339205</v>
      </c>
      <c r="F25" s="36">
        <v>0.27470050253161515</v>
      </c>
      <c r="G25" s="16" t="s">
        <v>324</v>
      </c>
      <c r="H25" s="16" t="s">
        <v>354</v>
      </c>
      <c r="I25" s="37"/>
      <c r="J25" s="37"/>
      <c r="K25" s="37"/>
      <c r="L25" s="37"/>
      <c r="M25" s="37"/>
      <c r="N25" s="37"/>
    </row>
    <row r="26" spans="1:14" x14ac:dyDescent="0.25">
      <c r="A26" s="16" t="s">
        <v>44</v>
      </c>
      <c r="B26" s="36">
        <v>96.01072259362698</v>
      </c>
      <c r="C26" s="36">
        <v>3.5115393704293827</v>
      </c>
      <c r="D26" s="36">
        <v>0</v>
      </c>
      <c r="E26" s="36">
        <v>0.17410793229417942</v>
      </c>
      <c r="F26" s="36">
        <v>0.30363010364945908</v>
      </c>
      <c r="G26" s="16" t="s">
        <v>329</v>
      </c>
      <c r="H26" s="16" t="s">
        <v>354</v>
      </c>
      <c r="I26" s="37"/>
      <c r="J26" s="37"/>
      <c r="K26" s="37"/>
      <c r="L26" s="37"/>
      <c r="M26" s="37"/>
      <c r="N26" s="37"/>
    </row>
    <row r="27" spans="1:14" x14ac:dyDescent="0.25">
      <c r="A27" s="16" t="s">
        <v>46</v>
      </c>
      <c r="B27" s="36">
        <v>95.876516610896914</v>
      </c>
      <c r="C27" s="36">
        <v>3.8249959980193524</v>
      </c>
      <c r="D27" s="36">
        <v>0</v>
      </c>
      <c r="E27" s="36">
        <v>0</v>
      </c>
      <c r="F27" s="36">
        <v>0.29848739108373878</v>
      </c>
      <c r="G27" s="16" t="s">
        <v>331</v>
      </c>
      <c r="H27" s="16" t="s">
        <v>355</v>
      </c>
      <c r="I27" s="37" t="s">
        <v>347</v>
      </c>
      <c r="J27" s="37" t="s">
        <v>352</v>
      </c>
      <c r="K27" s="37" t="s">
        <v>345</v>
      </c>
      <c r="L27" s="39">
        <v>0</v>
      </c>
      <c r="M27" s="37" t="s">
        <v>348</v>
      </c>
      <c r="N27" s="37"/>
    </row>
    <row r="28" spans="1:14" x14ac:dyDescent="0.25">
      <c r="A28" s="16" t="s">
        <v>48</v>
      </c>
      <c r="B28" s="36">
        <v>95.549323459510205</v>
      </c>
      <c r="C28" s="36">
        <v>4.2026739588574644</v>
      </c>
      <c r="D28" s="36">
        <v>0</v>
      </c>
      <c r="E28" s="36">
        <v>0</v>
      </c>
      <c r="F28" s="36">
        <v>0.24800258163233482</v>
      </c>
      <c r="G28" s="16" t="s">
        <v>330</v>
      </c>
      <c r="H28" s="16" t="s">
        <v>355</v>
      </c>
      <c r="I28" s="37"/>
      <c r="J28" s="37"/>
      <c r="K28" s="37"/>
      <c r="L28" s="37"/>
      <c r="M28" s="37"/>
      <c r="N28" s="37"/>
    </row>
    <row r="29" spans="1:14" x14ac:dyDescent="0.25">
      <c r="A29" s="16" t="s">
        <v>50</v>
      </c>
      <c r="B29" s="36">
        <v>96.767143457567144</v>
      </c>
      <c r="C29" s="36">
        <v>2.9233146773891283</v>
      </c>
      <c r="D29" s="36">
        <v>0</v>
      </c>
      <c r="E29" s="36">
        <v>0</v>
      </c>
      <c r="F29" s="36">
        <v>0.30954186504373038</v>
      </c>
      <c r="G29" s="16" t="s">
        <v>332</v>
      </c>
      <c r="H29" s="16" t="s">
        <v>355</v>
      </c>
      <c r="I29" s="37"/>
      <c r="J29" s="37"/>
      <c r="K29" s="37"/>
      <c r="L29" s="37"/>
      <c r="M29" s="37"/>
      <c r="N29" s="37"/>
    </row>
    <row r="30" spans="1:14" x14ac:dyDescent="0.25">
      <c r="A30" s="16" t="s">
        <v>52</v>
      </c>
      <c r="B30" s="36">
        <v>96.696668266244529</v>
      </c>
      <c r="C30" s="36">
        <v>2.9861100648331838</v>
      </c>
      <c r="D30" s="36">
        <v>0</v>
      </c>
      <c r="E30" s="36">
        <v>0</v>
      </c>
      <c r="F30" s="36">
        <v>0.31722166892228526</v>
      </c>
      <c r="G30" s="16" t="s">
        <v>330</v>
      </c>
      <c r="H30" s="16" t="s">
        <v>355</v>
      </c>
      <c r="I30" s="37"/>
      <c r="J30" s="37"/>
      <c r="K30" s="37"/>
      <c r="L30" s="37"/>
      <c r="M30" s="37"/>
      <c r="N30" s="37"/>
    </row>
    <row r="31" spans="1:14" x14ac:dyDescent="0.25">
      <c r="A31" s="16" t="s">
        <v>54</v>
      </c>
      <c r="B31" s="36">
        <v>97.111499625078906</v>
      </c>
      <c r="C31" s="36">
        <v>2.5089843926168189</v>
      </c>
      <c r="D31" s="36">
        <v>0</v>
      </c>
      <c r="E31" s="36">
        <v>0</v>
      </c>
      <c r="F31" s="36">
        <v>0.37951598230427414</v>
      </c>
      <c r="G31" s="16" t="s">
        <v>333</v>
      </c>
      <c r="H31" s="16" t="s">
        <v>355</v>
      </c>
      <c r="I31" s="37"/>
      <c r="J31" s="37"/>
      <c r="K31" s="37"/>
      <c r="L31" s="37"/>
      <c r="M31" s="37"/>
      <c r="N31" s="37"/>
    </row>
    <row r="32" spans="1:14" x14ac:dyDescent="0.25">
      <c r="A32" s="16" t="s">
        <v>58</v>
      </c>
      <c r="B32" s="36">
        <v>94.84091509997829</v>
      </c>
      <c r="C32" s="36">
        <v>4.8984755916468448</v>
      </c>
      <c r="D32" s="36">
        <v>0</v>
      </c>
      <c r="E32" s="36">
        <v>0</v>
      </c>
      <c r="F32" s="36">
        <v>0.26060930837487345</v>
      </c>
      <c r="G32" s="16" t="s">
        <v>332</v>
      </c>
      <c r="H32" s="16" t="s">
        <v>355</v>
      </c>
    </row>
    <row r="33" spans="1:8" x14ac:dyDescent="0.25">
      <c r="A33" s="16" t="s">
        <v>60</v>
      </c>
      <c r="B33" s="36">
        <v>95.154127229200498</v>
      </c>
      <c r="C33" s="36">
        <v>4.6262735205584988</v>
      </c>
      <c r="D33" s="36">
        <v>0</v>
      </c>
      <c r="E33" s="36">
        <v>0</v>
      </c>
      <c r="F33" s="36">
        <v>0.2195992502410069</v>
      </c>
      <c r="G33" s="16" t="s">
        <v>330</v>
      </c>
      <c r="H33" s="16" t="s">
        <v>355</v>
      </c>
    </row>
    <row r="34" spans="1:8" x14ac:dyDescent="0.25">
      <c r="A34" s="16" t="s">
        <v>62</v>
      </c>
      <c r="B34" s="36">
        <v>94.945319086994289</v>
      </c>
      <c r="C34" s="36">
        <v>4.8274369725165105</v>
      </c>
      <c r="D34" s="36">
        <v>0</v>
      </c>
      <c r="E34" s="36">
        <v>0</v>
      </c>
      <c r="F34" s="36">
        <v>0.22724394048919999</v>
      </c>
      <c r="G34" s="16" t="s">
        <v>336</v>
      </c>
      <c r="H34" s="16" t="s">
        <v>355</v>
      </c>
    </row>
    <row r="35" spans="1:8" x14ac:dyDescent="0.25">
      <c r="A35" s="16" t="s">
        <v>64</v>
      </c>
      <c r="B35" s="36">
        <v>97.644665243117473</v>
      </c>
      <c r="C35" s="36">
        <v>2.0800353605650561</v>
      </c>
      <c r="D35" s="36">
        <v>0.2752993963174688</v>
      </c>
      <c r="E35" s="36">
        <v>0</v>
      </c>
      <c r="F35" s="36">
        <v>0</v>
      </c>
      <c r="G35" s="16" t="s">
        <v>335</v>
      </c>
      <c r="H35" s="16" t="s">
        <v>355</v>
      </c>
    </row>
    <row r="36" spans="1:8" x14ac:dyDescent="0.25">
      <c r="A36" s="16" t="s">
        <v>66</v>
      </c>
      <c r="B36" s="36">
        <v>97.032026887554252</v>
      </c>
      <c r="C36" s="36">
        <v>1.0629503227870472</v>
      </c>
      <c r="D36" s="36">
        <v>0.14524548917095478</v>
      </c>
      <c r="E36" s="36">
        <v>1.5302042419603499</v>
      </c>
      <c r="F36" s="36">
        <v>0.22957305852740417</v>
      </c>
      <c r="G36" s="16" t="s">
        <v>339</v>
      </c>
      <c r="H36" s="16" t="s">
        <v>353</v>
      </c>
    </row>
    <row r="37" spans="1:8" x14ac:dyDescent="0.25">
      <c r="A37" s="16" t="s">
        <v>68</v>
      </c>
      <c r="B37" s="36">
        <v>97.155066871244983</v>
      </c>
      <c r="C37" s="36">
        <v>0.92818907080212898</v>
      </c>
      <c r="D37" s="36">
        <v>0</v>
      </c>
      <c r="E37" s="36">
        <v>1.6149577604674745</v>
      </c>
      <c r="F37" s="36">
        <v>0.30178629748540453</v>
      </c>
      <c r="G37" s="16" t="s">
        <v>339</v>
      </c>
      <c r="H37" s="16" t="s">
        <v>353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"/>
  <sheetViews>
    <sheetView zoomScaleNormal="100" workbookViewId="0"/>
  </sheetViews>
  <sheetFormatPr defaultColWidth="11.5546875" defaultRowHeight="13.2" x14ac:dyDescent="0.25"/>
  <cols>
    <col min="1" max="1" width="8.77734375" style="29" bestFit="1" customWidth="1"/>
    <col min="2" max="2" width="6.21875" style="29" bestFit="1" customWidth="1"/>
    <col min="3" max="4" width="6.109375" style="29" customWidth="1"/>
    <col min="5" max="5" width="7.109375" style="29" bestFit="1" customWidth="1"/>
    <col min="6" max="6" width="7" style="29" customWidth="1"/>
    <col min="7" max="7" width="35.33203125" style="29" bestFit="1" customWidth="1"/>
    <col min="8" max="8" width="10.44140625" style="29" customWidth="1"/>
    <col min="9" max="10" width="10.5546875" style="29" bestFit="1" customWidth="1"/>
    <col min="11" max="12" width="10.44140625" style="29" customWidth="1"/>
    <col min="13" max="13" width="6.109375" style="29" customWidth="1"/>
    <col min="14" max="14" width="6.21875" style="29" bestFit="1" customWidth="1"/>
    <col min="15" max="18" width="6.109375" style="29" customWidth="1"/>
    <col min="19" max="26" width="6.21875" style="29" bestFit="1" customWidth="1"/>
    <col min="27" max="27" width="7.109375" style="29" bestFit="1" customWidth="1"/>
    <col min="28" max="28" width="3.109375" style="30" bestFit="1" customWidth="1"/>
    <col min="29" max="29" width="10.44140625" style="30" bestFit="1" customWidth="1"/>
    <col min="30" max="30" width="11.77734375" style="30" bestFit="1" customWidth="1"/>
    <col min="31" max="31" width="8" style="29" bestFit="1" customWidth="1"/>
    <col min="32" max="33" width="6.6640625" style="29" bestFit="1" customWidth="1"/>
    <col min="34" max="34" width="8.5546875" style="29" bestFit="1" customWidth="1"/>
    <col min="35" max="35" width="8.44140625" style="29" bestFit="1" customWidth="1"/>
    <col min="36" max="36" width="6.21875" style="29" bestFit="1" customWidth="1"/>
    <col min="37" max="16384" width="11.5546875" style="29"/>
  </cols>
  <sheetData>
    <row r="1" spans="1:36" s="27" customFormat="1" x14ac:dyDescent="0.25">
      <c r="A1" s="27" t="s">
        <v>70</v>
      </c>
      <c r="B1" s="27" t="s">
        <v>71</v>
      </c>
      <c r="E1" s="27" t="s">
        <v>76</v>
      </c>
      <c r="H1" s="27" t="s">
        <v>75</v>
      </c>
      <c r="K1" s="27" t="s">
        <v>74</v>
      </c>
      <c r="N1" s="27" t="s">
        <v>79</v>
      </c>
      <c r="Q1" s="27" t="s">
        <v>189</v>
      </c>
      <c r="S1" s="27" t="s">
        <v>80</v>
      </c>
      <c r="T1" s="27" t="s">
        <v>262</v>
      </c>
      <c r="U1" s="27" t="s">
        <v>263</v>
      </c>
      <c r="V1" s="27" t="s">
        <v>77</v>
      </c>
      <c r="W1" s="27" t="s">
        <v>264</v>
      </c>
      <c r="X1" s="27" t="s">
        <v>265</v>
      </c>
      <c r="Y1" s="27" t="s">
        <v>73</v>
      </c>
      <c r="Z1" s="27" t="s">
        <v>72</v>
      </c>
      <c r="AA1" s="27" t="s">
        <v>266</v>
      </c>
      <c r="AB1" s="28" t="s">
        <v>267</v>
      </c>
      <c r="AC1" s="28" t="s">
        <v>187</v>
      </c>
      <c r="AD1" s="28" t="s">
        <v>310</v>
      </c>
      <c r="AE1" s="27" t="s">
        <v>14</v>
      </c>
      <c r="AF1" s="27" t="s">
        <v>282</v>
      </c>
      <c r="AG1" s="27" t="s">
        <v>283</v>
      </c>
      <c r="AH1" s="27" t="s">
        <v>284</v>
      </c>
      <c r="AI1" s="27" t="s">
        <v>15</v>
      </c>
      <c r="AJ1" s="27" t="s">
        <v>16</v>
      </c>
    </row>
    <row r="2" spans="1:36" x14ac:dyDescent="0.25">
      <c r="A2" s="29" t="s">
        <v>20</v>
      </c>
      <c r="B2" s="29">
        <v>0.1996</v>
      </c>
      <c r="C2" s="29">
        <f>B2/24.305</f>
        <v>8.2123019954741822E-3</v>
      </c>
      <c r="D2" s="29">
        <f>C2/(C2+F2+I2+L2+O2)</f>
        <v>8.6193199278228796E-3</v>
      </c>
      <c r="E2" s="29">
        <v>36.748600000000003</v>
      </c>
      <c r="F2" s="29">
        <f>E2/40.078</f>
        <v>0.9169269923648885</v>
      </c>
      <c r="G2" s="40">
        <f>F2/(C2+F2+I2+L2+O2)</f>
        <v>0.96237170795775651</v>
      </c>
      <c r="H2" s="29">
        <v>9.8199999999999996E-2</v>
      </c>
      <c r="I2" s="29">
        <f>H2/54.938</f>
        <v>1.7874695110852233E-3</v>
      </c>
      <c r="J2" s="29">
        <f>I2/(C2+F2+I2+L2+O2)</f>
        <v>1.8760600360000631E-3</v>
      </c>
      <c r="K2" s="29">
        <v>1.26</v>
      </c>
      <c r="L2" s="29">
        <f>K2/55.845</f>
        <v>2.2562449637389202E-2</v>
      </c>
      <c r="M2" s="29">
        <f>L2/(C2+F2+I2+L2+O2)</f>
        <v>2.3680689274118673E-2</v>
      </c>
      <c r="N2" s="29">
        <v>0.28820000000000001</v>
      </c>
      <c r="O2" s="29">
        <f>N2/87.62</f>
        <v>3.2892033782241496E-3</v>
      </c>
      <c r="P2" s="29">
        <f>O2/(C2+F2+I2+L2+O2)</f>
        <v>3.4522228043018729E-3</v>
      </c>
      <c r="Q2" s="29">
        <f>D2+G2+J2+M2+P2</f>
        <v>1</v>
      </c>
      <c r="S2" s="29">
        <v>9.7900000000000001E-2</v>
      </c>
      <c r="T2" s="29">
        <v>0</v>
      </c>
      <c r="U2" s="29">
        <v>2.0199999999999999E-2</v>
      </c>
      <c r="V2" s="29">
        <v>0</v>
      </c>
      <c r="W2" s="29">
        <v>2.9100000000000001E-2</v>
      </c>
      <c r="X2" s="29">
        <v>0</v>
      </c>
      <c r="Y2" s="29">
        <v>0.34250000000000003</v>
      </c>
      <c r="Z2" s="29">
        <v>0.23619999999999999</v>
      </c>
      <c r="AA2" s="29">
        <v>47.8857</v>
      </c>
      <c r="AB2" s="30">
        <v>12</v>
      </c>
      <c r="AC2" s="30">
        <f>SUM(Y2:Z2,T2,U2)</f>
        <v>0.59889999999999999</v>
      </c>
      <c r="AD2" s="30">
        <f>SUM(S2,V2:W2,X2)</f>
        <v>0.127</v>
      </c>
      <c r="AE2" s="29">
        <v>99.235900000000001</v>
      </c>
      <c r="AF2" s="29">
        <v>-2219</v>
      </c>
      <c r="AG2" s="29">
        <v>-26036</v>
      </c>
      <c r="AH2" s="29">
        <v>176</v>
      </c>
      <c r="AI2" s="29" t="s">
        <v>285</v>
      </c>
      <c r="AJ2" s="29">
        <v>1</v>
      </c>
    </row>
    <row r="3" spans="1:36" x14ac:dyDescent="0.25">
      <c r="A3" s="29" t="s">
        <v>22</v>
      </c>
      <c r="B3" s="29">
        <v>0.71789999999999998</v>
      </c>
      <c r="C3" s="29">
        <f t="shared" ref="C3:C15" si="0">B3/24.305</f>
        <v>2.9537132277309194E-2</v>
      </c>
      <c r="D3" s="29">
        <f t="shared" ref="D3:D15" si="1">C3/(C3+F3+I3+L3+O3)</f>
        <v>3.0249115520857586E-2</v>
      </c>
      <c r="E3" s="29">
        <v>37.619399999999999</v>
      </c>
      <c r="F3" s="29">
        <f t="shared" ref="F3:F15" si="2">E3/40.078</f>
        <v>0.9386546234842057</v>
      </c>
      <c r="G3" s="40">
        <f t="shared" ref="G3:G15" si="3">F3/(C3+F3+I3+L3+O3)</f>
        <v>0.96128059668720967</v>
      </c>
      <c r="H3" s="29">
        <v>9.2899999999999996E-2</v>
      </c>
      <c r="I3" s="29">
        <f t="shared" ref="I3:I15" si="4">H3/54.938</f>
        <v>1.6909971240307254E-3</v>
      </c>
      <c r="J3" s="29">
        <f t="shared" ref="J3:J15" si="5">I3/(C3+F3+I3+L3+O3)</f>
        <v>1.7317580755643752E-3</v>
      </c>
      <c r="K3" s="29">
        <v>0.26140000000000002</v>
      </c>
      <c r="L3" s="29">
        <f t="shared" ref="L3:L15" si="6">K3/55.845</f>
        <v>4.6808129644551888E-3</v>
      </c>
      <c r="M3" s="29">
        <f t="shared" ref="M3:M15" si="7">L3/(C3+F3+I3+L3+O3)</f>
        <v>4.7936424824187984E-3</v>
      </c>
      <c r="N3" s="29">
        <v>0.16639999999999999</v>
      </c>
      <c r="O3" s="29">
        <f t="shared" ref="O3:O15" si="8">N3/87.62</f>
        <v>1.8991097922848664E-3</v>
      </c>
      <c r="P3" s="29">
        <f t="shared" ref="P3:P15" si="9">O3/(C3+F3+I3+L3+O3)</f>
        <v>1.9448872339495138E-3</v>
      </c>
      <c r="Q3" s="29">
        <f t="shared" ref="Q3:Q15" si="10">D3+G3+J3+M3+P3</f>
        <v>0.99999999999999989</v>
      </c>
      <c r="S3" s="29">
        <v>0</v>
      </c>
      <c r="T3" s="29">
        <v>3.3700000000000001E-2</v>
      </c>
      <c r="U3" s="29">
        <v>1.7000000000000001E-2</v>
      </c>
      <c r="V3" s="29">
        <v>1.9800000000000002E-2</v>
      </c>
      <c r="W3" s="29">
        <v>9.1300000000000006E-2</v>
      </c>
      <c r="X3" s="29">
        <v>0</v>
      </c>
      <c r="Y3" s="29">
        <v>0.48830000000000001</v>
      </c>
      <c r="Z3" s="29">
        <v>0.20530000000000001</v>
      </c>
      <c r="AA3" s="29">
        <v>48.46</v>
      </c>
      <c r="AB3" s="30">
        <v>12</v>
      </c>
      <c r="AC3" s="30">
        <f t="shared" ref="AC3:AC15" si="11">SUM(Y3:Z3,T3,U3)</f>
        <v>0.74429999999999996</v>
      </c>
      <c r="AD3" s="30">
        <f t="shared" ref="AD3:AD15" si="12">SUM(S3,V3:W3,X3)</f>
        <v>0.1111</v>
      </c>
      <c r="AE3" s="29">
        <v>100.291</v>
      </c>
      <c r="AF3" s="29">
        <v>-2065</v>
      </c>
      <c r="AG3" s="29">
        <v>-25954</v>
      </c>
      <c r="AH3" s="29">
        <v>177</v>
      </c>
      <c r="AI3" s="29" t="s">
        <v>286</v>
      </c>
      <c r="AJ3" s="29">
        <v>2</v>
      </c>
    </row>
    <row r="4" spans="1:36" s="31" customFormat="1" x14ac:dyDescent="0.25">
      <c r="A4" s="31" t="s">
        <v>24</v>
      </c>
      <c r="B4" s="31">
        <v>0.78710000000000002</v>
      </c>
      <c r="C4" s="29">
        <f t="shared" si="0"/>
        <v>3.2384283069327301E-2</v>
      </c>
      <c r="D4" s="29">
        <f t="shared" si="1"/>
        <v>3.4678415663375532E-2</v>
      </c>
      <c r="E4" s="31">
        <v>35.804499999999997</v>
      </c>
      <c r="F4" s="29">
        <f t="shared" si="2"/>
        <v>0.89337042766605101</v>
      </c>
      <c r="G4" s="40">
        <f t="shared" si="3"/>
        <v>0.95665761584557518</v>
      </c>
      <c r="H4" s="31">
        <v>7.8700000000000006E-2</v>
      </c>
      <c r="I4" s="29">
        <f t="shared" si="4"/>
        <v>1.432523936073392E-3</v>
      </c>
      <c r="J4" s="29">
        <f t="shared" si="5"/>
        <v>1.5340052579376063E-3</v>
      </c>
      <c r="K4" s="31">
        <v>0.28699999999999998</v>
      </c>
      <c r="L4" s="29">
        <f t="shared" si="6"/>
        <v>5.1392246396275406E-3</v>
      </c>
      <c r="M4" s="29">
        <f t="shared" si="7"/>
        <v>5.5032920710005153E-3</v>
      </c>
      <c r="N4" s="31">
        <v>0.1331</v>
      </c>
      <c r="O4" s="29">
        <f t="shared" si="8"/>
        <v>1.5190595754393972E-3</v>
      </c>
      <c r="P4" s="29">
        <f t="shared" si="9"/>
        <v>1.6266711621111222E-3</v>
      </c>
      <c r="Q4" s="29">
        <f t="shared" si="10"/>
        <v>0.99999999999999989</v>
      </c>
      <c r="R4" s="29"/>
      <c r="S4" s="31">
        <v>0</v>
      </c>
      <c r="T4" s="31">
        <v>3.8300000000000001E-2</v>
      </c>
      <c r="U4" s="31">
        <v>3.5099999999999999E-2</v>
      </c>
      <c r="V4" s="31">
        <v>0</v>
      </c>
      <c r="W4" s="31">
        <v>0.1381</v>
      </c>
      <c r="X4" s="31">
        <v>6.6400000000000001E-2</v>
      </c>
      <c r="Y4" s="31">
        <v>0.79339999999999999</v>
      </c>
      <c r="Z4" s="31">
        <v>0.41599999999999998</v>
      </c>
      <c r="AA4" s="31">
        <v>48.330199999999998</v>
      </c>
      <c r="AB4" s="31">
        <v>12</v>
      </c>
      <c r="AC4" s="31">
        <f t="shared" si="11"/>
        <v>1.2827999999999999</v>
      </c>
      <c r="AD4" s="31">
        <f t="shared" si="12"/>
        <v>0.20450000000000002</v>
      </c>
      <c r="AE4" s="31">
        <v>98.918099999999995</v>
      </c>
      <c r="AF4" s="31">
        <v>2738</v>
      </c>
      <c r="AG4" s="31">
        <v>-24593</v>
      </c>
      <c r="AH4" s="31">
        <v>180</v>
      </c>
      <c r="AI4" s="31" t="s">
        <v>287</v>
      </c>
      <c r="AJ4" s="31">
        <v>3</v>
      </c>
    </row>
    <row r="5" spans="1:36" x14ac:dyDescent="0.25">
      <c r="A5" s="29" t="s">
        <v>26</v>
      </c>
      <c r="B5" s="29">
        <v>0.32090000000000002</v>
      </c>
      <c r="C5" s="29">
        <f t="shared" si="0"/>
        <v>1.3203044641020368E-2</v>
      </c>
      <c r="D5" s="29">
        <f t="shared" si="1"/>
        <v>1.3176126712588871E-2</v>
      </c>
      <c r="E5" s="29">
        <v>39.478400000000001</v>
      </c>
      <c r="F5" s="29">
        <f t="shared" si="2"/>
        <v>0.98503917361145765</v>
      </c>
      <c r="G5" s="40">
        <f t="shared" si="3"/>
        <v>0.98303090849546204</v>
      </c>
      <c r="H5" s="29">
        <v>3.5400000000000001E-2</v>
      </c>
      <c r="I5" s="29">
        <f t="shared" si="4"/>
        <v>6.443627361753249E-4</v>
      </c>
      <c r="J5" s="29">
        <f t="shared" si="5"/>
        <v>6.4304903085296301E-4</v>
      </c>
      <c r="K5" s="29">
        <v>0.12770000000000001</v>
      </c>
      <c r="L5" s="29">
        <f t="shared" si="6"/>
        <v>2.2866863640433346E-3</v>
      </c>
      <c r="M5" s="29">
        <f t="shared" si="7"/>
        <v>2.28202434391342E-3</v>
      </c>
      <c r="N5" s="29">
        <v>7.6200000000000004E-2</v>
      </c>
      <c r="O5" s="29">
        <f t="shared" si="8"/>
        <v>8.6966446016891125E-4</v>
      </c>
      <c r="P5" s="29">
        <f t="shared" si="9"/>
        <v>8.6789141718263585E-4</v>
      </c>
      <c r="Q5" s="29">
        <f t="shared" si="10"/>
        <v>1</v>
      </c>
      <c r="S5" s="29">
        <v>0</v>
      </c>
      <c r="T5" s="29">
        <v>3.4500000000000003E-2</v>
      </c>
      <c r="U5" s="29">
        <v>0</v>
      </c>
      <c r="V5" s="29">
        <v>0</v>
      </c>
      <c r="W5" s="29">
        <v>0</v>
      </c>
      <c r="X5" s="29">
        <v>9.3600000000000003E-2</v>
      </c>
      <c r="Y5" s="29">
        <v>2.3400000000000001E-2</v>
      </c>
      <c r="Z5" s="29">
        <v>0</v>
      </c>
      <c r="AA5" s="29">
        <v>48.142200000000003</v>
      </c>
      <c r="AB5" s="30">
        <v>12</v>
      </c>
      <c r="AC5" s="30">
        <f t="shared" si="11"/>
        <v>5.7900000000000007E-2</v>
      </c>
      <c r="AD5" s="30">
        <f t="shared" si="12"/>
        <v>9.3600000000000003E-2</v>
      </c>
      <c r="AE5" s="29">
        <v>100.4346</v>
      </c>
      <c r="AF5" s="29">
        <v>3098</v>
      </c>
      <c r="AG5" s="29">
        <v>-24761</v>
      </c>
      <c r="AH5" s="29">
        <v>180</v>
      </c>
      <c r="AI5" s="29" t="s">
        <v>288</v>
      </c>
      <c r="AJ5" s="29">
        <v>4</v>
      </c>
    </row>
    <row r="6" spans="1:36" x14ac:dyDescent="0.25">
      <c r="A6" s="29" t="s">
        <v>28</v>
      </c>
      <c r="B6" s="29">
        <v>0.70479999999999998</v>
      </c>
      <c r="C6" s="29">
        <f t="shared" si="0"/>
        <v>2.8998148529109237E-2</v>
      </c>
      <c r="D6" s="29">
        <f t="shared" si="1"/>
        <v>2.9181221322516458E-2</v>
      </c>
      <c r="E6" s="29">
        <v>38.53</v>
      </c>
      <c r="F6" s="29">
        <f t="shared" si="2"/>
        <v>0.96137531812964716</v>
      </c>
      <c r="G6" s="40">
        <f t="shared" si="3"/>
        <v>0.9674447285551464</v>
      </c>
      <c r="H6" s="29">
        <v>3.4099999999999998E-2</v>
      </c>
      <c r="I6" s="29">
        <f t="shared" si="4"/>
        <v>6.2069969784120274E-4</v>
      </c>
      <c r="J6" s="29">
        <f t="shared" si="5"/>
        <v>6.2461833517891898E-4</v>
      </c>
      <c r="K6" s="29">
        <v>3.7600000000000001E-2</v>
      </c>
      <c r="L6" s="29">
        <f t="shared" si="6"/>
        <v>6.7329214790939212E-4</v>
      </c>
      <c r="M6" s="29">
        <f t="shared" si="7"/>
        <v>6.7754281495364108E-4</v>
      </c>
      <c r="N6" s="29">
        <v>0.1804</v>
      </c>
      <c r="O6" s="29">
        <f t="shared" si="8"/>
        <v>2.0588906642319106E-3</v>
      </c>
      <c r="P6" s="29">
        <f t="shared" si="9"/>
        <v>2.0718889722046632E-3</v>
      </c>
      <c r="Q6" s="29">
        <f t="shared" si="10"/>
        <v>1</v>
      </c>
      <c r="S6" s="29">
        <v>0.12189999999999999</v>
      </c>
      <c r="T6" s="29">
        <v>0</v>
      </c>
      <c r="U6" s="29">
        <v>0</v>
      </c>
      <c r="V6" s="29">
        <v>0</v>
      </c>
      <c r="W6" s="29">
        <v>0</v>
      </c>
      <c r="X6" s="29">
        <v>0</v>
      </c>
      <c r="Y6" s="29">
        <v>0</v>
      </c>
      <c r="Z6" s="29">
        <v>1.72E-2</v>
      </c>
      <c r="AA6" s="29">
        <v>47.938400000000001</v>
      </c>
      <c r="AB6" s="30">
        <v>12</v>
      </c>
      <c r="AC6" s="30">
        <f t="shared" si="11"/>
        <v>1.72E-2</v>
      </c>
      <c r="AD6" s="30">
        <f t="shared" si="12"/>
        <v>0.12189999999999999</v>
      </c>
      <c r="AE6" s="29">
        <v>99.585700000000003</v>
      </c>
      <c r="AF6" s="29">
        <v>3065</v>
      </c>
      <c r="AG6" s="29">
        <v>-24692</v>
      </c>
      <c r="AH6" s="29">
        <v>180</v>
      </c>
      <c r="AI6" s="29" t="s">
        <v>289</v>
      </c>
      <c r="AJ6" s="29">
        <v>5</v>
      </c>
    </row>
    <row r="7" spans="1:36" x14ac:dyDescent="0.25">
      <c r="A7" s="29" t="s">
        <v>30</v>
      </c>
      <c r="B7" s="29">
        <v>0.22459999999999999</v>
      </c>
      <c r="C7" s="29">
        <f t="shared" si="0"/>
        <v>9.2408969347870813E-3</v>
      </c>
      <c r="D7" s="29">
        <f t="shared" si="1"/>
        <v>9.5893866036565693E-3</v>
      </c>
      <c r="E7" s="29">
        <v>36.955300000000001</v>
      </c>
      <c r="F7" s="29">
        <f t="shared" si="2"/>
        <v>0.92208443535106543</v>
      </c>
      <c r="G7" s="40">
        <f t="shared" si="3"/>
        <v>0.95685778060238402</v>
      </c>
      <c r="H7" s="29">
        <v>4.2799999999999998E-2</v>
      </c>
      <c r="I7" s="29">
        <f t="shared" si="4"/>
        <v>7.7906003130801991E-4</v>
      </c>
      <c r="J7" s="29">
        <f t="shared" si="5"/>
        <v>8.0843968722842661E-4</v>
      </c>
      <c r="K7" s="29">
        <v>1.4742</v>
      </c>
      <c r="L7" s="29">
        <f t="shared" si="6"/>
        <v>2.6398066075745366E-2</v>
      </c>
      <c r="M7" s="29">
        <f t="shared" si="7"/>
        <v>2.7393581269827914E-2</v>
      </c>
      <c r="N7" s="29">
        <v>0.45179999999999998</v>
      </c>
      <c r="O7" s="29">
        <f t="shared" si="8"/>
        <v>5.1563569961196069E-3</v>
      </c>
      <c r="P7" s="29">
        <f t="shared" si="9"/>
        <v>5.3508118369030898E-3</v>
      </c>
      <c r="Q7" s="29">
        <f t="shared" si="10"/>
        <v>1</v>
      </c>
      <c r="S7" s="29">
        <v>0</v>
      </c>
      <c r="T7" s="29">
        <v>0</v>
      </c>
      <c r="U7" s="29">
        <v>1.8499999999999999E-2</v>
      </c>
      <c r="V7" s="29">
        <v>2.81E-2</v>
      </c>
      <c r="W7" s="29">
        <v>0</v>
      </c>
      <c r="X7" s="29">
        <v>0</v>
      </c>
      <c r="Y7" s="29">
        <v>0</v>
      </c>
      <c r="Z7" s="29">
        <v>3.9399999999999998E-2</v>
      </c>
      <c r="AA7" s="29">
        <v>47.466500000000003</v>
      </c>
      <c r="AB7" s="30">
        <v>12</v>
      </c>
      <c r="AC7" s="30">
        <f t="shared" si="11"/>
        <v>5.7899999999999993E-2</v>
      </c>
      <c r="AD7" s="30">
        <f t="shared" si="12"/>
        <v>2.81E-2</v>
      </c>
      <c r="AE7" s="29">
        <v>98.753799999999998</v>
      </c>
      <c r="AF7" s="29">
        <v>3098</v>
      </c>
      <c r="AG7" s="29">
        <v>-24647</v>
      </c>
      <c r="AH7" s="29">
        <v>180</v>
      </c>
      <c r="AI7" s="29" t="s">
        <v>290</v>
      </c>
      <c r="AJ7" s="29">
        <v>6</v>
      </c>
    </row>
    <row r="8" spans="1:36" x14ac:dyDescent="0.25">
      <c r="A8" s="29" t="s">
        <v>32</v>
      </c>
      <c r="B8" s="29">
        <v>0</v>
      </c>
      <c r="C8" s="29">
        <f t="shared" si="0"/>
        <v>0</v>
      </c>
      <c r="D8" s="29">
        <f t="shared" si="1"/>
        <v>0</v>
      </c>
      <c r="E8" s="29">
        <v>39.1233</v>
      </c>
      <c r="F8" s="29">
        <f t="shared" si="2"/>
        <v>0.97617895104546126</v>
      </c>
      <c r="G8" s="40">
        <f t="shared" si="3"/>
        <v>0.98910773833214338</v>
      </c>
      <c r="H8" s="29">
        <v>0</v>
      </c>
      <c r="I8" s="29">
        <f t="shared" si="4"/>
        <v>0</v>
      </c>
      <c r="J8" s="29">
        <f t="shared" si="5"/>
        <v>0</v>
      </c>
      <c r="K8" s="29">
        <v>0.51249999999999996</v>
      </c>
      <c r="L8" s="29">
        <f t="shared" si="6"/>
        <v>9.1771868564777502E-3</v>
      </c>
      <c r="M8" s="29">
        <f t="shared" si="7"/>
        <v>9.2987320881491205E-3</v>
      </c>
      <c r="N8" s="29">
        <v>0.13780000000000001</v>
      </c>
      <c r="O8" s="29">
        <f t="shared" si="8"/>
        <v>1.572700296735905E-3</v>
      </c>
      <c r="P8" s="29">
        <f t="shared" si="9"/>
        <v>1.5935295797074587E-3</v>
      </c>
      <c r="Q8" s="29">
        <f t="shared" si="10"/>
        <v>1</v>
      </c>
      <c r="S8" s="29">
        <v>0</v>
      </c>
      <c r="T8" s="29">
        <v>0</v>
      </c>
      <c r="U8" s="29">
        <v>1.67E-2</v>
      </c>
      <c r="V8" s="29">
        <v>0</v>
      </c>
      <c r="W8" s="29">
        <v>3.1E-2</v>
      </c>
      <c r="X8" s="29">
        <v>0</v>
      </c>
      <c r="Y8" s="29">
        <v>0</v>
      </c>
      <c r="Z8" s="29">
        <v>0</v>
      </c>
      <c r="AA8" s="29">
        <v>47.834299999999999</v>
      </c>
      <c r="AB8" s="30">
        <v>12</v>
      </c>
      <c r="AC8" s="30">
        <f t="shared" si="11"/>
        <v>1.67E-2</v>
      </c>
      <c r="AD8" s="30">
        <f t="shared" si="12"/>
        <v>3.1E-2</v>
      </c>
      <c r="AE8" s="29">
        <v>99.755799999999994</v>
      </c>
      <c r="AF8" s="29">
        <v>1034</v>
      </c>
      <c r="AG8" s="29">
        <v>-20434</v>
      </c>
      <c r="AH8" s="29">
        <v>186</v>
      </c>
      <c r="AI8" s="29" t="s">
        <v>291</v>
      </c>
      <c r="AJ8" s="29">
        <v>7</v>
      </c>
    </row>
    <row r="9" spans="1:36" x14ac:dyDescent="0.25">
      <c r="A9" s="29" t="s">
        <v>34</v>
      </c>
      <c r="B9" s="29">
        <v>0.25090000000000001</v>
      </c>
      <c r="C9" s="29">
        <f t="shared" si="0"/>
        <v>1.0322978810944251E-2</v>
      </c>
      <c r="D9" s="29">
        <f t="shared" si="1"/>
        <v>1.0732166311157504E-2</v>
      </c>
      <c r="E9" s="29">
        <v>37.390599999999999</v>
      </c>
      <c r="F9" s="29">
        <f t="shared" si="2"/>
        <v>0.93294575577623629</v>
      </c>
      <c r="G9" s="40">
        <f t="shared" si="3"/>
        <v>0.96992633557127739</v>
      </c>
      <c r="H9" s="29">
        <v>7.5700000000000003E-2</v>
      </c>
      <c r="I9" s="29">
        <f t="shared" si="4"/>
        <v>1.3779169245331101E-3</v>
      </c>
      <c r="J9" s="29">
        <f t="shared" si="5"/>
        <v>1.4325354985103692E-3</v>
      </c>
      <c r="K9" s="29">
        <v>0.83720000000000006</v>
      </c>
      <c r="L9" s="29">
        <f t="shared" si="6"/>
        <v>1.4991494314620827E-2</v>
      </c>
      <c r="M9" s="29">
        <f t="shared" si="7"/>
        <v>1.5585734813938464E-2</v>
      </c>
      <c r="N9" s="29">
        <v>0.1958</v>
      </c>
      <c r="O9" s="29">
        <f t="shared" si="8"/>
        <v>2.2346496233736587E-3</v>
      </c>
      <c r="P9" s="29">
        <f t="shared" si="9"/>
        <v>2.3232278051162516E-3</v>
      </c>
      <c r="Q9" s="29">
        <f t="shared" si="10"/>
        <v>1</v>
      </c>
      <c r="S9" s="29">
        <v>0</v>
      </c>
      <c r="T9" s="29">
        <v>0</v>
      </c>
      <c r="U9" s="29">
        <v>0</v>
      </c>
      <c r="V9" s="29">
        <v>0</v>
      </c>
      <c r="W9" s="29">
        <v>6.0199999999999997E-2</v>
      </c>
      <c r="X9" s="29">
        <v>0</v>
      </c>
      <c r="Y9" s="29">
        <v>0.3211</v>
      </c>
      <c r="Z9" s="29">
        <v>0.18940000000000001</v>
      </c>
      <c r="AA9" s="29">
        <v>47.930700000000002</v>
      </c>
      <c r="AB9" s="30">
        <v>12</v>
      </c>
      <c r="AC9" s="30">
        <f t="shared" si="11"/>
        <v>0.51049999999999995</v>
      </c>
      <c r="AD9" s="30">
        <f t="shared" si="12"/>
        <v>6.0199999999999997E-2</v>
      </c>
      <c r="AE9" s="29">
        <v>99.268500000000003</v>
      </c>
      <c r="AF9" s="29">
        <v>981</v>
      </c>
      <c r="AG9" s="29">
        <v>-20404</v>
      </c>
      <c r="AH9" s="29">
        <v>186</v>
      </c>
      <c r="AI9" s="29" t="s">
        <v>292</v>
      </c>
      <c r="AJ9" s="29">
        <v>8</v>
      </c>
    </row>
    <row r="10" spans="1:36" x14ac:dyDescent="0.25">
      <c r="A10" s="29" t="s">
        <v>36</v>
      </c>
      <c r="B10" s="29">
        <v>0.75360000000000005</v>
      </c>
      <c r="C10" s="29">
        <f t="shared" si="0"/>
        <v>3.1005965850648017E-2</v>
      </c>
      <c r="D10" s="29">
        <f t="shared" si="1"/>
        <v>3.0667091491830743E-2</v>
      </c>
      <c r="E10" s="29">
        <v>39.127699999999997</v>
      </c>
      <c r="F10" s="29">
        <f t="shared" si="2"/>
        <v>0.97628873696292218</v>
      </c>
      <c r="G10" s="40">
        <f t="shared" si="3"/>
        <v>0.9656185575093148</v>
      </c>
      <c r="H10" s="29">
        <v>6.1100000000000002E-2</v>
      </c>
      <c r="I10" s="29">
        <f t="shared" si="4"/>
        <v>1.1121628017037386E-3</v>
      </c>
      <c r="J10" s="29">
        <f t="shared" si="5"/>
        <v>1.1000076100821268E-3</v>
      </c>
      <c r="K10" s="29">
        <v>0</v>
      </c>
      <c r="L10" s="29">
        <f t="shared" si="6"/>
        <v>0</v>
      </c>
      <c r="M10" s="29">
        <f t="shared" si="7"/>
        <v>0</v>
      </c>
      <c r="N10" s="29">
        <v>0.2316</v>
      </c>
      <c r="O10" s="29">
        <f t="shared" si="8"/>
        <v>2.6432321387811E-3</v>
      </c>
      <c r="P10" s="29">
        <f t="shared" si="9"/>
        <v>2.6143433887724967E-3</v>
      </c>
      <c r="Q10" s="29">
        <f t="shared" si="10"/>
        <v>1.0000000000000002</v>
      </c>
      <c r="S10" s="29">
        <v>0</v>
      </c>
      <c r="T10" s="29">
        <v>0</v>
      </c>
      <c r="U10" s="29">
        <v>2.1000000000000001E-2</v>
      </c>
      <c r="V10" s="29">
        <v>3.3099999999999997E-2</v>
      </c>
      <c r="W10" s="29">
        <v>0</v>
      </c>
      <c r="X10" s="29">
        <v>0</v>
      </c>
      <c r="Y10" s="29">
        <v>0</v>
      </c>
      <c r="Z10" s="29">
        <v>2.7199999999999998E-2</v>
      </c>
      <c r="AA10" s="29">
        <v>48.212600000000002</v>
      </c>
      <c r="AB10" s="30">
        <v>12</v>
      </c>
      <c r="AC10" s="30">
        <f t="shared" si="11"/>
        <v>4.82E-2</v>
      </c>
      <c r="AD10" s="30">
        <f t="shared" si="12"/>
        <v>3.3099999999999997E-2</v>
      </c>
      <c r="AE10" s="29">
        <v>100.48439999999999</v>
      </c>
      <c r="AF10" s="29">
        <v>-3480</v>
      </c>
      <c r="AG10" s="29">
        <v>-22268</v>
      </c>
      <c r="AH10" s="29">
        <v>178</v>
      </c>
      <c r="AI10" s="29" t="s">
        <v>293</v>
      </c>
      <c r="AJ10" s="29">
        <v>9</v>
      </c>
    </row>
    <row r="11" spans="1:36" x14ac:dyDescent="0.25">
      <c r="A11" s="29" t="s">
        <v>38</v>
      </c>
      <c r="B11" s="29">
        <v>1.0931999999999999</v>
      </c>
      <c r="C11" s="29">
        <f t="shared" si="0"/>
        <v>4.4978399506274427E-2</v>
      </c>
      <c r="D11" s="29">
        <f t="shared" si="1"/>
        <v>4.5025625670815583E-2</v>
      </c>
      <c r="E11" s="29">
        <v>38.058399999999999</v>
      </c>
      <c r="F11" s="29">
        <f t="shared" si="2"/>
        <v>0.9496082638854233</v>
      </c>
      <c r="G11" s="40">
        <f t="shared" si="3"/>
        <v>0.95060532817877685</v>
      </c>
      <c r="H11" s="29">
        <v>0</v>
      </c>
      <c r="I11" s="29">
        <f t="shared" si="4"/>
        <v>0</v>
      </c>
      <c r="J11" s="29">
        <f t="shared" si="5"/>
        <v>0</v>
      </c>
      <c r="K11" s="29">
        <v>0.1111</v>
      </c>
      <c r="L11" s="29">
        <f t="shared" si="6"/>
        <v>1.9894350434237623E-3</v>
      </c>
      <c r="M11" s="29">
        <f t="shared" si="7"/>
        <v>1.9915238991353038E-3</v>
      </c>
      <c r="N11" s="29">
        <v>0.20810000000000001</v>
      </c>
      <c r="O11" s="29">
        <f t="shared" si="8"/>
        <v>2.3750285322985619E-3</v>
      </c>
      <c r="P11" s="29">
        <f t="shared" si="9"/>
        <v>2.3775222512722803E-3</v>
      </c>
      <c r="Q11" s="29">
        <f t="shared" si="10"/>
        <v>1</v>
      </c>
      <c r="S11" s="29">
        <v>0</v>
      </c>
      <c r="T11" s="29">
        <v>1.9099999999999999E-2</v>
      </c>
      <c r="U11" s="29">
        <v>4.6399999999999997E-2</v>
      </c>
      <c r="V11" s="29">
        <v>0</v>
      </c>
      <c r="W11" s="29">
        <v>0</v>
      </c>
      <c r="X11" s="29">
        <v>0</v>
      </c>
      <c r="Y11" s="29">
        <v>0</v>
      </c>
      <c r="Z11" s="29">
        <v>0</v>
      </c>
      <c r="AA11" s="29">
        <v>48.070799999999998</v>
      </c>
      <c r="AB11" s="30">
        <v>12</v>
      </c>
      <c r="AC11" s="30">
        <f t="shared" si="11"/>
        <v>6.5500000000000003E-2</v>
      </c>
      <c r="AD11" s="30">
        <f t="shared" si="12"/>
        <v>0</v>
      </c>
      <c r="AE11" s="29">
        <v>99.657700000000006</v>
      </c>
      <c r="AF11" s="29">
        <v>-3347</v>
      </c>
      <c r="AG11" s="29">
        <v>-22278</v>
      </c>
      <c r="AH11" s="29">
        <v>178</v>
      </c>
      <c r="AI11" s="29" t="s">
        <v>294</v>
      </c>
      <c r="AJ11" s="29">
        <v>10</v>
      </c>
    </row>
    <row r="12" spans="1:36" x14ac:dyDescent="0.25">
      <c r="A12" s="29" t="s">
        <v>40</v>
      </c>
      <c r="B12" s="29">
        <v>0.17780000000000001</v>
      </c>
      <c r="C12" s="29">
        <f t="shared" si="0"/>
        <v>7.3153672083933353E-3</v>
      </c>
      <c r="D12" s="29">
        <f t="shared" si="1"/>
        <v>7.430444273509842E-3</v>
      </c>
      <c r="E12" s="29">
        <v>38.8889</v>
      </c>
      <c r="F12" s="29">
        <f t="shared" si="2"/>
        <v>0.97033035580617788</v>
      </c>
      <c r="G12" s="40">
        <f t="shared" si="3"/>
        <v>0.98559449311585567</v>
      </c>
      <c r="H12" s="29">
        <v>0</v>
      </c>
      <c r="I12" s="29">
        <f t="shared" si="4"/>
        <v>0</v>
      </c>
      <c r="J12" s="29">
        <f t="shared" si="5"/>
        <v>0</v>
      </c>
      <c r="K12" s="29">
        <v>0.35499999999999998</v>
      </c>
      <c r="L12" s="29">
        <f t="shared" si="6"/>
        <v>6.3568806518041008E-3</v>
      </c>
      <c r="M12" s="29">
        <f t="shared" si="7"/>
        <v>6.4568798928355273E-3</v>
      </c>
      <c r="N12" s="29">
        <v>4.4699999999999997E-2</v>
      </c>
      <c r="O12" s="29">
        <f t="shared" si="8"/>
        <v>5.1015749828806198E-4</v>
      </c>
      <c r="P12" s="29">
        <f t="shared" si="9"/>
        <v>5.1818271779895825E-4</v>
      </c>
      <c r="Q12" s="29">
        <f t="shared" si="10"/>
        <v>0.99999999999999989</v>
      </c>
      <c r="S12" s="29">
        <v>0</v>
      </c>
      <c r="T12" s="29">
        <v>0</v>
      </c>
      <c r="U12" s="29">
        <v>2.06E-2</v>
      </c>
      <c r="V12" s="29">
        <v>0</v>
      </c>
      <c r="W12" s="29">
        <v>0</v>
      </c>
      <c r="X12" s="29">
        <v>0</v>
      </c>
      <c r="Y12" s="29">
        <v>0.1895</v>
      </c>
      <c r="Z12" s="29">
        <v>0</v>
      </c>
      <c r="AA12" s="29">
        <v>48.019199999999998</v>
      </c>
      <c r="AB12" s="30">
        <v>12</v>
      </c>
      <c r="AC12" s="30">
        <f t="shared" si="11"/>
        <v>0.21010000000000001</v>
      </c>
      <c r="AD12" s="30">
        <f t="shared" si="12"/>
        <v>0</v>
      </c>
      <c r="AE12" s="29">
        <v>99.806600000000003</v>
      </c>
      <c r="AF12" s="29">
        <v>-18083</v>
      </c>
      <c r="AG12" s="29">
        <v>-19285</v>
      </c>
      <c r="AH12" s="29">
        <v>160</v>
      </c>
      <c r="AI12" s="29" t="s">
        <v>295</v>
      </c>
      <c r="AJ12" s="29">
        <v>11</v>
      </c>
    </row>
    <row r="13" spans="1:36" x14ac:dyDescent="0.25">
      <c r="A13" s="29" t="s">
        <v>42</v>
      </c>
      <c r="B13" s="29">
        <v>0.94020000000000004</v>
      </c>
      <c r="C13" s="29">
        <f t="shared" si="0"/>
        <v>3.8683398477679494E-2</v>
      </c>
      <c r="D13" s="29">
        <f t="shared" si="1"/>
        <v>3.9585327678513041E-2</v>
      </c>
      <c r="E13" s="29">
        <v>37.374600000000001</v>
      </c>
      <c r="F13" s="29">
        <f t="shared" si="2"/>
        <v>0.93254653425819645</v>
      </c>
      <c r="G13" s="40">
        <f t="shared" si="3"/>
        <v>0.95428947783304563</v>
      </c>
      <c r="H13" s="29">
        <v>6.2E-2</v>
      </c>
      <c r="I13" s="29">
        <f t="shared" si="4"/>
        <v>1.1285449051658231E-3</v>
      </c>
      <c r="J13" s="29">
        <f t="shared" si="5"/>
        <v>1.1548576813043595E-3</v>
      </c>
      <c r="K13" s="29">
        <v>0.12</v>
      </c>
      <c r="L13" s="29">
        <f t="shared" si="6"/>
        <v>2.1488047273704003E-3</v>
      </c>
      <c r="M13" s="29">
        <f t="shared" si="7"/>
        <v>2.1989055408142555E-3</v>
      </c>
      <c r="N13" s="29">
        <v>0.23730000000000001</v>
      </c>
      <c r="O13" s="29">
        <f t="shared" si="8"/>
        <v>2.7082857795023966E-3</v>
      </c>
      <c r="P13" s="29">
        <f t="shared" si="9"/>
        <v>2.771431266322664E-3</v>
      </c>
      <c r="Q13" s="29">
        <f t="shared" si="10"/>
        <v>1</v>
      </c>
      <c r="S13" s="29">
        <v>0</v>
      </c>
      <c r="T13" s="29">
        <v>0</v>
      </c>
      <c r="U13" s="29">
        <v>3.61E-2</v>
      </c>
      <c r="V13" s="29">
        <v>3.3399999999999999E-2</v>
      </c>
      <c r="W13" s="29">
        <v>5.6599999999999998E-2</v>
      </c>
      <c r="X13" s="29">
        <v>0</v>
      </c>
      <c r="Y13" s="29">
        <v>0.4249</v>
      </c>
      <c r="Z13" s="29">
        <v>0.2122</v>
      </c>
      <c r="AA13" s="29">
        <v>48.393500000000003</v>
      </c>
      <c r="AB13" s="30">
        <v>12</v>
      </c>
      <c r="AC13" s="30">
        <f t="shared" si="11"/>
        <v>0.67320000000000002</v>
      </c>
      <c r="AD13" s="30">
        <f t="shared" si="12"/>
        <v>0.09</v>
      </c>
      <c r="AE13" s="29">
        <v>100.0671</v>
      </c>
      <c r="AF13" s="29">
        <v>-17915</v>
      </c>
      <c r="AG13" s="29">
        <v>-19302</v>
      </c>
      <c r="AH13" s="29">
        <v>160</v>
      </c>
      <c r="AI13" s="29" t="s">
        <v>296</v>
      </c>
      <c r="AJ13" s="29">
        <v>12</v>
      </c>
    </row>
    <row r="14" spans="1:36" s="31" customFormat="1" x14ac:dyDescent="0.25">
      <c r="A14" s="31" t="s">
        <v>44</v>
      </c>
      <c r="B14" s="31">
        <v>0.77449999999999997</v>
      </c>
      <c r="C14" s="29">
        <f t="shared" si="0"/>
        <v>3.1865871219913598E-2</v>
      </c>
      <c r="D14" s="29">
        <f t="shared" si="1"/>
        <v>3.478695269905533E-2</v>
      </c>
      <c r="E14" s="31">
        <v>35.078800000000001</v>
      </c>
      <c r="F14" s="29">
        <f t="shared" si="2"/>
        <v>0.87526323668845751</v>
      </c>
      <c r="G14" s="40">
        <f t="shared" si="3"/>
        <v>0.95549688893727969</v>
      </c>
      <c r="H14" s="31">
        <v>6.93E-2</v>
      </c>
      <c r="I14" s="29">
        <f t="shared" si="4"/>
        <v>1.261421966580509E-3</v>
      </c>
      <c r="J14" s="29">
        <f t="shared" si="5"/>
        <v>1.3770540269290807E-3</v>
      </c>
      <c r="K14" s="31">
        <v>0.26190000000000002</v>
      </c>
      <c r="L14" s="29">
        <f t="shared" si="6"/>
        <v>4.6897663174858993E-3</v>
      </c>
      <c r="M14" s="29">
        <f t="shared" si="7"/>
        <v>5.1196679334489332E-3</v>
      </c>
      <c r="N14" s="31">
        <v>0.25840000000000002</v>
      </c>
      <c r="O14" s="29">
        <f t="shared" si="8"/>
        <v>2.9490983793654417E-3</v>
      </c>
      <c r="P14" s="29">
        <f t="shared" si="9"/>
        <v>3.2194364032870309E-3</v>
      </c>
      <c r="Q14" s="29">
        <f t="shared" si="10"/>
        <v>1</v>
      </c>
      <c r="R14" s="29"/>
      <c r="S14" s="31">
        <v>0</v>
      </c>
      <c r="T14" s="31">
        <v>5.0700000000000002E-2</v>
      </c>
      <c r="U14" s="31">
        <v>7.1900000000000006E-2</v>
      </c>
      <c r="V14" s="31">
        <v>0</v>
      </c>
      <c r="W14" s="31">
        <v>1.8800000000000001E-2</v>
      </c>
      <c r="X14" s="31">
        <v>0</v>
      </c>
      <c r="Y14" s="31">
        <v>2.8000000000000001E-2</v>
      </c>
      <c r="Z14" s="31">
        <v>2.0908000000000002</v>
      </c>
      <c r="AA14" s="31">
        <v>48.719900000000003</v>
      </c>
      <c r="AB14" s="31">
        <v>12</v>
      </c>
      <c r="AC14" s="31">
        <f t="shared" si="11"/>
        <v>2.2414000000000001</v>
      </c>
      <c r="AD14" s="31">
        <f t="shared" si="12"/>
        <v>1.8800000000000001E-2</v>
      </c>
      <c r="AE14" s="31">
        <v>99.514399999999995</v>
      </c>
      <c r="AF14" s="31">
        <v>-17436</v>
      </c>
      <c r="AG14" s="31">
        <v>-38750</v>
      </c>
      <c r="AH14" s="31">
        <v>139</v>
      </c>
      <c r="AI14" s="31" t="s">
        <v>297</v>
      </c>
      <c r="AJ14" s="31">
        <v>13</v>
      </c>
    </row>
    <row r="15" spans="1:36" x14ac:dyDescent="0.25">
      <c r="A15" s="29" t="s">
        <v>46</v>
      </c>
      <c r="B15" s="29">
        <v>0.876</v>
      </c>
      <c r="C15" s="29">
        <f t="shared" si="0"/>
        <v>3.6041966673523967E-2</v>
      </c>
      <c r="D15" s="29">
        <f t="shared" si="1"/>
        <v>3.6329850631951946E-2</v>
      </c>
      <c r="E15" s="29">
        <v>37.991300000000003</v>
      </c>
      <c r="F15" s="29">
        <f t="shared" si="2"/>
        <v>0.94793402864414389</v>
      </c>
      <c r="G15" s="40">
        <f t="shared" si="3"/>
        <v>0.95550561881197793</v>
      </c>
      <c r="H15" s="29">
        <v>0.1026</v>
      </c>
      <c r="I15" s="29">
        <f t="shared" si="4"/>
        <v>1.8675597946776364E-3</v>
      </c>
      <c r="J15" s="29">
        <f t="shared" si="5"/>
        <v>1.8824768637477791E-3</v>
      </c>
      <c r="K15" s="29">
        <v>0.22789999999999999</v>
      </c>
      <c r="L15" s="29">
        <f t="shared" si="6"/>
        <v>4.0809383113976187E-3</v>
      </c>
      <c r="M15" s="29">
        <f t="shared" si="7"/>
        <v>4.1135346645829888E-3</v>
      </c>
      <c r="N15" s="29">
        <v>0.1885</v>
      </c>
      <c r="O15" s="29">
        <f t="shared" si="8"/>
        <v>2.1513353115727002E-3</v>
      </c>
      <c r="P15" s="29">
        <f t="shared" si="9"/>
        <v>2.1685190277392322E-3</v>
      </c>
      <c r="Q15" s="29">
        <f t="shared" si="10"/>
        <v>0.99999999999999978</v>
      </c>
      <c r="S15" s="29">
        <v>0</v>
      </c>
      <c r="T15" s="29">
        <v>2.0899999999999998E-2</v>
      </c>
      <c r="U15" s="29">
        <v>6.3299999999999995E-2</v>
      </c>
      <c r="V15" s="29">
        <v>3.0599999999999999E-2</v>
      </c>
      <c r="W15" s="29">
        <v>0</v>
      </c>
      <c r="X15" s="29">
        <v>0</v>
      </c>
      <c r="Y15" s="29">
        <v>0</v>
      </c>
      <c r="Z15" s="29">
        <v>2.87E-2</v>
      </c>
      <c r="AA15" s="29">
        <v>47.987499999999997</v>
      </c>
      <c r="AB15" s="30">
        <v>12</v>
      </c>
      <c r="AC15" s="30">
        <f t="shared" si="11"/>
        <v>0.1129</v>
      </c>
      <c r="AD15" s="30">
        <f t="shared" si="12"/>
        <v>3.0599999999999999E-2</v>
      </c>
      <c r="AE15" s="29">
        <v>99.5261</v>
      </c>
      <c r="AF15" s="29">
        <v>-17585</v>
      </c>
      <c r="AG15" s="29">
        <v>-38588</v>
      </c>
      <c r="AH15" s="29">
        <v>139</v>
      </c>
      <c r="AI15" s="29" t="s">
        <v>298</v>
      </c>
      <c r="AJ15" s="29">
        <v>14</v>
      </c>
    </row>
    <row r="17" spans="1:30" x14ac:dyDescent="0.25">
      <c r="A17" s="41" t="s">
        <v>350</v>
      </c>
      <c r="B17" s="27" t="s">
        <v>71</v>
      </c>
      <c r="C17" s="27" t="s">
        <v>76</v>
      </c>
      <c r="D17" s="27" t="s">
        <v>75</v>
      </c>
      <c r="E17" s="27" t="s">
        <v>74</v>
      </c>
      <c r="F17" s="27" t="s">
        <v>79</v>
      </c>
      <c r="G17" s="27" t="s">
        <v>15</v>
      </c>
      <c r="H17" s="27" t="s">
        <v>76</v>
      </c>
      <c r="I17" s="27" t="s">
        <v>71</v>
      </c>
      <c r="J17" s="27" t="s">
        <v>75</v>
      </c>
      <c r="K17" s="27" t="s">
        <v>74</v>
      </c>
      <c r="L17" s="27" t="s">
        <v>79</v>
      </c>
      <c r="AB17" s="29"/>
      <c r="AC17" s="29"/>
      <c r="AD17" s="29"/>
    </row>
    <row r="18" spans="1:30" x14ac:dyDescent="0.25">
      <c r="A18" s="29" t="s">
        <v>20</v>
      </c>
      <c r="B18" s="32">
        <f>D2*100</f>
        <v>0.86193199278228794</v>
      </c>
      <c r="C18" s="32">
        <f>G2*100</f>
        <v>96.237170795775654</v>
      </c>
      <c r="D18" s="32">
        <f>J2*100</f>
        <v>0.18760600360000632</v>
      </c>
      <c r="E18" s="32">
        <f>M2*100</f>
        <v>2.3680689274118674</v>
      </c>
      <c r="F18" s="32">
        <f>P2*100</f>
        <v>0.34522228043018732</v>
      </c>
      <c r="G18" s="29" t="s">
        <v>311</v>
      </c>
      <c r="H18" s="29" t="s">
        <v>312</v>
      </c>
      <c r="I18" s="29" t="s">
        <v>313</v>
      </c>
      <c r="J18" s="29" t="s">
        <v>314</v>
      </c>
      <c r="K18" s="29" t="s">
        <v>315</v>
      </c>
      <c r="L18" s="29" t="s">
        <v>316</v>
      </c>
      <c r="AB18" s="29"/>
      <c r="AC18" s="29"/>
      <c r="AD18" s="29"/>
    </row>
    <row r="19" spans="1:30" x14ac:dyDescent="0.25">
      <c r="A19" s="29" t="s">
        <v>22</v>
      </c>
      <c r="B19" s="32">
        <f t="shared" ref="B19:B31" si="13">D3*100</f>
        <v>3.0249115520857588</v>
      </c>
      <c r="C19" s="32">
        <f t="shared" ref="C19:C31" si="14">G3*100</f>
        <v>96.128059668720965</v>
      </c>
      <c r="D19" s="32">
        <f t="shared" ref="D19:D31" si="15">J3*100</f>
        <v>0.17317580755643752</v>
      </c>
      <c r="E19" s="32">
        <f t="shared" ref="E19:E31" si="16">M3*100</f>
        <v>0.47936424824187984</v>
      </c>
      <c r="F19" s="32">
        <f t="shared" ref="F19:F31" si="17">P3*100</f>
        <v>0.19448872339495138</v>
      </c>
      <c r="G19" s="29" t="s">
        <v>311</v>
      </c>
      <c r="AB19" s="29"/>
      <c r="AC19" s="29"/>
      <c r="AD19" s="29"/>
    </row>
    <row r="20" spans="1:30" s="33" customFormat="1" x14ac:dyDescent="0.25">
      <c r="A20" s="33" t="s">
        <v>24</v>
      </c>
      <c r="B20" s="34">
        <f t="shared" si="13"/>
        <v>3.4678415663375532</v>
      </c>
      <c r="C20" s="34">
        <f t="shared" si="14"/>
        <v>95.665761584557515</v>
      </c>
      <c r="D20" s="34">
        <f t="shared" si="15"/>
        <v>0.15340052579376062</v>
      </c>
      <c r="E20" s="34">
        <f t="shared" si="16"/>
        <v>0.55032920710005151</v>
      </c>
      <c r="F20" s="34">
        <f t="shared" si="17"/>
        <v>0.16266711621111221</v>
      </c>
      <c r="G20" s="33" t="s">
        <v>321</v>
      </c>
    </row>
    <row r="21" spans="1:30" x14ac:dyDescent="0.25">
      <c r="A21" s="29" t="s">
        <v>26</v>
      </c>
      <c r="B21" s="32">
        <f t="shared" si="13"/>
        <v>1.3176126712588871</v>
      </c>
      <c r="C21" s="32">
        <f t="shared" si="14"/>
        <v>98.303090849546209</v>
      </c>
      <c r="D21" s="32">
        <f t="shared" si="15"/>
        <v>6.4304903085296294E-2</v>
      </c>
      <c r="E21" s="32">
        <f t="shared" si="16"/>
        <v>0.228202434391342</v>
      </c>
      <c r="F21" s="32">
        <f t="shared" si="17"/>
        <v>8.6789141718263588E-2</v>
      </c>
      <c r="G21" s="29" t="s">
        <v>311</v>
      </c>
      <c r="AB21" s="29"/>
      <c r="AC21" s="29"/>
      <c r="AD21" s="29"/>
    </row>
    <row r="22" spans="1:30" x14ac:dyDescent="0.25">
      <c r="A22" s="29" t="s">
        <v>28</v>
      </c>
      <c r="B22" s="32">
        <f t="shared" si="13"/>
        <v>2.918122132251646</v>
      </c>
      <c r="C22" s="32">
        <f t="shared" si="14"/>
        <v>96.744472855514644</v>
      </c>
      <c r="D22" s="32">
        <f t="shared" si="15"/>
        <v>6.2461833517891897E-2</v>
      </c>
      <c r="E22" s="32">
        <f t="shared" si="16"/>
        <v>6.775428149536411E-2</v>
      </c>
      <c r="F22" s="32">
        <f t="shared" si="17"/>
        <v>0.20718889722046632</v>
      </c>
      <c r="G22" s="29" t="s">
        <v>311</v>
      </c>
      <c r="AB22" s="29"/>
      <c r="AC22" s="29"/>
      <c r="AD22" s="29"/>
    </row>
    <row r="23" spans="1:30" x14ac:dyDescent="0.25">
      <c r="A23" s="29" t="s">
        <v>30</v>
      </c>
      <c r="B23" s="32">
        <f t="shared" si="13"/>
        <v>0.95893866036565689</v>
      </c>
      <c r="C23" s="32">
        <f t="shared" si="14"/>
        <v>95.685778060238405</v>
      </c>
      <c r="D23" s="32">
        <f t="shared" si="15"/>
        <v>8.0843968722842663E-2</v>
      </c>
      <c r="E23" s="32">
        <f t="shared" si="16"/>
        <v>2.7393581269827916</v>
      </c>
      <c r="F23" s="32">
        <f t="shared" si="17"/>
        <v>0.53508118369030899</v>
      </c>
      <c r="G23" s="29" t="s">
        <v>311</v>
      </c>
      <c r="AB23" s="29"/>
      <c r="AC23" s="29"/>
      <c r="AD23" s="29"/>
    </row>
    <row r="24" spans="1:30" x14ac:dyDescent="0.25">
      <c r="A24" s="29" t="s">
        <v>32</v>
      </c>
      <c r="B24" s="32">
        <f t="shared" si="13"/>
        <v>0</v>
      </c>
      <c r="C24" s="32">
        <f t="shared" si="14"/>
        <v>98.910773833214336</v>
      </c>
      <c r="D24" s="32">
        <f t="shared" si="15"/>
        <v>0</v>
      </c>
      <c r="E24" s="32">
        <f t="shared" si="16"/>
        <v>0.92987320881491209</v>
      </c>
      <c r="F24" s="32">
        <f t="shared" si="17"/>
        <v>0.15935295797074586</v>
      </c>
      <c r="G24" s="29" t="s">
        <v>311</v>
      </c>
      <c r="AB24" s="29"/>
      <c r="AC24" s="29"/>
      <c r="AD24" s="29"/>
    </row>
    <row r="25" spans="1:30" x14ac:dyDescent="0.25">
      <c r="A25" s="29" t="s">
        <v>34</v>
      </c>
      <c r="B25" s="32">
        <f t="shared" si="13"/>
        <v>1.0732166311157503</v>
      </c>
      <c r="C25" s="32">
        <f t="shared" si="14"/>
        <v>96.992633557127732</v>
      </c>
      <c r="D25" s="32">
        <f t="shared" si="15"/>
        <v>0.14325354985103692</v>
      </c>
      <c r="E25" s="32">
        <f t="shared" si="16"/>
        <v>1.5585734813938463</v>
      </c>
      <c r="F25" s="32">
        <f t="shared" si="17"/>
        <v>0.23232278051162517</v>
      </c>
      <c r="G25" s="29" t="s">
        <v>311</v>
      </c>
      <c r="AB25" s="29"/>
      <c r="AC25" s="29"/>
      <c r="AD25" s="29"/>
    </row>
    <row r="26" spans="1:30" x14ac:dyDescent="0.25">
      <c r="A26" s="29" t="s">
        <v>36</v>
      </c>
      <c r="B26" s="32">
        <f t="shared" si="13"/>
        <v>3.0667091491830742</v>
      </c>
      <c r="C26" s="32">
        <f t="shared" si="14"/>
        <v>96.561855750931485</v>
      </c>
      <c r="D26" s="32">
        <f t="shared" si="15"/>
        <v>0.11000076100821268</v>
      </c>
      <c r="E26" s="32">
        <f t="shared" si="16"/>
        <v>0</v>
      </c>
      <c r="F26" s="32">
        <f t="shared" si="17"/>
        <v>0.26143433887724965</v>
      </c>
      <c r="G26" s="29" t="s">
        <v>357</v>
      </c>
      <c r="H26" s="29" t="s">
        <v>317</v>
      </c>
      <c r="I26" s="29" t="s">
        <v>318</v>
      </c>
      <c r="J26" s="29" t="s">
        <v>314</v>
      </c>
      <c r="K26" s="29" t="s">
        <v>319</v>
      </c>
      <c r="L26" s="29" t="s">
        <v>320</v>
      </c>
      <c r="AB26" s="29"/>
      <c r="AC26" s="29"/>
      <c r="AD26" s="29"/>
    </row>
    <row r="27" spans="1:30" x14ac:dyDescent="0.25">
      <c r="A27" s="29" t="s">
        <v>38</v>
      </c>
      <c r="B27" s="32">
        <f t="shared" si="13"/>
        <v>4.5025625670815579</v>
      </c>
      <c r="C27" s="32">
        <f t="shared" si="14"/>
        <v>95.060532817877686</v>
      </c>
      <c r="D27" s="32">
        <f t="shared" si="15"/>
        <v>0</v>
      </c>
      <c r="E27" s="32">
        <f t="shared" si="16"/>
        <v>0.19915238991353038</v>
      </c>
      <c r="F27" s="32">
        <f t="shared" si="17"/>
        <v>0.23775222512722802</v>
      </c>
      <c r="G27" s="29" t="s">
        <v>357</v>
      </c>
      <c r="AB27" s="29"/>
      <c r="AC27" s="29"/>
      <c r="AD27" s="29"/>
    </row>
    <row r="28" spans="1:30" x14ac:dyDescent="0.25">
      <c r="A28" s="29" t="s">
        <v>40</v>
      </c>
      <c r="B28" s="32">
        <f t="shared" si="13"/>
        <v>0.74304442735098419</v>
      </c>
      <c r="C28" s="32">
        <f t="shared" si="14"/>
        <v>98.559449311585567</v>
      </c>
      <c r="D28" s="32">
        <f t="shared" si="15"/>
        <v>0</v>
      </c>
      <c r="E28" s="32">
        <f t="shared" si="16"/>
        <v>0.64568798928355275</v>
      </c>
      <c r="F28" s="32">
        <f t="shared" si="17"/>
        <v>5.1818271779895828E-2</v>
      </c>
      <c r="G28" s="29" t="s">
        <v>357</v>
      </c>
      <c r="AB28" s="29"/>
      <c r="AC28" s="29"/>
      <c r="AD28" s="29"/>
    </row>
    <row r="29" spans="1:30" x14ac:dyDescent="0.25">
      <c r="A29" s="29" t="s">
        <v>42</v>
      </c>
      <c r="B29" s="32">
        <f t="shared" si="13"/>
        <v>3.9585327678513043</v>
      </c>
      <c r="C29" s="32">
        <f t="shared" si="14"/>
        <v>95.428947783304565</v>
      </c>
      <c r="D29" s="32">
        <f t="shared" si="15"/>
        <v>0.11548576813043596</v>
      </c>
      <c r="E29" s="32">
        <f t="shared" si="16"/>
        <v>0.21989055408142555</v>
      </c>
      <c r="F29" s="32">
        <f t="shared" si="17"/>
        <v>0.27714312663226642</v>
      </c>
      <c r="G29" s="29" t="s">
        <v>357</v>
      </c>
      <c r="AB29" s="29"/>
      <c r="AC29" s="29"/>
      <c r="AD29" s="29"/>
    </row>
    <row r="30" spans="1:30" s="33" customFormat="1" x14ac:dyDescent="0.25">
      <c r="A30" s="33" t="s">
        <v>44</v>
      </c>
      <c r="B30" s="34">
        <f t="shared" si="13"/>
        <v>3.4786952699055331</v>
      </c>
      <c r="C30" s="34">
        <f t="shared" si="14"/>
        <v>95.549688893727975</v>
      </c>
      <c r="D30" s="34">
        <f t="shared" si="15"/>
        <v>0.13770540269290807</v>
      </c>
      <c r="E30" s="34">
        <f t="shared" si="16"/>
        <v>0.51196679334489337</v>
      </c>
      <c r="F30" s="34">
        <f t="shared" si="17"/>
        <v>0.3219436403287031</v>
      </c>
      <c r="G30" s="33" t="s">
        <v>358</v>
      </c>
    </row>
    <row r="31" spans="1:30" x14ac:dyDescent="0.25">
      <c r="A31" s="29" t="s">
        <v>46</v>
      </c>
      <c r="B31" s="32">
        <f t="shared" si="13"/>
        <v>3.6329850631951945</v>
      </c>
      <c r="C31" s="32">
        <f t="shared" si="14"/>
        <v>95.550561881197794</v>
      </c>
      <c r="D31" s="32">
        <f t="shared" si="15"/>
        <v>0.1882476863747779</v>
      </c>
      <c r="E31" s="32">
        <f t="shared" si="16"/>
        <v>0.4113534664582989</v>
      </c>
      <c r="F31" s="32">
        <f t="shared" si="17"/>
        <v>0.21685190277392322</v>
      </c>
      <c r="G31" s="29" t="s">
        <v>357</v>
      </c>
      <c r="AB31" s="29"/>
      <c r="AC31" s="29"/>
      <c r="AD31" s="29"/>
    </row>
    <row r="32" spans="1:30" x14ac:dyDescent="0.25">
      <c r="B32" s="32"/>
      <c r="C32" s="32"/>
      <c r="D32" s="32"/>
      <c r="E32" s="32"/>
      <c r="F32" s="32"/>
      <c r="AB32" s="29"/>
      <c r="AC32" s="29"/>
      <c r="AD32" s="29"/>
    </row>
    <row r="33" spans="28:30" x14ac:dyDescent="0.25">
      <c r="AB33" s="29"/>
      <c r="AC33" s="29"/>
      <c r="AD33" s="29"/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4"/>
  <sheetViews>
    <sheetView workbookViewId="0"/>
  </sheetViews>
  <sheetFormatPr defaultColWidth="9.109375" defaultRowHeight="13.8" x14ac:dyDescent="0.25"/>
  <cols>
    <col min="1" max="1" width="9" style="5" bestFit="1" customWidth="1"/>
    <col min="2" max="2" width="7" style="5" bestFit="1" customWidth="1"/>
    <col min="3" max="4" width="7" style="5" customWidth="1"/>
    <col min="5" max="5" width="8" style="5" bestFit="1" customWidth="1"/>
    <col min="6" max="6" width="8" style="5" customWidth="1"/>
    <col min="7" max="7" width="12" style="5" bestFit="1" customWidth="1"/>
    <col min="8" max="8" width="37.33203125" style="5" bestFit="1" customWidth="1"/>
    <col min="9" max="10" width="7" style="5" customWidth="1"/>
    <col min="11" max="11" width="8" style="5" bestFit="1" customWidth="1"/>
    <col min="12" max="13" width="8" style="5" customWidth="1"/>
    <col min="14" max="14" width="7" style="5" bestFit="1" customWidth="1"/>
    <col min="15" max="16" width="9.109375" style="5"/>
    <col min="17" max="17" width="7" style="10" customWidth="1"/>
    <col min="18" max="24" width="7" style="5" customWidth="1"/>
    <col min="25" max="25" width="8" style="5" bestFit="1" customWidth="1"/>
    <col min="26" max="26" width="3" style="5" bestFit="1" customWidth="1"/>
    <col min="27" max="27" width="10.33203125" style="5" bestFit="1" customWidth="1"/>
    <col min="28" max="28" width="13.109375" style="5" bestFit="1" customWidth="1"/>
    <col min="29" max="29" width="9" style="5" bestFit="1" customWidth="1"/>
    <col min="30" max="30" width="10.44140625" style="5" bestFit="1" customWidth="1"/>
    <col min="31" max="31" width="9.109375" style="5" customWidth="1"/>
    <col min="32" max="33" width="7" style="5" bestFit="1" customWidth="1"/>
    <col min="34" max="35" width="7.6640625" style="5" bestFit="1" customWidth="1"/>
    <col min="36" max="36" width="8" style="5" bestFit="1" customWidth="1"/>
    <col min="37" max="37" width="7" style="5" bestFit="1" customWidth="1"/>
    <col min="38" max="38" width="7.6640625" style="5" bestFit="1" customWidth="1"/>
    <col min="39" max="16384" width="9.109375" style="5"/>
  </cols>
  <sheetData>
    <row r="1" spans="1:30" s="3" customFormat="1" x14ac:dyDescent="0.25">
      <c r="A1" s="17" t="s">
        <v>70</v>
      </c>
      <c r="Q1" s="9"/>
    </row>
    <row r="2" spans="1:30" s="3" customFormat="1" x14ac:dyDescent="0.25">
      <c r="A2" s="3" t="s">
        <v>186</v>
      </c>
      <c r="B2" s="3" t="s">
        <v>71</v>
      </c>
      <c r="E2" s="3" t="s">
        <v>76</v>
      </c>
      <c r="H2" s="3" t="s">
        <v>75</v>
      </c>
      <c r="K2" s="3" t="s">
        <v>74</v>
      </c>
      <c r="N2" s="3" t="s">
        <v>79</v>
      </c>
      <c r="Q2" s="9" t="s">
        <v>189</v>
      </c>
      <c r="R2" s="3" t="s">
        <v>72</v>
      </c>
      <c r="S2" s="3" t="s">
        <v>73</v>
      </c>
      <c r="T2" s="3" t="s">
        <v>77</v>
      </c>
      <c r="U2" s="3" t="s">
        <v>78</v>
      </c>
      <c r="V2" s="3" t="s">
        <v>80</v>
      </c>
      <c r="W2" s="3" t="s">
        <v>81</v>
      </c>
      <c r="X2" s="3" t="s">
        <v>82</v>
      </c>
      <c r="Y2" s="3" t="s">
        <v>83</v>
      </c>
      <c r="Z2" s="3" t="s">
        <v>84</v>
      </c>
      <c r="AA2" s="3" t="s">
        <v>187</v>
      </c>
      <c r="AB2" s="3" t="s">
        <v>188</v>
      </c>
      <c r="AC2" s="3" t="s">
        <v>14</v>
      </c>
      <c r="AD2" s="3" t="s">
        <v>15</v>
      </c>
    </row>
    <row r="3" spans="1:30" x14ac:dyDescent="0.25">
      <c r="A3" s="5" t="s">
        <v>20</v>
      </c>
      <c r="B3" s="5">
        <v>0.57640000000000002</v>
      </c>
      <c r="C3" s="5">
        <f>B3/24.305</f>
        <v>2.3715284920798191E-2</v>
      </c>
      <c r="D3" s="5">
        <f>C3/(C3+F3+I3+L3+O3)</f>
        <v>2.3892712441663431E-2</v>
      </c>
      <c r="E3" s="5">
        <v>38.5199</v>
      </c>
      <c r="F3" s="5">
        <f>E3/40.078</f>
        <v>0.96112330954638447</v>
      </c>
      <c r="G3" s="5">
        <f>F3/(C3+F3+I3+L3+O3)</f>
        <v>0.96831401910893566</v>
      </c>
      <c r="H3" s="5">
        <v>0.18279999999999999</v>
      </c>
      <c r="I3" s="5">
        <f>H3/54.938</f>
        <v>3.3273872365211692E-3</v>
      </c>
      <c r="J3" s="5">
        <f>I3/(C3+F3+I3+L3+O3)</f>
        <v>3.3522813109675125E-3</v>
      </c>
      <c r="K3" s="5">
        <v>0.1048</v>
      </c>
      <c r="L3" s="5">
        <f>K3/55.845</f>
        <v>1.8766227952368164E-3</v>
      </c>
      <c r="M3" s="5">
        <f>L3/(C3+F3+I3+L3+O3)</f>
        <v>1.8906628766134504E-3</v>
      </c>
      <c r="N3" s="5">
        <v>0.2218</v>
      </c>
      <c r="O3" s="5">
        <f>N3/87.62</f>
        <v>2.5313855284181692E-3</v>
      </c>
      <c r="P3" s="5">
        <f>O3/(C3+F3+I3+L3+O3)</f>
        <v>2.5503242618199126E-3</v>
      </c>
      <c r="Q3" s="10">
        <f>(C3+F3+I3+L3+O3)</f>
        <v>0.9925739900273588</v>
      </c>
      <c r="R3" s="5">
        <v>0.14649999999999999</v>
      </c>
      <c r="S3" s="5">
        <v>0.28139999999999998</v>
      </c>
      <c r="T3" s="6">
        <v>0</v>
      </c>
      <c r="U3" s="6">
        <v>0</v>
      </c>
      <c r="V3" s="5">
        <v>9.5799999999999996E-2</v>
      </c>
      <c r="W3" s="5">
        <v>0.20979999999999999</v>
      </c>
      <c r="X3" s="5">
        <v>5.0599999999999999E-2</v>
      </c>
      <c r="Y3" s="5">
        <v>48.647500000000001</v>
      </c>
      <c r="Z3" s="5">
        <v>12</v>
      </c>
      <c r="AA3" s="5">
        <f>SUM(S3,R3,U3,W3)</f>
        <v>0.63769999999999993</v>
      </c>
      <c r="AB3" s="5">
        <f>SUM(V3,X3,T3)</f>
        <v>0.1464</v>
      </c>
      <c r="AC3" s="5">
        <v>101.0749</v>
      </c>
      <c r="AD3" s="5" t="s">
        <v>21</v>
      </c>
    </row>
    <row r="4" spans="1:30" x14ac:dyDescent="0.25">
      <c r="A4" s="5" t="s">
        <v>22</v>
      </c>
      <c r="B4" s="5">
        <v>0.72360000000000002</v>
      </c>
      <c r="C4" s="5">
        <f t="shared" ref="C4:C27" si="0">B4/24.305</f>
        <v>2.9771651923472538E-2</v>
      </c>
      <c r="D4" s="5">
        <f t="shared" ref="D4:D27" si="1">C4/(C4+F4+I4+L4+O4)</f>
        <v>2.9812697666675346E-2</v>
      </c>
      <c r="E4" s="5">
        <v>38.560400000000001</v>
      </c>
      <c r="F4" s="5">
        <f t="shared" ref="F4:F27" si="2">E4/40.078</f>
        <v>0.9621338390139228</v>
      </c>
      <c r="G4" s="5">
        <f t="shared" ref="G4:G27" si="3">F4/(C4+F4+I4+L4+O4)</f>
        <v>0.96346031893463424</v>
      </c>
      <c r="H4" s="5">
        <v>0.14080000000000001</v>
      </c>
      <c r="I4" s="5">
        <f t="shared" ref="I4:I27" si="4">H4/54.938</f>
        <v>2.5628890749572245E-3</v>
      </c>
      <c r="J4" s="5">
        <f t="shared" ref="J4:J27" si="5">I4/(C4+F4+I4+L4+O4)</f>
        <v>2.566422492823938E-3</v>
      </c>
      <c r="K4" s="5">
        <v>8.0399999999999999E-2</v>
      </c>
      <c r="L4" s="5">
        <f t="shared" ref="L4:L27" si="6">K4/55.845</f>
        <v>1.4396991673381681E-3</v>
      </c>
      <c r="M4" s="5">
        <f t="shared" ref="M4:M27" si="7">L4/(C4+F4+I4+L4+O4)</f>
        <v>1.4416840596264346E-3</v>
      </c>
      <c r="N4" s="5">
        <v>0.2379</v>
      </c>
      <c r="O4" s="5">
        <f t="shared" ref="O4:O27" si="8">N4/87.62</f>
        <v>2.7151335311572699E-3</v>
      </c>
      <c r="P4" s="5">
        <f t="shared" ref="P4:P27" si="9">O4/(C4+F4+I4+L4+O4)</f>
        <v>2.7188768462399425E-3</v>
      </c>
      <c r="Q4" s="10">
        <f t="shared" ref="Q4:Q27" si="10">(C4+F4+I4+L4+O4)</f>
        <v>0.99862321271084808</v>
      </c>
      <c r="R4" s="5">
        <v>0</v>
      </c>
      <c r="S4" s="6">
        <v>0</v>
      </c>
      <c r="T4" s="6">
        <v>0</v>
      </c>
      <c r="U4" s="6">
        <v>0</v>
      </c>
      <c r="V4" s="5">
        <v>0.10970000000000001</v>
      </c>
      <c r="W4" s="5">
        <v>0.23200000000000001</v>
      </c>
      <c r="X4" s="5">
        <v>0</v>
      </c>
      <c r="Y4" s="5">
        <v>48.327599999999997</v>
      </c>
      <c r="Z4" s="5">
        <v>12</v>
      </c>
      <c r="AA4" s="5">
        <f t="shared" ref="AA4:AA27" si="11">SUM(S4,R4,U4,W4)</f>
        <v>0.23200000000000001</v>
      </c>
      <c r="AB4" s="5">
        <f t="shared" ref="AB4:AB27" si="12">SUM(V4,X4,T4)</f>
        <v>0.10970000000000001</v>
      </c>
      <c r="AC4" s="5">
        <v>100.44580000000001</v>
      </c>
      <c r="AD4" s="5" t="s">
        <v>23</v>
      </c>
    </row>
    <row r="5" spans="1:30" x14ac:dyDescent="0.25">
      <c r="A5" s="5" t="s">
        <v>24</v>
      </c>
      <c r="B5" s="5">
        <v>0.85360000000000003</v>
      </c>
      <c r="C5" s="5">
        <f t="shared" si="0"/>
        <v>3.512034560789961E-2</v>
      </c>
      <c r="D5" s="5">
        <f t="shared" si="1"/>
        <v>3.5291729265865102E-2</v>
      </c>
      <c r="E5" s="5">
        <v>38.327300000000001</v>
      </c>
      <c r="F5" s="5">
        <f t="shared" si="2"/>
        <v>0.95631768052298016</v>
      </c>
      <c r="G5" s="5">
        <f t="shared" si="3"/>
        <v>0.96098441199808959</v>
      </c>
      <c r="H5" s="6">
        <v>0</v>
      </c>
      <c r="I5" s="5">
        <f t="shared" si="4"/>
        <v>0</v>
      </c>
      <c r="J5" s="5">
        <f t="shared" si="5"/>
        <v>0</v>
      </c>
      <c r="K5" s="6">
        <v>0</v>
      </c>
      <c r="L5" s="5">
        <f t="shared" si="6"/>
        <v>0</v>
      </c>
      <c r="M5" s="5">
        <f t="shared" si="7"/>
        <v>0</v>
      </c>
      <c r="N5" s="5">
        <v>0.32469999999999999</v>
      </c>
      <c r="O5" s="5">
        <f t="shared" si="8"/>
        <v>3.7057749372289427E-3</v>
      </c>
      <c r="P5" s="5">
        <f t="shared" si="9"/>
        <v>3.7238587360454408E-3</v>
      </c>
      <c r="Q5" s="10">
        <f t="shared" si="10"/>
        <v>0.99514380106810862</v>
      </c>
      <c r="R5" s="5">
        <v>0</v>
      </c>
      <c r="S5" s="5">
        <v>0.1084</v>
      </c>
      <c r="T5" s="6">
        <v>0</v>
      </c>
      <c r="U5" s="5">
        <v>0</v>
      </c>
      <c r="V5" s="5">
        <v>0.16750000000000001</v>
      </c>
      <c r="W5" s="5">
        <v>0.2074</v>
      </c>
      <c r="X5" s="6">
        <v>0</v>
      </c>
      <c r="Y5" s="5">
        <v>48.383200000000002</v>
      </c>
      <c r="Z5" s="5">
        <v>12</v>
      </c>
      <c r="AA5" s="5">
        <f t="shared" si="11"/>
        <v>0.31579999999999997</v>
      </c>
      <c r="AB5" s="5">
        <f t="shared" si="12"/>
        <v>0.16750000000000001</v>
      </c>
      <c r="AC5" s="5">
        <v>100.53959999999999</v>
      </c>
      <c r="AD5" s="5" t="s">
        <v>25</v>
      </c>
    </row>
    <row r="6" spans="1:30" x14ac:dyDescent="0.25">
      <c r="A6" s="5" t="s">
        <v>26</v>
      </c>
      <c r="B6" s="5">
        <v>0.72819999999999996</v>
      </c>
      <c r="C6" s="5">
        <f t="shared" si="0"/>
        <v>2.996091339230611E-2</v>
      </c>
      <c r="D6" s="5">
        <f t="shared" si="1"/>
        <v>3.0086444956917306E-2</v>
      </c>
      <c r="E6" s="5">
        <v>38.589799999999997</v>
      </c>
      <c r="F6" s="5">
        <f t="shared" si="2"/>
        <v>0.96286740855332087</v>
      </c>
      <c r="G6" s="5">
        <f t="shared" si="3"/>
        <v>0.96690167315420805</v>
      </c>
      <c r="H6" s="6">
        <v>0</v>
      </c>
      <c r="I6" s="5">
        <f t="shared" si="4"/>
        <v>0</v>
      </c>
      <c r="J6" s="5">
        <f t="shared" si="5"/>
        <v>0</v>
      </c>
      <c r="K6" s="6">
        <v>0</v>
      </c>
      <c r="L6" s="5">
        <f t="shared" si="6"/>
        <v>0</v>
      </c>
      <c r="M6" s="5">
        <f t="shared" si="7"/>
        <v>0</v>
      </c>
      <c r="N6" s="5">
        <v>0.26279999999999998</v>
      </c>
      <c r="O6" s="5">
        <f t="shared" si="8"/>
        <v>2.9993152248345123E-3</v>
      </c>
      <c r="P6" s="5">
        <f t="shared" si="9"/>
        <v>3.0118818888746129E-3</v>
      </c>
      <c r="Q6" s="10">
        <f t="shared" si="10"/>
        <v>0.99582763717046152</v>
      </c>
      <c r="R6" s="6">
        <v>0</v>
      </c>
      <c r="S6" s="5">
        <v>4.4400000000000002E-2</v>
      </c>
      <c r="T6" s="6">
        <v>0</v>
      </c>
      <c r="U6" s="6">
        <v>0</v>
      </c>
      <c r="V6" s="5">
        <v>0.1447</v>
      </c>
      <c r="W6" s="5">
        <v>0.2203</v>
      </c>
      <c r="X6" s="6">
        <v>0</v>
      </c>
      <c r="Y6" s="5">
        <v>48.362900000000003</v>
      </c>
      <c r="Z6" s="5">
        <v>12</v>
      </c>
      <c r="AA6" s="5">
        <f t="shared" si="11"/>
        <v>0.26469999999999999</v>
      </c>
      <c r="AB6" s="5">
        <f t="shared" si="12"/>
        <v>0.1447</v>
      </c>
      <c r="AC6" s="5">
        <v>100.54949999999999</v>
      </c>
      <c r="AD6" s="5" t="s">
        <v>27</v>
      </c>
    </row>
    <row r="7" spans="1:30" x14ac:dyDescent="0.25">
      <c r="A7" s="5" t="s">
        <v>28</v>
      </c>
      <c r="B7" s="5">
        <v>0.74739999999999995</v>
      </c>
      <c r="C7" s="5">
        <f t="shared" si="0"/>
        <v>3.0750874305698415E-2</v>
      </c>
      <c r="D7" s="5">
        <f t="shared" si="1"/>
        <v>3.0760824620199943E-2</v>
      </c>
      <c r="E7" s="5">
        <v>38.700000000000003</v>
      </c>
      <c r="F7" s="5">
        <f t="shared" si="2"/>
        <v>0.96561704675882032</v>
      </c>
      <c r="G7" s="5">
        <f t="shared" si="3"/>
        <v>0.96592949944578355</v>
      </c>
      <c r="H7" s="6">
        <v>0</v>
      </c>
      <c r="I7" s="5">
        <f t="shared" si="4"/>
        <v>0</v>
      </c>
      <c r="J7" s="5">
        <f t="shared" si="5"/>
        <v>0</v>
      </c>
      <c r="K7" s="6">
        <v>0</v>
      </c>
      <c r="L7" s="5">
        <f t="shared" si="6"/>
        <v>0</v>
      </c>
      <c r="M7" s="5">
        <f t="shared" si="7"/>
        <v>0</v>
      </c>
      <c r="N7" s="5">
        <v>0.28989999999999999</v>
      </c>
      <c r="O7" s="5">
        <f t="shared" si="8"/>
        <v>3.3086053412462904E-3</v>
      </c>
      <c r="P7" s="5">
        <f t="shared" si="9"/>
        <v>3.3096759340164195E-3</v>
      </c>
      <c r="Q7" s="10">
        <f t="shared" si="10"/>
        <v>0.9996765264057651</v>
      </c>
      <c r="R7" s="5">
        <v>0</v>
      </c>
      <c r="S7" s="6">
        <v>0</v>
      </c>
      <c r="T7" s="6">
        <v>0</v>
      </c>
      <c r="U7" s="6">
        <v>0</v>
      </c>
      <c r="V7" s="5">
        <v>0.1711</v>
      </c>
      <c r="W7" s="5">
        <v>0.20730000000000001</v>
      </c>
      <c r="X7" s="6">
        <v>0</v>
      </c>
      <c r="Y7" s="5">
        <v>48.334200000000003</v>
      </c>
      <c r="Z7" s="5">
        <v>12</v>
      </c>
      <c r="AA7" s="5">
        <f t="shared" si="11"/>
        <v>0.20730000000000001</v>
      </c>
      <c r="AB7" s="5">
        <f t="shared" si="12"/>
        <v>0.1711</v>
      </c>
      <c r="AC7" s="5">
        <v>100.5368</v>
      </c>
      <c r="AD7" s="5" t="s">
        <v>29</v>
      </c>
    </row>
    <row r="8" spans="1:30" x14ac:dyDescent="0.25">
      <c r="A8" s="5" t="s">
        <v>30</v>
      </c>
      <c r="B8" s="5">
        <v>0.81989999999999996</v>
      </c>
      <c r="C8" s="5">
        <f t="shared" si="0"/>
        <v>3.3733799629705824E-2</v>
      </c>
      <c r="D8" s="5">
        <f t="shared" si="1"/>
        <v>3.3893949745057349E-2</v>
      </c>
      <c r="E8" s="5">
        <v>38.399500000000003</v>
      </c>
      <c r="F8" s="5">
        <f t="shared" si="2"/>
        <v>0.95811916762313487</v>
      </c>
      <c r="G8" s="5">
        <f t="shared" si="3"/>
        <v>0.96266780717455469</v>
      </c>
      <c r="H8" s="5">
        <v>8.9999999999999998E-4</v>
      </c>
      <c r="I8" s="5">
        <f t="shared" si="4"/>
        <v>1.6382103462084532E-5</v>
      </c>
      <c r="J8" s="5">
        <f t="shared" si="5"/>
        <v>1.6459876964860752E-5</v>
      </c>
      <c r="K8" s="6">
        <v>0</v>
      </c>
      <c r="L8" s="5">
        <f t="shared" si="6"/>
        <v>0</v>
      </c>
      <c r="M8" s="5">
        <f t="shared" si="7"/>
        <v>0</v>
      </c>
      <c r="N8" s="5">
        <v>0.2984</v>
      </c>
      <c r="O8" s="5">
        <f t="shared" si="8"/>
        <v>3.4056151563569958E-3</v>
      </c>
      <c r="P8" s="5">
        <f t="shared" si="9"/>
        <v>3.4217832034231549E-3</v>
      </c>
      <c r="Q8" s="10">
        <f t="shared" si="10"/>
        <v>0.99527496451265973</v>
      </c>
      <c r="R8" s="5">
        <v>0</v>
      </c>
      <c r="S8" s="6">
        <v>0</v>
      </c>
      <c r="T8" s="6">
        <v>0</v>
      </c>
      <c r="U8" s="5">
        <v>0</v>
      </c>
      <c r="V8" s="5">
        <v>9.1600000000000001E-2</v>
      </c>
      <c r="W8" s="5">
        <v>0.22950000000000001</v>
      </c>
      <c r="X8" s="6">
        <v>0</v>
      </c>
      <c r="Y8" s="5">
        <v>48.263199999999998</v>
      </c>
      <c r="Z8" s="5">
        <v>12</v>
      </c>
      <c r="AA8" s="5">
        <f t="shared" si="11"/>
        <v>0.22950000000000001</v>
      </c>
      <c r="AB8" s="5">
        <f t="shared" si="12"/>
        <v>9.1600000000000001E-2</v>
      </c>
      <c r="AC8" s="5">
        <v>100.1934</v>
      </c>
      <c r="AD8" s="5" t="s">
        <v>31</v>
      </c>
    </row>
    <row r="9" spans="1:30" x14ac:dyDescent="0.25">
      <c r="A9" s="5" t="s">
        <v>32</v>
      </c>
      <c r="B9" s="5">
        <v>0.8458</v>
      </c>
      <c r="C9" s="5">
        <f t="shared" si="0"/>
        <v>3.4799423986833986E-2</v>
      </c>
      <c r="D9" s="5">
        <f t="shared" si="1"/>
        <v>3.5055240718815071E-2</v>
      </c>
      <c r="E9" s="5">
        <v>38.255400000000002</v>
      </c>
      <c r="F9" s="5">
        <f t="shared" si="2"/>
        <v>0.95452367882628875</v>
      </c>
      <c r="G9" s="5">
        <f t="shared" si="3"/>
        <v>0.96154055152533946</v>
      </c>
      <c r="H9" s="6">
        <v>0</v>
      </c>
      <c r="I9" s="5">
        <f t="shared" si="4"/>
        <v>0</v>
      </c>
      <c r="J9" s="5">
        <f t="shared" si="5"/>
        <v>0</v>
      </c>
      <c r="K9" s="5">
        <v>0</v>
      </c>
      <c r="L9" s="5">
        <f t="shared" si="6"/>
        <v>0</v>
      </c>
      <c r="M9" s="5">
        <f t="shared" si="7"/>
        <v>0</v>
      </c>
      <c r="N9" s="5">
        <v>0.29609999999999997</v>
      </c>
      <c r="O9" s="5">
        <f t="shared" si="8"/>
        <v>3.3793654416799813E-3</v>
      </c>
      <c r="P9" s="5">
        <f t="shared" si="9"/>
        <v>3.404207755845511E-3</v>
      </c>
      <c r="Q9" s="10">
        <f t="shared" si="10"/>
        <v>0.99270246825480268</v>
      </c>
      <c r="R9" s="5">
        <v>0</v>
      </c>
      <c r="S9" s="6">
        <v>0</v>
      </c>
      <c r="T9" s="6">
        <v>0</v>
      </c>
      <c r="U9" s="6">
        <v>0</v>
      </c>
      <c r="V9" s="5">
        <v>0.1409</v>
      </c>
      <c r="W9" s="5">
        <v>0.2112</v>
      </c>
      <c r="X9" s="5">
        <v>0</v>
      </c>
      <c r="Y9" s="5">
        <v>48.209299999999999</v>
      </c>
      <c r="Z9" s="5">
        <v>12</v>
      </c>
      <c r="AA9" s="5">
        <f t="shared" si="11"/>
        <v>0.2112</v>
      </c>
      <c r="AB9" s="5">
        <f t="shared" si="12"/>
        <v>0.1409</v>
      </c>
      <c r="AC9" s="5">
        <v>100.0205</v>
      </c>
      <c r="AD9" s="5" t="s">
        <v>33</v>
      </c>
    </row>
    <row r="10" spans="1:30" s="7" customFormat="1" x14ac:dyDescent="0.25">
      <c r="A10" s="7" t="s">
        <v>34</v>
      </c>
      <c r="B10" s="7">
        <v>0.55120000000000002</v>
      </c>
      <c r="C10" s="7">
        <f t="shared" si="0"/>
        <v>2.2678461221970789E-2</v>
      </c>
      <c r="D10" s="7">
        <f t="shared" si="1"/>
        <v>2.424952663265937E-2</v>
      </c>
      <c r="E10" s="7">
        <v>36.166400000000003</v>
      </c>
      <c r="F10" s="7">
        <f t="shared" si="2"/>
        <v>0.90240031937721443</v>
      </c>
      <c r="G10" s="7">
        <f t="shared" si="3"/>
        <v>0.96491469874764457</v>
      </c>
      <c r="H10" s="7">
        <v>0.1197</v>
      </c>
      <c r="I10" s="7">
        <f t="shared" si="4"/>
        <v>2.1788197604572426E-3</v>
      </c>
      <c r="J10" s="7">
        <f t="shared" si="5"/>
        <v>2.3297589413952728E-3</v>
      </c>
      <c r="K10" s="7">
        <v>0.29949999999999999</v>
      </c>
      <c r="L10" s="7">
        <f t="shared" si="6"/>
        <v>5.3630584653952904E-3</v>
      </c>
      <c r="M10" s="7">
        <f t="shared" si="7"/>
        <v>5.7345878900777877E-3</v>
      </c>
      <c r="N10" s="7">
        <v>0.2271</v>
      </c>
      <c r="O10" s="7">
        <f t="shared" si="8"/>
        <v>2.59187400136955E-3</v>
      </c>
      <c r="P10" s="7">
        <f t="shared" si="9"/>
        <v>2.7714277882230323E-3</v>
      </c>
      <c r="Q10" s="11">
        <f t="shared" si="10"/>
        <v>0.93521253282640726</v>
      </c>
      <c r="R10" s="7">
        <v>0.71440000000000003</v>
      </c>
      <c r="S10" s="7">
        <v>1.5065</v>
      </c>
      <c r="T10" s="7">
        <v>0</v>
      </c>
      <c r="U10" s="7">
        <v>7.0099999999999996E-2</v>
      </c>
      <c r="V10" s="7">
        <v>8.6699999999999999E-2</v>
      </c>
      <c r="W10" s="7">
        <v>0.1983</v>
      </c>
      <c r="X10" s="7">
        <v>0.17219999999999999</v>
      </c>
      <c r="Y10" s="7">
        <v>49.711399999999998</v>
      </c>
      <c r="Z10" s="7">
        <v>12</v>
      </c>
      <c r="AA10" s="7">
        <f t="shared" si="11"/>
        <v>2.4893000000000001</v>
      </c>
      <c r="AB10" s="7">
        <f t="shared" si="12"/>
        <v>0.25890000000000002</v>
      </c>
      <c r="AC10" s="7">
        <v>101.82340000000001</v>
      </c>
      <c r="AD10" s="7" t="s">
        <v>35</v>
      </c>
    </row>
    <row r="11" spans="1:30" x14ac:dyDescent="0.25">
      <c r="A11" s="5" t="s">
        <v>36</v>
      </c>
      <c r="B11" s="5">
        <v>0.79079999999999995</v>
      </c>
      <c r="C11" s="5">
        <f t="shared" si="0"/>
        <v>3.2536515120345604E-2</v>
      </c>
      <c r="D11" s="5">
        <f t="shared" si="1"/>
        <v>3.2868955709570234E-2</v>
      </c>
      <c r="E11" s="5">
        <v>38.2044</v>
      </c>
      <c r="F11" s="5">
        <f t="shared" si="2"/>
        <v>0.95325116023753675</v>
      </c>
      <c r="G11" s="5">
        <f t="shared" si="3"/>
        <v>0.96299096722720012</v>
      </c>
      <c r="H11" s="5">
        <v>3.04E-2</v>
      </c>
      <c r="I11" s="5">
        <f t="shared" si="4"/>
        <v>5.5335105027485524E-4</v>
      </c>
      <c r="J11" s="5">
        <f t="shared" si="5"/>
        <v>5.5900489330386511E-4</v>
      </c>
      <c r="K11" s="6">
        <v>0</v>
      </c>
      <c r="L11" s="5">
        <f t="shared" si="6"/>
        <v>0</v>
      </c>
      <c r="M11" s="5">
        <f t="shared" si="7"/>
        <v>0</v>
      </c>
      <c r="N11" s="5">
        <v>0.31059999999999999</v>
      </c>
      <c r="O11" s="5">
        <f t="shared" si="8"/>
        <v>3.5448527733394201E-3</v>
      </c>
      <c r="P11" s="5">
        <f t="shared" si="9"/>
        <v>3.5810721699258302E-3</v>
      </c>
      <c r="Q11" s="10">
        <f t="shared" si="10"/>
        <v>0.98988587918149662</v>
      </c>
      <c r="R11" s="5">
        <v>0</v>
      </c>
      <c r="S11" s="6">
        <v>0</v>
      </c>
      <c r="T11" s="6">
        <v>0</v>
      </c>
      <c r="U11" s="6">
        <v>0</v>
      </c>
      <c r="V11" s="5">
        <v>0.13100000000000001</v>
      </c>
      <c r="W11" s="5">
        <v>0.2392</v>
      </c>
      <c r="X11" s="6">
        <v>0</v>
      </c>
      <c r="Y11" s="5">
        <v>48.220999999999997</v>
      </c>
      <c r="Z11" s="5">
        <v>12</v>
      </c>
      <c r="AA11" s="5">
        <f t="shared" si="11"/>
        <v>0.2392</v>
      </c>
      <c r="AB11" s="5">
        <f t="shared" si="12"/>
        <v>0.13100000000000001</v>
      </c>
      <c r="AC11" s="5">
        <v>100.0003</v>
      </c>
      <c r="AD11" s="5" t="s">
        <v>37</v>
      </c>
    </row>
    <row r="12" spans="1:30" x14ac:dyDescent="0.25">
      <c r="A12" s="5" t="s">
        <v>38</v>
      </c>
      <c r="B12" s="5">
        <v>0.90049999999999997</v>
      </c>
      <c r="C12" s="5">
        <f t="shared" si="0"/>
        <v>3.7049989714050609E-2</v>
      </c>
      <c r="D12" s="5">
        <f t="shared" si="1"/>
        <v>3.7408808243875172E-2</v>
      </c>
      <c r="E12" s="5">
        <v>38.062399999999997</v>
      </c>
      <c r="F12" s="5">
        <f t="shared" si="2"/>
        <v>0.94970806926493323</v>
      </c>
      <c r="G12" s="5">
        <f t="shared" si="3"/>
        <v>0.95890571967742277</v>
      </c>
      <c r="H12" s="5">
        <v>3.4500000000000003E-2</v>
      </c>
      <c r="I12" s="5">
        <f t="shared" si="4"/>
        <v>6.279806327132404E-4</v>
      </c>
      <c r="J12" s="5">
        <f t="shared" si="5"/>
        <v>6.3406244512742886E-4</v>
      </c>
      <c r="K12" s="6">
        <v>0</v>
      </c>
      <c r="L12" s="5">
        <f t="shared" si="6"/>
        <v>0</v>
      </c>
      <c r="M12" s="5">
        <f t="shared" si="7"/>
        <v>0</v>
      </c>
      <c r="N12" s="5">
        <v>0.26479999999999998</v>
      </c>
      <c r="O12" s="5">
        <f t="shared" si="8"/>
        <v>3.02214106368409E-3</v>
      </c>
      <c r="P12" s="5">
        <f t="shared" si="9"/>
        <v>3.0514096335747406E-3</v>
      </c>
      <c r="Q12" s="10">
        <f t="shared" si="10"/>
        <v>0.99040818067538106</v>
      </c>
      <c r="R12" s="6">
        <v>0</v>
      </c>
      <c r="S12" s="6">
        <v>0</v>
      </c>
      <c r="T12" s="6">
        <v>0</v>
      </c>
      <c r="U12" s="6">
        <v>0</v>
      </c>
      <c r="V12" s="5">
        <v>0.1656</v>
      </c>
      <c r="W12" s="5">
        <v>0.2326</v>
      </c>
      <c r="X12" s="5">
        <v>0</v>
      </c>
      <c r="Y12" s="5">
        <v>48.232900000000001</v>
      </c>
      <c r="Z12" s="5">
        <v>12</v>
      </c>
      <c r="AA12" s="5">
        <f t="shared" si="11"/>
        <v>0.2326</v>
      </c>
      <c r="AB12" s="5">
        <f t="shared" si="12"/>
        <v>0.1656</v>
      </c>
      <c r="AC12" s="5">
        <v>99.976100000000002</v>
      </c>
      <c r="AD12" s="5" t="s">
        <v>39</v>
      </c>
    </row>
    <row r="13" spans="1:30" s="7" customFormat="1" x14ac:dyDescent="0.25">
      <c r="A13" s="7" t="s">
        <v>40</v>
      </c>
      <c r="B13" s="7">
        <v>0.60899999999999999</v>
      </c>
      <c r="C13" s="7">
        <f t="shared" si="0"/>
        <v>2.5056572721662208E-2</v>
      </c>
      <c r="D13" s="7">
        <f t="shared" si="1"/>
        <v>2.5819126448211466E-2</v>
      </c>
      <c r="E13" s="7">
        <v>37.594499999999996</v>
      </c>
      <c r="F13" s="7">
        <f t="shared" si="2"/>
        <v>0.93803333499675612</v>
      </c>
      <c r="G13" s="7">
        <f t="shared" si="3"/>
        <v>0.96658076736809573</v>
      </c>
      <c r="H13" s="7">
        <v>9.2999999999999999E-2</v>
      </c>
      <c r="I13" s="7">
        <f t="shared" si="4"/>
        <v>1.6928173577487348E-3</v>
      </c>
      <c r="J13" s="7">
        <f t="shared" si="5"/>
        <v>1.7443353446202025E-3</v>
      </c>
      <c r="K13" s="7">
        <v>0.15770000000000001</v>
      </c>
      <c r="L13" s="7">
        <f t="shared" si="6"/>
        <v>2.8238875458859343E-3</v>
      </c>
      <c r="M13" s="7">
        <f t="shared" si="7"/>
        <v>2.9098277099854604E-3</v>
      </c>
      <c r="N13" s="7">
        <v>0.2505</v>
      </c>
      <c r="O13" s="7">
        <f t="shared" si="8"/>
        <v>2.8589363159096095E-3</v>
      </c>
      <c r="P13" s="7">
        <f t="shared" si="9"/>
        <v>2.9459431290871805E-3</v>
      </c>
      <c r="Q13" s="11">
        <f t="shared" si="10"/>
        <v>0.97046554893796255</v>
      </c>
      <c r="R13" s="7">
        <v>0.32319999999999999</v>
      </c>
      <c r="S13" s="7">
        <v>0.59430000000000005</v>
      </c>
      <c r="T13" s="7">
        <v>0</v>
      </c>
      <c r="U13" s="7">
        <v>0</v>
      </c>
      <c r="V13" s="7">
        <v>0.1022</v>
      </c>
      <c r="W13" s="7">
        <v>0.2331</v>
      </c>
      <c r="X13" s="7">
        <v>7.7399999999999997E-2</v>
      </c>
      <c r="Y13" s="7">
        <v>48.844700000000003</v>
      </c>
      <c r="Z13" s="7">
        <v>12</v>
      </c>
      <c r="AA13" s="7">
        <f t="shared" si="11"/>
        <v>1.1506000000000001</v>
      </c>
      <c r="AB13" s="7">
        <f t="shared" si="12"/>
        <v>0.17959999999999998</v>
      </c>
      <c r="AC13" s="7">
        <v>100.92700000000001</v>
      </c>
      <c r="AD13" s="7" t="s">
        <v>41</v>
      </c>
    </row>
    <row r="14" spans="1:30" x14ac:dyDescent="0.25">
      <c r="A14" s="5" t="s">
        <v>42</v>
      </c>
      <c r="B14" s="5">
        <v>0.65129999999999999</v>
      </c>
      <c r="C14" s="5">
        <f t="shared" si="0"/>
        <v>2.6796955358979635E-2</v>
      </c>
      <c r="D14" s="5">
        <f t="shared" si="1"/>
        <v>2.6773882648503351E-2</v>
      </c>
      <c r="E14" s="5">
        <v>38.766599999999997</v>
      </c>
      <c r="F14" s="5">
        <f t="shared" si="2"/>
        <v>0.96727880632766094</v>
      </c>
      <c r="G14" s="5">
        <f t="shared" si="3"/>
        <v>0.96644596007519423</v>
      </c>
      <c r="H14" s="5">
        <v>0.1348</v>
      </c>
      <c r="I14" s="5">
        <f t="shared" si="4"/>
        <v>2.4536750518766607E-3</v>
      </c>
      <c r="J14" s="5">
        <f t="shared" si="5"/>
        <v>2.4515623889522194E-3</v>
      </c>
      <c r="K14" s="5">
        <v>8.8400000000000006E-2</v>
      </c>
      <c r="L14" s="5">
        <f t="shared" si="6"/>
        <v>1.5829528158295284E-3</v>
      </c>
      <c r="M14" s="5">
        <f t="shared" si="7"/>
        <v>1.5815898620339206E-3</v>
      </c>
      <c r="N14" s="5">
        <v>0.2409</v>
      </c>
      <c r="O14" s="5">
        <f t="shared" si="8"/>
        <v>2.7493722894316366E-3</v>
      </c>
      <c r="P14" s="5">
        <f t="shared" si="9"/>
        <v>2.7470050253161514E-3</v>
      </c>
      <c r="Q14" s="10">
        <f t="shared" si="10"/>
        <v>1.0008617618437785</v>
      </c>
      <c r="R14" s="6">
        <v>0</v>
      </c>
      <c r="S14" s="6">
        <v>0</v>
      </c>
      <c r="T14" s="5">
        <v>0</v>
      </c>
      <c r="U14" s="6">
        <v>0</v>
      </c>
      <c r="V14" s="5">
        <v>0.12820000000000001</v>
      </c>
      <c r="W14" s="5">
        <v>0.25700000000000001</v>
      </c>
      <c r="X14" s="6">
        <v>0</v>
      </c>
      <c r="Y14" s="5">
        <v>48.381100000000004</v>
      </c>
      <c r="Z14" s="5">
        <v>12</v>
      </c>
      <c r="AA14" s="5">
        <f t="shared" si="11"/>
        <v>0.25700000000000001</v>
      </c>
      <c r="AB14" s="5">
        <f t="shared" si="12"/>
        <v>0.12820000000000001</v>
      </c>
      <c r="AC14" s="5">
        <v>100.69240000000001</v>
      </c>
      <c r="AD14" s="5" t="s">
        <v>43</v>
      </c>
    </row>
    <row r="15" spans="1:30" x14ac:dyDescent="0.25">
      <c r="A15" s="5" t="s">
        <v>44</v>
      </c>
      <c r="B15" s="5">
        <v>0.84179999999999999</v>
      </c>
      <c r="C15" s="5">
        <f t="shared" si="0"/>
        <v>3.4634848796543924E-2</v>
      </c>
      <c r="D15" s="5">
        <f t="shared" si="1"/>
        <v>3.5115393704293826E-2</v>
      </c>
      <c r="E15" s="5">
        <v>37.952599999999997</v>
      </c>
      <c r="F15" s="5">
        <f t="shared" si="2"/>
        <v>0.94696841159738498</v>
      </c>
      <c r="G15" s="5">
        <f t="shared" si="3"/>
        <v>0.96010722593626974</v>
      </c>
      <c r="H15" s="6">
        <v>0</v>
      </c>
      <c r="I15" s="5">
        <f t="shared" si="4"/>
        <v>0</v>
      </c>
      <c r="J15" s="5">
        <f t="shared" si="5"/>
        <v>0</v>
      </c>
      <c r="K15" s="5">
        <v>9.5899999999999999E-2</v>
      </c>
      <c r="L15" s="5">
        <f t="shared" si="6"/>
        <v>1.7172531112901782E-3</v>
      </c>
      <c r="M15" s="5">
        <f t="shared" si="7"/>
        <v>1.7410793229417942E-3</v>
      </c>
      <c r="N15" s="5">
        <v>0.26240000000000002</v>
      </c>
      <c r="O15" s="5">
        <f t="shared" si="8"/>
        <v>2.9947500570645974E-3</v>
      </c>
      <c r="P15" s="5">
        <f t="shared" si="9"/>
        <v>3.0363010364945907E-3</v>
      </c>
      <c r="Q15" s="10">
        <f t="shared" si="10"/>
        <v>0.98631526356228372</v>
      </c>
      <c r="R15" s="5">
        <v>0.15939999999999999</v>
      </c>
      <c r="S15" s="5">
        <v>0.28289999999999998</v>
      </c>
      <c r="T15" s="5">
        <v>0</v>
      </c>
      <c r="U15" s="6">
        <v>0</v>
      </c>
      <c r="V15" s="5">
        <v>0.13639999999999999</v>
      </c>
      <c r="W15" s="5">
        <v>0.2263</v>
      </c>
      <c r="X15" s="5">
        <v>5.4899999999999997E-2</v>
      </c>
      <c r="Y15" s="5">
        <v>48.598599999999998</v>
      </c>
      <c r="Z15" s="5">
        <v>12</v>
      </c>
      <c r="AA15" s="5">
        <f t="shared" si="11"/>
        <v>0.66859999999999997</v>
      </c>
      <c r="AB15" s="5">
        <f t="shared" si="12"/>
        <v>0.1913</v>
      </c>
      <c r="AC15" s="5">
        <v>100.7089</v>
      </c>
      <c r="AD15" s="5" t="s">
        <v>45</v>
      </c>
    </row>
    <row r="16" spans="1:30" x14ac:dyDescent="0.25">
      <c r="A16" s="5" t="s">
        <v>46</v>
      </c>
      <c r="B16" s="5">
        <v>0.92030000000000001</v>
      </c>
      <c r="C16" s="5">
        <f t="shared" si="0"/>
        <v>3.7864636905986425E-2</v>
      </c>
      <c r="D16" s="5">
        <f t="shared" si="1"/>
        <v>3.8249959980193524E-2</v>
      </c>
      <c r="E16" s="5">
        <v>38.0383</v>
      </c>
      <c r="F16" s="5">
        <f t="shared" si="2"/>
        <v>0.94910674185338584</v>
      </c>
      <c r="G16" s="5">
        <f t="shared" si="3"/>
        <v>0.95876516610896911</v>
      </c>
      <c r="H16" s="6">
        <v>0</v>
      </c>
      <c r="I16" s="5">
        <f t="shared" si="4"/>
        <v>0</v>
      </c>
      <c r="J16" s="5">
        <f t="shared" si="5"/>
        <v>0</v>
      </c>
      <c r="K16" s="6">
        <v>0</v>
      </c>
      <c r="L16" s="5">
        <f t="shared" si="6"/>
        <v>0</v>
      </c>
      <c r="M16" s="5">
        <f t="shared" si="7"/>
        <v>0</v>
      </c>
      <c r="N16" s="5">
        <v>0.25890000000000002</v>
      </c>
      <c r="O16" s="5">
        <f t="shared" si="8"/>
        <v>2.954804839077836E-3</v>
      </c>
      <c r="P16" s="5">
        <f t="shared" si="9"/>
        <v>2.984873910837388E-3</v>
      </c>
      <c r="Q16" s="10">
        <f t="shared" si="10"/>
        <v>0.98992618359845008</v>
      </c>
      <c r="R16" s="5">
        <v>7.8100000000000003E-2</v>
      </c>
      <c r="S16" s="5">
        <v>0.21379999999999999</v>
      </c>
      <c r="T16" s="5">
        <v>0</v>
      </c>
      <c r="U16" s="6">
        <v>0</v>
      </c>
      <c r="V16" s="5">
        <v>0.1394</v>
      </c>
      <c r="W16" s="5">
        <v>0.22819999999999999</v>
      </c>
      <c r="X16" s="5">
        <v>2.6599999999999999E-2</v>
      </c>
      <c r="Y16" s="5">
        <v>48.507399999999997</v>
      </c>
      <c r="Z16" s="5">
        <v>12</v>
      </c>
      <c r="AA16" s="5">
        <f t="shared" si="11"/>
        <v>0.52010000000000001</v>
      </c>
      <c r="AB16" s="5">
        <f t="shared" si="12"/>
        <v>0.16599999999999998</v>
      </c>
      <c r="AC16" s="5">
        <v>100.49850000000001</v>
      </c>
      <c r="AD16" s="5" t="s">
        <v>47</v>
      </c>
    </row>
    <row r="17" spans="1:30" x14ac:dyDescent="0.25">
      <c r="A17" s="5" t="s">
        <v>48</v>
      </c>
      <c r="B17" s="5">
        <v>1.0177</v>
      </c>
      <c r="C17" s="5">
        <f t="shared" si="0"/>
        <v>4.187204278954948E-2</v>
      </c>
      <c r="D17" s="5">
        <f t="shared" si="1"/>
        <v>4.2026739588574648E-2</v>
      </c>
      <c r="E17" s="5">
        <v>38.153300000000002</v>
      </c>
      <c r="F17" s="5">
        <f t="shared" si="2"/>
        <v>0.95197614651429707</v>
      </c>
      <c r="G17" s="5">
        <f t="shared" si="3"/>
        <v>0.95549323459510205</v>
      </c>
      <c r="H17" s="6">
        <v>0</v>
      </c>
      <c r="I17" s="5">
        <f t="shared" si="4"/>
        <v>0</v>
      </c>
      <c r="J17" s="5">
        <f t="shared" si="5"/>
        <v>0</v>
      </c>
      <c r="K17" s="6">
        <v>0</v>
      </c>
      <c r="L17" s="5">
        <f t="shared" si="6"/>
        <v>0</v>
      </c>
      <c r="M17" s="5">
        <f t="shared" si="7"/>
        <v>0</v>
      </c>
      <c r="N17" s="5">
        <v>0.2165</v>
      </c>
      <c r="O17" s="5">
        <f t="shared" si="8"/>
        <v>2.4708970554667884E-3</v>
      </c>
      <c r="P17" s="5">
        <f t="shared" si="9"/>
        <v>2.4800258163233482E-3</v>
      </c>
      <c r="Q17" s="10">
        <f t="shared" si="10"/>
        <v>0.99631908635931332</v>
      </c>
      <c r="R17" s="5">
        <v>9.5399999999999999E-2</v>
      </c>
      <c r="S17" s="6">
        <v>0</v>
      </c>
      <c r="T17" s="5">
        <v>0</v>
      </c>
      <c r="U17" s="6">
        <v>0</v>
      </c>
      <c r="V17" s="5">
        <v>0.1246</v>
      </c>
      <c r="W17" s="5">
        <v>0.25030000000000002</v>
      </c>
      <c r="X17" s="5">
        <v>0</v>
      </c>
      <c r="Y17" s="5">
        <v>48.3964</v>
      </c>
      <c r="Z17" s="5">
        <v>12</v>
      </c>
      <c r="AA17" s="5">
        <f t="shared" si="11"/>
        <v>0.34570000000000001</v>
      </c>
      <c r="AB17" s="5">
        <f t="shared" si="12"/>
        <v>0.1246</v>
      </c>
      <c r="AC17" s="5">
        <v>100.3321</v>
      </c>
      <c r="AD17" s="5" t="s">
        <v>49</v>
      </c>
    </row>
    <row r="18" spans="1:30" x14ac:dyDescent="0.25">
      <c r="A18" s="5" t="s">
        <v>50</v>
      </c>
      <c r="B18" s="5">
        <v>0.70809999999999995</v>
      </c>
      <c r="C18" s="5">
        <f t="shared" si="0"/>
        <v>2.9133923061098538E-2</v>
      </c>
      <c r="D18" s="5">
        <f t="shared" si="1"/>
        <v>2.9233146773891282E-2</v>
      </c>
      <c r="E18" s="5">
        <v>38.650700000000001</v>
      </c>
      <c r="F18" s="5">
        <f t="shared" si="2"/>
        <v>0.96438694545636006</v>
      </c>
      <c r="G18" s="5">
        <f t="shared" si="3"/>
        <v>0.9676714345756714</v>
      </c>
      <c r="H18" s="6">
        <v>0</v>
      </c>
      <c r="I18" s="5">
        <f t="shared" si="4"/>
        <v>0</v>
      </c>
      <c r="J18" s="5">
        <f t="shared" si="5"/>
        <v>0</v>
      </c>
      <c r="K18" s="6">
        <v>0</v>
      </c>
      <c r="L18" s="5">
        <f t="shared" si="6"/>
        <v>0</v>
      </c>
      <c r="M18" s="5">
        <f t="shared" si="7"/>
        <v>0</v>
      </c>
      <c r="N18" s="5">
        <v>0.27029999999999998</v>
      </c>
      <c r="O18" s="5">
        <f t="shared" si="8"/>
        <v>3.0849121205204287E-3</v>
      </c>
      <c r="P18" s="5">
        <f t="shared" si="9"/>
        <v>3.0954186504373038E-3</v>
      </c>
      <c r="Q18" s="10">
        <f t="shared" si="10"/>
        <v>0.996605780637979</v>
      </c>
      <c r="R18" s="6">
        <v>0</v>
      </c>
      <c r="S18" s="5">
        <v>0</v>
      </c>
      <c r="T18" s="6">
        <v>0</v>
      </c>
      <c r="U18" s="6">
        <v>0</v>
      </c>
      <c r="V18" s="5">
        <v>0.1041</v>
      </c>
      <c r="W18" s="5">
        <v>0.27129999999999999</v>
      </c>
      <c r="X18" s="6">
        <v>0</v>
      </c>
      <c r="Y18" s="5">
        <v>48.322800000000001</v>
      </c>
      <c r="Z18" s="5">
        <v>12</v>
      </c>
      <c r="AA18" s="5">
        <f t="shared" si="11"/>
        <v>0.27129999999999999</v>
      </c>
      <c r="AB18" s="5">
        <f t="shared" si="12"/>
        <v>0.1041</v>
      </c>
      <c r="AC18" s="5">
        <v>100.3861</v>
      </c>
      <c r="AD18" s="5" t="s">
        <v>51</v>
      </c>
    </row>
    <row r="19" spans="1:30" x14ac:dyDescent="0.25">
      <c r="A19" s="5" t="s">
        <v>52</v>
      </c>
      <c r="B19" s="5">
        <v>0.72460000000000002</v>
      </c>
      <c r="C19" s="5">
        <f t="shared" si="0"/>
        <v>2.9812795721045053E-2</v>
      </c>
      <c r="D19" s="5">
        <f t="shared" si="1"/>
        <v>2.9861100648331838E-2</v>
      </c>
      <c r="E19" s="5">
        <v>38.691400000000002</v>
      </c>
      <c r="F19" s="5">
        <f t="shared" si="2"/>
        <v>0.96540246519287387</v>
      </c>
      <c r="G19" s="5">
        <f t="shared" si="3"/>
        <v>0.96696668266244534</v>
      </c>
      <c r="H19" s="6">
        <v>0</v>
      </c>
      <c r="I19" s="5">
        <f t="shared" si="4"/>
        <v>0</v>
      </c>
      <c r="J19" s="5">
        <f t="shared" si="5"/>
        <v>0</v>
      </c>
      <c r="K19" s="5">
        <v>0</v>
      </c>
      <c r="L19" s="5">
        <f t="shared" si="6"/>
        <v>0</v>
      </c>
      <c r="M19" s="5">
        <f t="shared" si="7"/>
        <v>0</v>
      </c>
      <c r="N19" s="5">
        <v>0.27750000000000002</v>
      </c>
      <c r="O19" s="5">
        <f t="shared" si="8"/>
        <v>3.1670851403789091E-3</v>
      </c>
      <c r="P19" s="5">
        <f t="shared" si="9"/>
        <v>3.1722166892228527E-3</v>
      </c>
      <c r="Q19" s="10">
        <f t="shared" si="10"/>
        <v>0.99838234605429776</v>
      </c>
      <c r="R19" s="5">
        <v>0</v>
      </c>
      <c r="S19" s="5">
        <v>0</v>
      </c>
      <c r="T19" s="6">
        <v>0</v>
      </c>
      <c r="U19" s="6">
        <v>0</v>
      </c>
      <c r="V19" s="5">
        <v>0.14940000000000001</v>
      </c>
      <c r="W19" s="5">
        <v>0.20430000000000001</v>
      </c>
      <c r="X19" s="5">
        <v>0</v>
      </c>
      <c r="Y19" s="5">
        <v>48.291600000000003</v>
      </c>
      <c r="Z19" s="5">
        <v>12</v>
      </c>
      <c r="AA19" s="5">
        <f t="shared" si="11"/>
        <v>0.20430000000000001</v>
      </c>
      <c r="AB19" s="5">
        <f t="shared" si="12"/>
        <v>0.14940000000000001</v>
      </c>
      <c r="AC19" s="5">
        <v>100.3981</v>
      </c>
      <c r="AD19" s="5" t="s">
        <v>53</v>
      </c>
    </row>
    <row r="20" spans="1:30" x14ac:dyDescent="0.25">
      <c r="A20" s="5" t="s">
        <v>54</v>
      </c>
      <c r="B20" s="5">
        <v>0.60919999999999996</v>
      </c>
      <c r="C20" s="5">
        <f t="shared" si="0"/>
        <v>2.5064801481176711E-2</v>
      </c>
      <c r="D20" s="5">
        <f t="shared" si="1"/>
        <v>2.5089843926168191E-2</v>
      </c>
      <c r="E20" s="5">
        <v>38.881500000000003</v>
      </c>
      <c r="F20" s="5">
        <f t="shared" si="2"/>
        <v>0.97014571585408449</v>
      </c>
      <c r="G20" s="5">
        <f t="shared" si="3"/>
        <v>0.97111499625078901</v>
      </c>
      <c r="H20" s="6">
        <v>0</v>
      </c>
      <c r="I20" s="5">
        <f t="shared" si="4"/>
        <v>0</v>
      </c>
      <c r="J20" s="5">
        <f t="shared" si="5"/>
        <v>0</v>
      </c>
      <c r="K20" s="5">
        <v>0</v>
      </c>
      <c r="L20" s="5">
        <f t="shared" si="6"/>
        <v>0</v>
      </c>
      <c r="M20" s="5">
        <f t="shared" si="7"/>
        <v>0</v>
      </c>
      <c r="N20" s="5">
        <v>0.3322</v>
      </c>
      <c r="O20" s="5">
        <f t="shared" si="8"/>
        <v>3.7913718329148595E-3</v>
      </c>
      <c r="P20" s="5">
        <f t="shared" si="9"/>
        <v>3.7951598230427414E-3</v>
      </c>
      <c r="Q20" s="10">
        <f t="shared" si="10"/>
        <v>0.99900188916817612</v>
      </c>
      <c r="R20" s="5">
        <v>0</v>
      </c>
      <c r="S20" s="5">
        <v>0</v>
      </c>
      <c r="T20" s="6">
        <v>0</v>
      </c>
      <c r="U20" s="5">
        <v>0</v>
      </c>
      <c r="V20" s="5">
        <v>0.1205</v>
      </c>
      <c r="W20" s="5">
        <v>0.20610000000000001</v>
      </c>
      <c r="X20" s="6">
        <v>0</v>
      </c>
      <c r="Y20" s="5">
        <v>48.283999999999999</v>
      </c>
      <c r="Z20" s="5">
        <v>12</v>
      </c>
      <c r="AA20" s="5">
        <f t="shared" si="11"/>
        <v>0.20610000000000001</v>
      </c>
      <c r="AB20" s="5">
        <f t="shared" si="12"/>
        <v>0.1205</v>
      </c>
      <c r="AC20" s="5">
        <v>100.52970000000001</v>
      </c>
      <c r="AD20" s="5" t="s">
        <v>55</v>
      </c>
    </row>
    <row r="21" spans="1:30" s="7" customFormat="1" x14ac:dyDescent="0.25">
      <c r="A21" s="7" t="s">
        <v>56</v>
      </c>
      <c r="B21" s="7">
        <v>1.0694999999999999</v>
      </c>
      <c r="C21" s="7">
        <f t="shared" si="0"/>
        <v>4.4003291503805796E-2</v>
      </c>
      <c r="D21" s="7">
        <f t="shared" si="1"/>
        <v>4.6078706139847041E-2</v>
      </c>
      <c r="E21" s="7">
        <v>36.2761</v>
      </c>
      <c r="F21" s="7">
        <f t="shared" si="2"/>
        <v>0.90513748191027488</v>
      </c>
      <c r="G21" s="7">
        <f t="shared" si="3"/>
        <v>0.94782827874358966</v>
      </c>
      <c r="H21" s="7">
        <v>0.1019</v>
      </c>
      <c r="I21" s="7">
        <f t="shared" si="4"/>
        <v>1.8548181586515709E-3</v>
      </c>
      <c r="J21" s="7">
        <f t="shared" si="5"/>
        <v>1.9423006314872131E-3</v>
      </c>
      <c r="K21" s="7">
        <v>0.16170000000000001</v>
      </c>
      <c r="L21" s="7">
        <f t="shared" si="6"/>
        <v>2.8955143701316147E-3</v>
      </c>
      <c r="M21" s="7">
        <f t="shared" si="7"/>
        <v>3.0320812654085088E-3</v>
      </c>
      <c r="N21" s="7">
        <v>9.3600000000000003E-2</v>
      </c>
      <c r="O21" s="7">
        <f t="shared" si="8"/>
        <v>1.0682492581602374E-3</v>
      </c>
      <c r="P21" s="7">
        <f t="shared" si="9"/>
        <v>1.1186332196676215E-3</v>
      </c>
      <c r="Q21" s="11">
        <f t="shared" si="10"/>
        <v>0.95495935520102404</v>
      </c>
      <c r="R21" s="7">
        <v>0.6774</v>
      </c>
      <c r="S21" s="7">
        <v>0.79359999999999997</v>
      </c>
      <c r="T21" s="7">
        <v>0</v>
      </c>
      <c r="U21" s="7">
        <v>0</v>
      </c>
      <c r="V21" s="7">
        <v>4.5900000000000003E-2</v>
      </c>
      <c r="W21" s="7">
        <v>0.22370000000000001</v>
      </c>
      <c r="X21" s="7">
        <v>8.4599999999999995E-2</v>
      </c>
      <c r="Y21" s="7">
        <v>49.103299999999997</v>
      </c>
      <c r="Z21" s="7">
        <v>12</v>
      </c>
      <c r="AA21" s="7">
        <f t="shared" si="11"/>
        <v>1.6947000000000001</v>
      </c>
      <c r="AB21" s="7">
        <f t="shared" si="12"/>
        <v>0.1305</v>
      </c>
      <c r="AC21" s="7">
        <v>100.6482</v>
      </c>
      <c r="AD21" s="7" t="s">
        <v>57</v>
      </c>
    </row>
    <row r="22" spans="1:30" x14ac:dyDescent="0.25">
      <c r="A22" s="5" t="s">
        <v>58</v>
      </c>
      <c r="B22" s="5">
        <v>1.1846000000000001</v>
      </c>
      <c r="C22" s="5">
        <f t="shared" si="0"/>
        <v>4.873894260440239E-2</v>
      </c>
      <c r="D22" s="5">
        <f t="shared" si="1"/>
        <v>4.8984755916468448E-2</v>
      </c>
      <c r="E22" s="5">
        <v>37.819600000000001</v>
      </c>
      <c r="F22" s="5">
        <f t="shared" si="2"/>
        <v>0.943649882728679</v>
      </c>
      <c r="G22" s="5">
        <f t="shared" si="3"/>
        <v>0.94840915099978285</v>
      </c>
      <c r="H22" s="5">
        <v>0</v>
      </c>
      <c r="I22" s="5">
        <f t="shared" si="4"/>
        <v>0</v>
      </c>
      <c r="J22" s="5">
        <f t="shared" si="5"/>
        <v>0</v>
      </c>
      <c r="K22" s="5">
        <v>0</v>
      </c>
      <c r="L22" s="5">
        <f t="shared" si="6"/>
        <v>0</v>
      </c>
      <c r="M22" s="5">
        <f t="shared" si="7"/>
        <v>0</v>
      </c>
      <c r="N22" s="5">
        <v>0.22720000000000001</v>
      </c>
      <c r="O22" s="5">
        <f t="shared" si="8"/>
        <v>2.5930152933120293E-3</v>
      </c>
      <c r="P22" s="5">
        <f t="shared" si="9"/>
        <v>2.6060930837487344E-3</v>
      </c>
      <c r="Q22" s="10">
        <f t="shared" si="10"/>
        <v>0.99498184062639339</v>
      </c>
      <c r="R22" s="5">
        <v>3.9E-2</v>
      </c>
      <c r="S22" s="6">
        <v>0</v>
      </c>
      <c r="T22" s="5">
        <v>0</v>
      </c>
      <c r="U22" s="5">
        <v>3.9100000000000003E-2</v>
      </c>
      <c r="V22" s="5">
        <v>7.4399999999999994E-2</v>
      </c>
      <c r="W22" s="5">
        <v>0.2137</v>
      </c>
      <c r="X22" s="6">
        <v>0</v>
      </c>
      <c r="Y22" s="5">
        <v>48.299300000000002</v>
      </c>
      <c r="Z22" s="5">
        <v>12</v>
      </c>
      <c r="AA22" s="5">
        <f t="shared" si="11"/>
        <v>0.2918</v>
      </c>
      <c r="AB22" s="5">
        <f t="shared" si="12"/>
        <v>7.4399999999999994E-2</v>
      </c>
      <c r="AC22" s="5">
        <v>99.912800000000004</v>
      </c>
      <c r="AD22" s="5" t="s">
        <v>59</v>
      </c>
    </row>
    <row r="23" spans="1:30" x14ac:dyDescent="0.25">
      <c r="A23" s="5" t="s">
        <v>60</v>
      </c>
      <c r="B23" s="5">
        <v>1.1295999999999999</v>
      </c>
      <c r="C23" s="5">
        <f t="shared" si="0"/>
        <v>4.6476033737914008E-2</v>
      </c>
      <c r="D23" s="5">
        <f t="shared" si="1"/>
        <v>4.6262735205584986E-2</v>
      </c>
      <c r="E23" s="5">
        <v>38.311700000000002</v>
      </c>
      <c r="F23" s="5">
        <f t="shared" si="2"/>
        <v>0.95592843954289131</v>
      </c>
      <c r="G23" s="5">
        <f t="shared" si="3"/>
        <v>0.95154127229200491</v>
      </c>
      <c r="H23" s="6">
        <v>0</v>
      </c>
      <c r="I23" s="5">
        <f t="shared" si="4"/>
        <v>0</v>
      </c>
      <c r="J23" s="5">
        <f t="shared" si="5"/>
        <v>0</v>
      </c>
      <c r="K23" s="5">
        <v>0</v>
      </c>
      <c r="L23" s="5">
        <f t="shared" si="6"/>
        <v>0</v>
      </c>
      <c r="M23" s="5">
        <f t="shared" si="7"/>
        <v>0</v>
      </c>
      <c r="N23" s="5">
        <v>0.1933</v>
      </c>
      <c r="O23" s="5">
        <f t="shared" si="8"/>
        <v>2.2061173248116867E-3</v>
      </c>
      <c r="P23" s="5">
        <f t="shared" si="9"/>
        <v>2.1959925024100692E-3</v>
      </c>
      <c r="Q23" s="10">
        <f t="shared" si="10"/>
        <v>1.0046105906056171</v>
      </c>
      <c r="R23" s="5">
        <v>7.9699999999999993E-2</v>
      </c>
      <c r="S23" s="6">
        <v>0</v>
      </c>
      <c r="T23" s="6">
        <v>0</v>
      </c>
      <c r="U23" s="5">
        <v>3.3599999999999998E-2</v>
      </c>
      <c r="V23" s="5">
        <v>9.8100000000000007E-2</v>
      </c>
      <c r="W23" s="5">
        <v>0.2155</v>
      </c>
      <c r="X23" s="6">
        <v>0</v>
      </c>
      <c r="Y23" s="5">
        <v>48.499099999999999</v>
      </c>
      <c r="Z23" s="5">
        <v>12</v>
      </c>
      <c r="AA23" s="5">
        <f t="shared" si="11"/>
        <v>0.32879999999999998</v>
      </c>
      <c r="AB23" s="5">
        <f t="shared" si="12"/>
        <v>9.8100000000000007E-2</v>
      </c>
      <c r="AC23" s="5">
        <v>100.6221</v>
      </c>
      <c r="AD23" s="5" t="s">
        <v>61</v>
      </c>
    </row>
    <row r="24" spans="1:30" x14ac:dyDescent="0.25">
      <c r="A24" s="5" t="s">
        <v>62</v>
      </c>
      <c r="B24" s="5">
        <v>1.1756</v>
      </c>
      <c r="C24" s="5">
        <f t="shared" si="0"/>
        <v>4.8368648426249744E-2</v>
      </c>
      <c r="D24" s="5">
        <f t="shared" si="1"/>
        <v>4.8274369725165106E-2</v>
      </c>
      <c r="E24" s="5">
        <v>38.1265</v>
      </c>
      <c r="F24" s="5">
        <f t="shared" si="2"/>
        <v>0.95130745047158038</v>
      </c>
      <c r="G24" s="5">
        <f t="shared" si="3"/>
        <v>0.94945319086994295</v>
      </c>
      <c r="H24" s="6">
        <v>0</v>
      </c>
      <c r="I24" s="5">
        <f t="shared" si="4"/>
        <v>0</v>
      </c>
      <c r="J24" s="5">
        <f t="shared" si="5"/>
        <v>0</v>
      </c>
      <c r="K24" s="5">
        <v>0</v>
      </c>
      <c r="L24" s="5">
        <f t="shared" si="6"/>
        <v>0</v>
      </c>
      <c r="M24" s="5">
        <f t="shared" si="7"/>
        <v>0</v>
      </c>
      <c r="N24" s="5">
        <v>0.19950000000000001</v>
      </c>
      <c r="O24" s="5">
        <f t="shared" si="8"/>
        <v>2.2768774252453776E-3</v>
      </c>
      <c r="P24" s="5">
        <f t="shared" si="9"/>
        <v>2.2724394048919999E-3</v>
      </c>
      <c r="Q24" s="10">
        <f t="shared" si="10"/>
        <v>1.0019529763230755</v>
      </c>
      <c r="R24" s="5">
        <v>6.3200000000000006E-2</v>
      </c>
      <c r="S24" s="6">
        <v>0</v>
      </c>
      <c r="T24" s="6">
        <v>0</v>
      </c>
      <c r="U24" s="5">
        <v>2.8500000000000001E-2</v>
      </c>
      <c r="V24" s="5">
        <v>0.16</v>
      </c>
      <c r="W24" s="5">
        <v>0.22620000000000001</v>
      </c>
      <c r="X24" s="5">
        <v>3.6900000000000002E-2</v>
      </c>
      <c r="Y24" s="5">
        <v>48.475499999999997</v>
      </c>
      <c r="Z24" s="5">
        <v>12</v>
      </c>
      <c r="AA24" s="5">
        <f t="shared" si="11"/>
        <v>0.31790000000000002</v>
      </c>
      <c r="AB24" s="5">
        <f t="shared" si="12"/>
        <v>0.19690000000000002</v>
      </c>
      <c r="AC24" s="5">
        <v>100.5408</v>
      </c>
      <c r="AD24" s="5" t="s">
        <v>63</v>
      </c>
    </row>
    <row r="25" spans="1:30" x14ac:dyDescent="0.25">
      <c r="A25" s="5" t="s">
        <v>64</v>
      </c>
      <c r="B25" s="5">
        <v>0.50339999999999996</v>
      </c>
      <c r="C25" s="5">
        <f t="shared" si="0"/>
        <v>2.0711787698004525E-2</v>
      </c>
      <c r="D25" s="5">
        <f t="shared" si="1"/>
        <v>2.0800353605650562E-2</v>
      </c>
      <c r="E25" s="5">
        <v>38.967399999999998</v>
      </c>
      <c r="F25" s="5">
        <f t="shared" si="2"/>
        <v>0.97228903637906072</v>
      </c>
      <c r="G25" s="5">
        <f t="shared" si="3"/>
        <v>0.97644665243117468</v>
      </c>
      <c r="H25" s="5">
        <v>0.15060000000000001</v>
      </c>
      <c r="I25" s="5">
        <f t="shared" si="4"/>
        <v>2.7412719793221451E-3</v>
      </c>
      <c r="J25" s="5">
        <f t="shared" si="5"/>
        <v>2.752993963174688E-3</v>
      </c>
      <c r="K25" s="6">
        <v>0</v>
      </c>
      <c r="L25" s="5">
        <f t="shared" si="6"/>
        <v>0</v>
      </c>
      <c r="M25" s="5">
        <f t="shared" si="7"/>
        <v>0</v>
      </c>
      <c r="N25" s="6">
        <v>0</v>
      </c>
      <c r="O25" s="5">
        <f t="shared" si="8"/>
        <v>0</v>
      </c>
      <c r="P25" s="5">
        <f t="shared" si="9"/>
        <v>0</v>
      </c>
      <c r="Q25" s="10">
        <f t="shared" si="10"/>
        <v>0.99574209605638742</v>
      </c>
      <c r="R25" s="6">
        <v>0</v>
      </c>
      <c r="S25" s="6">
        <v>0</v>
      </c>
      <c r="T25" s="5">
        <v>0</v>
      </c>
      <c r="U25" s="6">
        <v>0</v>
      </c>
      <c r="V25" s="6">
        <v>0</v>
      </c>
      <c r="W25" s="5">
        <v>0.2555</v>
      </c>
      <c r="X25" s="6">
        <v>0</v>
      </c>
      <c r="Y25" s="5">
        <v>48.2774</v>
      </c>
      <c r="Z25" s="5">
        <v>12</v>
      </c>
      <c r="AA25" s="5">
        <f t="shared" si="11"/>
        <v>0.2555</v>
      </c>
      <c r="AB25" s="5">
        <f t="shared" si="12"/>
        <v>0</v>
      </c>
      <c r="AC25" s="5">
        <v>100.2427</v>
      </c>
      <c r="AD25" s="5" t="s">
        <v>65</v>
      </c>
    </row>
    <row r="26" spans="1:30" x14ac:dyDescent="0.25">
      <c r="A26" s="5" t="s">
        <v>66</v>
      </c>
      <c r="B26" s="5">
        <v>0.25609999999999999</v>
      </c>
      <c r="C26" s="5">
        <f t="shared" si="0"/>
        <v>1.0536926558321332E-2</v>
      </c>
      <c r="D26" s="5">
        <f t="shared" si="1"/>
        <v>1.0629503227870471E-2</v>
      </c>
      <c r="E26" s="5">
        <v>38.549799999999998</v>
      </c>
      <c r="F26" s="5">
        <f t="shared" si="2"/>
        <v>0.96186935475822133</v>
      </c>
      <c r="G26" s="5">
        <f t="shared" si="3"/>
        <v>0.97032026887554257</v>
      </c>
      <c r="H26" s="5">
        <v>7.9100000000000004E-2</v>
      </c>
      <c r="I26" s="5">
        <f t="shared" si="4"/>
        <v>1.4398048709454293E-3</v>
      </c>
      <c r="J26" s="5">
        <f t="shared" si="5"/>
        <v>1.4524548917095477E-3</v>
      </c>
      <c r="K26" s="5">
        <v>0.84709999999999996</v>
      </c>
      <c r="L26" s="5">
        <f t="shared" si="6"/>
        <v>1.5168770704628883E-2</v>
      </c>
      <c r="M26" s="5">
        <f t="shared" si="7"/>
        <v>1.53020424196035E-2</v>
      </c>
      <c r="N26" s="5">
        <v>0.19939999999999999</v>
      </c>
      <c r="O26" s="5">
        <f t="shared" si="8"/>
        <v>2.2757361333028987E-3</v>
      </c>
      <c r="P26" s="5">
        <f t="shared" si="9"/>
        <v>2.2957305852740416E-3</v>
      </c>
      <c r="Q26" s="10">
        <f t="shared" si="10"/>
        <v>0.99129059302541978</v>
      </c>
      <c r="R26" s="5">
        <v>0</v>
      </c>
      <c r="S26" s="5">
        <v>0</v>
      </c>
      <c r="T26" s="5">
        <v>0</v>
      </c>
      <c r="U26" s="6">
        <v>0</v>
      </c>
      <c r="V26" s="6">
        <v>0</v>
      </c>
      <c r="W26" s="5">
        <v>0.2016</v>
      </c>
      <c r="X26" s="6">
        <v>0</v>
      </c>
      <c r="Y26" s="5">
        <v>48.0946</v>
      </c>
      <c r="Z26" s="5">
        <v>12</v>
      </c>
      <c r="AA26" s="5">
        <f t="shared" si="11"/>
        <v>0.2016</v>
      </c>
      <c r="AB26" s="5">
        <f t="shared" si="12"/>
        <v>0</v>
      </c>
      <c r="AC26" s="5">
        <v>100.23699999999999</v>
      </c>
      <c r="AD26" s="5" t="s">
        <v>67</v>
      </c>
    </row>
    <row r="27" spans="1:30" x14ac:dyDescent="0.25">
      <c r="A27" s="5" t="s">
        <v>68</v>
      </c>
      <c r="B27" s="5">
        <v>0.22020000000000001</v>
      </c>
      <c r="C27" s="5">
        <f t="shared" si="0"/>
        <v>9.0598642254680114E-3</v>
      </c>
      <c r="D27" s="5">
        <f t="shared" si="1"/>
        <v>9.2818907080212901E-3</v>
      </c>
      <c r="E27" s="5">
        <v>38.006399999999999</v>
      </c>
      <c r="F27" s="5">
        <f t="shared" si="2"/>
        <v>0.94831079395179396</v>
      </c>
      <c r="G27" s="5">
        <f t="shared" si="3"/>
        <v>0.97155066871244988</v>
      </c>
      <c r="H27" s="6">
        <v>0</v>
      </c>
      <c r="I27" s="5">
        <f t="shared" si="4"/>
        <v>0</v>
      </c>
      <c r="J27" s="5">
        <f t="shared" si="5"/>
        <v>0</v>
      </c>
      <c r="K27" s="5">
        <v>0.88029999999999997</v>
      </c>
      <c r="L27" s="5">
        <f t="shared" si="6"/>
        <v>1.5763273345868026E-2</v>
      </c>
      <c r="M27" s="5">
        <f t="shared" si="7"/>
        <v>1.6149577604674746E-2</v>
      </c>
      <c r="N27" s="5">
        <v>0.2581</v>
      </c>
      <c r="O27" s="5">
        <f t="shared" si="8"/>
        <v>2.9456745035380048E-3</v>
      </c>
      <c r="P27" s="5">
        <f t="shared" si="9"/>
        <v>3.0178629748540452E-3</v>
      </c>
      <c r="Q27" s="10">
        <f t="shared" si="10"/>
        <v>0.97607960602666799</v>
      </c>
      <c r="R27" s="5">
        <v>9.4399999999999998E-2</v>
      </c>
      <c r="S27" s="5">
        <v>0.47510000000000002</v>
      </c>
      <c r="T27" s="5">
        <v>0</v>
      </c>
      <c r="U27" s="6">
        <v>0</v>
      </c>
      <c r="V27" s="6">
        <v>0</v>
      </c>
      <c r="W27" s="5">
        <v>0.2006</v>
      </c>
      <c r="X27" s="5">
        <v>2.4799999999999999E-2</v>
      </c>
      <c r="Y27" s="5">
        <v>48.498100000000001</v>
      </c>
      <c r="Z27" s="5">
        <v>12</v>
      </c>
      <c r="AA27" s="5">
        <f t="shared" si="11"/>
        <v>0.77010000000000001</v>
      </c>
      <c r="AB27" s="5">
        <f t="shared" si="12"/>
        <v>2.4799999999999999E-2</v>
      </c>
      <c r="AC27" s="5">
        <v>100.729</v>
      </c>
      <c r="AD27" s="5" t="s">
        <v>69</v>
      </c>
    </row>
    <row r="29" spans="1:30" x14ac:dyDescent="0.25">
      <c r="A29" s="3" t="s">
        <v>186</v>
      </c>
      <c r="B29" s="3" t="s">
        <v>71</v>
      </c>
      <c r="C29" s="3" t="s">
        <v>76</v>
      </c>
      <c r="D29" s="3" t="s">
        <v>75</v>
      </c>
      <c r="E29" s="3" t="s">
        <v>74</v>
      </c>
      <c r="F29" s="3" t="s">
        <v>79</v>
      </c>
      <c r="I29" s="10"/>
      <c r="Q29" s="5"/>
    </row>
    <row r="30" spans="1:30" x14ac:dyDescent="0.25">
      <c r="A30" s="5" t="s">
        <v>20</v>
      </c>
      <c r="B30" s="8">
        <f>D3*100</f>
        <v>2.3892712441663431</v>
      </c>
      <c r="C30" s="8">
        <f>G3*100</f>
        <v>96.831401910893561</v>
      </c>
      <c r="D30" s="8">
        <f>J3*100</f>
        <v>0.33522813109675126</v>
      </c>
      <c r="E30" s="8">
        <f>M3*100</f>
        <v>0.18906628766134503</v>
      </c>
      <c r="F30" s="8">
        <f>P3*100</f>
        <v>0.25503242618199129</v>
      </c>
      <c r="G30" s="5" t="s">
        <v>21</v>
      </c>
      <c r="H30" s="5" t="s">
        <v>322</v>
      </c>
    </row>
    <row r="31" spans="1:30" x14ac:dyDescent="0.25">
      <c r="A31" s="5" t="s">
        <v>22</v>
      </c>
      <c r="B31" s="8">
        <f t="shared" ref="B31:B54" si="13">D4*100</f>
        <v>2.9812697666675345</v>
      </c>
      <c r="C31" s="8">
        <f t="shared" ref="C31:C54" si="14">G4*100</f>
        <v>96.346031893463419</v>
      </c>
      <c r="D31" s="8">
        <f t="shared" ref="D31:D54" si="15">J4*100</f>
        <v>0.25664224928239382</v>
      </c>
      <c r="E31" s="8">
        <f t="shared" ref="E31:E54" si="16">M4*100</f>
        <v>0.14416840596264346</v>
      </c>
      <c r="F31" s="8">
        <f t="shared" ref="F31:F54" si="17">P4*100</f>
        <v>0.27188768462399426</v>
      </c>
      <c r="G31" s="5" t="s">
        <v>23</v>
      </c>
      <c r="H31" s="5" t="s">
        <v>323</v>
      </c>
    </row>
    <row r="32" spans="1:30" x14ac:dyDescent="0.25">
      <c r="A32" s="5" t="s">
        <v>24</v>
      </c>
      <c r="B32" s="8">
        <f t="shared" si="13"/>
        <v>3.5291729265865102</v>
      </c>
      <c r="C32" s="8">
        <f t="shared" si="14"/>
        <v>96.09844119980896</v>
      </c>
      <c r="D32" s="8">
        <f t="shared" si="15"/>
        <v>0</v>
      </c>
      <c r="E32" s="8">
        <f t="shared" si="16"/>
        <v>0</v>
      </c>
      <c r="F32" s="8">
        <f t="shared" si="17"/>
        <v>0.37238587360454406</v>
      </c>
      <c r="G32" s="5" t="s">
        <v>25</v>
      </c>
      <c r="H32" s="5" t="s">
        <v>324</v>
      </c>
    </row>
    <row r="33" spans="1:17" x14ac:dyDescent="0.25">
      <c r="A33" s="5" t="s">
        <v>26</v>
      </c>
      <c r="B33" s="8">
        <f t="shared" si="13"/>
        <v>3.0086444956917306</v>
      </c>
      <c r="C33" s="8">
        <f t="shared" si="14"/>
        <v>96.690167315420808</v>
      </c>
      <c r="D33" s="8">
        <f t="shared" si="15"/>
        <v>0</v>
      </c>
      <c r="E33" s="8">
        <f t="shared" si="16"/>
        <v>0</v>
      </c>
      <c r="F33" s="8">
        <f t="shared" si="17"/>
        <v>0.30118818888746129</v>
      </c>
      <c r="G33" s="5" t="s">
        <v>27</v>
      </c>
      <c r="H33" s="5" t="s">
        <v>326</v>
      </c>
    </row>
    <row r="34" spans="1:17" x14ac:dyDescent="0.25">
      <c r="A34" s="5" t="s">
        <v>28</v>
      </c>
      <c r="B34" s="8">
        <f t="shared" si="13"/>
        <v>3.0760824620199942</v>
      </c>
      <c r="C34" s="8">
        <f t="shared" si="14"/>
        <v>96.592949944578351</v>
      </c>
      <c r="D34" s="8">
        <f t="shared" si="15"/>
        <v>0</v>
      </c>
      <c r="E34" s="8">
        <f t="shared" si="16"/>
        <v>0</v>
      </c>
      <c r="F34" s="8">
        <f t="shared" si="17"/>
        <v>0.33096759340164195</v>
      </c>
      <c r="G34" s="5" t="s">
        <v>29</v>
      </c>
      <c r="H34" s="5" t="s">
        <v>324</v>
      </c>
    </row>
    <row r="35" spans="1:17" x14ac:dyDescent="0.25">
      <c r="A35" s="5" t="s">
        <v>30</v>
      </c>
      <c r="B35" s="8">
        <f t="shared" si="13"/>
        <v>3.389394974505735</v>
      </c>
      <c r="C35" s="8">
        <f t="shared" si="14"/>
        <v>96.266780717455475</v>
      </c>
      <c r="D35" s="8">
        <f t="shared" si="15"/>
        <v>1.6459876964860752E-3</v>
      </c>
      <c r="E35" s="8">
        <f t="shared" si="16"/>
        <v>0</v>
      </c>
      <c r="F35" s="8">
        <f t="shared" si="17"/>
        <v>0.34217832034231549</v>
      </c>
      <c r="G35" s="5" t="s">
        <v>31</v>
      </c>
      <c r="H35" s="5" t="s">
        <v>325</v>
      </c>
    </row>
    <row r="36" spans="1:17" x14ac:dyDescent="0.25">
      <c r="A36" s="5" t="s">
        <v>32</v>
      </c>
      <c r="B36" s="8">
        <f t="shared" si="13"/>
        <v>3.5055240718815073</v>
      </c>
      <c r="C36" s="8">
        <f t="shared" si="14"/>
        <v>96.154055152533942</v>
      </c>
      <c r="D36" s="8">
        <f t="shared" si="15"/>
        <v>0</v>
      </c>
      <c r="E36" s="8">
        <f t="shared" si="16"/>
        <v>0</v>
      </c>
      <c r="F36" s="8">
        <f t="shared" si="17"/>
        <v>0.34042077558455108</v>
      </c>
      <c r="G36" s="5" t="s">
        <v>33</v>
      </c>
      <c r="H36" s="5" t="s">
        <v>324</v>
      </c>
    </row>
    <row r="37" spans="1:17" s="7" customFormat="1" x14ac:dyDescent="0.25">
      <c r="A37" s="7" t="s">
        <v>34</v>
      </c>
      <c r="B37" s="35">
        <f t="shared" si="13"/>
        <v>2.4249526632659371</v>
      </c>
      <c r="C37" s="35">
        <f t="shared" si="14"/>
        <v>96.491469874764462</v>
      </c>
      <c r="D37" s="35">
        <f t="shared" si="15"/>
        <v>0.2329758941395273</v>
      </c>
      <c r="E37" s="35">
        <f t="shared" si="16"/>
        <v>0.5734587890077788</v>
      </c>
      <c r="F37" s="35">
        <f t="shared" si="17"/>
        <v>0.27714277882230326</v>
      </c>
      <c r="G37" s="7" t="s">
        <v>35</v>
      </c>
      <c r="H37" s="7" t="s">
        <v>326</v>
      </c>
      <c r="Q37" s="11"/>
    </row>
    <row r="38" spans="1:17" x14ac:dyDescent="0.25">
      <c r="A38" s="5" t="s">
        <v>36</v>
      </c>
      <c r="B38" s="8">
        <f t="shared" si="13"/>
        <v>3.2868955709570233</v>
      </c>
      <c r="C38" s="8">
        <f t="shared" si="14"/>
        <v>96.299096722720009</v>
      </c>
      <c r="D38" s="8">
        <f t="shared" si="15"/>
        <v>5.5900489330386514E-2</v>
      </c>
      <c r="E38" s="8">
        <f t="shared" si="16"/>
        <v>0</v>
      </c>
      <c r="F38" s="8">
        <f t="shared" si="17"/>
        <v>0.35810721699258302</v>
      </c>
      <c r="G38" s="5" t="s">
        <v>37</v>
      </c>
      <c r="H38" s="5" t="s">
        <v>327</v>
      </c>
    </row>
    <row r="39" spans="1:17" x14ac:dyDescent="0.25">
      <c r="A39" s="5" t="s">
        <v>38</v>
      </c>
      <c r="B39" s="8">
        <f t="shared" si="13"/>
        <v>3.7408808243875171</v>
      </c>
      <c r="C39" s="8">
        <f t="shared" si="14"/>
        <v>95.890571967742275</v>
      </c>
      <c r="D39" s="8">
        <f t="shared" si="15"/>
        <v>6.340624451274289E-2</v>
      </c>
      <c r="E39" s="8">
        <f t="shared" si="16"/>
        <v>0</v>
      </c>
      <c r="F39" s="8">
        <f t="shared" si="17"/>
        <v>0.30514096335747404</v>
      </c>
      <c r="G39" s="5" t="s">
        <v>39</v>
      </c>
      <c r="H39" s="5" t="s">
        <v>327</v>
      </c>
    </row>
    <row r="40" spans="1:17" s="7" customFormat="1" x14ac:dyDescent="0.25">
      <c r="A40" s="7" t="s">
        <v>40</v>
      </c>
      <c r="B40" s="35">
        <f t="shared" si="13"/>
        <v>2.5819126448211467</v>
      </c>
      <c r="C40" s="35">
        <f t="shared" si="14"/>
        <v>96.658076736809576</v>
      </c>
      <c r="D40" s="35">
        <f t="shared" si="15"/>
        <v>0.17443353446202026</v>
      </c>
      <c r="E40" s="35">
        <f t="shared" si="16"/>
        <v>0.29098277099854603</v>
      </c>
      <c r="F40" s="35">
        <f t="shared" si="17"/>
        <v>0.29459431290871807</v>
      </c>
      <c r="G40" s="7" t="s">
        <v>41</v>
      </c>
      <c r="H40" s="7" t="s">
        <v>328</v>
      </c>
      <c r="Q40" s="11"/>
    </row>
    <row r="41" spans="1:17" x14ac:dyDescent="0.25">
      <c r="A41" s="5" t="s">
        <v>42</v>
      </c>
      <c r="B41" s="8">
        <f t="shared" si="13"/>
        <v>2.6773882648503351</v>
      </c>
      <c r="C41" s="8">
        <f t="shared" si="14"/>
        <v>96.644596007519425</v>
      </c>
      <c r="D41" s="8">
        <f t="shared" si="15"/>
        <v>0.24515623889522195</v>
      </c>
      <c r="E41" s="8">
        <f t="shared" si="16"/>
        <v>0.15815898620339205</v>
      </c>
      <c r="F41" s="8">
        <f t="shared" si="17"/>
        <v>0.27470050253161515</v>
      </c>
      <c r="G41" s="5" t="s">
        <v>43</v>
      </c>
      <c r="H41" s="5" t="s">
        <v>324</v>
      </c>
    </row>
    <row r="42" spans="1:17" x14ac:dyDescent="0.25">
      <c r="A42" s="5" t="s">
        <v>44</v>
      </c>
      <c r="B42" s="8">
        <f t="shared" si="13"/>
        <v>3.5115393704293827</v>
      </c>
      <c r="C42" s="8">
        <f t="shared" si="14"/>
        <v>96.01072259362698</v>
      </c>
      <c r="D42" s="8">
        <f t="shared" si="15"/>
        <v>0</v>
      </c>
      <c r="E42" s="8">
        <f t="shared" si="16"/>
        <v>0.17410793229417942</v>
      </c>
      <c r="F42" s="8">
        <f t="shared" si="17"/>
        <v>0.30363010364945908</v>
      </c>
      <c r="G42" s="5" t="s">
        <v>45</v>
      </c>
      <c r="H42" s="5" t="s">
        <v>329</v>
      </c>
      <c r="I42" s="8"/>
    </row>
    <row r="43" spans="1:17" x14ac:dyDescent="0.25">
      <c r="A43" s="5" t="s">
        <v>46</v>
      </c>
      <c r="B43" s="8">
        <f t="shared" si="13"/>
        <v>3.8249959980193524</v>
      </c>
      <c r="C43" s="8">
        <f t="shared" si="14"/>
        <v>95.876516610896914</v>
      </c>
      <c r="D43" s="8">
        <f t="shared" si="15"/>
        <v>0</v>
      </c>
      <c r="E43" s="8">
        <f t="shared" si="16"/>
        <v>0</v>
      </c>
      <c r="F43" s="8">
        <f t="shared" si="17"/>
        <v>0.29848739108373878</v>
      </c>
      <c r="G43" s="5" t="s">
        <v>47</v>
      </c>
      <c r="H43" s="5" t="s">
        <v>331</v>
      </c>
    </row>
    <row r="44" spans="1:17" x14ac:dyDescent="0.25">
      <c r="A44" s="5" t="s">
        <v>48</v>
      </c>
      <c r="B44" s="8">
        <f t="shared" si="13"/>
        <v>4.2026739588574644</v>
      </c>
      <c r="C44" s="8">
        <f t="shared" si="14"/>
        <v>95.549323459510205</v>
      </c>
      <c r="D44" s="8">
        <f t="shared" si="15"/>
        <v>0</v>
      </c>
      <c r="E44" s="8">
        <f t="shared" si="16"/>
        <v>0</v>
      </c>
      <c r="F44" s="8">
        <f t="shared" si="17"/>
        <v>0.24800258163233482</v>
      </c>
      <c r="G44" s="5" t="s">
        <v>49</v>
      </c>
      <c r="H44" s="5" t="s">
        <v>330</v>
      </c>
    </row>
    <row r="45" spans="1:17" x14ac:dyDescent="0.25">
      <c r="A45" s="5" t="s">
        <v>50</v>
      </c>
      <c r="B45" s="8">
        <f t="shared" si="13"/>
        <v>2.9233146773891283</v>
      </c>
      <c r="C45" s="8">
        <f t="shared" si="14"/>
        <v>96.767143457567144</v>
      </c>
      <c r="D45" s="8">
        <f t="shared" si="15"/>
        <v>0</v>
      </c>
      <c r="E45" s="8">
        <f t="shared" si="16"/>
        <v>0</v>
      </c>
      <c r="F45" s="8">
        <f t="shared" si="17"/>
        <v>0.30954186504373038</v>
      </c>
      <c r="G45" s="5" t="s">
        <v>51</v>
      </c>
      <c r="H45" s="5" t="s">
        <v>332</v>
      </c>
    </row>
    <row r="46" spans="1:17" x14ac:dyDescent="0.25">
      <c r="A46" s="5" t="s">
        <v>52</v>
      </c>
      <c r="B46" s="8">
        <f t="shared" si="13"/>
        <v>2.9861100648331838</v>
      </c>
      <c r="C46" s="8">
        <f t="shared" si="14"/>
        <v>96.696668266244529</v>
      </c>
      <c r="D46" s="8">
        <f t="shared" si="15"/>
        <v>0</v>
      </c>
      <c r="E46" s="8">
        <f t="shared" si="16"/>
        <v>0</v>
      </c>
      <c r="F46" s="8">
        <f t="shared" si="17"/>
        <v>0.31722166892228526</v>
      </c>
      <c r="G46" s="5" t="s">
        <v>53</v>
      </c>
      <c r="H46" s="5" t="s">
        <v>330</v>
      </c>
    </row>
    <row r="47" spans="1:17" x14ac:dyDescent="0.25">
      <c r="A47" s="5" t="s">
        <v>54</v>
      </c>
      <c r="B47" s="8">
        <f t="shared" si="13"/>
        <v>2.5089843926168189</v>
      </c>
      <c r="C47" s="8">
        <f t="shared" si="14"/>
        <v>97.111499625078906</v>
      </c>
      <c r="D47" s="8">
        <f t="shared" si="15"/>
        <v>0</v>
      </c>
      <c r="E47" s="8">
        <f t="shared" si="16"/>
        <v>0</v>
      </c>
      <c r="F47" s="8">
        <f t="shared" si="17"/>
        <v>0.37951598230427414</v>
      </c>
      <c r="G47" s="5" t="s">
        <v>55</v>
      </c>
      <c r="H47" s="5" t="s">
        <v>333</v>
      </c>
    </row>
    <row r="48" spans="1:17" s="7" customFormat="1" x14ac:dyDescent="0.25">
      <c r="A48" s="7" t="s">
        <v>56</v>
      </c>
      <c r="B48" s="35">
        <f t="shared" si="13"/>
        <v>4.6078706139847041</v>
      </c>
      <c r="C48" s="35">
        <f t="shared" si="14"/>
        <v>94.782827874358972</v>
      </c>
      <c r="D48" s="35">
        <f t="shared" si="15"/>
        <v>0.19423006314872132</v>
      </c>
      <c r="E48" s="35">
        <f t="shared" si="16"/>
        <v>0.30320812654085089</v>
      </c>
      <c r="F48" s="35">
        <f t="shared" si="17"/>
        <v>0.11186332196676214</v>
      </c>
      <c r="G48" s="7" t="s">
        <v>57</v>
      </c>
      <c r="H48" s="7" t="s">
        <v>334</v>
      </c>
      <c r="Q48" s="11"/>
    </row>
    <row r="49" spans="1:9" x14ac:dyDescent="0.25">
      <c r="A49" s="5" t="s">
        <v>58</v>
      </c>
      <c r="B49" s="8">
        <f t="shared" si="13"/>
        <v>4.8984755916468448</v>
      </c>
      <c r="C49" s="8">
        <f t="shared" si="14"/>
        <v>94.84091509997829</v>
      </c>
      <c r="D49" s="8">
        <f t="shared" si="15"/>
        <v>0</v>
      </c>
      <c r="E49" s="8">
        <f t="shared" si="16"/>
        <v>0</v>
      </c>
      <c r="F49" s="8">
        <f t="shared" si="17"/>
        <v>0.26060930837487345</v>
      </c>
      <c r="G49" s="5" t="s">
        <v>59</v>
      </c>
      <c r="H49" s="5" t="s">
        <v>332</v>
      </c>
    </row>
    <row r="50" spans="1:9" x14ac:dyDescent="0.25">
      <c r="A50" s="5" t="s">
        <v>60</v>
      </c>
      <c r="B50" s="8">
        <f t="shared" si="13"/>
        <v>4.6262735205584988</v>
      </c>
      <c r="C50" s="8">
        <f t="shared" si="14"/>
        <v>95.154127229200498</v>
      </c>
      <c r="D50" s="8">
        <f t="shared" si="15"/>
        <v>0</v>
      </c>
      <c r="E50" s="8">
        <f t="shared" si="16"/>
        <v>0</v>
      </c>
      <c r="F50" s="8">
        <f t="shared" si="17"/>
        <v>0.2195992502410069</v>
      </c>
      <c r="G50" s="5" t="s">
        <v>61</v>
      </c>
      <c r="H50" s="5" t="s">
        <v>330</v>
      </c>
    </row>
    <row r="51" spans="1:9" x14ac:dyDescent="0.25">
      <c r="A51" s="5" t="s">
        <v>62</v>
      </c>
      <c r="B51" s="8">
        <f t="shared" si="13"/>
        <v>4.8274369725165105</v>
      </c>
      <c r="C51" s="8">
        <f t="shared" si="14"/>
        <v>94.945319086994289</v>
      </c>
      <c r="D51" s="8">
        <f t="shared" si="15"/>
        <v>0</v>
      </c>
      <c r="E51" s="8">
        <f t="shared" si="16"/>
        <v>0</v>
      </c>
      <c r="F51" s="8">
        <f t="shared" si="17"/>
        <v>0.22724394048919999</v>
      </c>
      <c r="G51" s="5" t="s">
        <v>63</v>
      </c>
      <c r="H51" s="5" t="s">
        <v>336</v>
      </c>
    </row>
    <row r="52" spans="1:9" x14ac:dyDescent="0.25">
      <c r="A52" s="5" t="s">
        <v>64</v>
      </c>
      <c r="B52" s="8">
        <f t="shared" si="13"/>
        <v>2.0800353605650561</v>
      </c>
      <c r="C52" s="8">
        <f t="shared" si="14"/>
        <v>97.644665243117473</v>
      </c>
      <c r="D52" s="8">
        <f t="shared" si="15"/>
        <v>0.2752993963174688</v>
      </c>
      <c r="E52" s="8">
        <f t="shared" si="16"/>
        <v>0</v>
      </c>
      <c r="F52" s="8">
        <f t="shared" si="17"/>
        <v>0</v>
      </c>
      <c r="G52" s="5" t="s">
        <v>65</v>
      </c>
      <c r="H52" s="5" t="s">
        <v>335</v>
      </c>
      <c r="I52" s="8"/>
    </row>
    <row r="53" spans="1:9" x14ac:dyDescent="0.25">
      <c r="A53" s="5" t="s">
        <v>66</v>
      </c>
      <c r="B53" s="8">
        <f t="shared" si="13"/>
        <v>1.0629503227870472</v>
      </c>
      <c r="C53" s="8">
        <f t="shared" si="14"/>
        <v>97.032026887554252</v>
      </c>
      <c r="D53" s="8">
        <f t="shared" si="15"/>
        <v>0.14524548917095478</v>
      </c>
      <c r="E53" s="8">
        <f t="shared" si="16"/>
        <v>1.5302042419603499</v>
      </c>
      <c r="F53" s="8">
        <f t="shared" si="17"/>
        <v>0.22957305852740417</v>
      </c>
      <c r="G53" s="5" t="s">
        <v>67</v>
      </c>
      <c r="H53" s="5" t="s">
        <v>359</v>
      </c>
    </row>
    <row r="54" spans="1:9" x14ac:dyDescent="0.25">
      <c r="A54" s="5" t="s">
        <v>68</v>
      </c>
      <c r="B54" s="8">
        <f t="shared" si="13"/>
        <v>0.92818907080212898</v>
      </c>
      <c r="C54" s="8">
        <f t="shared" si="14"/>
        <v>97.155066871244983</v>
      </c>
      <c r="D54" s="8">
        <f t="shared" si="15"/>
        <v>0</v>
      </c>
      <c r="E54" s="8">
        <f t="shared" si="16"/>
        <v>1.6149577604674745</v>
      </c>
      <c r="F54" s="8">
        <f t="shared" si="17"/>
        <v>0.30178629748540453</v>
      </c>
      <c r="G54" s="5" t="s">
        <v>69</v>
      </c>
      <c r="H54" s="5" t="s">
        <v>359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7"/>
  <sheetViews>
    <sheetView zoomScaleNormal="100" workbookViewId="0">
      <selection activeCell="D40" sqref="D40"/>
    </sheetView>
  </sheetViews>
  <sheetFormatPr defaultColWidth="11.5546875" defaultRowHeight="13.2" x14ac:dyDescent="0.25"/>
  <cols>
    <col min="1" max="1" width="11.77734375" style="29" bestFit="1" customWidth="1"/>
    <col min="2" max="2" width="9.77734375" style="29" bestFit="1" customWidth="1"/>
    <col min="3" max="3" width="9.109375" style="29" bestFit="1" customWidth="1"/>
    <col min="4" max="5" width="9.6640625" style="29" bestFit="1" customWidth="1"/>
    <col min="6" max="6" width="9" style="29" bestFit="1" customWidth="1"/>
    <col min="7" max="14" width="9.6640625" style="29" bestFit="1" customWidth="1"/>
    <col min="15" max="15" width="9.21875" style="29" bestFit="1" customWidth="1"/>
    <col min="16" max="16" width="7" style="29" bestFit="1" customWidth="1"/>
    <col min="17" max="17" width="6.109375" style="29" customWidth="1"/>
    <col min="18" max="18" width="6.21875" style="29" bestFit="1" customWidth="1"/>
    <col min="19" max="19" width="6.109375" style="29" customWidth="1"/>
    <col min="20" max="20" width="6.21875" style="29" bestFit="1" customWidth="1"/>
    <col min="21" max="21" width="6.109375" style="29" customWidth="1"/>
    <col min="22" max="22" width="6.21875" style="29" bestFit="1" customWidth="1"/>
    <col min="23" max="23" width="6.109375" style="29" customWidth="1"/>
    <col min="24" max="24" width="6.21875" style="29" bestFit="1" customWidth="1"/>
    <col min="25" max="25" width="6.109375" style="29" customWidth="1"/>
    <col min="26" max="26" width="6.21875" style="29" bestFit="1" customWidth="1"/>
    <col min="27" max="27" width="6.109375" style="29" customWidth="1"/>
    <col min="28" max="28" width="7.109375" style="29" bestFit="1" customWidth="1"/>
    <col min="29" max="29" width="3.109375" style="30" bestFit="1" customWidth="1"/>
    <col min="30" max="30" width="8" style="29" bestFit="1" customWidth="1"/>
    <col min="31" max="32" width="6.6640625" style="29" bestFit="1" customWidth="1"/>
    <col min="33" max="33" width="4" style="29" bestFit="1" customWidth="1"/>
    <col min="34" max="34" width="9.21875" style="29" bestFit="1" customWidth="1"/>
    <col min="35" max="35" width="6.5546875" style="29" bestFit="1" customWidth="1"/>
    <col min="36" max="16384" width="11.5546875" style="29"/>
  </cols>
  <sheetData>
    <row r="1" spans="1:35" s="27" customFormat="1" x14ac:dyDescent="0.25">
      <c r="A1" s="27" t="s">
        <v>70</v>
      </c>
      <c r="B1" s="27" t="s">
        <v>71</v>
      </c>
      <c r="D1" s="27" t="s">
        <v>76</v>
      </c>
      <c r="F1" s="27" t="s">
        <v>75</v>
      </c>
      <c r="H1" s="27" t="s">
        <v>74</v>
      </c>
      <c r="J1" s="27" t="s">
        <v>79</v>
      </c>
      <c r="L1" s="27" t="s">
        <v>80</v>
      </c>
      <c r="N1" s="27" t="s">
        <v>262</v>
      </c>
      <c r="P1" s="27" t="s">
        <v>263</v>
      </c>
      <c r="R1" s="27" t="s">
        <v>77</v>
      </c>
      <c r="T1" s="27" t="s">
        <v>264</v>
      </c>
      <c r="V1" s="27" t="s">
        <v>265</v>
      </c>
      <c r="X1" s="27" t="s">
        <v>73</v>
      </c>
      <c r="Z1" s="27" t="s">
        <v>72</v>
      </c>
      <c r="AB1" s="27" t="s">
        <v>266</v>
      </c>
      <c r="AC1" s="28" t="s">
        <v>267</v>
      </c>
      <c r="AD1" s="27" t="s">
        <v>14</v>
      </c>
      <c r="AE1" s="27" t="s">
        <v>282</v>
      </c>
      <c r="AF1" s="27" t="s">
        <v>283</v>
      </c>
      <c r="AG1" s="27" t="s">
        <v>284</v>
      </c>
      <c r="AH1" s="27" t="s">
        <v>15</v>
      </c>
      <c r="AI1" s="27" t="s">
        <v>16</v>
      </c>
    </row>
    <row r="2" spans="1:35" x14ac:dyDescent="0.25">
      <c r="A2" s="29" t="s">
        <v>20</v>
      </c>
      <c r="B2" s="29">
        <v>0.1996</v>
      </c>
      <c r="C2" s="29">
        <f t="shared" ref="C2:C15" si="0">B2/100</f>
        <v>1.9959999999999999E-3</v>
      </c>
      <c r="D2" s="29">
        <v>36.748600000000003</v>
      </c>
      <c r="E2" s="29">
        <f t="shared" ref="E2:E15" si="1">D2/100</f>
        <v>0.36748600000000003</v>
      </c>
      <c r="F2" s="29">
        <v>9.8199999999999996E-2</v>
      </c>
      <c r="G2" s="29">
        <f t="shared" ref="G2:G15" si="2">F2/100</f>
        <v>9.8200000000000002E-4</v>
      </c>
      <c r="H2" s="29">
        <v>1.26</v>
      </c>
      <c r="I2" s="29">
        <f t="shared" ref="I2:I15" si="3">H2/100</f>
        <v>1.26E-2</v>
      </c>
      <c r="J2" s="29">
        <v>0.28820000000000001</v>
      </c>
      <c r="K2" s="29">
        <f t="shared" ref="K2:K15" si="4">J2/100</f>
        <v>2.882E-3</v>
      </c>
      <c r="L2" s="29">
        <v>9.7900000000000001E-2</v>
      </c>
      <c r="M2" s="29">
        <f t="shared" ref="M2:M15" si="5">L2/100</f>
        <v>9.7900000000000005E-4</v>
      </c>
      <c r="N2" s="29">
        <v>0</v>
      </c>
      <c r="O2" s="29">
        <f t="shared" ref="O2:O15" si="6">N2/100</f>
        <v>0</v>
      </c>
      <c r="P2" s="29">
        <v>2.0199999999999999E-2</v>
      </c>
      <c r="Q2" s="29">
        <f t="shared" ref="Q2:Q15" si="7">P2/100</f>
        <v>2.02E-4</v>
      </c>
      <c r="R2" s="29">
        <v>0</v>
      </c>
      <c r="S2" s="29">
        <f t="shared" ref="S2:S15" si="8">R2/100</f>
        <v>0</v>
      </c>
      <c r="T2" s="29">
        <v>2.9100000000000001E-2</v>
      </c>
      <c r="U2" s="29">
        <f t="shared" ref="U2:U15" si="9">T2/100</f>
        <v>2.9100000000000003E-4</v>
      </c>
      <c r="V2" s="29">
        <v>2.9600000000000001E-2</v>
      </c>
      <c r="W2" s="29">
        <f t="shared" ref="W2:W15" si="10">V2/100</f>
        <v>2.9600000000000004E-4</v>
      </c>
      <c r="X2" s="29">
        <v>0.34250000000000003</v>
      </c>
      <c r="Y2" s="29">
        <f t="shared" ref="Y2:Y15" si="11">X2/100</f>
        <v>3.4250000000000001E-3</v>
      </c>
      <c r="Z2" s="29">
        <v>0.23619999999999999</v>
      </c>
      <c r="AA2" s="29">
        <f t="shared" ref="AA2:AA15" si="12">Z2/100</f>
        <v>2.362E-3</v>
      </c>
      <c r="AB2" s="29">
        <v>47.8857</v>
      </c>
      <c r="AC2" s="30">
        <v>12</v>
      </c>
      <c r="AD2" s="29">
        <v>99.235900000000001</v>
      </c>
      <c r="AE2" s="29">
        <v>-2219</v>
      </c>
      <c r="AF2" s="29">
        <v>-26036</v>
      </c>
      <c r="AG2" s="29">
        <v>176</v>
      </c>
      <c r="AH2" s="29" t="s">
        <v>285</v>
      </c>
      <c r="AI2" s="29">
        <v>1</v>
      </c>
    </row>
    <row r="3" spans="1:35" x14ac:dyDescent="0.25">
      <c r="A3" s="29" t="s">
        <v>22</v>
      </c>
      <c r="B3" s="29">
        <v>0.71789999999999998</v>
      </c>
      <c r="C3" s="29">
        <f t="shared" si="0"/>
        <v>7.1789999999999996E-3</v>
      </c>
      <c r="D3" s="29">
        <v>37.619399999999999</v>
      </c>
      <c r="E3" s="29">
        <f t="shared" si="1"/>
        <v>0.37619399999999997</v>
      </c>
      <c r="F3" s="29">
        <v>9.2899999999999996E-2</v>
      </c>
      <c r="G3" s="29">
        <f t="shared" si="2"/>
        <v>9.2899999999999992E-4</v>
      </c>
      <c r="H3" s="29">
        <v>0.26140000000000002</v>
      </c>
      <c r="I3" s="29">
        <f t="shared" si="3"/>
        <v>2.614E-3</v>
      </c>
      <c r="J3" s="29">
        <v>0.16639999999999999</v>
      </c>
      <c r="K3" s="29">
        <f t="shared" si="4"/>
        <v>1.6639999999999999E-3</v>
      </c>
      <c r="L3" s="29">
        <v>8.0699999999999994E-2</v>
      </c>
      <c r="M3" s="29">
        <f t="shared" si="5"/>
        <v>8.0699999999999999E-4</v>
      </c>
      <c r="N3" s="29">
        <v>3.3700000000000001E-2</v>
      </c>
      <c r="O3" s="29">
        <f t="shared" si="6"/>
        <v>3.3700000000000001E-4</v>
      </c>
      <c r="P3" s="29">
        <v>1.7000000000000001E-2</v>
      </c>
      <c r="Q3" s="29">
        <f t="shared" si="7"/>
        <v>1.7000000000000001E-4</v>
      </c>
      <c r="R3" s="29">
        <v>1.9800000000000002E-2</v>
      </c>
      <c r="S3" s="29">
        <f t="shared" si="8"/>
        <v>1.9800000000000002E-4</v>
      </c>
      <c r="T3" s="29">
        <v>9.1300000000000006E-2</v>
      </c>
      <c r="U3" s="29">
        <f t="shared" si="9"/>
        <v>9.1300000000000007E-4</v>
      </c>
      <c r="V3" s="29">
        <v>3.6900000000000002E-2</v>
      </c>
      <c r="W3" s="29">
        <f t="shared" si="10"/>
        <v>3.6900000000000002E-4</v>
      </c>
      <c r="X3" s="29">
        <v>0.48830000000000001</v>
      </c>
      <c r="Y3" s="29">
        <f t="shared" si="11"/>
        <v>4.8830000000000002E-3</v>
      </c>
      <c r="Z3" s="29">
        <v>0.20530000000000001</v>
      </c>
      <c r="AA3" s="29">
        <f t="shared" si="12"/>
        <v>2.0530000000000001E-3</v>
      </c>
      <c r="AB3" s="29">
        <v>48.46</v>
      </c>
      <c r="AC3" s="30">
        <v>12</v>
      </c>
      <c r="AD3" s="29">
        <v>100.291</v>
      </c>
      <c r="AE3" s="29">
        <v>-2065</v>
      </c>
      <c r="AF3" s="29">
        <v>-25954</v>
      </c>
      <c r="AG3" s="29">
        <v>177</v>
      </c>
      <c r="AH3" s="29" t="s">
        <v>286</v>
      </c>
      <c r="AI3" s="29">
        <v>2</v>
      </c>
    </row>
    <row r="4" spans="1:35" x14ac:dyDescent="0.25">
      <c r="A4" s="29" t="s">
        <v>24</v>
      </c>
      <c r="B4" s="29">
        <v>0.78710000000000002</v>
      </c>
      <c r="C4" s="29">
        <f t="shared" si="0"/>
        <v>7.8709999999999995E-3</v>
      </c>
      <c r="D4" s="29">
        <v>35.804499999999997</v>
      </c>
      <c r="E4" s="29">
        <f t="shared" si="1"/>
        <v>0.35804499999999995</v>
      </c>
      <c r="F4" s="29">
        <v>7.8700000000000006E-2</v>
      </c>
      <c r="G4" s="29">
        <f t="shared" si="2"/>
        <v>7.8700000000000005E-4</v>
      </c>
      <c r="H4" s="29">
        <v>0.28699999999999998</v>
      </c>
      <c r="I4" s="29">
        <f t="shared" si="3"/>
        <v>2.8699999999999997E-3</v>
      </c>
      <c r="J4" s="29">
        <v>0.1331</v>
      </c>
      <c r="K4" s="29">
        <f t="shared" si="4"/>
        <v>1.3309999999999999E-3</v>
      </c>
      <c r="L4" s="29">
        <v>5.4999999999999997E-3</v>
      </c>
      <c r="M4" s="29">
        <f t="shared" si="5"/>
        <v>5.4999999999999995E-5</v>
      </c>
      <c r="N4" s="29">
        <v>3.8300000000000001E-2</v>
      </c>
      <c r="O4" s="29">
        <f t="shared" si="6"/>
        <v>3.8299999999999999E-4</v>
      </c>
      <c r="P4" s="29">
        <v>3.5099999999999999E-2</v>
      </c>
      <c r="Q4" s="29">
        <f t="shared" si="7"/>
        <v>3.5099999999999997E-4</v>
      </c>
      <c r="R4" s="29">
        <v>4.7000000000000002E-3</v>
      </c>
      <c r="S4" s="29">
        <f t="shared" si="8"/>
        <v>4.7000000000000004E-5</v>
      </c>
      <c r="T4" s="29">
        <v>0.1381</v>
      </c>
      <c r="U4" s="29">
        <f t="shared" si="9"/>
        <v>1.3810000000000001E-3</v>
      </c>
      <c r="V4" s="29">
        <v>6.6400000000000001E-2</v>
      </c>
      <c r="W4" s="29">
        <f t="shared" si="10"/>
        <v>6.6399999999999999E-4</v>
      </c>
      <c r="X4" s="29">
        <v>0.79339999999999999</v>
      </c>
      <c r="Y4" s="29">
        <f t="shared" si="11"/>
        <v>7.9340000000000001E-3</v>
      </c>
      <c r="Z4" s="29">
        <v>0.41599999999999998</v>
      </c>
      <c r="AA4" s="29">
        <f t="shared" si="12"/>
        <v>4.1599999999999996E-3</v>
      </c>
      <c r="AB4" s="29">
        <v>48.330199999999998</v>
      </c>
      <c r="AC4" s="30">
        <v>12</v>
      </c>
      <c r="AD4" s="29">
        <v>98.918099999999995</v>
      </c>
      <c r="AE4" s="29">
        <v>2738</v>
      </c>
      <c r="AF4" s="29">
        <v>-24593</v>
      </c>
      <c r="AG4" s="29">
        <v>180</v>
      </c>
      <c r="AH4" s="29" t="s">
        <v>287</v>
      </c>
      <c r="AI4" s="29">
        <v>3</v>
      </c>
    </row>
    <row r="5" spans="1:35" x14ac:dyDescent="0.25">
      <c r="A5" s="29" t="s">
        <v>26</v>
      </c>
      <c r="B5" s="29">
        <v>0.32090000000000002</v>
      </c>
      <c r="C5" s="29">
        <f t="shared" si="0"/>
        <v>3.209E-3</v>
      </c>
      <c r="D5" s="29">
        <v>39.478400000000001</v>
      </c>
      <c r="E5" s="29">
        <f t="shared" si="1"/>
        <v>0.39478400000000002</v>
      </c>
      <c r="F5" s="29">
        <v>3.5400000000000001E-2</v>
      </c>
      <c r="G5" s="29">
        <f t="shared" si="2"/>
        <v>3.5399999999999999E-4</v>
      </c>
      <c r="H5" s="29">
        <v>0.12770000000000001</v>
      </c>
      <c r="I5" s="29">
        <f t="shared" si="3"/>
        <v>1.2770000000000001E-3</v>
      </c>
      <c r="J5" s="29">
        <v>7.6200000000000004E-2</v>
      </c>
      <c r="K5" s="29">
        <f t="shared" si="4"/>
        <v>7.6200000000000009E-4</v>
      </c>
      <c r="L5" s="29">
        <v>8.4699999999999998E-2</v>
      </c>
      <c r="M5" s="29">
        <f t="shared" si="5"/>
        <v>8.4699999999999999E-4</v>
      </c>
      <c r="N5" s="29">
        <v>3.4500000000000003E-2</v>
      </c>
      <c r="O5" s="29">
        <f t="shared" si="6"/>
        <v>3.4500000000000004E-4</v>
      </c>
      <c r="P5" s="29">
        <v>1.1299999999999999E-2</v>
      </c>
      <c r="Q5" s="29">
        <f t="shared" si="7"/>
        <v>1.13E-4</v>
      </c>
      <c r="R5" s="29">
        <v>0</v>
      </c>
      <c r="S5" s="29">
        <f t="shared" si="8"/>
        <v>0</v>
      </c>
      <c r="T5" s="29">
        <v>6.3E-3</v>
      </c>
      <c r="U5" s="29">
        <f t="shared" si="9"/>
        <v>6.3E-5</v>
      </c>
      <c r="V5" s="29">
        <v>9.3600000000000003E-2</v>
      </c>
      <c r="W5" s="29">
        <f t="shared" si="10"/>
        <v>9.3599999999999998E-4</v>
      </c>
      <c r="X5" s="29">
        <v>2.3400000000000001E-2</v>
      </c>
      <c r="Y5" s="29">
        <f t="shared" si="11"/>
        <v>2.34E-4</v>
      </c>
      <c r="Z5" s="29">
        <v>0</v>
      </c>
      <c r="AA5" s="29">
        <f t="shared" si="12"/>
        <v>0</v>
      </c>
      <c r="AB5" s="29">
        <v>48.142200000000003</v>
      </c>
      <c r="AC5" s="30">
        <v>12</v>
      </c>
      <c r="AD5" s="29">
        <v>100.4346</v>
      </c>
      <c r="AE5" s="29">
        <v>3098</v>
      </c>
      <c r="AF5" s="29">
        <v>-24761</v>
      </c>
      <c r="AG5" s="29">
        <v>180</v>
      </c>
      <c r="AH5" s="29" t="s">
        <v>288</v>
      </c>
      <c r="AI5" s="29">
        <v>4</v>
      </c>
    </row>
    <row r="6" spans="1:35" x14ac:dyDescent="0.25">
      <c r="A6" s="29" t="s">
        <v>28</v>
      </c>
      <c r="B6" s="29">
        <v>0.70479999999999998</v>
      </c>
      <c r="C6" s="29">
        <f t="shared" si="0"/>
        <v>7.0479999999999996E-3</v>
      </c>
      <c r="D6" s="29">
        <v>38.53</v>
      </c>
      <c r="E6" s="29">
        <f t="shared" si="1"/>
        <v>0.38530000000000003</v>
      </c>
      <c r="F6" s="29">
        <v>3.4099999999999998E-2</v>
      </c>
      <c r="G6" s="29">
        <f t="shared" si="2"/>
        <v>3.4099999999999999E-4</v>
      </c>
      <c r="H6" s="29">
        <v>3.7600000000000001E-2</v>
      </c>
      <c r="I6" s="29">
        <f t="shared" si="3"/>
        <v>3.7600000000000003E-4</v>
      </c>
      <c r="J6" s="29">
        <v>0.1804</v>
      </c>
      <c r="K6" s="29">
        <f t="shared" si="4"/>
        <v>1.804E-3</v>
      </c>
      <c r="L6" s="29">
        <v>0.12189999999999999</v>
      </c>
      <c r="M6" s="29">
        <f t="shared" si="5"/>
        <v>1.219E-3</v>
      </c>
      <c r="N6" s="29">
        <v>0</v>
      </c>
      <c r="O6" s="29">
        <f t="shared" si="6"/>
        <v>0</v>
      </c>
      <c r="P6" s="29">
        <v>0</v>
      </c>
      <c r="Q6" s="29">
        <f t="shared" si="7"/>
        <v>0</v>
      </c>
      <c r="R6" s="29">
        <v>4.7999999999999996E-3</v>
      </c>
      <c r="S6" s="29">
        <f t="shared" si="8"/>
        <v>4.7999999999999994E-5</v>
      </c>
      <c r="T6" s="29">
        <v>8.6999999999999994E-3</v>
      </c>
      <c r="U6" s="29">
        <f t="shared" si="9"/>
        <v>8.7000000000000001E-5</v>
      </c>
      <c r="V6" s="29">
        <v>0</v>
      </c>
      <c r="W6" s="29">
        <f t="shared" si="10"/>
        <v>0</v>
      </c>
      <c r="X6" s="29">
        <v>7.9000000000000008E-3</v>
      </c>
      <c r="Y6" s="29">
        <f t="shared" si="11"/>
        <v>7.9000000000000009E-5</v>
      </c>
      <c r="Z6" s="29">
        <v>1.72E-2</v>
      </c>
      <c r="AA6" s="29">
        <f t="shared" si="12"/>
        <v>1.7200000000000001E-4</v>
      </c>
      <c r="AB6" s="29">
        <v>47.938400000000001</v>
      </c>
      <c r="AC6" s="30">
        <v>12</v>
      </c>
      <c r="AD6" s="29">
        <v>99.585700000000003</v>
      </c>
      <c r="AE6" s="29">
        <v>3065</v>
      </c>
      <c r="AF6" s="29">
        <v>-24692</v>
      </c>
      <c r="AG6" s="29">
        <v>180</v>
      </c>
      <c r="AH6" s="29" t="s">
        <v>289</v>
      </c>
      <c r="AI6" s="29">
        <v>5</v>
      </c>
    </row>
    <row r="7" spans="1:35" x14ac:dyDescent="0.25">
      <c r="A7" s="29" t="s">
        <v>30</v>
      </c>
      <c r="B7" s="29">
        <v>0.22459999999999999</v>
      </c>
      <c r="C7" s="29">
        <f t="shared" si="0"/>
        <v>2.2459999999999997E-3</v>
      </c>
      <c r="D7" s="29">
        <v>36.955300000000001</v>
      </c>
      <c r="E7" s="29">
        <f t="shared" si="1"/>
        <v>0.36955300000000002</v>
      </c>
      <c r="F7" s="29">
        <v>4.2799999999999998E-2</v>
      </c>
      <c r="G7" s="29">
        <f t="shared" si="2"/>
        <v>4.28E-4</v>
      </c>
      <c r="H7" s="29">
        <v>1.4742</v>
      </c>
      <c r="I7" s="29">
        <f t="shared" si="3"/>
        <v>1.4742E-2</v>
      </c>
      <c r="J7" s="29">
        <v>0.45179999999999998</v>
      </c>
      <c r="K7" s="29">
        <f t="shared" si="4"/>
        <v>4.5179999999999994E-3</v>
      </c>
      <c r="L7" s="29">
        <v>0</v>
      </c>
      <c r="M7" s="29">
        <f t="shared" si="5"/>
        <v>0</v>
      </c>
      <c r="N7" s="29">
        <v>1.6999999999999999E-3</v>
      </c>
      <c r="O7" s="29">
        <f t="shared" si="6"/>
        <v>1.7E-5</v>
      </c>
      <c r="P7" s="29">
        <v>1.8499999999999999E-2</v>
      </c>
      <c r="Q7" s="29">
        <f t="shared" si="7"/>
        <v>1.85E-4</v>
      </c>
      <c r="R7" s="29">
        <v>2.81E-2</v>
      </c>
      <c r="S7" s="29">
        <f t="shared" si="8"/>
        <v>2.81E-4</v>
      </c>
      <c r="T7" s="29">
        <v>7.7000000000000002E-3</v>
      </c>
      <c r="U7" s="29">
        <f t="shared" si="9"/>
        <v>7.7000000000000001E-5</v>
      </c>
      <c r="V7" s="29">
        <v>3.85E-2</v>
      </c>
      <c r="W7" s="29">
        <f t="shared" si="10"/>
        <v>3.8499999999999998E-4</v>
      </c>
      <c r="X7" s="29">
        <v>4.7000000000000002E-3</v>
      </c>
      <c r="Y7" s="29">
        <f t="shared" si="11"/>
        <v>4.7000000000000004E-5</v>
      </c>
      <c r="Z7" s="29">
        <v>3.9399999999999998E-2</v>
      </c>
      <c r="AA7" s="29">
        <f t="shared" si="12"/>
        <v>3.9399999999999998E-4</v>
      </c>
      <c r="AB7" s="29">
        <v>47.466500000000003</v>
      </c>
      <c r="AC7" s="30">
        <v>12</v>
      </c>
      <c r="AD7" s="29">
        <v>98.753799999999998</v>
      </c>
      <c r="AE7" s="29">
        <v>3098</v>
      </c>
      <c r="AF7" s="29">
        <v>-24647</v>
      </c>
      <c r="AG7" s="29">
        <v>180</v>
      </c>
      <c r="AH7" s="29" t="s">
        <v>290</v>
      </c>
      <c r="AI7" s="29">
        <v>6</v>
      </c>
    </row>
    <row r="8" spans="1:35" x14ac:dyDescent="0.25">
      <c r="A8" s="29" t="s">
        <v>32</v>
      </c>
      <c r="B8" s="29">
        <v>5.2299999999999999E-2</v>
      </c>
      <c r="C8" s="29">
        <f t="shared" si="0"/>
        <v>5.2300000000000003E-4</v>
      </c>
      <c r="D8" s="29">
        <v>39.1233</v>
      </c>
      <c r="E8" s="29">
        <f t="shared" si="1"/>
        <v>0.391233</v>
      </c>
      <c r="F8" s="29">
        <v>2.6499999999999999E-2</v>
      </c>
      <c r="G8" s="29">
        <f t="shared" si="2"/>
        <v>2.6499999999999999E-4</v>
      </c>
      <c r="H8" s="29">
        <v>0.51249999999999996</v>
      </c>
      <c r="I8" s="29">
        <f t="shared" si="3"/>
        <v>5.1249999999999993E-3</v>
      </c>
      <c r="J8" s="29">
        <v>0.13780000000000001</v>
      </c>
      <c r="K8" s="29">
        <f t="shared" si="4"/>
        <v>1.3780000000000001E-3</v>
      </c>
      <c r="L8" s="29">
        <v>0</v>
      </c>
      <c r="M8" s="29">
        <f t="shared" si="5"/>
        <v>0</v>
      </c>
      <c r="N8" s="29">
        <v>0</v>
      </c>
      <c r="O8" s="29">
        <f t="shared" si="6"/>
        <v>0</v>
      </c>
      <c r="P8" s="29">
        <v>1.67E-2</v>
      </c>
      <c r="Q8" s="29">
        <f t="shared" si="7"/>
        <v>1.6699999999999999E-4</v>
      </c>
      <c r="R8" s="29">
        <v>0</v>
      </c>
      <c r="S8" s="29">
        <f t="shared" si="8"/>
        <v>0</v>
      </c>
      <c r="T8" s="29">
        <v>3.1E-2</v>
      </c>
      <c r="U8" s="29">
        <f t="shared" si="9"/>
        <v>3.1E-4</v>
      </c>
      <c r="V8" s="29">
        <v>2.1299999999999999E-2</v>
      </c>
      <c r="W8" s="29">
        <f t="shared" si="10"/>
        <v>2.13E-4</v>
      </c>
      <c r="X8" s="29">
        <v>0</v>
      </c>
      <c r="Y8" s="29">
        <f t="shared" si="11"/>
        <v>0</v>
      </c>
      <c r="Z8" s="29">
        <v>0</v>
      </c>
      <c r="AA8" s="29">
        <f t="shared" si="12"/>
        <v>0</v>
      </c>
      <c r="AB8" s="29">
        <v>47.834299999999999</v>
      </c>
      <c r="AC8" s="30">
        <v>12</v>
      </c>
      <c r="AD8" s="29">
        <v>99.755799999999994</v>
      </c>
      <c r="AE8" s="29">
        <v>1034</v>
      </c>
      <c r="AF8" s="29">
        <v>-20434</v>
      </c>
      <c r="AG8" s="29">
        <v>186</v>
      </c>
      <c r="AH8" s="29" t="s">
        <v>291</v>
      </c>
      <c r="AI8" s="29">
        <v>7</v>
      </c>
    </row>
    <row r="9" spans="1:35" x14ac:dyDescent="0.25">
      <c r="A9" s="29" t="s">
        <v>34</v>
      </c>
      <c r="B9" s="29">
        <v>0.25090000000000001</v>
      </c>
      <c r="C9" s="29">
        <f t="shared" si="0"/>
        <v>2.5089999999999999E-3</v>
      </c>
      <c r="D9" s="29">
        <v>37.390599999999999</v>
      </c>
      <c r="E9" s="29">
        <f t="shared" si="1"/>
        <v>0.37390600000000002</v>
      </c>
      <c r="F9" s="29">
        <v>7.5700000000000003E-2</v>
      </c>
      <c r="G9" s="29">
        <f t="shared" si="2"/>
        <v>7.5700000000000008E-4</v>
      </c>
      <c r="H9" s="29">
        <v>0.83720000000000006</v>
      </c>
      <c r="I9" s="29">
        <f t="shared" si="3"/>
        <v>8.372000000000001E-3</v>
      </c>
      <c r="J9" s="29">
        <v>0.1958</v>
      </c>
      <c r="K9" s="29">
        <f t="shared" si="4"/>
        <v>1.9580000000000001E-3</v>
      </c>
      <c r="L9" s="29">
        <v>0</v>
      </c>
      <c r="M9" s="29">
        <f t="shared" si="5"/>
        <v>0</v>
      </c>
      <c r="N9" s="29">
        <v>1.2699999999999999E-2</v>
      </c>
      <c r="O9" s="29">
        <f t="shared" si="6"/>
        <v>1.27E-4</v>
      </c>
      <c r="P9" s="29">
        <v>4.1000000000000003E-3</v>
      </c>
      <c r="Q9" s="29">
        <f t="shared" si="7"/>
        <v>4.1E-5</v>
      </c>
      <c r="R9" s="29">
        <v>0</v>
      </c>
      <c r="S9" s="29">
        <f t="shared" si="8"/>
        <v>0</v>
      </c>
      <c r="T9" s="29">
        <v>6.0199999999999997E-2</v>
      </c>
      <c r="U9" s="29">
        <f t="shared" si="9"/>
        <v>6.02E-4</v>
      </c>
      <c r="V9" s="29">
        <v>0</v>
      </c>
      <c r="W9" s="29">
        <f t="shared" si="10"/>
        <v>0</v>
      </c>
      <c r="X9" s="29">
        <v>0.3211</v>
      </c>
      <c r="Y9" s="29">
        <f t="shared" si="11"/>
        <v>3.2109999999999999E-3</v>
      </c>
      <c r="Z9" s="29">
        <v>0.18940000000000001</v>
      </c>
      <c r="AA9" s="29">
        <f t="shared" si="12"/>
        <v>1.8940000000000001E-3</v>
      </c>
      <c r="AB9" s="29">
        <v>47.930700000000002</v>
      </c>
      <c r="AC9" s="30">
        <v>12</v>
      </c>
      <c r="AD9" s="29">
        <v>99.268500000000003</v>
      </c>
      <c r="AE9" s="29">
        <v>981</v>
      </c>
      <c r="AF9" s="29">
        <v>-20404</v>
      </c>
      <c r="AG9" s="29">
        <v>186</v>
      </c>
      <c r="AH9" s="29" t="s">
        <v>292</v>
      </c>
      <c r="AI9" s="29">
        <v>8</v>
      </c>
    </row>
    <row r="10" spans="1:35" x14ac:dyDescent="0.25">
      <c r="A10" s="29" t="s">
        <v>36</v>
      </c>
      <c r="B10" s="29">
        <v>0.75360000000000005</v>
      </c>
      <c r="C10" s="29">
        <f t="shared" si="0"/>
        <v>7.5360000000000002E-3</v>
      </c>
      <c r="D10" s="29">
        <v>39.127699999999997</v>
      </c>
      <c r="E10" s="29">
        <f t="shared" si="1"/>
        <v>0.39127699999999999</v>
      </c>
      <c r="F10" s="29">
        <v>6.1100000000000002E-2</v>
      </c>
      <c r="G10" s="29">
        <f t="shared" si="2"/>
        <v>6.11E-4</v>
      </c>
      <c r="H10" s="29">
        <v>0</v>
      </c>
      <c r="I10" s="29">
        <f t="shared" si="3"/>
        <v>0</v>
      </c>
      <c r="J10" s="29">
        <v>0.2316</v>
      </c>
      <c r="K10" s="29">
        <f t="shared" si="4"/>
        <v>2.3159999999999999E-3</v>
      </c>
      <c r="L10" s="29">
        <v>0</v>
      </c>
      <c r="M10" s="29">
        <f t="shared" si="5"/>
        <v>0</v>
      </c>
      <c r="N10" s="29">
        <v>5.7999999999999996E-3</v>
      </c>
      <c r="O10" s="29">
        <f t="shared" si="6"/>
        <v>5.7999999999999994E-5</v>
      </c>
      <c r="P10" s="29">
        <v>2.1000000000000001E-2</v>
      </c>
      <c r="Q10" s="29">
        <f t="shared" si="7"/>
        <v>2.1000000000000001E-4</v>
      </c>
      <c r="R10" s="29">
        <v>3.3099999999999997E-2</v>
      </c>
      <c r="S10" s="29">
        <f t="shared" si="8"/>
        <v>3.3099999999999997E-4</v>
      </c>
      <c r="T10" s="29">
        <v>1.06E-2</v>
      </c>
      <c r="U10" s="29">
        <f t="shared" si="9"/>
        <v>1.06E-4</v>
      </c>
      <c r="V10" s="29">
        <v>0</v>
      </c>
      <c r="W10" s="29">
        <f t="shared" si="10"/>
        <v>0</v>
      </c>
      <c r="X10" s="29">
        <v>0</v>
      </c>
      <c r="Y10" s="29">
        <f t="shared" si="11"/>
        <v>0</v>
      </c>
      <c r="Z10" s="29">
        <v>2.7199999999999998E-2</v>
      </c>
      <c r="AA10" s="29">
        <f t="shared" si="12"/>
        <v>2.72E-4</v>
      </c>
      <c r="AB10" s="29">
        <v>48.212600000000002</v>
      </c>
      <c r="AC10" s="30">
        <v>12</v>
      </c>
      <c r="AD10" s="29">
        <v>100.48439999999999</v>
      </c>
      <c r="AE10" s="29">
        <v>-3480</v>
      </c>
      <c r="AF10" s="29">
        <v>-22268</v>
      </c>
      <c r="AG10" s="29">
        <v>178</v>
      </c>
      <c r="AH10" s="29" t="s">
        <v>293</v>
      </c>
      <c r="AI10" s="29">
        <v>9</v>
      </c>
    </row>
    <row r="11" spans="1:35" x14ac:dyDescent="0.25">
      <c r="A11" s="29" t="s">
        <v>38</v>
      </c>
      <c r="B11" s="29">
        <v>1.0931999999999999</v>
      </c>
      <c r="C11" s="29">
        <f t="shared" si="0"/>
        <v>1.0931999999999999E-2</v>
      </c>
      <c r="D11" s="29">
        <v>38.058399999999999</v>
      </c>
      <c r="E11" s="29">
        <f t="shared" si="1"/>
        <v>0.38058399999999998</v>
      </c>
      <c r="F11" s="29">
        <v>2.0799999999999999E-2</v>
      </c>
      <c r="G11" s="29">
        <f t="shared" si="2"/>
        <v>2.0799999999999999E-4</v>
      </c>
      <c r="H11" s="29">
        <v>0.1111</v>
      </c>
      <c r="I11" s="29">
        <f t="shared" si="3"/>
        <v>1.111E-3</v>
      </c>
      <c r="J11" s="29">
        <v>0.20810000000000001</v>
      </c>
      <c r="K11" s="29">
        <f t="shared" si="4"/>
        <v>2.081E-3</v>
      </c>
      <c r="L11" s="29">
        <v>0</v>
      </c>
      <c r="M11" s="29">
        <f t="shared" si="5"/>
        <v>0</v>
      </c>
      <c r="N11" s="29">
        <v>1.9099999999999999E-2</v>
      </c>
      <c r="O11" s="29">
        <f t="shared" si="6"/>
        <v>1.9099999999999998E-4</v>
      </c>
      <c r="P11" s="29">
        <v>4.6399999999999997E-2</v>
      </c>
      <c r="Q11" s="29">
        <f t="shared" si="7"/>
        <v>4.6399999999999995E-4</v>
      </c>
      <c r="R11" s="29">
        <v>1.04E-2</v>
      </c>
      <c r="S11" s="29">
        <f t="shared" si="8"/>
        <v>1.0399999999999999E-4</v>
      </c>
      <c r="T11" s="29">
        <v>0</v>
      </c>
      <c r="U11" s="29">
        <f t="shared" si="9"/>
        <v>0</v>
      </c>
      <c r="V11" s="29">
        <v>0</v>
      </c>
      <c r="W11" s="29">
        <f t="shared" si="10"/>
        <v>0</v>
      </c>
      <c r="X11" s="29">
        <v>1.9199999999999998E-2</v>
      </c>
      <c r="Y11" s="29">
        <f t="shared" si="11"/>
        <v>1.9199999999999998E-4</v>
      </c>
      <c r="Z11" s="29">
        <v>0</v>
      </c>
      <c r="AA11" s="29">
        <f t="shared" si="12"/>
        <v>0</v>
      </c>
      <c r="AB11" s="29">
        <v>48.070799999999998</v>
      </c>
      <c r="AC11" s="30">
        <v>12</v>
      </c>
      <c r="AD11" s="29">
        <v>99.657700000000006</v>
      </c>
      <c r="AE11" s="29">
        <v>-3347</v>
      </c>
      <c r="AF11" s="29">
        <v>-22278</v>
      </c>
      <c r="AG11" s="29">
        <v>178</v>
      </c>
      <c r="AH11" s="29" t="s">
        <v>294</v>
      </c>
      <c r="AI11" s="29">
        <v>10</v>
      </c>
    </row>
    <row r="12" spans="1:35" x14ac:dyDescent="0.25">
      <c r="A12" s="29" t="s">
        <v>40</v>
      </c>
      <c r="B12" s="29">
        <v>0.17780000000000001</v>
      </c>
      <c r="C12" s="29">
        <f t="shared" si="0"/>
        <v>1.7780000000000001E-3</v>
      </c>
      <c r="D12" s="29">
        <v>38.8889</v>
      </c>
      <c r="E12" s="29">
        <f t="shared" si="1"/>
        <v>0.38888899999999998</v>
      </c>
      <c r="F12" s="29">
        <v>2.2000000000000001E-3</v>
      </c>
      <c r="G12" s="29">
        <f t="shared" si="2"/>
        <v>2.2000000000000003E-5</v>
      </c>
      <c r="H12" s="29">
        <v>0.35499999999999998</v>
      </c>
      <c r="I12" s="29">
        <f t="shared" si="3"/>
        <v>3.5499999999999998E-3</v>
      </c>
      <c r="J12" s="29">
        <v>4.4699999999999997E-2</v>
      </c>
      <c r="K12" s="29">
        <f t="shared" si="4"/>
        <v>4.4699999999999997E-4</v>
      </c>
      <c r="L12" s="29">
        <v>6.88E-2</v>
      </c>
      <c r="M12" s="29">
        <f t="shared" si="5"/>
        <v>6.8800000000000003E-4</v>
      </c>
      <c r="N12" s="29">
        <v>5.0000000000000001E-3</v>
      </c>
      <c r="O12" s="29">
        <f t="shared" si="6"/>
        <v>5.0000000000000002E-5</v>
      </c>
      <c r="P12" s="29">
        <v>2.06E-2</v>
      </c>
      <c r="Q12" s="29">
        <f t="shared" si="7"/>
        <v>2.0599999999999999E-4</v>
      </c>
      <c r="R12" s="29">
        <v>4.1999999999999997E-3</v>
      </c>
      <c r="S12" s="29">
        <f t="shared" si="8"/>
        <v>4.1999999999999998E-5</v>
      </c>
      <c r="T12" s="29">
        <v>7.4000000000000003E-3</v>
      </c>
      <c r="U12" s="29">
        <f t="shared" si="9"/>
        <v>7.400000000000001E-5</v>
      </c>
      <c r="V12" s="29">
        <v>0</v>
      </c>
      <c r="W12" s="29">
        <f t="shared" si="10"/>
        <v>0</v>
      </c>
      <c r="X12" s="29">
        <v>0.1895</v>
      </c>
      <c r="Y12" s="29">
        <f t="shared" si="11"/>
        <v>1.895E-3</v>
      </c>
      <c r="Z12" s="29">
        <v>2.3400000000000001E-2</v>
      </c>
      <c r="AA12" s="29">
        <f t="shared" si="12"/>
        <v>2.34E-4</v>
      </c>
      <c r="AB12" s="29">
        <v>48.019199999999998</v>
      </c>
      <c r="AC12" s="30">
        <v>12</v>
      </c>
      <c r="AD12" s="29">
        <v>99.806600000000003</v>
      </c>
      <c r="AE12" s="29">
        <v>-18083</v>
      </c>
      <c r="AF12" s="29">
        <v>-19285</v>
      </c>
      <c r="AG12" s="29">
        <v>160</v>
      </c>
      <c r="AH12" s="29" t="s">
        <v>295</v>
      </c>
      <c r="AI12" s="29">
        <v>11</v>
      </c>
    </row>
    <row r="13" spans="1:35" x14ac:dyDescent="0.25">
      <c r="A13" s="29" t="s">
        <v>42</v>
      </c>
      <c r="B13" s="29">
        <v>0.94020000000000004</v>
      </c>
      <c r="C13" s="29">
        <f t="shared" si="0"/>
        <v>9.4020000000000006E-3</v>
      </c>
      <c r="D13" s="29">
        <v>37.374600000000001</v>
      </c>
      <c r="E13" s="29">
        <f t="shared" si="1"/>
        <v>0.37374600000000002</v>
      </c>
      <c r="F13" s="29">
        <v>6.2E-2</v>
      </c>
      <c r="G13" s="29">
        <f t="shared" si="2"/>
        <v>6.2E-4</v>
      </c>
      <c r="H13" s="29">
        <v>0.12</v>
      </c>
      <c r="I13" s="29">
        <f t="shared" si="3"/>
        <v>1.1999999999999999E-3</v>
      </c>
      <c r="J13" s="29">
        <v>0.23730000000000001</v>
      </c>
      <c r="K13" s="29">
        <f t="shared" si="4"/>
        <v>2.3730000000000001E-3</v>
      </c>
      <c r="L13" s="29">
        <v>0.13059999999999999</v>
      </c>
      <c r="M13" s="29">
        <f t="shared" si="5"/>
        <v>1.3059999999999999E-3</v>
      </c>
      <c r="N13" s="29">
        <v>0</v>
      </c>
      <c r="O13" s="29">
        <f t="shared" si="6"/>
        <v>0</v>
      </c>
      <c r="P13" s="29">
        <v>3.61E-2</v>
      </c>
      <c r="Q13" s="29">
        <f t="shared" si="7"/>
        <v>3.6099999999999999E-4</v>
      </c>
      <c r="R13" s="29">
        <v>3.3399999999999999E-2</v>
      </c>
      <c r="S13" s="29">
        <f t="shared" si="8"/>
        <v>3.3399999999999999E-4</v>
      </c>
      <c r="T13" s="29">
        <v>5.6599999999999998E-2</v>
      </c>
      <c r="U13" s="29">
        <f t="shared" si="9"/>
        <v>5.6599999999999999E-4</v>
      </c>
      <c r="V13" s="29">
        <v>4.5600000000000002E-2</v>
      </c>
      <c r="W13" s="29">
        <f t="shared" si="10"/>
        <v>4.5600000000000003E-4</v>
      </c>
      <c r="X13" s="29">
        <v>0.4249</v>
      </c>
      <c r="Y13" s="29">
        <f t="shared" si="11"/>
        <v>4.2490000000000002E-3</v>
      </c>
      <c r="Z13" s="29">
        <v>0.2122</v>
      </c>
      <c r="AA13" s="29">
        <f t="shared" si="12"/>
        <v>2.1220000000000002E-3</v>
      </c>
      <c r="AB13" s="29">
        <v>48.393500000000003</v>
      </c>
      <c r="AC13" s="30">
        <v>12</v>
      </c>
      <c r="AD13" s="29">
        <v>100.0671</v>
      </c>
      <c r="AE13" s="29">
        <v>-17915</v>
      </c>
      <c r="AF13" s="29">
        <v>-19302</v>
      </c>
      <c r="AG13" s="29">
        <v>160</v>
      </c>
      <c r="AH13" s="29" t="s">
        <v>296</v>
      </c>
      <c r="AI13" s="29">
        <v>12</v>
      </c>
    </row>
    <row r="14" spans="1:35" x14ac:dyDescent="0.25">
      <c r="A14" s="29" t="s">
        <v>44</v>
      </c>
      <c r="B14" s="29">
        <v>0.77449999999999997</v>
      </c>
      <c r="C14" s="29">
        <f t="shared" si="0"/>
        <v>7.7449999999999993E-3</v>
      </c>
      <c r="D14" s="29">
        <v>35.078800000000001</v>
      </c>
      <c r="E14" s="29">
        <f t="shared" si="1"/>
        <v>0.35078799999999999</v>
      </c>
      <c r="F14" s="29">
        <v>6.93E-2</v>
      </c>
      <c r="G14" s="29">
        <f t="shared" si="2"/>
        <v>6.9300000000000004E-4</v>
      </c>
      <c r="H14" s="29">
        <v>0.26190000000000002</v>
      </c>
      <c r="I14" s="29">
        <f t="shared" si="3"/>
        <v>2.6190000000000002E-3</v>
      </c>
      <c r="J14" s="29">
        <v>0.25840000000000002</v>
      </c>
      <c r="K14" s="29">
        <f t="shared" si="4"/>
        <v>2.5840000000000004E-3</v>
      </c>
      <c r="L14" s="29">
        <v>8.0399999999999999E-2</v>
      </c>
      <c r="M14" s="29">
        <f t="shared" si="5"/>
        <v>8.0400000000000003E-4</v>
      </c>
      <c r="N14" s="29">
        <v>5.0700000000000002E-2</v>
      </c>
      <c r="O14" s="29">
        <f t="shared" si="6"/>
        <v>5.0700000000000007E-4</v>
      </c>
      <c r="P14" s="29">
        <v>7.1900000000000006E-2</v>
      </c>
      <c r="Q14" s="29">
        <f t="shared" si="7"/>
        <v>7.1900000000000002E-4</v>
      </c>
      <c r="R14" s="29">
        <v>1.0800000000000001E-2</v>
      </c>
      <c r="S14" s="29">
        <f t="shared" si="8"/>
        <v>1.0800000000000001E-4</v>
      </c>
      <c r="T14" s="29">
        <v>1.8800000000000001E-2</v>
      </c>
      <c r="U14" s="29">
        <f t="shared" si="9"/>
        <v>1.8800000000000002E-4</v>
      </c>
      <c r="V14" s="29">
        <v>0</v>
      </c>
      <c r="W14" s="29">
        <f t="shared" si="10"/>
        <v>0</v>
      </c>
      <c r="X14" s="29">
        <v>2.8000000000000001E-2</v>
      </c>
      <c r="Y14" s="29">
        <f t="shared" si="11"/>
        <v>2.8000000000000003E-4</v>
      </c>
      <c r="Z14" s="29">
        <v>2.0908000000000002</v>
      </c>
      <c r="AA14" s="29">
        <f t="shared" si="12"/>
        <v>2.0908000000000003E-2</v>
      </c>
      <c r="AB14" s="29">
        <v>48.719900000000003</v>
      </c>
      <c r="AC14" s="30">
        <v>12</v>
      </c>
      <c r="AD14" s="29">
        <v>99.514399999999995</v>
      </c>
      <c r="AE14" s="29">
        <v>-17436</v>
      </c>
      <c r="AF14" s="29">
        <v>-38750</v>
      </c>
      <c r="AG14" s="29">
        <v>139</v>
      </c>
      <c r="AH14" s="29" t="s">
        <v>297</v>
      </c>
      <c r="AI14" s="29">
        <v>13</v>
      </c>
    </row>
    <row r="15" spans="1:35" x14ac:dyDescent="0.25">
      <c r="A15" s="29" t="s">
        <v>46</v>
      </c>
      <c r="B15" s="29">
        <v>0.876</v>
      </c>
      <c r="C15" s="29">
        <f t="shared" si="0"/>
        <v>8.7600000000000004E-3</v>
      </c>
      <c r="D15" s="29">
        <v>37.991300000000003</v>
      </c>
      <c r="E15" s="29">
        <f t="shared" si="1"/>
        <v>0.379913</v>
      </c>
      <c r="F15" s="29">
        <v>0.1026</v>
      </c>
      <c r="G15" s="29">
        <f t="shared" si="2"/>
        <v>1.026E-3</v>
      </c>
      <c r="H15" s="29">
        <v>0.22789999999999999</v>
      </c>
      <c r="I15" s="29">
        <f t="shared" si="3"/>
        <v>2.2789999999999998E-3</v>
      </c>
      <c r="J15" s="29">
        <v>0.1885</v>
      </c>
      <c r="K15" s="29">
        <f t="shared" si="4"/>
        <v>1.885E-3</v>
      </c>
      <c r="L15" s="29">
        <v>0</v>
      </c>
      <c r="M15" s="29">
        <f t="shared" si="5"/>
        <v>0</v>
      </c>
      <c r="N15" s="29">
        <v>2.0899999999999998E-2</v>
      </c>
      <c r="O15" s="29">
        <f t="shared" si="6"/>
        <v>2.0899999999999998E-4</v>
      </c>
      <c r="P15" s="29">
        <v>6.3299999999999995E-2</v>
      </c>
      <c r="Q15" s="29">
        <f t="shared" si="7"/>
        <v>6.3299999999999999E-4</v>
      </c>
      <c r="R15" s="29">
        <v>3.0599999999999999E-2</v>
      </c>
      <c r="S15" s="29">
        <f t="shared" si="8"/>
        <v>3.0600000000000001E-4</v>
      </c>
      <c r="T15" s="29">
        <v>0</v>
      </c>
      <c r="U15" s="29">
        <f t="shared" si="9"/>
        <v>0</v>
      </c>
      <c r="V15" s="29">
        <v>7.9000000000000008E-3</v>
      </c>
      <c r="W15" s="29">
        <f t="shared" si="10"/>
        <v>7.9000000000000009E-5</v>
      </c>
      <c r="X15" s="29">
        <v>1E-3</v>
      </c>
      <c r="Y15" s="29">
        <f t="shared" si="11"/>
        <v>1.0000000000000001E-5</v>
      </c>
      <c r="Z15" s="29">
        <v>2.87E-2</v>
      </c>
      <c r="AA15" s="29">
        <f t="shared" si="12"/>
        <v>2.8699999999999998E-4</v>
      </c>
      <c r="AB15" s="29">
        <v>47.987499999999997</v>
      </c>
      <c r="AC15" s="30">
        <v>12</v>
      </c>
      <c r="AD15" s="29">
        <v>99.5261</v>
      </c>
      <c r="AE15" s="29">
        <v>-17585</v>
      </c>
      <c r="AF15" s="29">
        <v>-38588</v>
      </c>
      <c r="AG15" s="29">
        <v>139</v>
      </c>
      <c r="AH15" s="29" t="s">
        <v>298</v>
      </c>
      <c r="AI15" s="29">
        <v>14</v>
      </c>
    </row>
    <row r="17" spans="1:35" s="27" customFormat="1" x14ac:dyDescent="0.25">
      <c r="A17" s="27" t="s">
        <v>85</v>
      </c>
      <c r="B17" s="27" t="s">
        <v>71</v>
      </c>
      <c r="D17" s="27" t="s">
        <v>76</v>
      </c>
      <c r="F17" s="27" t="s">
        <v>75</v>
      </c>
      <c r="H17" s="27" t="s">
        <v>74</v>
      </c>
      <c r="J17" s="27" t="s">
        <v>79</v>
      </c>
      <c r="L17" s="27" t="s">
        <v>80</v>
      </c>
      <c r="N17" s="27" t="s">
        <v>262</v>
      </c>
      <c r="P17" s="27" t="s">
        <v>263</v>
      </c>
      <c r="R17" s="27" t="s">
        <v>77</v>
      </c>
      <c r="T17" s="27" t="s">
        <v>264</v>
      </c>
      <c r="V17" s="27" t="s">
        <v>265</v>
      </c>
      <c r="X17" s="27" t="s">
        <v>73</v>
      </c>
      <c r="Z17" s="27" t="s">
        <v>72</v>
      </c>
      <c r="AB17" s="27" t="s">
        <v>266</v>
      </c>
      <c r="AC17" s="28" t="s">
        <v>267</v>
      </c>
      <c r="AE17" s="27" t="s">
        <v>282</v>
      </c>
      <c r="AF17" s="27" t="s">
        <v>283</v>
      </c>
      <c r="AG17" s="27" t="s">
        <v>284</v>
      </c>
      <c r="AH17" s="27" t="s">
        <v>15</v>
      </c>
      <c r="AI17" s="27" t="s">
        <v>16</v>
      </c>
    </row>
    <row r="18" spans="1:35" x14ac:dyDescent="0.25">
      <c r="A18" s="29" t="s">
        <v>20</v>
      </c>
      <c r="B18" s="29">
        <v>582</v>
      </c>
      <c r="C18" s="29">
        <f t="shared" ref="C18:C31" si="13">B18/1000000</f>
        <v>5.8200000000000005E-4</v>
      </c>
      <c r="D18" s="29">
        <v>124</v>
      </c>
      <c r="E18" s="29">
        <f t="shared" ref="E18:E31" si="14">D18/1000000</f>
        <v>1.2400000000000001E-4</v>
      </c>
      <c r="F18" s="29">
        <v>302</v>
      </c>
      <c r="G18" s="29">
        <f t="shared" ref="G18:G31" si="15">F18/1000000</f>
        <v>3.0200000000000002E-4</v>
      </c>
      <c r="H18" s="29">
        <v>383</v>
      </c>
      <c r="I18" s="29">
        <f t="shared" ref="I18:I31" si="16">H18/1000000</f>
        <v>3.8299999999999999E-4</v>
      </c>
      <c r="J18" s="29">
        <v>407</v>
      </c>
      <c r="K18" s="29">
        <f t="shared" ref="K18:K31" si="17">J18/1000000</f>
        <v>4.0700000000000003E-4</v>
      </c>
      <c r="L18" s="29">
        <v>919</v>
      </c>
      <c r="M18" s="29">
        <f t="shared" ref="M18:M31" si="18">L18/1000000</f>
        <v>9.19E-4</v>
      </c>
      <c r="N18" s="29">
        <v>140</v>
      </c>
      <c r="O18" s="29">
        <f t="shared" ref="O18:O31" si="19">N18/1000000</f>
        <v>1.3999999999999999E-4</v>
      </c>
      <c r="P18" s="29">
        <v>117</v>
      </c>
      <c r="Q18" s="29">
        <f t="shared" ref="Q18:Q31" si="20">P18/1000000</f>
        <v>1.17E-4</v>
      </c>
      <c r="R18" s="29">
        <v>149</v>
      </c>
      <c r="S18" s="29">
        <f t="shared" ref="S18:S31" si="21">R18/1000000</f>
        <v>1.4899999999999999E-4</v>
      </c>
      <c r="T18" s="29">
        <v>110</v>
      </c>
      <c r="U18" s="29">
        <f t="shared" ref="U18:U31" si="22">T18/1000000</f>
        <v>1.1E-4</v>
      </c>
      <c r="V18" s="29">
        <v>708</v>
      </c>
      <c r="W18" s="29">
        <f t="shared" ref="W18:W31" si="23">V18/1000000</f>
        <v>7.0799999999999997E-4</v>
      </c>
      <c r="X18" s="29">
        <v>241</v>
      </c>
      <c r="Y18" s="29">
        <f t="shared" ref="Y18:Y31" si="24">X18/1000000</f>
        <v>2.41E-4</v>
      </c>
      <c r="Z18" s="29">
        <v>274</v>
      </c>
      <c r="AA18" s="29">
        <f t="shared" ref="AA18:AA31" si="25">Z18/1000000</f>
        <v>2.7399999999999999E-4</v>
      </c>
      <c r="AE18" s="29">
        <v>-2219</v>
      </c>
      <c r="AF18" s="29">
        <v>-26036</v>
      </c>
      <c r="AG18" s="29">
        <v>176</v>
      </c>
      <c r="AH18" s="29" t="s">
        <v>285</v>
      </c>
      <c r="AI18" s="29">
        <v>1</v>
      </c>
    </row>
    <row r="19" spans="1:35" x14ac:dyDescent="0.25">
      <c r="A19" s="29" t="s">
        <v>22</v>
      </c>
      <c r="B19" s="29">
        <v>578</v>
      </c>
      <c r="C19" s="29">
        <f t="shared" si="13"/>
        <v>5.7799999999999995E-4</v>
      </c>
      <c r="D19" s="29">
        <v>119</v>
      </c>
      <c r="E19" s="29">
        <f t="shared" si="14"/>
        <v>1.1900000000000001E-4</v>
      </c>
      <c r="F19" s="29">
        <v>319</v>
      </c>
      <c r="G19" s="29">
        <f t="shared" si="15"/>
        <v>3.19E-4</v>
      </c>
      <c r="H19" s="29">
        <v>353</v>
      </c>
      <c r="I19" s="29">
        <f t="shared" si="16"/>
        <v>3.5300000000000002E-4</v>
      </c>
      <c r="J19" s="29">
        <v>449</v>
      </c>
      <c r="K19" s="29">
        <f t="shared" si="17"/>
        <v>4.4900000000000002E-4</v>
      </c>
      <c r="L19" s="29">
        <v>1200</v>
      </c>
      <c r="M19" s="29">
        <f t="shared" si="18"/>
        <v>1.1999999999999999E-3</v>
      </c>
      <c r="N19" s="29">
        <v>111</v>
      </c>
      <c r="O19" s="29">
        <f t="shared" si="19"/>
        <v>1.11E-4</v>
      </c>
      <c r="P19" s="29">
        <v>151</v>
      </c>
      <c r="Q19" s="29">
        <f t="shared" si="20"/>
        <v>1.5100000000000001E-4</v>
      </c>
      <c r="R19" s="29">
        <v>151</v>
      </c>
      <c r="S19" s="29">
        <f t="shared" si="21"/>
        <v>1.5100000000000001E-4</v>
      </c>
      <c r="T19" s="29">
        <v>109</v>
      </c>
      <c r="U19" s="29">
        <f t="shared" si="22"/>
        <v>1.0900000000000001E-4</v>
      </c>
      <c r="V19" s="29">
        <v>649</v>
      </c>
      <c r="W19" s="29">
        <f t="shared" si="23"/>
        <v>6.4899999999999995E-4</v>
      </c>
      <c r="X19" s="29">
        <v>229</v>
      </c>
      <c r="Y19" s="29">
        <f t="shared" si="24"/>
        <v>2.2900000000000001E-4</v>
      </c>
      <c r="Z19" s="29">
        <v>270</v>
      </c>
      <c r="AA19" s="29">
        <f t="shared" si="25"/>
        <v>2.7E-4</v>
      </c>
      <c r="AE19" s="29">
        <v>-2065</v>
      </c>
      <c r="AF19" s="29">
        <v>-25954</v>
      </c>
      <c r="AG19" s="29">
        <v>177</v>
      </c>
      <c r="AH19" s="29" t="s">
        <v>286</v>
      </c>
      <c r="AI19" s="29">
        <v>2</v>
      </c>
    </row>
    <row r="20" spans="1:35" x14ac:dyDescent="0.25">
      <c r="A20" s="29" t="s">
        <v>24</v>
      </c>
      <c r="B20" s="29">
        <v>532</v>
      </c>
      <c r="C20" s="29">
        <f t="shared" si="13"/>
        <v>5.3200000000000003E-4</v>
      </c>
      <c r="D20" s="29">
        <v>116</v>
      </c>
      <c r="E20" s="29">
        <f t="shared" si="14"/>
        <v>1.16E-4</v>
      </c>
      <c r="F20" s="29">
        <v>324</v>
      </c>
      <c r="G20" s="29">
        <f t="shared" si="15"/>
        <v>3.2400000000000001E-4</v>
      </c>
      <c r="H20" s="29">
        <v>348</v>
      </c>
      <c r="I20" s="29">
        <f t="shared" si="16"/>
        <v>3.48E-4</v>
      </c>
      <c r="J20" s="29">
        <v>400</v>
      </c>
      <c r="K20" s="29">
        <f t="shared" si="17"/>
        <v>4.0000000000000002E-4</v>
      </c>
      <c r="L20" s="29">
        <v>1062</v>
      </c>
      <c r="M20" s="29">
        <f t="shared" si="18"/>
        <v>1.062E-3</v>
      </c>
      <c r="N20" s="29">
        <v>118</v>
      </c>
      <c r="O20" s="29">
        <f t="shared" si="19"/>
        <v>1.18E-4</v>
      </c>
      <c r="P20" s="29">
        <v>119</v>
      </c>
      <c r="Q20" s="29">
        <f t="shared" si="20"/>
        <v>1.1900000000000001E-4</v>
      </c>
      <c r="R20" s="29">
        <v>150</v>
      </c>
      <c r="S20" s="29">
        <f t="shared" si="21"/>
        <v>1.4999999999999999E-4</v>
      </c>
      <c r="T20" s="29">
        <v>110</v>
      </c>
      <c r="U20" s="29">
        <f t="shared" si="22"/>
        <v>1.1E-4</v>
      </c>
      <c r="V20" s="29">
        <v>621</v>
      </c>
      <c r="W20" s="29">
        <f t="shared" si="23"/>
        <v>6.2100000000000002E-4</v>
      </c>
      <c r="X20" s="29">
        <v>234</v>
      </c>
      <c r="Y20" s="29">
        <f t="shared" si="24"/>
        <v>2.34E-4</v>
      </c>
      <c r="Z20" s="29">
        <v>267</v>
      </c>
      <c r="AA20" s="29">
        <f t="shared" si="25"/>
        <v>2.6699999999999998E-4</v>
      </c>
      <c r="AE20" s="29">
        <v>2738</v>
      </c>
      <c r="AF20" s="29">
        <v>-24593</v>
      </c>
      <c r="AG20" s="29">
        <v>180</v>
      </c>
      <c r="AH20" s="29" t="s">
        <v>287</v>
      </c>
      <c r="AI20" s="29">
        <v>3</v>
      </c>
    </row>
    <row r="21" spans="1:35" x14ac:dyDescent="0.25">
      <c r="A21" s="29" t="s">
        <v>26</v>
      </c>
      <c r="B21" s="29">
        <v>538</v>
      </c>
      <c r="C21" s="29">
        <f t="shared" si="13"/>
        <v>5.3799999999999996E-4</v>
      </c>
      <c r="D21" s="29">
        <v>119</v>
      </c>
      <c r="E21" s="29">
        <f t="shared" si="14"/>
        <v>1.1900000000000001E-4</v>
      </c>
      <c r="F21" s="29">
        <v>319</v>
      </c>
      <c r="G21" s="29">
        <f t="shared" si="15"/>
        <v>3.19E-4</v>
      </c>
      <c r="H21" s="29">
        <v>344</v>
      </c>
      <c r="I21" s="29">
        <f t="shared" si="16"/>
        <v>3.4400000000000001E-4</v>
      </c>
      <c r="J21" s="29">
        <v>423</v>
      </c>
      <c r="K21" s="29">
        <f t="shared" si="17"/>
        <v>4.2299999999999998E-4</v>
      </c>
      <c r="L21" s="29">
        <v>972</v>
      </c>
      <c r="M21" s="29">
        <f t="shared" si="18"/>
        <v>9.7199999999999999E-4</v>
      </c>
      <c r="N21" s="29">
        <v>116</v>
      </c>
      <c r="O21" s="29">
        <f t="shared" si="19"/>
        <v>1.16E-4</v>
      </c>
      <c r="P21" s="29">
        <v>148</v>
      </c>
      <c r="Q21" s="29">
        <f t="shared" si="20"/>
        <v>1.4799999999999999E-4</v>
      </c>
      <c r="R21" s="29">
        <v>153</v>
      </c>
      <c r="S21" s="29">
        <f t="shared" si="21"/>
        <v>1.5300000000000001E-4</v>
      </c>
      <c r="T21" s="29">
        <v>116</v>
      </c>
      <c r="U21" s="29">
        <f t="shared" si="22"/>
        <v>1.16E-4</v>
      </c>
      <c r="V21" s="29">
        <v>611</v>
      </c>
      <c r="W21" s="29">
        <f t="shared" si="23"/>
        <v>6.11E-4</v>
      </c>
      <c r="X21" s="29">
        <v>233</v>
      </c>
      <c r="Y21" s="29">
        <f t="shared" si="24"/>
        <v>2.33E-4</v>
      </c>
      <c r="Z21" s="29">
        <v>248</v>
      </c>
      <c r="AA21" s="29">
        <f t="shared" si="25"/>
        <v>2.4800000000000001E-4</v>
      </c>
      <c r="AE21" s="29">
        <v>3098</v>
      </c>
      <c r="AF21" s="29">
        <v>-24761</v>
      </c>
      <c r="AG21" s="29">
        <v>180</v>
      </c>
      <c r="AH21" s="29" t="s">
        <v>288</v>
      </c>
      <c r="AI21" s="29">
        <v>4</v>
      </c>
    </row>
    <row r="22" spans="1:35" x14ac:dyDescent="0.25">
      <c r="A22" s="29" t="s">
        <v>28</v>
      </c>
      <c r="B22" s="29">
        <v>586</v>
      </c>
      <c r="C22" s="29">
        <f t="shared" si="13"/>
        <v>5.8600000000000004E-4</v>
      </c>
      <c r="D22" s="29">
        <v>121</v>
      </c>
      <c r="E22" s="29">
        <f t="shared" si="14"/>
        <v>1.21E-4</v>
      </c>
      <c r="F22" s="29">
        <v>311</v>
      </c>
      <c r="G22" s="29">
        <f t="shared" si="15"/>
        <v>3.1100000000000002E-4</v>
      </c>
      <c r="H22" s="29">
        <v>359</v>
      </c>
      <c r="I22" s="29">
        <f t="shared" si="16"/>
        <v>3.59E-4</v>
      </c>
      <c r="J22" s="29">
        <v>477</v>
      </c>
      <c r="K22" s="29">
        <f t="shared" si="17"/>
        <v>4.7699999999999999E-4</v>
      </c>
      <c r="L22" s="29">
        <v>1055</v>
      </c>
      <c r="M22" s="29">
        <f t="shared" si="18"/>
        <v>1.0549999999999999E-3</v>
      </c>
      <c r="N22" s="29">
        <v>141</v>
      </c>
      <c r="O22" s="29">
        <f t="shared" si="19"/>
        <v>1.4100000000000001E-4</v>
      </c>
      <c r="P22" s="29">
        <v>159</v>
      </c>
      <c r="Q22" s="29">
        <f t="shared" si="20"/>
        <v>1.5899999999999999E-4</v>
      </c>
      <c r="R22" s="29">
        <v>156</v>
      </c>
      <c r="S22" s="29">
        <f t="shared" si="21"/>
        <v>1.56E-4</v>
      </c>
      <c r="T22" s="29">
        <v>105</v>
      </c>
      <c r="U22" s="29">
        <f t="shared" si="22"/>
        <v>1.05E-4</v>
      </c>
      <c r="V22" s="29">
        <v>729</v>
      </c>
      <c r="W22" s="29">
        <f t="shared" si="23"/>
        <v>7.2900000000000005E-4</v>
      </c>
      <c r="X22" s="29">
        <v>261</v>
      </c>
      <c r="Y22" s="29">
        <f t="shared" si="24"/>
        <v>2.61E-4</v>
      </c>
      <c r="Z22" s="29">
        <v>262</v>
      </c>
      <c r="AA22" s="29">
        <f t="shared" si="25"/>
        <v>2.6200000000000003E-4</v>
      </c>
      <c r="AE22" s="29">
        <v>3065</v>
      </c>
      <c r="AF22" s="29">
        <v>-24692</v>
      </c>
      <c r="AG22" s="29">
        <v>180</v>
      </c>
      <c r="AH22" s="29" t="s">
        <v>289</v>
      </c>
      <c r="AI22" s="29">
        <v>5</v>
      </c>
    </row>
    <row r="23" spans="1:35" x14ac:dyDescent="0.25">
      <c r="A23" s="29" t="s">
        <v>30</v>
      </c>
      <c r="B23" s="29">
        <v>626</v>
      </c>
      <c r="C23" s="29">
        <f t="shared" si="13"/>
        <v>6.2600000000000004E-4</v>
      </c>
      <c r="D23" s="29">
        <v>124</v>
      </c>
      <c r="E23" s="29">
        <f t="shared" si="14"/>
        <v>1.2400000000000001E-4</v>
      </c>
      <c r="F23" s="29">
        <v>358</v>
      </c>
      <c r="G23" s="29">
        <f t="shared" si="15"/>
        <v>3.5799999999999997E-4</v>
      </c>
      <c r="H23" s="29">
        <v>397</v>
      </c>
      <c r="I23" s="29">
        <f t="shared" si="16"/>
        <v>3.97E-4</v>
      </c>
      <c r="J23" s="29">
        <v>436</v>
      </c>
      <c r="K23" s="29">
        <f t="shared" si="17"/>
        <v>4.3600000000000003E-4</v>
      </c>
      <c r="L23" s="29">
        <v>1080</v>
      </c>
      <c r="M23" s="29">
        <f t="shared" si="18"/>
        <v>1.08E-3</v>
      </c>
      <c r="N23" s="29">
        <v>121</v>
      </c>
      <c r="O23" s="29">
        <f t="shared" si="19"/>
        <v>1.21E-4</v>
      </c>
      <c r="P23" s="29">
        <v>125</v>
      </c>
      <c r="Q23" s="29">
        <f t="shared" si="20"/>
        <v>1.25E-4</v>
      </c>
      <c r="R23" s="29">
        <v>147</v>
      </c>
      <c r="S23" s="29">
        <f t="shared" si="21"/>
        <v>1.47E-4</v>
      </c>
      <c r="T23" s="29">
        <v>110</v>
      </c>
      <c r="U23" s="29">
        <f t="shared" si="22"/>
        <v>1.1E-4</v>
      </c>
      <c r="V23" s="29">
        <v>682</v>
      </c>
      <c r="W23" s="29">
        <f t="shared" si="23"/>
        <v>6.8199999999999999E-4</v>
      </c>
      <c r="X23" s="29">
        <v>250</v>
      </c>
      <c r="Y23" s="29">
        <f t="shared" si="24"/>
        <v>2.5000000000000001E-4</v>
      </c>
      <c r="Z23" s="29">
        <v>254</v>
      </c>
      <c r="AA23" s="29">
        <f t="shared" si="25"/>
        <v>2.5399999999999999E-4</v>
      </c>
      <c r="AE23" s="29">
        <v>3098</v>
      </c>
      <c r="AF23" s="29">
        <v>-24647</v>
      </c>
      <c r="AG23" s="29">
        <v>180</v>
      </c>
      <c r="AH23" s="29" t="s">
        <v>290</v>
      </c>
      <c r="AI23" s="29">
        <v>6</v>
      </c>
    </row>
    <row r="24" spans="1:35" x14ac:dyDescent="0.25">
      <c r="A24" s="29" t="s">
        <v>32</v>
      </c>
      <c r="B24" s="29">
        <v>588</v>
      </c>
      <c r="C24" s="29">
        <f t="shared" si="13"/>
        <v>5.8799999999999998E-4</v>
      </c>
      <c r="D24" s="29">
        <v>121</v>
      </c>
      <c r="E24" s="29">
        <f t="shared" si="14"/>
        <v>1.21E-4</v>
      </c>
      <c r="F24" s="29">
        <v>329</v>
      </c>
      <c r="G24" s="29">
        <f t="shared" si="15"/>
        <v>3.2899999999999997E-4</v>
      </c>
      <c r="H24" s="29">
        <v>367</v>
      </c>
      <c r="I24" s="29">
        <f t="shared" si="16"/>
        <v>3.6699999999999998E-4</v>
      </c>
      <c r="J24" s="29">
        <v>454</v>
      </c>
      <c r="K24" s="29">
        <f t="shared" si="17"/>
        <v>4.5399999999999998E-4</v>
      </c>
      <c r="L24" s="29">
        <v>1088</v>
      </c>
      <c r="M24" s="29">
        <f t="shared" si="18"/>
        <v>1.088E-3</v>
      </c>
      <c r="N24" s="29">
        <v>124</v>
      </c>
      <c r="O24" s="29">
        <f t="shared" si="19"/>
        <v>1.2400000000000001E-4</v>
      </c>
      <c r="P24" s="29">
        <v>126</v>
      </c>
      <c r="Q24" s="29">
        <f t="shared" si="20"/>
        <v>1.26E-4</v>
      </c>
      <c r="R24" s="29">
        <v>151</v>
      </c>
      <c r="S24" s="29">
        <f t="shared" si="21"/>
        <v>1.5100000000000001E-4</v>
      </c>
      <c r="T24" s="29">
        <v>102</v>
      </c>
      <c r="U24" s="29">
        <f t="shared" si="22"/>
        <v>1.02E-4</v>
      </c>
      <c r="V24" s="29">
        <v>654</v>
      </c>
      <c r="W24" s="29">
        <f t="shared" si="23"/>
        <v>6.5399999999999996E-4</v>
      </c>
      <c r="X24" s="29">
        <v>256</v>
      </c>
      <c r="Y24" s="29">
        <f t="shared" si="24"/>
        <v>2.5599999999999999E-4</v>
      </c>
      <c r="Z24" s="29">
        <v>256</v>
      </c>
      <c r="AA24" s="29">
        <f t="shared" si="25"/>
        <v>2.5599999999999999E-4</v>
      </c>
      <c r="AE24" s="29">
        <v>1034</v>
      </c>
      <c r="AF24" s="29">
        <v>-20434</v>
      </c>
      <c r="AG24" s="29">
        <v>186</v>
      </c>
      <c r="AH24" s="29" t="s">
        <v>291</v>
      </c>
      <c r="AI24" s="29">
        <v>7</v>
      </c>
    </row>
    <row r="25" spans="1:35" x14ac:dyDescent="0.25">
      <c r="A25" s="29" t="s">
        <v>34</v>
      </c>
      <c r="B25" s="29">
        <v>553</v>
      </c>
      <c r="C25" s="29">
        <f t="shared" si="13"/>
        <v>5.53E-4</v>
      </c>
      <c r="D25" s="29">
        <v>127</v>
      </c>
      <c r="E25" s="29">
        <f t="shared" si="14"/>
        <v>1.27E-4</v>
      </c>
      <c r="F25" s="29">
        <v>329</v>
      </c>
      <c r="G25" s="29">
        <f t="shared" si="15"/>
        <v>3.2899999999999997E-4</v>
      </c>
      <c r="H25" s="29">
        <v>373</v>
      </c>
      <c r="I25" s="29">
        <f t="shared" si="16"/>
        <v>3.7300000000000001E-4</v>
      </c>
      <c r="J25" s="29">
        <v>471</v>
      </c>
      <c r="K25" s="29">
        <f t="shared" si="17"/>
        <v>4.7100000000000001E-4</v>
      </c>
      <c r="L25" s="29">
        <v>1192</v>
      </c>
      <c r="M25" s="29">
        <f t="shared" si="18"/>
        <v>1.1919999999999999E-3</v>
      </c>
      <c r="N25" s="29">
        <v>130</v>
      </c>
      <c r="O25" s="29">
        <f t="shared" si="19"/>
        <v>1.2999999999999999E-4</v>
      </c>
      <c r="P25" s="29">
        <v>138</v>
      </c>
      <c r="Q25" s="29">
        <f t="shared" si="20"/>
        <v>1.3799999999999999E-4</v>
      </c>
      <c r="R25" s="29">
        <v>158</v>
      </c>
      <c r="S25" s="29">
        <f t="shared" si="21"/>
        <v>1.5799999999999999E-4</v>
      </c>
      <c r="T25" s="29">
        <v>113</v>
      </c>
      <c r="U25" s="29">
        <f t="shared" si="22"/>
        <v>1.13E-4</v>
      </c>
      <c r="V25" s="29">
        <v>710</v>
      </c>
      <c r="W25" s="29">
        <f t="shared" si="23"/>
        <v>7.1000000000000002E-4</v>
      </c>
      <c r="X25" s="29">
        <v>247</v>
      </c>
      <c r="Y25" s="29">
        <f t="shared" si="24"/>
        <v>2.4699999999999999E-4</v>
      </c>
      <c r="Z25" s="29">
        <v>235</v>
      </c>
      <c r="AA25" s="29">
        <f t="shared" si="25"/>
        <v>2.3499999999999999E-4</v>
      </c>
      <c r="AE25" s="29">
        <v>981</v>
      </c>
      <c r="AF25" s="29">
        <v>-20404</v>
      </c>
      <c r="AG25" s="29">
        <v>186</v>
      </c>
      <c r="AH25" s="29" t="s">
        <v>292</v>
      </c>
      <c r="AI25" s="29">
        <v>8</v>
      </c>
    </row>
    <row r="26" spans="1:35" x14ac:dyDescent="0.25">
      <c r="A26" s="29" t="s">
        <v>36</v>
      </c>
      <c r="B26" s="29">
        <v>625</v>
      </c>
      <c r="C26" s="29">
        <f t="shared" si="13"/>
        <v>6.2500000000000001E-4</v>
      </c>
      <c r="D26" s="29">
        <v>119</v>
      </c>
      <c r="E26" s="29">
        <f t="shared" si="14"/>
        <v>1.1900000000000001E-4</v>
      </c>
      <c r="F26" s="29">
        <v>335</v>
      </c>
      <c r="G26" s="29">
        <f t="shared" si="15"/>
        <v>3.3500000000000001E-4</v>
      </c>
      <c r="H26" s="29">
        <v>366</v>
      </c>
      <c r="I26" s="29">
        <f t="shared" si="16"/>
        <v>3.6600000000000001E-4</v>
      </c>
      <c r="J26" s="29">
        <v>457</v>
      </c>
      <c r="K26" s="29">
        <f t="shared" si="17"/>
        <v>4.57E-4</v>
      </c>
      <c r="L26" s="29">
        <v>1559</v>
      </c>
      <c r="M26" s="29">
        <f t="shared" si="18"/>
        <v>1.5590000000000001E-3</v>
      </c>
      <c r="N26" s="29">
        <v>144</v>
      </c>
      <c r="O26" s="29">
        <f t="shared" si="19"/>
        <v>1.44E-4</v>
      </c>
      <c r="P26" s="29">
        <v>128</v>
      </c>
      <c r="Q26" s="29">
        <f t="shared" si="20"/>
        <v>1.2799999999999999E-4</v>
      </c>
      <c r="R26" s="29">
        <v>156</v>
      </c>
      <c r="S26" s="29">
        <f t="shared" si="21"/>
        <v>1.56E-4</v>
      </c>
      <c r="T26" s="29">
        <v>115</v>
      </c>
      <c r="U26" s="29">
        <f t="shared" si="22"/>
        <v>1.15E-4</v>
      </c>
      <c r="V26" s="29">
        <v>702</v>
      </c>
      <c r="W26" s="29">
        <f t="shared" si="23"/>
        <v>7.0200000000000004E-4</v>
      </c>
      <c r="X26" s="29">
        <v>266</v>
      </c>
      <c r="Y26" s="29">
        <f t="shared" si="24"/>
        <v>2.6600000000000001E-4</v>
      </c>
      <c r="Z26" s="29">
        <v>269</v>
      </c>
      <c r="AA26" s="29">
        <f t="shared" si="25"/>
        <v>2.6899999999999998E-4</v>
      </c>
      <c r="AE26" s="29">
        <v>-3480</v>
      </c>
      <c r="AF26" s="29">
        <v>-22268</v>
      </c>
      <c r="AG26" s="29">
        <v>178</v>
      </c>
      <c r="AH26" s="29" t="s">
        <v>293</v>
      </c>
      <c r="AI26" s="29">
        <v>9</v>
      </c>
    </row>
    <row r="27" spans="1:35" x14ac:dyDescent="0.25">
      <c r="A27" s="29" t="s">
        <v>38</v>
      </c>
      <c r="B27" s="29">
        <v>594</v>
      </c>
      <c r="C27" s="29">
        <f t="shared" si="13"/>
        <v>5.9400000000000002E-4</v>
      </c>
      <c r="D27" s="29">
        <v>118</v>
      </c>
      <c r="E27" s="29">
        <f t="shared" si="14"/>
        <v>1.18E-4</v>
      </c>
      <c r="F27" s="29">
        <v>340</v>
      </c>
      <c r="G27" s="29">
        <f t="shared" si="15"/>
        <v>3.4000000000000002E-4</v>
      </c>
      <c r="H27" s="29">
        <v>335</v>
      </c>
      <c r="I27" s="29">
        <f t="shared" si="16"/>
        <v>3.3500000000000001E-4</v>
      </c>
      <c r="J27" s="29">
        <v>434</v>
      </c>
      <c r="K27" s="29">
        <f t="shared" si="17"/>
        <v>4.3399999999999998E-4</v>
      </c>
      <c r="L27" s="29">
        <v>1226</v>
      </c>
      <c r="M27" s="29">
        <f t="shared" si="18"/>
        <v>1.2260000000000001E-3</v>
      </c>
      <c r="N27" s="29">
        <v>122</v>
      </c>
      <c r="O27" s="29">
        <f t="shared" si="19"/>
        <v>1.22E-4</v>
      </c>
      <c r="P27" s="29">
        <v>130</v>
      </c>
      <c r="Q27" s="29">
        <f t="shared" si="20"/>
        <v>1.2999999999999999E-4</v>
      </c>
      <c r="R27" s="29">
        <v>148</v>
      </c>
      <c r="S27" s="29">
        <f t="shared" si="21"/>
        <v>1.4799999999999999E-4</v>
      </c>
      <c r="T27" s="29">
        <v>117</v>
      </c>
      <c r="U27" s="29">
        <f t="shared" si="22"/>
        <v>1.17E-4</v>
      </c>
      <c r="V27" s="29">
        <v>688</v>
      </c>
      <c r="W27" s="29">
        <f t="shared" si="23"/>
        <v>6.8800000000000003E-4</v>
      </c>
      <c r="X27" s="29">
        <v>233</v>
      </c>
      <c r="Y27" s="29">
        <f t="shared" si="24"/>
        <v>2.33E-4</v>
      </c>
      <c r="Z27" s="29">
        <v>254</v>
      </c>
      <c r="AA27" s="29">
        <f t="shared" si="25"/>
        <v>2.5399999999999999E-4</v>
      </c>
      <c r="AE27" s="29">
        <v>-3347</v>
      </c>
      <c r="AF27" s="29">
        <v>-22278</v>
      </c>
      <c r="AG27" s="29">
        <v>178</v>
      </c>
      <c r="AH27" s="29" t="s">
        <v>294</v>
      </c>
      <c r="AI27" s="29">
        <v>10</v>
      </c>
    </row>
    <row r="28" spans="1:35" x14ac:dyDescent="0.25">
      <c r="A28" s="29" t="s">
        <v>40</v>
      </c>
      <c r="B28" s="29">
        <v>611</v>
      </c>
      <c r="C28" s="29">
        <f t="shared" si="13"/>
        <v>6.11E-4</v>
      </c>
      <c r="D28" s="29">
        <v>117</v>
      </c>
      <c r="E28" s="29">
        <f t="shared" si="14"/>
        <v>1.17E-4</v>
      </c>
      <c r="F28" s="29">
        <v>342</v>
      </c>
      <c r="G28" s="29">
        <f t="shared" si="15"/>
        <v>3.4200000000000002E-4</v>
      </c>
      <c r="H28" s="29">
        <v>380</v>
      </c>
      <c r="I28" s="29">
        <f t="shared" si="16"/>
        <v>3.8000000000000002E-4</v>
      </c>
      <c r="J28" s="29">
        <v>428</v>
      </c>
      <c r="K28" s="29">
        <f t="shared" si="17"/>
        <v>4.28E-4</v>
      </c>
      <c r="L28" s="29">
        <v>1207</v>
      </c>
      <c r="M28" s="29">
        <f t="shared" si="18"/>
        <v>1.207E-3</v>
      </c>
      <c r="N28" s="29">
        <v>125</v>
      </c>
      <c r="O28" s="29">
        <f t="shared" si="19"/>
        <v>1.25E-4</v>
      </c>
      <c r="P28" s="29">
        <v>132</v>
      </c>
      <c r="Q28" s="29">
        <f t="shared" si="20"/>
        <v>1.3200000000000001E-4</v>
      </c>
      <c r="R28" s="29">
        <v>151</v>
      </c>
      <c r="S28" s="29">
        <f t="shared" si="21"/>
        <v>1.5100000000000001E-4</v>
      </c>
      <c r="T28" s="29">
        <v>107</v>
      </c>
      <c r="U28" s="29">
        <f t="shared" si="22"/>
        <v>1.07E-4</v>
      </c>
      <c r="V28" s="29">
        <v>724</v>
      </c>
      <c r="W28" s="29">
        <f t="shared" si="23"/>
        <v>7.2400000000000003E-4</v>
      </c>
      <c r="X28" s="29">
        <v>236</v>
      </c>
      <c r="Y28" s="29">
        <f t="shared" si="24"/>
        <v>2.3599999999999999E-4</v>
      </c>
      <c r="Z28" s="29">
        <v>257</v>
      </c>
      <c r="AA28" s="29">
        <f t="shared" si="25"/>
        <v>2.5700000000000001E-4</v>
      </c>
      <c r="AE28" s="29">
        <v>-18083</v>
      </c>
      <c r="AF28" s="29">
        <v>-19285</v>
      </c>
      <c r="AG28" s="29">
        <v>160</v>
      </c>
      <c r="AH28" s="29" t="s">
        <v>295</v>
      </c>
      <c r="AI28" s="29">
        <v>11</v>
      </c>
    </row>
    <row r="29" spans="1:35" x14ac:dyDescent="0.25">
      <c r="A29" s="29" t="s">
        <v>42</v>
      </c>
      <c r="B29" s="29">
        <v>509</v>
      </c>
      <c r="C29" s="29">
        <f t="shared" si="13"/>
        <v>5.0900000000000001E-4</v>
      </c>
      <c r="D29" s="29">
        <v>121</v>
      </c>
      <c r="E29" s="29">
        <f t="shared" si="14"/>
        <v>1.21E-4</v>
      </c>
      <c r="F29" s="29">
        <v>353</v>
      </c>
      <c r="G29" s="29">
        <f t="shared" si="15"/>
        <v>3.5300000000000002E-4</v>
      </c>
      <c r="H29" s="29">
        <v>338</v>
      </c>
      <c r="I29" s="29">
        <f t="shared" si="16"/>
        <v>3.3799999999999998E-4</v>
      </c>
      <c r="J29" s="29">
        <v>425</v>
      </c>
      <c r="K29" s="29">
        <f t="shared" si="17"/>
        <v>4.2499999999999998E-4</v>
      </c>
      <c r="L29" s="29">
        <v>1308</v>
      </c>
      <c r="M29" s="29">
        <f t="shared" si="18"/>
        <v>1.3079999999999999E-3</v>
      </c>
      <c r="N29" s="29">
        <v>139</v>
      </c>
      <c r="O29" s="29">
        <f t="shared" si="19"/>
        <v>1.3899999999999999E-4</v>
      </c>
      <c r="P29" s="29">
        <v>136</v>
      </c>
      <c r="Q29" s="29">
        <f t="shared" si="20"/>
        <v>1.36E-4</v>
      </c>
      <c r="R29" s="29">
        <v>150</v>
      </c>
      <c r="S29" s="29">
        <f t="shared" si="21"/>
        <v>1.4999999999999999E-4</v>
      </c>
      <c r="T29" s="29">
        <v>110</v>
      </c>
      <c r="U29" s="29">
        <f t="shared" si="22"/>
        <v>1.1E-4</v>
      </c>
      <c r="V29" s="29">
        <v>708</v>
      </c>
      <c r="W29" s="29">
        <f t="shared" si="23"/>
        <v>7.0799999999999997E-4</v>
      </c>
      <c r="X29" s="29">
        <v>238</v>
      </c>
      <c r="Y29" s="29">
        <f t="shared" si="24"/>
        <v>2.3800000000000001E-4</v>
      </c>
      <c r="Z29" s="29">
        <v>252</v>
      </c>
      <c r="AA29" s="29">
        <f t="shared" si="25"/>
        <v>2.52E-4</v>
      </c>
      <c r="AE29" s="29">
        <v>-17915</v>
      </c>
      <c r="AF29" s="29">
        <v>-19302</v>
      </c>
      <c r="AG29" s="29">
        <v>160</v>
      </c>
      <c r="AH29" s="29" t="s">
        <v>296</v>
      </c>
      <c r="AI29" s="29">
        <v>12</v>
      </c>
    </row>
    <row r="30" spans="1:35" x14ac:dyDescent="0.25">
      <c r="A30" s="29" t="s">
        <v>44</v>
      </c>
      <c r="B30" s="29">
        <v>550</v>
      </c>
      <c r="C30" s="29">
        <f t="shared" si="13"/>
        <v>5.5000000000000003E-4</v>
      </c>
      <c r="D30" s="29">
        <v>118</v>
      </c>
      <c r="E30" s="29">
        <f t="shared" si="14"/>
        <v>1.18E-4</v>
      </c>
      <c r="F30" s="29">
        <v>339</v>
      </c>
      <c r="G30" s="29">
        <f t="shared" si="15"/>
        <v>3.39E-4</v>
      </c>
      <c r="H30" s="29">
        <v>333</v>
      </c>
      <c r="I30" s="29">
        <f t="shared" si="16"/>
        <v>3.3300000000000002E-4</v>
      </c>
      <c r="J30" s="29">
        <v>372</v>
      </c>
      <c r="K30" s="29">
        <f t="shared" si="17"/>
        <v>3.7199999999999999E-4</v>
      </c>
      <c r="L30" s="29">
        <v>1162</v>
      </c>
      <c r="M30" s="29">
        <f t="shared" si="18"/>
        <v>1.1620000000000001E-3</v>
      </c>
      <c r="N30" s="29">
        <v>122</v>
      </c>
      <c r="O30" s="29">
        <f t="shared" si="19"/>
        <v>1.22E-4</v>
      </c>
      <c r="P30" s="29">
        <v>135</v>
      </c>
      <c r="Q30" s="29">
        <f t="shared" si="20"/>
        <v>1.35E-4</v>
      </c>
      <c r="R30" s="29">
        <v>150</v>
      </c>
      <c r="S30" s="29">
        <f t="shared" si="21"/>
        <v>1.4999999999999999E-4</v>
      </c>
      <c r="T30" s="29">
        <v>103</v>
      </c>
      <c r="U30" s="29">
        <f t="shared" si="22"/>
        <v>1.03E-4</v>
      </c>
      <c r="V30" s="29">
        <v>729</v>
      </c>
      <c r="W30" s="29">
        <f t="shared" si="23"/>
        <v>7.2900000000000005E-4</v>
      </c>
      <c r="X30" s="29">
        <v>222</v>
      </c>
      <c r="Y30" s="29">
        <f t="shared" si="24"/>
        <v>2.22E-4</v>
      </c>
      <c r="Z30" s="29">
        <v>246</v>
      </c>
      <c r="AA30" s="29">
        <f t="shared" si="25"/>
        <v>2.4600000000000002E-4</v>
      </c>
      <c r="AE30" s="29">
        <v>-17436</v>
      </c>
      <c r="AF30" s="29">
        <v>-38750</v>
      </c>
      <c r="AG30" s="29">
        <v>139</v>
      </c>
      <c r="AH30" s="29" t="s">
        <v>297</v>
      </c>
      <c r="AI30" s="29">
        <v>13</v>
      </c>
    </row>
    <row r="31" spans="1:35" x14ac:dyDescent="0.25">
      <c r="A31" s="29" t="s">
        <v>46</v>
      </c>
      <c r="B31" s="29">
        <v>549</v>
      </c>
      <c r="C31" s="29">
        <f t="shared" si="13"/>
        <v>5.4900000000000001E-4</v>
      </c>
      <c r="D31" s="29">
        <v>124</v>
      </c>
      <c r="E31" s="29">
        <f t="shared" si="14"/>
        <v>1.2400000000000001E-4</v>
      </c>
      <c r="F31" s="29">
        <v>321</v>
      </c>
      <c r="G31" s="29">
        <f t="shared" si="15"/>
        <v>3.21E-4</v>
      </c>
      <c r="H31" s="29">
        <v>339</v>
      </c>
      <c r="I31" s="29">
        <f t="shared" si="16"/>
        <v>3.39E-4</v>
      </c>
      <c r="J31" s="29">
        <v>459</v>
      </c>
      <c r="K31" s="29">
        <f t="shared" si="17"/>
        <v>4.5899999999999999E-4</v>
      </c>
      <c r="L31" s="29">
        <v>1343</v>
      </c>
      <c r="M31" s="29">
        <f t="shared" si="18"/>
        <v>1.343E-3</v>
      </c>
      <c r="N31" s="29">
        <v>125</v>
      </c>
      <c r="O31" s="29">
        <f t="shared" si="19"/>
        <v>1.25E-4</v>
      </c>
      <c r="P31" s="29">
        <v>140</v>
      </c>
      <c r="Q31" s="29">
        <f t="shared" si="20"/>
        <v>1.3999999999999999E-4</v>
      </c>
      <c r="R31" s="29">
        <v>146</v>
      </c>
      <c r="S31" s="29">
        <f t="shared" si="21"/>
        <v>1.46E-4</v>
      </c>
      <c r="T31" s="29">
        <v>119</v>
      </c>
      <c r="U31" s="29">
        <f t="shared" si="22"/>
        <v>1.1900000000000001E-4</v>
      </c>
      <c r="V31" s="29">
        <v>670</v>
      </c>
      <c r="W31" s="29">
        <f t="shared" si="23"/>
        <v>6.7000000000000002E-4</v>
      </c>
      <c r="X31" s="29">
        <v>229</v>
      </c>
      <c r="Y31" s="29">
        <f t="shared" si="24"/>
        <v>2.2900000000000001E-4</v>
      </c>
      <c r="Z31" s="29">
        <v>233</v>
      </c>
      <c r="AA31" s="29">
        <f t="shared" si="25"/>
        <v>2.33E-4</v>
      </c>
      <c r="AE31" s="29">
        <v>-17585</v>
      </c>
      <c r="AF31" s="29">
        <v>-38588</v>
      </c>
      <c r="AG31" s="29">
        <v>139</v>
      </c>
      <c r="AH31" s="29" t="s">
        <v>298</v>
      </c>
      <c r="AI31" s="29">
        <v>14</v>
      </c>
    </row>
    <row r="33" spans="1:29" x14ac:dyDescent="0.25">
      <c r="B33" s="27" t="s">
        <v>71</v>
      </c>
      <c r="C33" s="27" t="s">
        <v>76</v>
      </c>
      <c r="D33" s="27" t="s">
        <v>75</v>
      </c>
      <c r="E33" s="27" t="s">
        <v>74</v>
      </c>
      <c r="F33" s="27" t="s">
        <v>79</v>
      </c>
      <c r="G33" s="27" t="s">
        <v>80</v>
      </c>
      <c r="H33" s="27" t="s">
        <v>262</v>
      </c>
      <c r="I33" s="27" t="s">
        <v>263</v>
      </c>
      <c r="J33" s="27" t="s">
        <v>77</v>
      </c>
      <c r="K33" s="27" t="s">
        <v>264</v>
      </c>
      <c r="L33" s="27" t="s">
        <v>265</v>
      </c>
      <c r="M33" s="27" t="s">
        <v>73</v>
      </c>
      <c r="N33" s="27" t="s">
        <v>72</v>
      </c>
      <c r="O33" s="27" t="s">
        <v>15</v>
      </c>
      <c r="P33" s="27" t="s">
        <v>16</v>
      </c>
      <c r="AC33" s="29"/>
    </row>
    <row r="34" spans="1:29" x14ac:dyDescent="0.25">
      <c r="A34" s="29" t="s">
        <v>20</v>
      </c>
      <c r="B34" s="29">
        <f>C2-C18</f>
        <v>1.4139999999999999E-3</v>
      </c>
      <c r="C34" s="29">
        <f>E2-E18</f>
        <v>0.36736200000000002</v>
      </c>
      <c r="D34" s="29">
        <f>G2-G18</f>
        <v>6.8000000000000005E-4</v>
      </c>
      <c r="E34" s="29">
        <f>I2-I18</f>
        <v>1.2217E-2</v>
      </c>
      <c r="F34" s="29">
        <f>K2-K18</f>
        <v>2.4749999999999998E-3</v>
      </c>
      <c r="G34" s="29">
        <f>M2-M18</f>
        <v>6.0000000000000049E-5</v>
      </c>
      <c r="H34" s="31">
        <f>O2-O18</f>
        <v>-1.3999999999999999E-4</v>
      </c>
      <c r="I34" s="29">
        <f>Q2-Q18</f>
        <v>8.5000000000000006E-5</v>
      </c>
      <c r="J34" s="31">
        <f>S2-S18</f>
        <v>-1.4899999999999999E-4</v>
      </c>
      <c r="K34" s="29">
        <f>U2-U18</f>
        <v>1.8100000000000001E-4</v>
      </c>
      <c r="L34" s="31">
        <f>W2-W18</f>
        <v>-4.1199999999999993E-4</v>
      </c>
      <c r="M34" s="29">
        <f>Y2-Y18</f>
        <v>3.1840000000000002E-3</v>
      </c>
      <c r="N34" s="29">
        <f>AA2-AA18</f>
        <v>2.088E-3</v>
      </c>
      <c r="O34" s="29" t="s">
        <v>285</v>
      </c>
      <c r="P34" s="29">
        <v>1</v>
      </c>
      <c r="AC34" s="29"/>
    </row>
    <row r="35" spans="1:29" x14ac:dyDescent="0.25">
      <c r="A35" s="29" t="s">
        <v>22</v>
      </c>
      <c r="B35" s="29">
        <f t="shared" ref="B35:B47" si="26">C3-C19</f>
        <v>6.6009999999999992E-3</v>
      </c>
      <c r="C35" s="29">
        <f t="shared" ref="C35:C47" si="27">E3-E19</f>
        <v>0.37607499999999999</v>
      </c>
      <c r="D35" s="29">
        <f t="shared" ref="D35:D47" si="28">G3-G19</f>
        <v>6.0999999999999987E-4</v>
      </c>
      <c r="E35" s="29">
        <f t="shared" ref="E35:E47" si="29">I3-I19</f>
        <v>2.261E-3</v>
      </c>
      <c r="F35" s="29">
        <f t="shared" ref="F35:F47" si="30">K3-K19</f>
        <v>1.2149999999999999E-3</v>
      </c>
      <c r="G35" s="31">
        <f t="shared" ref="G35:G47" si="31">M3-M19</f>
        <v>-3.929999999999999E-4</v>
      </c>
      <c r="H35" s="29">
        <f t="shared" ref="H35:H47" si="32">O3-O19</f>
        <v>2.2600000000000002E-4</v>
      </c>
      <c r="I35" s="29">
        <f t="shared" ref="I35:I47" si="33">Q3-Q19</f>
        <v>1.9000000000000001E-5</v>
      </c>
      <c r="J35" s="29">
        <f t="shared" ref="J35:J47" si="34">S3-S19</f>
        <v>4.7000000000000004E-5</v>
      </c>
      <c r="K35" s="29">
        <f t="shared" ref="K35:K47" si="35">U3-U19</f>
        <v>8.0400000000000003E-4</v>
      </c>
      <c r="L35" s="31">
        <f t="shared" ref="L35:L47" si="36">W3-W19</f>
        <v>-2.7999999999999992E-4</v>
      </c>
      <c r="M35" s="29">
        <f t="shared" ref="M35:M47" si="37">Y3-Y19</f>
        <v>4.6540000000000002E-3</v>
      </c>
      <c r="N35" s="29">
        <f t="shared" ref="N35:N47" si="38">AA3-AA19</f>
        <v>1.7830000000000001E-3</v>
      </c>
      <c r="O35" s="29" t="s">
        <v>286</v>
      </c>
      <c r="P35" s="29">
        <v>2</v>
      </c>
      <c r="AC35" s="29"/>
    </row>
    <row r="36" spans="1:29" x14ac:dyDescent="0.25">
      <c r="A36" s="29" t="s">
        <v>24</v>
      </c>
      <c r="B36" s="29">
        <f t="shared" si="26"/>
        <v>7.3389999999999992E-3</v>
      </c>
      <c r="C36" s="29">
        <f t="shared" si="27"/>
        <v>0.35792899999999994</v>
      </c>
      <c r="D36" s="29">
        <f t="shared" si="28"/>
        <v>4.6300000000000003E-4</v>
      </c>
      <c r="E36" s="29">
        <f t="shared" si="29"/>
        <v>2.5219999999999999E-3</v>
      </c>
      <c r="F36" s="29">
        <f t="shared" si="30"/>
        <v>9.3099999999999997E-4</v>
      </c>
      <c r="G36" s="31">
        <f t="shared" si="31"/>
        <v>-1.0070000000000001E-3</v>
      </c>
      <c r="H36" s="29">
        <f t="shared" si="32"/>
        <v>2.6499999999999999E-4</v>
      </c>
      <c r="I36" s="29">
        <f t="shared" si="33"/>
        <v>2.3199999999999995E-4</v>
      </c>
      <c r="J36" s="31">
        <f t="shared" si="34"/>
        <v>-1.0299999999999998E-4</v>
      </c>
      <c r="K36" s="29">
        <f t="shared" si="35"/>
        <v>1.271E-3</v>
      </c>
      <c r="L36" s="29">
        <f t="shared" si="36"/>
        <v>4.2999999999999961E-5</v>
      </c>
      <c r="M36" s="29">
        <f t="shared" si="37"/>
        <v>7.7000000000000002E-3</v>
      </c>
      <c r="N36" s="29">
        <f t="shared" si="38"/>
        <v>3.8929999999999998E-3</v>
      </c>
      <c r="O36" s="29" t="s">
        <v>287</v>
      </c>
      <c r="P36" s="29">
        <v>3</v>
      </c>
      <c r="AC36" s="29"/>
    </row>
    <row r="37" spans="1:29" x14ac:dyDescent="0.25">
      <c r="A37" s="29" t="s">
        <v>26</v>
      </c>
      <c r="B37" s="29">
        <f t="shared" si="26"/>
        <v>2.6710000000000002E-3</v>
      </c>
      <c r="C37" s="29">
        <f t="shared" si="27"/>
        <v>0.39466500000000004</v>
      </c>
      <c r="D37" s="29">
        <f t="shared" si="28"/>
        <v>3.4999999999999983E-5</v>
      </c>
      <c r="E37" s="29">
        <f t="shared" si="29"/>
        <v>9.3300000000000013E-4</v>
      </c>
      <c r="F37" s="29">
        <f t="shared" si="30"/>
        <v>3.3900000000000011E-4</v>
      </c>
      <c r="G37" s="31">
        <f t="shared" si="31"/>
        <v>-1.25E-4</v>
      </c>
      <c r="H37" s="29">
        <f t="shared" si="32"/>
        <v>2.2900000000000004E-4</v>
      </c>
      <c r="I37" s="31">
        <f t="shared" si="33"/>
        <v>-3.4999999999999997E-5</v>
      </c>
      <c r="J37" s="31">
        <f t="shared" si="34"/>
        <v>-1.5300000000000001E-4</v>
      </c>
      <c r="K37" s="31">
        <f t="shared" si="35"/>
        <v>-5.3000000000000001E-5</v>
      </c>
      <c r="L37" s="29">
        <f t="shared" si="36"/>
        <v>3.2499999999999999E-4</v>
      </c>
      <c r="M37" s="29">
        <f t="shared" si="37"/>
        <v>9.999999999999972E-7</v>
      </c>
      <c r="N37" s="31">
        <f t="shared" si="38"/>
        <v>-2.4800000000000001E-4</v>
      </c>
      <c r="O37" s="29" t="s">
        <v>288</v>
      </c>
      <c r="P37" s="29">
        <v>4</v>
      </c>
      <c r="AC37" s="29"/>
    </row>
    <row r="38" spans="1:29" x14ac:dyDescent="0.25">
      <c r="A38" s="29" t="s">
        <v>28</v>
      </c>
      <c r="B38" s="29">
        <f t="shared" si="26"/>
        <v>6.4619999999999999E-3</v>
      </c>
      <c r="C38" s="29">
        <f t="shared" si="27"/>
        <v>0.38517900000000005</v>
      </c>
      <c r="D38" s="29">
        <f t="shared" si="28"/>
        <v>2.999999999999997E-5</v>
      </c>
      <c r="E38" s="29">
        <f t="shared" si="29"/>
        <v>1.7000000000000034E-5</v>
      </c>
      <c r="F38" s="29">
        <f t="shared" si="30"/>
        <v>1.3270000000000001E-3</v>
      </c>
      <c r="G38" s="29">
        <f t="shared" si="31"/>
        <v>1.6400000000000008E-4</v>
      </c>
      <c r="H38" s="31">
        <f t="shared" si="32"/>
        <v>-1.4100000000000001E-4</v>
      </c>
      <c r="I38" s="31">
        <f t="shared" si="33"/>
        <v>-1.5899999999999999E-4</v>
      </c>
      <c r="J38" s="31">
        <f t="shared" si="34"/>
        <v>-1.08E-4</v>
      </c>
      <c r="K38" s="31">
        <f t="shared" si="35"/>
        <v>-1.8000000000000004E-5</v>
      </c>
      <c r="L38" s="31">
        <f t="shared" si="36"/>
        <v>-7.2900000000000005E-4</v>
      </c>
      <c r="M38" s="31">
        <f t="shared" si="37"/>
        <v>-1.8199999999999998E-4</v>
      </c>
      <c r="N38" s="31">
        <f t="shared" si="38"/>
        <v>-9.0000000000000019E-5</v>
      </c>
      <c r="O38" s="29" t="s">
        <v>289</v>
      </c>
      <c r="P38" s="29">
        <v>5</v>
      </c>
      <c r="AC38" s="29"/>
    </row>
    <row r="39" spans="1:29" x14ac:dyDescent="0.25">
      <c r="A39" s="29" t="s">
        <v>30</v>
      </c>
      <c r="B39" s="29">
        <f t="shared" si="26"/>
        <v>1.6199999999999997E-3</v>
      </c>
      <c r="C39" s="29">
        <f t="shared" si="27"/>
        <v>0.36942900000000001</v>
      </c>
      <c r="D39" s="29">
        <f t="shared" si="28"/>
        <v>7.0000000000000021E-5</v>
      </c>
      <c r="E39" s="29">
        <f t="shared" si="29"/>
        <v>1.4345E-2</v>
      </c>
      <c r="F39" s="29">
        <f t="shared" si="30"/>
        <v>4.0819999999999997E-3</v>
      </c>
      <c r="G39" s="31">
        <f t="shared" si="31"/>
        <v>-1.08E-3</v>
      </c>
      <c r="H39" s="31">
        <f t="shared" si="32"/>
        <v>-1.0400000000000001E-4</v>
      </c>
      <c r="I39" s="29">
        <f t="shared" si="33"/>
        <v>5.9999999999999995E-5</v>
      </c>
      <c r="J39" s="29">
        <f t="shared" si="34"/>
        <v>1.34E-4</v>
      </c>
      <c r="K39" s="31">
        <f t="shared" si="35"/>
        <v>-3.3000000000000003E-5</v>
      </c>
      <c r="L39" s="31">
        <f t="shared" si="36"/>
        <v>-2.9700000000000001E-4</v>
      </c>
      <c r="M39" s="31">
        <f t="shared" si="37"/>
        <v>-2.03E-4</v>
      </c>
      <c r="N39" s="29">
        <f t="shared" si="38"/>
        <v>1.3999999999999999E-4</v>
      </c>
      <c r="O39" s="29" t="s">
        <v>290</v>
      </c>
      <c r="P39" s="29">
        <v>6</v>
      </c>
      <c r="AC39" s="29"/>
    </row>
    <row r="40" spans="1:29" x14ac:dyDescent="0.25">
      <c r="A40" s="29" t="s">
        <v>32</v>
      </c>
      <c r="B40" s="31">
        <f t="shared" si="26"/>
        <v>-6.4999999999999954E-5</v>
      </c>
      <c r="C40" s="29">
        <f t="shared" si="27"/>
        <v>0.39111200000000002</v>
      </c>
      <c r="D40" s="31">
        <f t="shared" si="28"/>
        <v>-6.3999999999999984E-5</v>
      </c>
      <c r="E40" s="29">
        <f t="shared" si="29"/>
        <v>4.7579999999999992E-3</v>
      </c>
      <c r="F40" s="29">
        <f t="shared" si="30"/>
        <v>9.2400000000000013E-4</v>
      </c>
      <c r="G40" s="31">
        <f t="shared" si="31"/>
        <v>-1.088E-3</v>
      </c>
      <c r="H40" s="31">
        <f t="shared" si="32"/>
        <v>-1.2400000000000001E-4</v>
      </c>
      <c r="I40" s="29">
        <f t="shared" si="33"/>
        <v>4.0999999999999994E-5</v>
      </c>
      <c r="J40" s="31">
        <f t="shared" si="34"/>
        <v>-1.5100000000000001E-4</v>
      </c>
      <c r="K40" s="29">
        <f t="shared" si="35"/>
        <v>2.0800000000000001E-4</v>
      </c>
      <c r="L40" s="31">
        <f t="shared" si="36"/>
        <v>-4.4099999999999999E-4</v>
      </c>
      <c r="M40" s="31">
        <f t="shared" si="37"/>
        <v>-2.5599999999999999E-4</v>
      </c>
      <c r="N40" s="31">
        <f t="shared" si="38"/>
        <v>-2.5599999999999999E-4</v>
      </c>
      <c r="O40" s="29" t="s">
        <v>291</v>
      </c>
      <c r="P40" s="29">
        <v>7</v>
      </c>
      <c r="AC40" s="29"/>
    </row>
    <row r="41" spans="1:29" x14ac:dyDescent="0.25">
      <c r="A41" s="29" t="s">
        <v>34</v>
      </c>
      <c r="B41" s="29">
        <f t="shared" si="26"/>
        <v>1.9559999999999998E-3</v>
      </c>
      <c r="C41" s="29">
        <f t="shared" si="27"/>
        <v>0.37377900000000003</v>
      </c>
      <c r="D41" s="29">
        <f t="shared" si="28"/>
        <v>4.280000000000001E-4</v>
      </c>
      <c r="E41" s="29">
        <f t="shared" si="29"/>
        <v>7.9990000000000009E-3</v>
      </c>
      <c r="F41" s="29">
        <f t="shared" si="30"/>
        <v>1.487E-3</v>
      </c>
      <c r="G41" s="31">
        <f t="shared" si="31"/>
        <v>-1.1919999999999999E-3</v>
      </c>
      <c r="H41" s="31">
        <f t="shared" si="32"/>
        <v>-2.9999999999999916E-6</v>
      </c>
      <c r="I41" s="31">
        <f t="shared" si="33"/>
        <v>-9.7E-5</v>
      </c>
      <c r="J41" s="31">
        <f t="shared" si="34"/>
        <v>-1.5799999999999999E-4</v>
      </c>
      <c r="K41" s="29">
        <f t="shared" si="35"/>
        <v>4.8899999999999996E-4</v>
      </c>
      <c r="L41" s="31">
        <f t="shared" si="36"/>
        <v>-7.1000000000000002E-4</v>
      </c>
      <c r="M41" s="29">
        <f t="shared" si="37"/>
        <v>2.9640000000000001E-3</v>
      </c>
      <c r="N41" s="29">
        <f t="shared" si="38"/>
        <v>1.6590000000000001E-3</v>
      </c>
      <c r="O41" s="29" t="s">
        <v>292</v>
      </c>
      <c r="P41" s="29">
        <v>8</v>
      </c>
      <c r="AC41" s="29"/>
    </row>
    <row r="42" spans="1:29" x14ac:dyDescent="0.25">
      <c r="A42" s="29" t="s">
        <v>36</v>
      </c>
      <c r="B42" s="29">
        <f t="shared" si="26"/>
        <v>6.9110000000000005E-3</v>
      </c>
      <c r="C42" s="29">
        <f t="shared" si="27"/>
        <v>0.39115800000000001</v>
      </c>
      <c r="D42" s="29">
        <f t="shared" si="28"/>
        <v>2.7599999999999999E-4</v>
      </c>
      <c r="E42" s="31">
        <f t="shared" si="29"/>
        <v>-3.6600000000000001E-4</v>
      </c>
      <c r="F42" s="29">
        <f t="shared" si="30"/>
        <v>1.859E-3</v>
      </c>
      <c r="G42" s="31">
        <f t="shared" si="31"/>
        <v>-1.5590000000000001E-3</v>
      </c>
      <c r="H42" s="31">
        <f t="shared" si="32"/>
        <v>-8.6000000000000003E-5</v>
      </c>
      <c r="I42" s="29">
        <f t="shared" si="33"/>
        <v>8.2000000000000015E-5</v>
      </c>
      <c r="J42" s="29">
        <f t="shared" si="34"/>
        <v>1.7499999999999997E-4</v>
      </c>
      <c r="K42" s="31">
        <f t="shared" si="35"/>
        <v>-9.0000000000000019E-6</v>
      </c>
      <c r="L42" s="31">
        <f t="shared" si="36"/>
        <v>-7.0200000000000004E-4</v>
      </c>
      <c r="M42" s="31">
        <f t="shared" si="37"/>
        <v>-2.6600000000000001E-4</v>
      </c>
      <c r="N42" s="29">
        <f t="shared" si="38"/>
        <v>3.0000000000000187E-6</v>
      </c>
      <c r="O42" s="29" t="s">
        <v>293</v>
      </c>
      <c r="P42" s="29">
        <v>9</v>
      </c>
      <c r="AC42" s="29"/>
    </row>
    <row r="43" spans="1:29" x14ac:dyDescent="0.25">
      <c r="A43" s="29" t="s">
        <v>38</v>
      </c>
      <c r="B43" s="29">
        <f t="shared" si="26"/>
        <v>1.0337999999999998E-2</v>
      </c>
      <c r="C43" s="29">
        <f t="shared" si="27"/>
        <v>0.38046599999999997</v>
      </c>
      <c r="D43" s="31">
        <f t="shared" si="28"/>
        <v>-1.3200000000000004E-4</v>
      </c>
      <c r="E43" s="29">
        <f t="shared" si="29"/>
        <v>7.76E-4</v>
      </c>
      <c r="F43" s="29">
        <f t="shared" si="30"/>
        <v>1.647E-3</v>
      </c>
      <c r="G43" s="31">
        <f t="shared" si="31"/>
        <v>-1.2260000000000001E-3</v>
      </c>
      <c r="H43" s="29">
        <f t="shared" si="32"/>
        <v>6.8999999999999983E-5</v>
      </c>
      <c r="I43" s="29">
        <f t="shared" si="33"/>
        <v>3.3399999999999999E-4</v>
      </c>
      <c r="J43" s="31">
        <f t="shared" si="34"/>
        <v>-4.3999999999999999E-5</v>
      </c>
      <c r="K43" s="31">
        <f t="shared" si="35"/>
        <v>-1.17E-4</v>
      </c>
      <c r="L43" s="31">
        <f t="shared" si="36"/>
        <v>-6.8800000000000003E-4</v>
      </c>
      <c r="M43" s="31">
        <f t="shared" si="37"/>
        <v>-4.1000000000000021E-5</v>
      </c>
      <c r="N43" s="31">
        <f t="shared" si="38"/>
        <v>-2.5399999999999999E-4</v>
      </c>
      <c r="O43" s="29" t="s">
        <v>294</v>
      </c>
      <c r="P43" s="29">
        <v>10</v>
      </c>
      <c r="AC43" s="29"/>
    </row>
    <row r="44" spans="1:29" x14ac:dyDescent="0.25">
      <c r="A44" s="29" t="s">
        <v>40</v>
      </c>
      <c r="B44" s="29">
        <f t="shared" si="26"/>
        <v>1.1670000000000001E-3</v>
      </c>
      <c r="C44" s="29">
        <f t="shared" si="27"/>
        <v>0.38877200000000001</v>
      </c>
      <c r="D44" s="31">
        <f t="shared" si="28"/>
        <v>-3.2000000000000003E-4</v>
      </c>
      <c r="E44" s="29">
        <f t="shared" si="29"/>
        <v>3.1699999999999996E-3</v>
      </c>
      <c r="F44" s="29">
        <f t="shared" si="30"/>
        <v>1.8999999999999974E-5</v>
      </c>
      <c r="G44" s="31">
        <f t="shared" si="31"/>
        <v>-5.1899999999999993E-4</v>
      </c>
      <c r="H44" s="31">
        <f t="shared" si="32"/>
        <v>-7.5000000000000007E-5</v>
      </c>
      <c r="I44" s="29">
        <f t="shared" si="33"/>
        <v>7.3999999999999983E-5</v>
      </c>
      <c r="J44" s="31">
        <f t="shared" si="34"/>
        <v>-1.0900000000000002E-4</v>
      </c>
      <c r="K44" s="31">
        <f t="shared" si="35"/>
        <v>-3.2999999999999989E-5</v>
      </c>
      <c r="L44" s="31">
        <f t="shared" si="36"/>
        <v>-7.2400000000000003E-4</v>
      </c>
      <c r="M44" s="29">
        <f t="shared" si="37"/>
        <v>1.6589999999999999E-3</v>
      </c>
      <c r="N44" s="31">
        <f t="shared" si="38"/>
        <v>-2.3000000000000017E-5</v>
      </c>
      <c r="O44" s="29" t="s">
        <v>295</v>
      </c>
      <c r="P44" s="29">
        <v>11</v>
      </c>
      <c r="AC44" s="29"/>
    </row>
    <row r="45" spans="1:29" x14ac:dyDescent="0.25">
      <c r="A45" s="29" t="s">
        <v>42</v>
      </c>
      <c r="B45" s="29">
        <f t="shared" si="26"/>
        <v>8.8929999999999999E-3</v>
      </c>
      <c r="C45" s="29">
        <f t="shared" si="27"/>
        <v>0.37362500000000004</v>
      </c>
      <c r="D45" s="29">
        <f t="shared" si="28"/>
        <v>2.6699999999999998E-4</v>
      </c>
      <c r="E45" s="29">
        <f t="shared" si="29"/>
        <v>8.6199999999999992E-4</v>
      </c>
      <c r="F45" s="29">
        <f t="shared" si="30"/>
        <v>1.9480000000000001E-3</v>
      </c>
      <c r="G45" s="31">
        <f t="shared" si="31"/>
        <v>-2.0000000000000486E-6</v>
      </c>
      <c r="H45" s="31">
        <f t="shared" si="32"/>
        <v>-1.3899999999999999E-4</v>
      </c>
      <c r="I45" s="29">
        <f t="shared" si="33"/>
        <v>2.2499999999999999E-4</v>
      </c>
      <c r="J45" s="29">
        <f t="shared" si="34"/>
        <v>1.84E-4</v>
      </c>
      <c r="K45" s="29">
        <f t="shared" si="35"/>
        <v>4.5599999999999997E-4</v>
      </c>
      <c r="L45" s="31">
        <f t="shared" si="36"/>
        <v>-2.5199999999999995E-4</v>
      </c>
      <c r="M45" s="29">
        <f t="shared" si="37"/>
        <v>4.0109999999999998E-3</v>
      </c>
      <c r="N45" s="29">
        <f t="shared" si="38"/>
        <v>1.8700000000000001E-3</v>
      </c>
      <c r="O45" s="29" t="s">
        <v>296</v>
      </c>
      <c r="P45" s="29">
        <v>12</v>
      </c>
      <c r="AC45" s="29"/>
    </row>
    <row r="46" spans="1:29" x14ac:dyDescent="0.25">
      <c r="A46" s="29" t="s">
        <v>44</v>
      </c>
      <c r="B46" s="29">
        <f t="shared" si="26"/>
        <v>7.1949999999999991E-3</v>
      </c>
      <c r="C46" s="29">
        <f t="shared" si="27"/>
        <v>0.35066999999999998</v>
      </c>
      <c r="D46" s="29">
        <f t="shared" si="28"/>
        <v>3.5400000000000004E-4</v>
      </c>
      <c r="E46" s="29">
        <f t="shared" si="29"/>
        <v>2.2860000000000003E-3</v>
      </c>
      <c r="F46" s="29">
        <f t="shared" si="30"/>
        <v>2.2120000000000004E-3</v>
      </c>
      <c r="G46" s="31">
        <f t="shared" si="31"/>
        <v>-3.5800000000000003E-4</v>
      </c>
      <c r="H46" s="29">
        <f t="shared" si="32"/>
        <v>3.8500000000000009E-4</v>
      </c>
      <c r="I46" s="29">
        <f t="shared" si="33"/>
        <v>5.8399999999999999E-4</v>
      </c>
      <c r="J46" s="31">
        <f t="shared" si="34"/>
        <v>-4.1999999999999977E-5</v>
      </c>
      <c r="K46" s="29">
        <f t="shared" si="35"/>
        <v>8.500000000000002E-5</v>
      </c>
      <c r="L46" s="31">
        <f t="shared" si="36"/>
        <v>-7.2900000000000005E-4</v>
      </c>
      <c r="M46" s="29">
        <f t="shared" si="37"/>
        <v>5.8000000000000027E-5</v>
      </c>
      <c r="N46" s="29">
        <f t="shared" si="38"/>
        <v>2.0662000000000003E-2</v>
      </c>
      <c r="O46" s="29" t="s">
        <v>297</v>
      </c>
      <c r="P46" s="29">
        <v>13</v>
      </c>
      <c r="AC46" s="29"/>
    </row>
    <row r="47" spans="1:29" x14ac:dyDescent="0.25">
      <c r="A47" s="29" t="s">
        <v>46</v>
      </c>
      <c r="B47" s="29">
        <f t="shared" si="26"/>
        <v>8.2109999999999995E-3</v>
      </c>
      <c r="C47" s="29">
        <f t="shared" si="27"/>
        <v>0.37978899999999999</v>
      </c>
      <c r="D47" s="29">
        <f t="shared" si="28"/>
        <v>7.0500000000000001E-4</v>
      </c>
      <c r="E47" s="29">
        <f t="shared" si="29"/>
        <v>1.9399999999999999E-3</v>
      </c>
      <c r="F47" s="29">
        <f t="shared" si="30"/>
        <v>1.426E-3</v>
      </c>
      <c r="G47" s="31">
        <f t="shared" si="31"/>
        <v>-1.343E-3</v>
      </c>
      <c r="H47" s="29">
        <f t="shared" si="32"/>
        <v>8.3999999999999982E-5</v>
      </c>
      <c r="I47" s="29">
        <f t="shared" si="33"/>
        <v>4.9299999999999995E-4</v>
      </c>
      <c r="J47" s="29">
        <f t="shared" si="34"/>
        <v>1.6000000000000001E-4</v>
      </c>
      <c r="K47" s="31">
        <f t="shared" si="35"/>
        <v>-1.1900000000000001E-4</v>
      </c>
      <c r="L47" s="31">
        <f t="shared" si="36"/>
        <v>-5.9100000000000005E-4</v>
      </c>
      <c r="M47" s="31">
        <f t="shared" si="37"/>
        <v>-2.1900000000000001E-4</v>
      </c>
      <c r="N47" s="29">
        <f t="shared" si="38"/>
        <v>5.3999999999999984E-5</v>
      </c>
      <c r="O47" s="29" t="s">
        <v>298</v>
      </c>
      <c r="P47" s="29">
        <v>14</v>
      </c>
      <c r="AC47" s="29"/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orientation="portrait" useFirstPageNumber="1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3"/>
  <sheetViews>
    <sheetView workbookViewId="0"/>
  </sheetViews>
  <sheetFormatPr defaultColWidth="9.109375" defaultRowHeight="13.8" x14ac:dyDescent="0.25"/>
  <cols>
    <col min="1" max="1" width="12.6640625" style="1" bestFit="1" customWidth="1"/>
    <col min="2" max="2" width="7" style="1" bestFit="1" customWidth="1"/>
    <col min="3" max="3" width="9" style="1" bestFit="1" customWidth="1"/>
    <col min="4" max="4" width="7" style="1" bestFit="1" customWidth="1"/>
    <col min="5" max="5" width="7" style="1" customWidth="1"/>
    <col min="6" max="6" width="7" style="1" bestFit="1" customWidth="1"/>
    <col min="7" max="7" width="7" style="1" customWidth="1"/>
    <col min="8" max="8" width="7" style="1" bestFit="1" customWidth="1"/>
    <col min="9" max="9" width="7" style="1" customWidth="1"/>
    <col min="10" max="10" width="7" style="1" bestFit="1" customWidth="1"/>
    <col min="11" max="11" width="7" style="1" customWidth="1"/>
    <col min="12" max="12" width="8" style="1" bestFit="1" customWidth="1"/>
    <col min="13" max="13" width="8" style="1" customWidth="1"/>
    <col min="14" max="14" width="7.6640625" style="1" bestFit="1" customWidth="1"/>
    <col min="15" max="15" width="7.6640625" style="1" customWidth="1"/>
    <col min="16" max="16" width="7.6640625" style="1" bestFit="1" customWidth="1"/>
    <col min="17" max="17" width="7.6640625" style="1" customWidth="1"/>
    <col min="18" max="18" width="7" style="1" bestFit="1" customWidth="1"/>
    <col min="19" max="19" width="7" style="1" customWidth="1"/>
    <col min="20" max="20" width="8" style="1" bestFit="1" customWidth="1"/>
    <col min="21" max="21" width="8" style="1" customWidth="1"/>
    <col min="22" max="22" width="7" style="1" bestFit="1" customWidth="1"/>
    <col min="23" max="23" width="7" style="1" customWidth="1"/>
    <col min="24" max="24" width="7.6640625" style="1" bestFit="1" customWidth="1"/>
    <col min="25" max="25" width="7.6640625" style="1" customWidth="1"/>
    <col min="26" max="26" width="8" style="1" bestFit="1" customWidth="1"/>
    <col min="27" max="27" width="9" style="1" bestFit="1" customWidth="1"/>
    <col min="28" max="29" width="11" style="1" bestFit="1" customWidth="1"/>
    <col min="30" max="30" width="11" style="1" customWidth="1"/>
    <col min="31" max="31" width="6.44140625" style="1" bestFit="1" customWidth="1"/>
    <col min="32" max="33" width="6" style="1" bestFit="1" customWidth="1"/>
    <col min="34" max="34" width="3" style="1" bestFit="1" customWidth="1"/>
    <col min="35" max="35" width="28.109375" style="1" bestFit="1" customWidth="1"/>
    <col min="36" max="16384" width="9.109375" style="1"/>
  </cols>
  <sheetData>
    <row r="1" spans="1:33" s="3" customFormat="1" x14ac:dyDescent="0.25">
      <c r="A1" s="3" t="s">
        <v>70</v>
      </c>
    </row>
    <row r="2" spans="1:33" s="3" customFormat="1" x14ac:dyDescent="0.25">
      <c r="A2" s="3" t="s">
        <v>186</v>
      </c>
      <c r="B2" s="3" t="s">
        <v>71</v>
      </c>
      <c r="D2" s="3" t="s">
        <v>72</v>
      </c>
      <c r="F2" s="3" t="s">
        <v>73</v>
      </c>
      <c r="H2" s="3" t="s">
        <v>74</v>
      </c>
      <c r="J2" s="3" t="s">
        <v>75</v>
      </c>
      <c r="L2" s="3" t="s">
        <v>76</v>
      </c>
      <c r="N2" s="3" t="s">
        <v>77</v>
      </c>
      <c r="P2" s="3" t="s">
        <v>78</v>
      </c>
      <c r="R2" s="3" t="s">
        <v>79</v>
      </c>
      <c r="T2" s="3" t="s">
        <v>80</v>
      </c>
      <c r="V2" s="3" t="s">
        <v>81</v>
      </c>
      <c r="X2" s="3" t="s">
        <v>82</v>
      </c>
      <c r="Z2" s="3" t="s">
        <v>83</v>
      </c>
      <c r="AA2" s="4" t="s">
        <v>84</v>
      </c>
      <c r="AB2" s="3" t="s">
        <v>14</v>
      </c>
      <c r="AC2" s="3" t="s">
        <v>15</v>
      </c>
      <c r="AD2" s="3" t="s">
        <v>16</v>
      </c>
      <c r="AE2" s="3" t="s">
        <v>17</v>
      </c>
      <c r="AF2" s="3" t="s">
        <v>18</v>
      </c>
      <c r="AG2" s="3" t="s">
        <v>19</v>
      </c>
    </row>
    <row r="3" spans="1:33" x14ac:dyDescent="0.25">
      <c r="A3" s="1" t="s">
        <v>20</v>
      </c>
      <c r="B3" s="1">
        <v>0.57640000000000002</v>
      </c>
      <c r="C3" s="1">
        <f>B3/100</f>
        <v>5.764E-3</v>
      </c>
      <c r="D3" s="1">
        <v>0.14649999999999999</v>
      </c>
      <c r="E3" s="1">
        <f>D3/100</f>
        <v>1.4649999999999999E-3</v>
      </c>
      <c r="F3" s="1">
        <v>0.28139999999999998</v>
      </c>
      <c r="G3" s="1">
        <f>F3/100</f>
        <v>2.8139999999999997E-3</v>
      </c>
      <c r="H3" s="1">
        <v>0.1048</v>
      </c>
      <c r="I3" s="1">
        <f>H3/100</f>
        <v>1.0480000000000001E-3</v>
      </c>
      <c r="J3" s="1">
        <v>0.18279999999999999</v>
      </c>
      <c r="K3" s="1">
        <f>J3/100</f>
        <v>1.828E-3</v>
      </c>
      <c r="L3" s="1">
        <v>38.5199</v>
      </c>
      <c r="M3" s="1">
        <f>L3/100</f>
        <v>0.38519900000000001</v>
      </c>
      <c r="N3" s="1">
        <v>1.83E-2</v>
      </c>
      <c r="O3" s="1">
        <f>N3/100</f>
        <v>1.83E-4</v>
      </c>
      <c r="P3" s="1">
        <v>1.9300000000000001E-2</v>
      </c>
      <c r="Q3" s="1">
        <f>P3/100</f>
        <v>1.93E-4</v>
      </c>
      <c r="R3" s="1">
        <v>0.2218</v>
      </c>
      <c r="S3" s="1">
        <f>R3/100</f>
        <v>2.2179999999999999E-3</v>
      </c>
      <c r="T3" s="1">
        <v>9.5799999999999996E-2</v>
      </c>
      <c r="U3" s="1">
        <f>T3/100</f>
        <v>9.5799999999999998E-4</v>
      </c>
      <c r="V3" s="1">
        <v>0.20979999999999999</v>
      </c>
      <c r="W3" s="1">
        <f>V3/100</f>
        <v>2.098E-3</v>
      </c>
      <c r="X3" s="1">
        <v>5.0599999999999999E-2</v>
      </c>
      <c r="Y3" s="1">
        <f>X3/100</f>
        <v>5.0599999999999994E-4</v>
      </c>
      <c r="Z3" s="1">
        <v>48.647500000000001</v>
      </c>
      <c r="AA3" s="2">
        <v>12</v>
      </c>
      <c r="AB3" s="1">
        <v>101.0749</v>
      </c>
      <c r="AC3" s="1" t="s">
        <v>21</v>
      </c>
      <c r="AD3" s="1">
        <v>1</v>
      </c>
      <c r="AE3" s="1">
        <v>11713</v>
      </c>
      <c r="AF3" s="1">
        <v>24899</v>
      </c>
      <c r="AG3" s="1">
        <v>38</v>
      </c>
    </row>
    <row r="4" spans="1:33" x14ac:dyDescent="0.25">
      <c r="A4" s="1" t="s">
        <v>22</v>
      </c>
      <c r="B4" s="1">
        <v>0.72360000000000002</v>
      </c>
      <c r="C4" s="1">
        <f t="shared" ref="C4:C27" si="0">B4/100</f>
        <v>7.2360000000000002E-3</v>
      </c>
      <c r="D4" s="1">
        <v>0</v>
      </c>
      <c r="E4" s="1">
        <f t="shared" ref="E4:E27" si="1">D4/100</f>
        <v>0</v>
      </c>
      <c r="F4" s="1">
        <v>0.01</v>
      </c>
      <c r="G4" s="1">
        <f t="shared" ref="G4:G27" si="2">F4/100</f>
        <v>1E-4</v>
      </c>
      <c r="H4" s="1">
        <v>8.0399999999999999E-2</v>
      </c>
      <c r="I4" s="1">
        <f t="shared" ref="I4:I27" si="3">H4/100</f>
        <v>8.0400000000000003E-4</v>
      </c>
      <c r="J4" s="1">
        <v>0.14080000000000001</v>
      </c>
      <c r="K4" s="1">
        <f t="shared" ref="K4:K27" si="4">J4/100</f>
        <v>1.4080000000000002E-3</v>
      </c>
      <c r="L4" s="1">
        <v>38.560400000000001</v>
      </c>
      <c r="M4" s="1">
        <f t="shared" ref="M4:M27" si="5">L4/100</f>
        <v>0.385604</v>
      </c>
      <c r="N4" s="1">
        <v>3.2000000000000002E-3</v>
      </c>
      <c r="O4" s="1">
        <f t="shared" ref="O4:O27" si="6">N4/100</f>
        <v>3.1999999999999999E-5</v>
      </c>
      <c r="P4" s="1">
        <v>2.0299999999999999E-2</v>
      </c>
      <c r="Q4" s="1">
        <f t="shared" ref="Q4:Q27" si="7">P4/100</f>
        <v>2.0299999999999997E-4</v>
      </c>
      <c r="R4" s="1">
        <v>0.2379</v>
      </c>
      <c r="S4" s="1">
        <f t="shared" ref="S4:S27" si="8">R4/100</f>
        <v>2.379E-3</v>
      </c>
      <c r="T4" s="1">
        <v>0.10970000000000001</v>
      </c>
      <c r="U4" s="1">
        <f t="shared" ref="U4:U27" si="9">T4/100</f>
        <v>1.0970000000000001E-3</v>
      </c>
      <c r="V4" s="1">
        <v>0.23200000000000001</v>
      </c>
      <c r="W4" s="1">
        <f t="shared" ref="W4:W27" si="10">V4/100</f>
        <v>2.32E-3</v>
      </c>
      <c r="X4" s="1">
        <v>0</v>
      </c>
      <c r="Y4" s="1">
        <f t="shared" ref="Y4:Y27" si="11">X4/100</f>
        <v>0</v>
      </c>
      <c r="Z4" s="1">
        <v>48.327599999999997</v>
      </c>
      <c r="AA4" s="2">
        <v>12</v>
      </c>
      <c r="AB4" s="1">
        <v>100.44580000000001</v>
      </c>
      <c r="AC4" s="1" t="s">
        <v>23</v>
      </c>
      <c r="AD4" s="1">
        <v>2</v>
      </c>
      <c r="AE4" s="1">
        <v>11312</v>
      </c>
      <c r="AF4" s="1">
        <v>25333</v>
      </c>
      <c r="AG4" s="1">
        <v>38</v>
      </c>
    </row>
    <row r="5" spans="1:33" x14ac:dyDescent="0.25">
      <c r="A5" s="1" t="s">
        <v>24</v>
      </c>
      <c r="B5" s="1">
        <v>0.85360000000000003</v>
      </c>
      <c r="C5" s="1">
        <f t="shared" si="0"/>
        <v>8.5360000000000002E-3</v>
      </c>
      <c r="D5" s="1">
        <v>0</v>
      </c>
      <c r="E5" s="1">
        <f t="shared" si="1"/>
        <v>0</v>
      </c>
      <c r="F5" s="1">
        <v>0.1084</v>
      </c>
      <c r="G5" s="1">
        <f t="shared" si="2"/>
        <v>1.0839999999999999E-3</v>
      </c>
      <c r="H5" s="1">
        <v>2.7799999999999998E-2</v>
      </c>
      <c r="I5" s="1">
        <f t="shared" si="3"/>
        <v>2.7799999999999998E-4</v>
      </c>
      <c r="J5" s="1">
        <v>8.9899999999999994E-2</v>
      </c>
      <c r="K5" s="1">
        <f t="shared" si="4"/>
        <v>8.9899999999999995E-4</v>
      </c>
      <c r="L5" s="1">
        <v>38.327300000000001</v>
      </c>
      <c r="M5" s="1">
        <f t="shared" si="5"/>
        <v>0.38327300000000003</v>
      </c>
      <c r="N5" s="1">
        <v>3.1800000000000002E-2</v>
      </c>
      <c r="O5" s="1">
        <f t="shared" si="6"/>
        <v>3.1800000000000003E-4</v>
      </c>
      <c r="P5" s="1">
        <v>0</v>
      </c>
      <c r="Q5" s="1">
        <f t="shared" si="7"/>
        <v>0</v>
      </c>
      <c r="R5" s="1">
        <v>0.32469999999999999</v>
      </c>
      <c r="S5" s="1">
        <f t="shared" si="8"/>
        <v>3.2469999999999999E-3</v>
      </c>
      <c r="T5" s="1">
        <v>0.16750000000000001</v>
      </c>
      <c r="U5" s="1">
        <f t="shared" si="9"/>
        <v>1.6750000000000001E-3</v>
      </c>
      <c r="V5" s="1">
        <v>0.2074</v>
      </c>
      <c r="W5" s="1">
        <f t="shared" si="10"/>
        <v>2.0739999999999999E-3</v>
      </c>
      <c r="X5" s="1">
        <v>1.7999999999999999E-2</v>
      </c>
      <c r="Y5" s="1">
        <f t="shared" si="11"/>
        <v>1.7999999999999998E-4</v>
      </c>
      <c r="Z5" s="1">
        <v>48.383200000000002</v>
      </c>
      <c r="AA5" s="2">
        <v>12</v>
      </c>
      <c r="AB5" s="1">
        <v>100.53959999999999</v>
      </c>
      <c r="AC5" s="1" t="s">
        <v>25</v>
      </c>
      <c r="AD5" s="1">
        <v>3</v>
      </c>
      <c r="AE5" s="1">
        <v>11688</v>
      </c>
      <c r="AF5" s="1">
        <v>25321</v>
      </c>
      <c r="AG5" s="1">
        <v>38</v>
      </c>
    </row>
    <row r="6" spans="1:33" x14ac:dyDescent="0.25">
      <c r="A6" s="1" t="s">
        <v>26</v>
      </c>
      <c r="B6" s="1">
        <v>0.72819999999999996</v>
      </c>
      <c r="C6" s="1">
        <f t="shared" si="0"/>
        <v>7.2819999999999994E-3</v>
      </c>
      <c r="D6" s="1">
        <v>1.21E-2</v>
      </c>
      <c r="E6" s="1">
        <f t="shared" si="1"/>
        <v>1.21E-4</v>
      </c>
      <c r="F6" s="1">
        <v>4.4400000000000002E-2</v>
      </c>
      <c r="G6" s="1">
        <f t="shared" si="2"/>
        <v>4.44E-4</v>
      </c>
      <c r="H6" s="1">
        <v>2.8500000000000001E-2</v>
      </c>
      <c r="I6" s="1">
        <f t="shared" si="3"/>
        <v>2.8499999999999999E-4</v>
      </c>
      <c r="J6" s="1">
        <v>0.12659999999999999</v>
      </c>
      <c r="K6" s="1">
        <f t="shared" si="4"/>
        <v>1.266E-3</v>
      </c>
      <c r="L6" s="1">
        <v>38.589799999999997</v>
      </c>
      <c r="M6" s="1">
        <f t="shared" si="5"/>
        <v>0.38589799999999996</v>
      </c>
      <c r="N6" s="1">
        <v>1.12E-2</v>
      </c>
      <c r="O6" s="1">
        <f t="shared" si="6"/>
        <v>1.12E-4</v>
      </c>
      <c r="P6" s="1">
        <v>1.06E-2</v>
      </c>
      <c r="Q6" s="1">
        <f t="shared" si="7"/>
        <v>1.06E-4</v>
      </c>
      <c r="R6" s="1">
        <v>0.26279999999999998</v>
      </c>
      <c r="S6" s="1">
        <f t="shared" si="8"/>
        <v>2.6279999999999997E-3</v>
      </c>
      <c r="T6" s="1">
        <v>0.1447</v>
      </c>
      <c r="U6" s="1">
        <f t="shared" si="9"/>
        <v>1.4469999999999999E-3</v>
      </c>
      <c r="V6" s="1">
        <v>0.2203</v>
      </c>
      <c r="W6" s="1">
        <f t="shared" si="10"/>
        <v>2.2030000000000001E-3</v>
      </c>
      <c r="X6" s="1">
        <v>7.4999999999999997E-3</v>
      </c>
      <c r="Y6" s="1">
        <f t="shared" si="11"/>
        <v>7.4999999999999993E-5</v>
      </c>
      <c r="Z6" s="1">
        <v>48.362900000000003</v>
      </c>
      <c r="AA6" s="2">
        <v>12</v>
      </c>
      <c r="AB6" s="1">
        <v>100.54949999999999</v>
      </c>
      <c r="AC6" s="1" t="s">
        <v>27</v>
      </c>
      <c r="AD6" s="1">
        <v>4</v>
      </c>
      <c r="AE6" s="1">
        <v>11815</v>
      </c>
      <c r="AF6" s="1">
        <v>25314</v>
      </c>
      <c r="AG6" s="1">
        <v>38</v>
      </c>
    </row>
    <row r="7" spans="1:33" x14ac:dyDescent="0.25">
      <c r="A7" s="1" t="s">
        <v>28</v>
      </c>
      <c r="B7" s="1">
        <v>0.74739999999999995</v>
      </c>
      <c r="C7" s="1">
        <f t="shared" si="0"/>
        <v>7.4739999999999997E-3</v>
      </c>
      <c r="D7" s="1">
        <v>0</v>
      </c>
      <c r="E7" s="1">
        <f t="shared" si="1"/>
        <v>0</v>
      </c>
      <c r="F7" s="1">
        <v>1.5E-3</v>
      </c>
      <c r="G7" s="1">
        <f t="shared" si="2"/>
        <v>1.5E-5</v>
      </c>
      <c r="H7" s="1">
        <v>2.4E-2</v>
      </c>
      <c r="I7" s="1">
        <f t="shared" si="3"/>
        <v>2.4000000000000001E-4</v>
      </c>
      <c r="J7" s="1">
        <v>2.46E-2</v>
      </c>
      <c r="K7" s="1">
        <f t="shared" si="4"/>
        <v>2.4600000000000002E-4</v>
      </c>
      <c r="L7" s="1">
        <v>38.700000000000003</v>
      </c>
      <c r="M7" s="1">
        <f t="shared" si="5"/>
        <v>0.38700000000000001</v>
      </c>
      <c r="N7" s="1">
        <v>6.7999999999999996E-3</v>
      </c>
      <c r="O7" s="1">
        <f t="shared" si="6"/>
        <v>6.7999999999999999E-5</v>
      </c>
      <c r="P7" s="1">
        <v>1.5299999999999999E-2</v>
      </c>
      <c r="Q7" s="1">
        <f t="shared" si="7"/>
        <v>1.5300000000000001E-4</v>
      </c>
      <c r="R7" s="1">
        <v>0.28989999999999999</v>
      </c>
      <c r="S7" s="1">
        <f t="shared" si="8"/>
        <v>2.8990000000000001E-3</v>
      </c>
      <c r="T7" s="1">
        <v>0.1711</v>
      </c>
      <c r="U7" s="1">
        <f t="shared" si="9"/>
        <v>1.7110000000000001E-3</v>
      </c>
      <c r="V7" s="1">
        <v>0.20730000000000001</v>
      </c>
      <c r="W7" s="1">
        <f t="shared" si="10"/>
        <v>2.0730000000000002E-3</v>
      </c>
      <c r="X7" s="1">
        <v>1.47E-2</v>
      </c>
      <c r="Y7" s="1">
        <f t="shared" si="11"/>
        <v>1.47E-4</v>
      </c>
      <c r="Z7" s="1">
        <v>48.334200000000003</v>
      </c>
      <c r="AA7" s="2">
        <v>12</v>
      </c>
      <c r="AB7" s="1">
        <v>100.5368</v>
      </c>
      <c r="AC7" s="1" t="s">
        <v>29</v>
      </c>
      <c r="AD7" s="1">
        <v>5</v>
      </c>
      <c r="AE7" s="1">
        <v>11869</v>
      </c>
      <c r="AF7" s="1">
        <v>25734</v>
      </c>
      <c r="AG7" s="1">
        <v>35</v>
      </c>
    </row>
    <row r="8" spans="1:33" x14ac:dyDescent="0.25">
      <c r="A8" s="1" t="s">
        <v>30</v>
      </c>
      <c r="B8" s="1">
        <v>0.81989999999999996</v>
      </c>
      <c r="C8" s="1">
        <f t="shared" si="0"/>
        <v>8.1989999999999997E-3</v>
      </c>
      <c r="D8" s="1">
        <v>0</v>
      </c>
      <c r="E8" s="1">
        <f t="shared" si="1"/>
        <v>0</v>
      </c>
      <c r="F8" s="1">
        <v>2.3400000000000001E-2</v>
      </c>
      <c r="G8" s="1">
        <f t="shared" si="2"/>
        <v>2.34E-4</v>
      </c>
      <c r="H8" s="1">
        <v>2.7400000000000001E-2</v>
      </c>
      <c r="I8" s="1">
        <f t="shared" si="3"/>
        <v>2.7399999999999999E-4</v>
      </c>
      <c r="J8" s="1">
        <v>8.9999999999999998E-4</v>
      </c>
      <c r="K8" s="1">
        <f t="shared" si="4"/>
        <v>9.0000000000000002E-6</v>
      </c>
      <c r="L8" s="1">
        <v>38.399500000000003</v>
      </c>
      <c r="M8" s="1">
        <f t="shared" si="5"/>
        <v>0.38399500000000003</v>
      </c>
      <c r="N8" s="1">
        <v>2.1499999999999998E-2</v>
      </c>
      <c r="O8" s="1">
        <f t="shared" si="6"/>
        <v>2.1499999999999999E-4</v>
      </c>
      <c r="P8" s="1">
        <v>0</v>
      </c>
      <c r="Q8" s="1">
        <f t="shared" si="7"/>
        <v>0</v>
      </c>
      <c r="R8" s="1">
        <v>0.2984</v>
      </c>
      <c r="S8" s="1">
        <f t="shared" si="8"/>
        <v>2.9840000000000001E-3</v>
      </c>
      <c r="T8" s="1">
        <v>9.1600000000000001E-2</v>
      </c>
      <c r="U8" s="1">
        <f t="shared" si="9"/>
        <v>9.1600000000000004E-4</v>
      </c>
      <c r="V8" s="1">
        <v>0.22950000000000001</v>
      </c>
      <c r="W8" s="1">
        <f t="shared" si="10"/>
        <v>2.2950000000000002E-3</v>
      </c>
      <c r="X8" s="1">
        <v>1.8100000000000002E-2</v>
      </c>
      <c r="Y8" s="1">
        <f t="shared" si="11"/>
        <v>1.8100000000000001E-4</v>
      </c>
      <c r="Z8" s="1">
        <v>48.263199999999998</v>
      </c>
      <c r="AA8" s="2">
        <v>12</v>
      </c>
      <c r="AB8" s="1">
        <v>100.1934</v>
      </c>
      <c r="AC8" s="1" t="s">
        <v>31</v>
      </c>
      <c r="AD8" s="1">
        <v>6</v>
      </c>
      <c r="AE8" s="1">
        <v>11865</v>
      </c>
      <c r="AF8" s="1">
        <v>25844</v>
      </c>
      <c r="AG8" s="1">
        <v>35</v>
      </c>
    </row>
    <row r="9" spans="1:33" x14ac:dyDescent="0.25">
      <c r="A9" s="1" t="s">
        <v>32</v>
      </c>
      <c r="B9" s="1">
        <v>0.8458</v>
      </c>
      <c r="C9" s="1">
        <f t="shared" si="0"/>
        <v>8.4580000000000002E-3</v>
      </c>
      <c r="D9" s="1">
        <v>0</v>
      </c>
      <c r="E9" s="1">
        <f t="shared" si="1"/>
        <v>0</v>
      </c>
      <c r="F9" s="1">
        <v>1.14E-2</v>
      </c>
      <c r="G9" s="1">
        <f t="shared" si="2"/>
        <v>1.1400000000000001E-4</v>
      </c>
      <c r="H9" s="1">
        <v>0</v>
      </c>
      <c r="I9" s="1">
        <f t="shared" si="3"/>
        <v>0</v>
      </c>
      <c r="J9" s="1">
        <v>2.63E-2</v>
      </c>
      <c r="K9" s="1">
        <f t="shared" si="4"/>
        <v>2.63E-4</v>
      </c>
      <c r="L9" s="1">
        <v>38.255400000000002</v>
      </c>
      <c r="M9" s="1">
        <f t="shared" si="5"/>
        <v>0.38255400000000001</v>
      </c>
      <c r="N9" s="1">
        <v>1.6199999999999999E-2</v>
      </c>
      <c r="O9" s="1">
        <f t="shared" si="6"/>
        <v>1.6199999999999998E-4</v>
      </c>
      <c r="P9" s="1">
        <v>8.0000000000000002E-3</v>
      </c>
      <c r="Q9" s="1">
        <f t="shared" si="7"/>
        <v>8.0000000000000007E-5</v>
      </c>
      <c r="R9" s="1">
        <v>0.29609999999999997</v>
      </c>
      <c r="S9" s="1">
        <f t="shared" si="8"/>
        <v>2.9609999999999997E-3</v>
      </c>
      <c r="T9" s="1">
        <v>0.1409</v>
      </c>
      <c r="U9" s="1">
        <f t="shared" si="9"/>
        <v>1.4089999999999999E-3</v>
      </c>
      <c r="V9" s="1">
        <v>0.2112</v>
      </c>
      <c r="W9" s="1">
        <f t="shared" si="10"/>
        <v>2.1120000000000002E-3</v>
      </c>
      <c r="X9" s="1">
        <v>0</v>
      </c>
      <c r="Y9" s="1">
        <f t="shared" si="11"/>
        <v>0</v>
      </c>
      <c r="Z9" s="1">
        <v>48.209299999999999</v>
      </c>
      <c r="AA9" s="2">
        <v>12</v>
      </c>
      <c r="AB9" s="1">
        <v>100.0205</v>
      </c>
      <c r="AC9" s="1" t="s">
        <v>33</v>
      </c>
      <c r="AD9" s="1">
        <v>7</v>
      </c>
      <c r="AE9" s="1">
        <v>11870</v>
      </c>
      <c r="AF9" s="1">
        <v>26203</v>
      </c>
      <c r="AG9" s="1">
        <v>35</v>
      </c>
    </row>
    <row r="10" spans="1:33" x14ac:dyDescent="0.25">
      <c r="A10" s="1" t="s">
        <v>34</v>
      </c>
      <c r="B10" s="1">
        <v>0.55120000000000002</v>
      </c>
      <c r="C10" s="1">
        <f t="shared" si="0"/>
        <v>5.5120000000000004E-3</v>
      </c>
      <c r="D10" s="1">
        <v>0.71440000000000003</v>
      </c>
      <c r="E10" s="1">
        <f t="shared" si="1"/>
        <v>7.1440000000000002E-3</v>
      </c>
      <c r="F10" s="1">
        <v>1.5065</v>
      </c>
      <c r="G10" s="1">
        <f t="shared" si="2"/>
        <v>1.5065E-2</v>
      </c>
      <c r="H10" s="1">
        <v>0.29949999999999999</v>
      </c>
      <c r="I10" s="1">
        <f t="shared" si="3"/>
        <v>2.9949999999999998E-3</v>
      </c>
      <c r="J10" s="1">
        <v>0.1197</v>
      </c>
      <c r="K10" s="1">
        <f t="shared" si="4"/>
        <v>1.1969999999999999E-3</v>
      </c>
      <c r="L10" s="1">
        <v>36.166400000000003</v>
      </c>
      <c r="M10" s="1">
        <f t="shared" si="5"/>
        <v>0.36166400000000004</v>
      </c>
      <c r="N10" s="1">
        <v>0</v>
      </c>
      <c r="O10" s="1">
        <f t="shared" si="6"/>
        <v>0</v>
      </c>
      <c r="P10" s="1">
        <v>7.0099999999999996E-2</v>
      </c>
      <c r="Q10" s="1">
        <f t="shared" si="7"/>
        <v>7.0099999999999991E-4</v>
      </c>
      <c r="R10" s="1">
        <v>0.2271</v>
      </c>
      <c r="S10" s="1">
        <f t="shared" si="8"/>
        <v>2.271E-3</v>
      </c>
      <c r="T10" s="1">
        <v>8.6699999999999999E-2</v>
      </c>
      <c r="U10" s="1">
        <f t="shared" si="9"/>
        <v>8.6700000000000004E-4</v>
      </c>
      <c r="V10" s="1">
        <v>0.1983</v>
      </c>
      <c r="W10" s="1">
        <f t="shared" si="10"/>
        <v>1.983E-3</v>
      </c>
      <c r="X10" s="1">
        <v>0.17219999999999999</v>
      </c>
      <c r="Y10" s="1">
        <f t="shared" si="11"/>
        <v>1.722E-3</v>
      </c>
      <c r="Z10" s="1">
        <v>49.711399999999998</v>
      </c>
      <c r="AA10" s="2">
        <v>12</v>
      </c>
      <c r="AB10" s="1">
        <v>101.82340000000001</v>
      </c>
      <c r="AC10" s="1" t="s">
        <v>35</v>
      </c>
      <c r="AD10" s="1">
        <v>8</v>
      </c>
      <c r="AE10" s="1">
        <v>11720</v>
      </c>
      <c r="AF10" s="1">
        <v>26572</v>
      </c>
      <c r="AG10" s="1">
        <v>35</v>
      </c>
    </row>
    <row r="11" spans="1:33" x14ac:dyDescent="0.25">
      <c r="A11" s="1" t="s">
        <v>36</v>
      </c>
      <c r="B11" s="1">
        <v>0.79079999999999995</v>
      </c>
      <c r="C11" s="1">
        <f t="shared" si="0"/>
        <v>7.9080000000000001E-3</v>
      </c>
      <c r="D11" s="1">
        <v>0</v>
      </c>
      <c r="E11" s="1">
        <f t="shared" si="1"/>
        <v>0</v>
      </c>
      <c r="F11" s="1">
        <v>2.5600000000000001E-2</v>
      </c>
      <c r="G11" s="1">
        <f t="shared" si="2"/>
        <v>2.5599999999999999E-4</v>
      </c>
      <c r="H11" s="1">
        <v>1.7399999999999999E-2</v>
      </c>
      <c r="I11" s="1">
        <f t="shared" si="3"/>
        <v>1.74E-4</v>
      </c>
      <c r="J11" s="1">
        <v>3.04E-2</v>
      </c>
      <c r="K11" s="1">
        <f t="shared" si="4"/>
        <v>3.0400000000000002E-4</v>
      </c>
      <c r="L11" s="1">
        <v>38.2044</v>
      </c>
      <c r="M11" s="1">
        <f t="shared" si="5"/>
        <v>0.38204399999999999</v>
      </c>
      <c r="N11" s="1">
        <v>1.0800000000000001E-2</v>
      </c>
      <c r="O11" s="1">
        <f t="shared" si="6"/>
        <v>1.0800000000000001E-4</v>
      </c>
      <c r="P11" s="1">
        <v>1.49E-2</v>
      </c>
      <c r="Q11" s="1">
        <f t="shared" si="7"/>
        <v>1.4899999999999999E-4</v>
      </c>
      <c r="R11" s="1">
        <v>0.31059999999999999</v>
      </c>
      <c r="S11" s="1">
        <f t="shared" si="8"/>
        <v>3.1059999999999998E-3</v>
      </c>
      <c r="T11" s="1">
        <v>0.13100000000000001</v>
      </c>
      <c r="U11" s="1">
        <f t="shared" si="9"/>
        <v>1.31E-3</v>
      </c>
      <c r="V11" s="1">
        <v>0.2392</v>
      </c>
      <c r="W11" s="1">
        <f t="shared" si="10"/>
        <v>2.392E-3</v>
      </c>
      <c r="X11" s="1">
        <v>4.1000000000000003E-3</v>
      </c>
      <c r="Y11" s="1">
        <f t="shared" si="11"/>
        <v>4.1E-5</v>
      </c>
      <c r="Z11" s="1">
        <v>48.220999999999997</v>
      </c>
      <c r="AA11" s="2">
        <v>12</v>
      </c>
      <c r="AB11" s="1">
        <v>100.0003</v>
      </c>
      <c r="AC11" s="1" t="s">
        <v>37</v>
      </c>
      <c r="AD11" s="1">
        <v>9</v>
      </c>
      <c r="AE11" s="1">
        <v>11635</v>
      </c>
      <c r="AF11" s="1">
        <v>26573</v>
      </c>
      <c r="AG11" s="1">
        <v>35</v>
      </c>
    </row>
    <row r="12" spans="1:33" x14ac:dyDescent="0.25">
      <c r="A12" s="1" t="s">
        <v>38</v>
      </c>
      <c r="B12" s="1">
        <v>0.90049999999999997</v>
      </c>
      <c r="C12" s="1">
        <f t="shared" si="0"/>
        <v>9.0049999999999991E-3</v>
      </c>
      <c r="D12" s="1">
        <v>2.5000000000000001E-3</v>
      </c>
      <c r="E12" s="1">
        <f t="shared" si="1"/>
        <v>2.5000000000000001E-5</v>
      </c>
      <c r="F12" s="1">
        <v>1.6199999999999999E-2</v>
      </c>
      <c r="G12" s="1">
        <f t="shared" si="2"/>
        <v>1.6199999999999998E-4</v>
      </c>
      <c r="H12" s="1">
        <v>2.8299999999999999E-2</v>
      </c>
      <c r="I12" s="1">
        <f t="shared" si="3"/>
        <v>2.8299999999999999E-4</v>
      </c>
      <c r="J12" s="1">
        <v>3.4500000000000003E-2</v>
      </c>
      <c r="K12" s="1">
        <f t="shared" si="4"/>
        <v>3.4500000000000004E-4</v>
      </c>
      <c r="L12" s="1">
        <v>38.062399999999997</v>
      </c>
      <c r="M12" s="1">
        <f t="shared" si="5"/>
        <v>0.38062399999999996</v>
      </c>
      <c r="N12" s="1">
        <v>1.72E-2</v>
      </c>
      <c r="O12" s="1">
        <f t="shared" si="6"/>
        <v>1.7200000000000001E-4</v>
      </c>
      <c r="P12" s="1">
        <v>1.8499999999999999E-2</v>
      </c>
      <c r="Q12" s="1">
        <f t="shared" si="7"/>
        <v>1.85E-4</v>
      </c>
      <c r="R12" s="1">
        <v>0.26479999999999998</v>
      </c>
      <c r="S12" s="1">
        <f t="shared" si="8"/>
        <v>2.6479999999999997E-3</v>
      </c>
      <c r="T12" s="1">
        <v>0.1656</v>
      </c>
      <c r="U12" s="1">
        <f t="shared" si="9"/>
        <v>1.6559999999999999E-3</v>
      </c>
      <c r="V12" s="1">
        <v>0.2326</v>
      </c>
      <c r="W12" s="1">
        <f t="shared" si="10"/>
        <v>2.3259999999999999E-3</v>
      </c>
      <c r="X12" s="1">
        <v>0</v>
      </c>
      <c r="Y12" s="1">
        <f t="shared" si="11"/>
        <v>0</v>
      </c>
      <c r="Z12" s="1">
        <v>48.232900000000001</v>
      </c>
      <c r="AA12" s="2">
        <v>12</v>
      </c>
      <c r="AB12" s="1">
        <v>99.976100000000002</v>
      </c>
      <c r="AC12" s="1" t="s">
        <v>39</v>
      </c>
      <c r="AD12" s="1">
        <v>10</v>
      </c>
      <c r="AE12" s="1">
        <v>11633</v>
      </c>
      <c r="AF12" s="1">
        <v>26612</v>
      </c>
      <c r="AG12" s="1">
        <v>35</v>
      </c>
    </row>
    <row r="13" spans="1:33" x14ac:dyDescent="0.25">
      <c r="A13" s="1" t="s">
        <v>40</v>
      </c>
      <c r="B13" s="1">
        <v>0.60899999999999999</v>
      </c>
      <c r="C13" s="1">
        <f t="shared" si="0"/>
        <v>6.0899999999999999E-3</v>
      </c>
      <c r="D13" s="1">
        <v>0.32319999999999999</v>
      </c>
      <c r="E13" s="1">
        <f t="shared" si="1"/>
        <v>3.2320000000000001E-3</v>
      </c>
      <c r="F13" s="1">
        <v>0.59430000000000005</v>
      </c>
      <c r="G13" s="1">
        <f t="shared" si="2"/>
        <v>5.9430000000000004E-3</v>
      </c>
      <c r="H13" s="1">
        <v>0.15770000000000001</v>
      </c>
      <c r="I13" s="1">
        <f t="shared" si="3"/>
        <v>1.5770000000000001E-3</v>
      </c>
      <c r="J13" s="1">
        <v>9.2999999999999999E-2</v>
      </c>
      <c r="K13" s="1">
        <f t="shared" si="4"/>
        <v>9.2999999999999995E-4</v>
      </c>
      <c r="L13" s="1">
        <v>37.594499999999996</v>
      </c>
      <c r="M13" s="1">
        <f t="shared" si="5"/>
        <v>0.37594499999999997</v>
      </c>
      <c r="N13" s="1">
        <v>2.9399999999999999E-2</v>
      </c>
      <c r="O13" s="1">
        <f t="shared" si="6"/>
        <v>2.9399999999999999E-4</v>
      </c>
      <c r="P13" s="1">
        <v>1.7999999999999999E-2</v>
      </c>
      <c r="Q13" s="1">
        <f t="shared" si="7"/>
        <v>1.7999999999999998E-4</v>
      </c>
      <c r="R13" s="1">
        <v>0.2505</v>
      </c>
      <c r="S13" s="1">
        <f t="shared" si="8"/>
        <v>2.5049999999999998E-3</v>
      </c>
      <c r="T13" s="1">
        <v>0.1022</v>
      </c>
      <c r="U13" s="1">
        <f t="shared" si="9"/>
        <v>1.0219999999999999E-3</v>
      </c>
      <c r="V13" s="1">
        <v>0.2331</v>
      </c>
      <c r="W13" s="1">
        <f t="shared" si="10"/>
        <v>2.3310000000000002E-3</v>
      </c>
      <c r="X13" s="1">
        <v>7.7399999999999997E-2</v>
      </c>
      <c r="Y13" s="1">
        <f t="shared" si="11"/>
        <v>7.7399999999999995E-4</v>
      </c>
      <c r="Z13" s="1">
        <v>48.844700000000003</v>
      </c>
      <c r="AA13" s="2">
        <v>12</v>
      </c>
      <c r="AB13" s="1">
        <v>100.92700000000001</v>
      </c>
      <c r="AC13" s="1" t="s">
        <v>41</v>
      </c>
      <c r="AD13" s="1">
        <v>11</v>
      </c>
      <c r="AE13" s="1">
        <v>11482</v>
      </c>
      <c r="AF13" s="1">
        <v>26659</v>
      </c>
      <c r="AG13" s="1">
        <v>35</v>
      </c>
    </row>
    <row r="14" spans="1:33" x14ac:dyDescent="0.25">
      <c r="A14" s="1" t="s">
        <v>42</v>
      </c>
      <c r="B14" s="1">
        <v>0.65129999999999999</v>
      </c>
      <c r="C14" s="1">
        <f t="shared" si="0"/>
        <v>6.5129999999999997E-3</v>
      </c>
      <c r="D14" s="1">
        <v>3.3999999999999998E-3</v>
      </c>
      <c r="E14" s="1">
        <f t="shared" si="1"/>
        <v>3.4E-5</v>
      </c>
      <c r="F14" s="1">
        <v>4.8999999999999998E-3</v>
      </c>
      <c r="G14" s="1">
        <f t="shared" si="2"/>
        <v>4.8999999999999998E-5</v>
      </c>
      <c r="H14" s="1">
        <v>8.8400000000000006E-2</v>
      </c>
      <c r="I14" s="1">
        <f t="shared" si="3"/>
        <v>8.8400000000000002E-4</v>
      </c>
      <c r="J14" s="1">
        <v>0.1348</v>
      </c>
      <c r="K14" s="1">
        <f t="shared" si="4"/>
        <v>1.348E-3</v>
      </c>
      <c r="L14" s="1">
        <v>38.766599999999997</v>
      </c>
      <c r="M14" s="1">
        <f t="shared" si="5"/>
        <v>0.38766599999999996</v>
      </c>
      <c r="N14" s="1">
        <v>2.5499999999999998E-2</v>
      </c>
      <c r="O14" s="1">
        <f t="shared" si="6"/>
        <v>2.5499999999999996E-4</v>
      </c>
      <c r="P14" s="1">
        <v>5.7000000000000002E-3</v>
      </c>
      <c r="Q14" s="1">
        <f t="shared" si="7"/>
        <v>5.7000000000000003E-5</v>
      </c>
      <c r="R14" s="1">
        <v>0.2409</v>
      </c>
      <c r="S14" s="1">
        <f t="shared" si="8"/>
        <v>2.4090000000000001E-3</v>
      </c>
      <c r="T14" s="1">
        <v>0.12820000000000001</v>
      </c>
      <c r="U14" s="1">
        <f t="shared" si="9"/>
        <v>1.2820000000000002E-3</v>
      </c>
      <c r="V14" s="1">
        <v>0.25700000000000001</v>
      </c>
      <c r="W14" s="1">
        <f t="shared" si="10"/>
        <v>2.5700000000000002E-3</v>
      </c>
      <c r="X14" s="1">
        <v>4.4999999999999997E-3</v>
      </c>
      <c r="Y14" s="1">
        <f t="shared" si="11"/>
        <v>4.4999999999999996E-5</v>
      </c>
      <c r="Z14" s="1">
        <v>48.381100000000004</v>
      </c>
      <c r="AA14" s="2">
        <v>12</v>
      </c>
      <c r="AB14" s="1">
        <v>100.69240000000001</v>
      </c>
      <c r="AC14" s="1" t="s">
        <v>43</v>
      </c>
      <c r="AD14" s="1">
        <v>12</v>
      </c>
      <c r="AE14" s="1">
        <v>11435</v>
      </c>
      <c r="AF14" s="1">
        <v>26850</v>
      </c>
      <c r="AG14" s="1">
        <v>35</v>
      </c>
    </row>
    <row r="15" spans="1:33" x14ac:dyDescent="0.25">
      <c r="A15" s="1" t="s">
        <v>44</v>
      </c>
      <c r="B15" s="1">
        <v>0.84179999999999999</v>
      </c>
      <c r="C15" s="1">
        <f t="shared" si="0"/>
        <v>8.4180000000000001E-3</v>
      </c>
      <c r="D15" s="1">
        <v>0.15939999999999999</v>
      </c>
      <c r="E15" s="1">
        <f t="shared" si="1"/>
        <v>1.5939999999999999E-3</v>
      </c>
      <c r="F15" s="1">
        <v>0.28289999999999998</v>
      </c>
      <c r="G15" s="1">
        <f t="shared" si="2"/>
        <v>2.8289999999999999E-3</v>
      </c>
      <c r="H15" s="1">
        <v>9.5899999999999999E-2</v>
      </c>
      <c r="I15" s="1">
        <f t="shared" si="3"/>
        <v>9.59E-4</v>
      </c>
      <c r="J15" s="1">
        <v>7.1400000000000005E-2</v>
      </c>
      <c r="K15" s="1">
        <f t="shared" si="4"/>
        <v>7.1400000000000001E-4</v>
      </c>
      <c r="L15" s="1">
        <v>37.952599999999997</v>
      </c>
      <c r="M15" s="1">
        <f t="shared" si="5"/>
        <v>0.37952599999999997</v>
      </c>
      <c r="N15" s="1">
        <v>1.9800000000000002E-2</v>
      </c>
      <c r="O15" s="1">
        <f t="shared" si="6"/>
        <v>1.9800000000000002E-4</v>
      </c>
      <c r="P15" s="1">
        <v>6.4999999999999997E-3</v>
      </c>
      <c r="Q15" s="1">
        <f t="shared" si="7"/>
        <v>6.4999999999999994E-5</v>
      </c>
      <c r="R15" s="1">
        <v>0.26240000000000002</v>
      </c>
      <c r="S15" s="1">
        <f t="shared" si="8"/>
        <v>2.624E-3</v>
      </c>
      <c r="T15" s="1">
        <v>0.13639999999999999</v>
      </c>
      <c r="U15" s="1">
        <f t="shared" si="9"/>
        <v>1.364E-3</v>
      </c>
      <c r="V15" s="1">
        <v>0.2263</v>
      </c>
      <c r="W15" s="1">
        <f t="shared" si="10"/>
        <v>2.2629999999999998E-3</v>
      </c>
      <c r="X15" s="1">
        <v>5.4899999999999997E-2</v>
      </c>
      <c r="Y15" s="1">
        <f t="shared" si="11"/>
        <v>5.4900000000000001E-4</v>
      </c>
      <c r="Z15" s="1">
        <v>48.598599999999998</v>
      </c>
      <c r="AA15" s="2">
        <v>12</v>
      </c>
      <c r="AB15" s="1">
        <v>100.7089</v>
      </c>
      <c r="AC15" s="1" t="s">
        <v>45</v>
      </c>
      <c r="AD15" s="1">
        <v>13</v>
      </c>
      <c r="AE15" s="1">
        <v>11271</v>
      </c>
      <c r="AF15" s="1">
        <v>27257</v>
      </c>
      <c r="AG15" s="1">
        <v>33</v>
      </c>
    </row>
    <row r="16" spans="1:33" x14ac:dyDescent="0.25">
      <c r="A16" s="1" t="s">
        <v>46</v>
      </c>
      <c r="B16" s="1">
        <v>0.92030000000000001</v>
      </c>
      <c r="C16" s="1">
        <f t="shared" si="0"/>
        <v>9.2029999999999994E-3</v>
      </c>
      <c r="D16" s="1">
        <v>7.8100000000000003E-2</v>
      </c>
      <c r="E16" s="1">
        <f t="shared" si="1"/>
        <v>7.8100000000000001E-4</v>
      </c>
      <c r="F16" s="1">
        <v>0.21379999999999999</v>
      </c>
      <c r="G16" s="1">
        <f t="shared" si="2"/>
        <v>2.1379999999999997E-3</v>
      </c>
      <c r="H16" s="1">
        <v>4.7399999999999998E-2</v>
      </c>
      <c r="I16" s="1">
        <f t="shared" si="3"/>
        <v>4.7399999999999997E-4</v>
      </c>
      <c r="J16" s="1">
        <v>3.0200000000000001E-2</v>
      </c>
      <c r="K16" s="1">
        <f t="shared" si="4"/>
        <v>3.0200000000000002E-4</v>
      </c>
      <c r="L16" s="1">
        <v>38.0383</v>
      </c>
      <c r="M16" s="1">
        <f t="shared" si="5"/>
        <v>0.38038299999999997</v>
      </c>
      <c r="N16" s="1">
        <v>0</v>
      </c>
      <c r="O16" s="1">
        <f t="shared" si="6"/>
        <v>0</v>
      </c>
      <c r="P16" s="1">
        <v>9.9000000000000008E-3</v>
      </c>
      <c r="Q16" s="1">
        <f t="shared" si="7"/>
        <v>9.9000000000000008E-5</v>
      </c>
      <c r="R16" s="1">
        <v>0.25890000000000002</v>
      </c>
      <c r="S16" s="1">
        <f t="shared" si="8"/>
        <v>2.5890000000000002E-3</v>
      </c>
      <c r="T16" s="1">
        <v>0.1394</v>
      </c>
      <c r="U16" s="1">
        <f t="shared" si="9"/>
        <v>1.3940000000000001E-3</v>
      </c>
      <c r="V16" s="1">
        <v>0.22819999999999999</v>
      </c>
      <c r="W16" s="1">
        <f t="shared" si="10"/>
        <v>2.2819999999999997E-3</v>
      </c>
      <c r="X16" s="1">
        <v>2.6599999999999999E-2</v>
      </c>
      <c r="Y16" s="1">
        <f t="shared" si="11"/>
        <v>2.6599999999999996E-4</v>
      </c>
      <c r="Z16" s="1">
        <v>48.507399999999997</v>
      </c>
      <c r="AA16" s="2">
        <v>12</v>
      </c>
      <c r="AB16" s="1">
        <v>100.49850000000001</v>
      </c>
      <c r="AC16" s="1" t="s">
        <v>47</v>
      </c>
      <c r="AD16" s="1">
        <v>14</v>
      </c>
      <c r="AE16" s="1">
        <v>11360</v>
      </c>
      <c r="AF16" s="1">
        <v>27431</v>
      </c>
      <c r="AG16" s="1">
        <v>33</v>
      </c>
    </row>
    <row r="17" spans="1:33" x14ac:dyDescent="0.25">
      <c r="A17" s="1" t="s">
        <v>48</v>
      </c>
      <c r="B17" s="5">
        <v>1.0177</v>
      </c>
      <c r="C17" s="1">
        <f t="shared" si="0"/>
        <v>1.0177E-2</v>
      </c>
      <c r="D17" s="1">
        <v>9.5399999999999999E-2</v>
      </c>
      <c r="E17" s="1">
        <f t="shared" si="1"/>
        <v>9.5399999999999999E-4</v>
      </c>
      <c r="F17" s="1">
        <v>6.1000000000000004E-3</v>
      </c>
      <c r="G17" s="1">
        <f t="shared" si="2"/>
        <v>6.1000000000000005E-5</v>
      </c>
      <c r="H17" s="1">
        <v>1.3299999999999999E-2</v>
      </c>
      <c r="I17" s="1">
        <f t="shared" si="3"/>
        <v>1.3299999999999998E-4</v>
      </c>
      <c r="J17" s="1">
        <v>5.3400000000000003E-2</v>
      </c>
      <c r="K17" s="1">
        <f t="shared" si="4"/>
        <v>5.3400000000000008E-4</v>
      </c>
      <c r="L17" s="1">
        <v>38.153300000000002</v>
      </c>
      <c r="M17" s="1">
        <f t="shared" si="5"/>
        <v>0.38153300000000001</v>
      </c>
      <c r="N17" s="1">
        <v>0</v>
      </c>
      <c r="O17" s="1">
        <f t="shared" si="6"/>
        <v>0</v>
      </c>
      <c r="P17" s="1">
        <v>5.1000000000000004E-3</v>
      </c>
      <c r="Q17" s="1">
        <f t="shared" si="7"/>
        <v>5.1000000000000006E-5</v>
      </c>
      <c r="R17" s="1">
        <v>0.2165</v>
      </c>
      <c r="S17" s="1">
        <f t="shared" si="8"/>
        <v>2.1649999999999998E-3</v>
      </c>
      <c r="T17" s="1">
        <v>0.1246</v>
      </c>
      <c r="U17" s="1">
        <f t="shared" si="9"/>
        <v>1.2459999999999999E-3</v>
      </c>
      <c r="V17" s="1">
        <v>0.25030000000000002</v>
      </c>
      <c r="W17" s="1">
        <f t="shared" si="10"/>
        <v>2.503E-3</v>
      </c>
      <c r="X17" s="1">
        <v>0</v>
      </c>
      <c r="Y17" s="1">
        <f t="shared" si="11"/>
        <v>0</v>
      </c>
      <c r="Z17" s="1">
        <v>48.3964</v>
      </c>
      <c r="AA17" s="2">
        <v>12</v>
      </c>
      <c r="AB17" s="1">
        <v>100.3321</v>
      </c>
      <c r="AC17" s="1" t="s">
        <v>49</v>
      </c>
      <c r="AD17" s="1">
        <v>15</v>
      </c>
      <c r="AE17" s="1">
        <v>11320</v>
      </c>
      <c r="AF17" s="1">
        <v>27521</v>
      </c>
      <c r="AG17" s="1">
        <v>33</v>
      </c>
    </row>
    <row r="18" spans="1:33" x14ac:dyDescent="0.25">
      <c r="A18" s="1" t="s">
        <v>50</v>
      </c>
      <c r="B18" s="1">
        <v>0.70809999999999995</v>
      </c>
      <c r="C18" s="1">
        <f t="shared" si="0"/>
        <v>7.0809999999999996E-3</v>
      </c>
      <c r="D18" s="1">
        <v>4.8999999999999998E-3</v>
      </c>
      <c r="E18" s="1">
        <f t="shared" si="1"/>
        <v>4.8999999999999998E-5</v>
      </c>
      <c r="F18" s="1">
        <v>0</v>
      </c>
      <c r="G18" s="1">
        <f t="shared" si="2"/>
        <v>0</v>
      </c>
      <c r="H18" s="1">
        <v>3.0000000000000001E-3</v>
      </c>
      <c r="I18" s="1">
        <f t="shared" si="3"/>
        <v>3.0000000000000001E-5</v>
      </c>
      <c r="J18" s="1">
        <v>4.5199999999999997E-2</v>
      </c>
      <c r="K18" s="1">
        <f t="shared" si="4"/>
        <v>4.5199999999999998E-4</v>
      </c>
      <c r="L18" s="1">
        <v>38.650700000000001</v>
      </c>
      <c r="M18" s="1">
        <f t="shared" si="5"/>
        <v>0.38650699999999999</v>
      </c>
      <c r="N18" s="1">
        <v>2.2000000000000001E-3</v>
      </c>
      <c r="O18" s="1">
        <f t="shared" si="6"/>
        <v>2.2000000000000003E-5</v>
      </c>
      <c r="P18" s="1">
        <v>1.1000000000000001E-3</v>
      </c>
      <c r="Q18" s="1">
        <f t="shared" si="7"/>
        <v>1.1000000000000001E-5</v>
      </c>
      <c r="R18" s="1">
        <v>0.27029999999999998</v>
      </c>
      <c r="S18" s="1">
        <f t="shared" si="8"/>
        <v>2.7029999999999997E-3</v>
      </c>
      <c r="T18" s="1">
        <v>0.1041</v>
      </c>
      <c r="U18" s="1">
        <f t="shared" si="9"/>
        <v>1.041E-3</v>
      </c>
      <c r="V18" s="1">
        <v>0.27129999999999999</v>
      </c>
      <c r="W18" s="1">
        <f t="shared" si="10"/>
        <v>2.7129999999999997E-3</v>
      </c>
      <c r="X18" s="1">
        <v>2.3999999999999998E-3</v>
      </c>
      <c r="Y18" s="1">
        <f t="shared" si="11"/>
        <v>2.3999999999999997E-5</v>
      </c>
      <c r="Z18" s="1">
        <v>48.322800000000001</v>
      </c>
      <c r="AA18" s="2">
        <v>12</v>
      </c>
      <c r="AB18" s="1">
        <v>100.3861</v>
      </c>
      <c r="AC18" s="1" t="s">
        <v>51</v>
      </c>
      <c r="AD18" s="1">
        <v>16</v>
      </c>
      <c r="AE18" s="1">
        <v>11161</v>
      </c>
      <c r="AF18" s="1">
        <v>27734</v>
      </c>
      <c r="AG18" s="1">
        <v>33</v>
      </c>
    </row>
    <row r="19" spans="1:33" x14ac:dyDescent="0.25">
      <c r="A19" s="1" t="s">
        <v>52</v>
      </c>
      <c r="B19" s="1">
        <v>0.72460000000000002</v>
      </c>
      <c r="C19" s="1">
        <f t="shared" si="0"/>
        <v>7.2459999999999998E-3</v>
      </c>
      <c r="D19" s="1">
        <v>0</v>
      </c>
      <c r="E19" s="1">
        <f t="shared" si="1"/>
        <v>0</v>
      </c>
      <c r="F19" s="1">
        <v>0</v>
      </c>
      <c r="G19" s="1">
        <f t="shared" si="2"/>
        <v>0</v>
      </c>
      <c r="H19" s="1">
        <v>0</v>
      </c>
      <c r="I19" s="1">
        <f t="shared" si="3"/>
        <v>0</v>
      </c>
      <c r="J19" s="1">
        <v>3.56E-2</v>
      </c>
      <c r="K19" s="1">
        <f t="shared" si="4"/>
        <v>3.5599999999999998E-4</v>
      </c>
      <c r="L19" s="1">
        <v>38.691400000000002</v>
      </c>
      <c r="M19" s="1">
        <f t="shared" si="5"/>
        <v>0.38691400000000004</v>
      </c>
      <c r="N19" s="1">
        <v>1.0200000000000001E-2</v>
      </c>
      <c r="O19" s="1">
        <f t="shared" si="6"/>
        <v>1.0200000000000001E-4</v>
      </c>
      <c r="P19" s="1">
        <v>1.3599999999999999E-2</v>
      </c>
      <c r="Q19" s="1">
        <f t="shared" si="7"/>
        <v>1.36E-4</v>
      </c>
      <c r="R19" s="1">
        <v>0.27750000000000002</v>
      </c>
      <c r="S19" s="1">
        <f t="shared" si="8"/>
        <v>2.7750000000000001E-3</v>
      </c>
      <c r="T19" s="1">
        <v>0.14940000000000001</v>
      </c>
      <c r="U19" s="1">
        <f t="shared" si="9"/>
        <v>1.4940000000000001E-3</v>
      </c>
      <c r="V19" s="1">
        <v>0.20430000000000001</v>
      </c>
      <c r="W19" s="1">
        <f t="shared" si="10"/>
        <v>2.0430000000000001E-3</v>
      </c>
      <c r="X19" s="1">
        <v>0</v>
      </c>
      <c r="Y19" s="1">
        <f t="shared" si="11"/>
        <v>0</v>
      </c>
      <c r="Z19" s="1">
        <v>48.291600000000003</v>
      </c>
      <c r="AA19" s="2">
        <v>12</v>
      </c>
      <c r="AB19" s="1">
        <v>100.3981</v>
      </c>
      <c r="AC19" s="1" t="s">
        <v>53</v>
      </c>
      <c r="AD19" s="1">
        <v>17</v>
      </c>
      <c r="AE19" s="1">
        <v>11055</v>
      </c>
      <c r="AF19" s="1">
        <v>27975</v>
      </c>
      <c r="AG19" s="1">
        <v>33</v>
      </c>
    </row>
    <row r="20" spans="1:33" x14ac:dyDescent="0.25">
      <c r="A20" s="1" t="s">
        <v>54</v>
      </c>
      <c r="B20" s="1">
        <v>0.60919999999999996</v>
      </c>
      <c r="C20" s="1">
        <f t="shared" si="0"/>
        <v>6.0919999999999993E-3</v>
      </c>
      <c r="D20" s="1">
        <v>0</v>
      </c>
      <c r="E20" s="1">
        <f t="shared" si="1"/>
        <v>0</v>
      </c>
      <c r="F20" s="1">
        <v>0</v>
      </c>
      <c r="G20" s="1">
        <f t="shared" si="2"/>
        <v>0</v>
      </c>
      <c r="H20" s="1">
        <v>0</v>
      </c>
      <c r="I20" s="1">
        <f t="shared" si="3"/>
        <v>0</v>
      </c>
      <c r="J20" s="1">
        <v>6.0600000000000001E-2</v>
      </c>
      <c r="K20" s="1">
        <f t="shared" si="4"/>
        <v>6.0599999999999998E-4</v>
      </c>
      <c r="L20" s="1">
        <v>38.881500000000003</v>
      </c>
      <c r="M20" s="1">
        <f t="shared" si="5"/>
        <v>0.38881500000000002</v>
      </c>
      <c r="N20" s="1">
        <v>3.1399999999999997E-2</v>
      </c>
      <c r="O20" s="1">
        <f t="shared" si="6"/>
        <v>3.1399999999999999E-4</v>
      </c>
      <c r="P20" s="1">
        <v>0</v>
      </c>
      <c r="Q20" s="1">
        <f t="shared" si="7"/>
        <v>0</v>
      </c>
      <c r="R20" s="1">
        <v>0.3322</v>
      </c>
      <c r="S20" s="1">
        <f t="shared" si="8"/>
        <v>3.3219999999999999E-3</v>
      </c>
      <c r="T20" s="1">
        <v>0.1205</v>
      </c>
      <c r="U20" s="1">
        <f t="shared" si="9"/>
        <v>1.2049999999999999E-3</v>
      </c>
      <c r="V20" s="1">
        <v>0.20610000000000001</v>
      </c>
      <c r="W20" s="1">
        <f t="shared" si="10"/>
        <v>2.0609999999999999E-3</v>
      </c>
      <c r="X20" s="1">
        <v>4.1000000000000003E-3</v>
      </c>
      <c r="Y20" s="1">
        <f t="shared" si="11"/>
        <v>4.1E-5</v>
      </c>
      <c r="Z20" s="1">
        <v>48.283999999999999</v>
      </c>
      <c r="AA20" s="2">
        <v>12</v>
      </c>
      <c r="AB20" s="1">
        <v>100.52970000000001</v>
      </c>
      <c r="AC20" s="1" t="s">
        <v>55</v>
      </c>
      <c r="AD20" s="1">
        <v>18</v>
      </c>
      <c r="AE20" s="1">
        <v>11030</v>
      </c>
      <c r="AF20" s="1">
        <v>28016</v>
      </c>
      <c r="AG20" s="1">
        <v>33</v>
      </c>
    </row>
    <row r="21" spans="1:33" x14ac:dyDescent="0.25">
      <c r="A21" s="1" t="s">
        <v>56</v>
      </c>
      <c r="B21" s="1">
        <v>1.0694999999999999</v>
      </c>
      <c r="C21" s="1">
        <f t="shared" si="0"/>
        <v>1.0695E-2</v>
      </c>
      <c r="D21" s="1">
        <v>0.6774</v>
      </c>
      <c r="E21" s="1">
        <f t="shared" si="1"/>
        <v>6.7739999999999996E-3</v>
      </c>
      <c r="F21" s="1">
        <v>0.79359999999999997</v>
      </c>
      <c r="G21" s="1">
        <f t="shared" si="2"/>
        <v>7.9360000000000003E-3</v>
      </c>
      <c r="H21" s="1">
        <v>0.16170000000000001</v>
      </c>
      <c r="I21" s="1">
        <f t="shared" si="3"/>
        <v>1.6170000000000002E-3</v>
      </c>
      <c r="J21" s="1">
        <v>0.1019</v>
      </c>
      <c r="K21" s="1">
        <f t="shared" si="4"/>
        <v>1.0189999999999999E-3</v>
      </c>
      <c r="L21" s="1">
        <v>36.2761</v>
      </c>
      <c r="M21" s="1">
        <f t="shared" si="5"/>
        <v>0.362761</v>
      </c>
      <c r="N21" s="1">
        <v>0</v>
      </c>
      <c r="O21" s="1">
        <f t="shared" si="6"/>
        <v>0</v>
      </c>
      <c r="P21" s="1">
        <v>1.6899999999999998E-2</v>
      </c>
      <c r="Q21" s="1">
        <f t="shared" si="7"/>
        <v>1.6899999999999999E-4</v>
      </c>
      <c r="R21" s="1">
        <v>9.3600000000000003E-2</v>
      </c>
      <c r="S21" s="1">
        <f t="shared" si="8"/>
        <v>9.3599999999999998E-4</v>
      </c>
      <c r="T21" s="1">
        <v>4.5900000000000003E-2</v>
      </c>
      <c r="U21" s="1">
        <f t="shared" si="9"/>
        <v>4.5900000000000004E-4</v>
      </c>
      <c r="V21" s="1">
        <v>0.22370000000000001</v>
      </c>
      <c r="W21" s="1">
        <f t="shared" si="10"/>
        <v>2.2370000000000003E-3</v>
      </c>
      <c r="X21" s="1">
        <v>8.4599999999999995E-2</v>
      </c>
      <c r="Y21" s="1">
        <f t="shared" si="11"/>
        <v>8.4599999999999996E-4</v>
      </c>
      <c r="Z21" s="1">
        <v>49.103299999999997</v>
      </c>
      <c r="AA21" s="2">
        <v>12</v>
      </c>
      <c r="AB21" s="1">
        <v>100.6482</v>
      </c>
      <c r="AC21" s="1" t="s">
        <v>57</v>
      </c>
      <c r="AD21" s="1">
        <v>19</v>
      </c>
      <c r="AE21" s="1">
        <v>11002</v>
      </c>
      <c r="AF21" s="1">
        <v>28067</v>
      </c>
      <c r="AG21" s="1">
        <v>33</v>
      </c>
    </row>
    <row r="22" spans="1:33" x14ac:dyDescent="0.25">
      <c r="A22" s="1" t="s">
        <v>58</v>
      </c>
      <c r="B22" s="1">
        <v>1.1846000000000001</v>
      </c>
      <c r="C22" s="1">
        <f t="shared" si="0"/>
        <v>1.1846000000000001E-2</v>
      </c>
      <c r="D22" s="1">
        <v>3.9E-2</v>
      </c>
      <c r="E22" s="1">
        <f t="shared" si="1"/>
        <v>3.8999999999999999E-4</v>
      </c>
      <c r="F22" s="1">
        <v>1.23E-2</v>
      </c>
      <c r="G22" s="1">
        <f t="shared" si="2"/>
        <v>1.2300000000000001E-4</v>
      </c>
      <c r="H22" s="1">
        <v>0</v>
      </c>
      <c r="I22" s="1">
        <f t="shared" si="3"/>
        <v>0</v>
      </c>
      <c r="J22" s="1">
        <v>0</v>
      </c>
      <c r="K22" s="1">
        <f t="shared" si="4"/>
        <v>0</v>
      </c>
      <c r="L22" s="1">
        <v>37.819600000000001</v>
      </c>
      <c r="M22" s="1">
        <f t="shared" si="5"/>
        <v>0.37819600000000003</v>
      </c>
      <c r="N22" s="1">
        <v>0</v>
      </c>
      <c r="O22" s="1">
        <f t="shared" si="6"/>
        <v>0</v>
      </c>
      <c r="P22" s="1">
        <v>3.9100000000000003E-2</v>
      </c>
      <c r="Q22" s="1">
        <f t="shared" si="7"/>
        <v>3.9100000000000002E-4</v>
      </c>
      <c r="R22" s="1">
        <v>0.22720000000000001</v>
      </c>
      <c r="S22" s="1">
        <f t="shared" si="8"/>
        <v>2.2720000000000001E-3</v>
      </c>
      <c r="T22" s="1">
        <v>7.4399999999999994E-2</v>
      </c>
      <c r="U22" s="1">
        <f t="shared" si="9"/>
        <v>7.4399999999999998E-4</v>
      </c>
      <c r="V22" s="1">
        <v>0.2137</v>
      </c>
      <c r="W22" s="1">
        <f t="shared" si="10"/>
        <v>2.137E-3</v>
      </c>
      <c r="X22" s="1">
        <v>3.7000000000000002E-3</v>
      </c>
      <c r="Y22" s="1">
        <f t="shared" si="11"/>
        <v>3.7000000000000005E-5</v>
      </c>
      <c r="Z22" s="1">
        <v>48.299300000000002</v>
      </c>
      <c r="AA22" s="2">
        <v>12</v>
      </c>
      <c r="AB22" s="1">
        <v>99.912800000000004</v>
      </c>
      <c r="AC22" s="1" t="s">
        <v>59</v>
      </c>
      <c r="AD22" s="1">
        <v>20</v>
      </c>
      <c r="AE22" s="1">
        <v>10992</v>
      </c>
      <c r="AF22" s="1">
        <v>28173</v>
      </c>
      <c r="AG22" s="1">
        <v>33</v>
      </c>
    </row>
    <row r="23" spans="1:33" x14ac:dyDescent="0.25">
      <c r="A23" s="1" t="s">
        <v>60</v>
      </c>
      <c r="B23" s="1">
        <v>1.1295999999999999</v>
      </c>
      <c r="C23" s="1">
        <f t="shared" si="0"/>
        <v>1.1295999999999999E-2</v>
      </c>
      <c r="D23" s="1">
        <v>7.9699999999999993E-2</v>
      </c>
      <c r="E23" s="1">
        <f t="shared" si="1"/>
        <v>7.9699999999999997E-4</v>
      </c>
      <c r="F23" s="1">
        <v>9.5999999999999992E-3</v>
      </c>
      <c r="G23" s="1">
        <f t="shared" si="2"/>
        <v>9.5999999999999989E-5</v>
      </c>
      <c r="H23" s="1">
        <v>0</v>
      </c>
      <c r="I23" s="1">
        <f t="shared" si="3"/>
        <v>0</v>
      </c>
      <c r="J23" s="1">
        <v>2.1299999999999999E-2</v>
      </c>
      <c r="K23" s="1">
        <f t="shared" si="4"/>
        <v>2.13E-4</v>
      </c>
      <c r="L23" s="1">
        <v>38.311700000000002</v>
      </c>
      <c r="M23" s="1">
        <f t="shared" si="5"/>
        <v>0.38311700000000004</v>
      </c>
      <c r="N23" s="1">
        <v>1.84E-2</v>
      </c>
      <c r="O23" s="1">
        <f t="shared" si="6"/>
        <v>1.84E-4</v>
      </c>
      <c r="P23" s="1">
        <v>3.3599999999999998E-2</v>
      </c>
      <c r="Q23" s="1">
        <f t="shared" si="7"/>
        <v>3.3599999999999998E-4</v>
      </c>
      <c r="R23" s="1">
        <v>0.1933</v>
      </c>
      <c r="S23" s="1">
        <f t="shared" si="8"/>
        <v>1.933E-3</v>
      </c>
      <c r="T23" s="1">
        <v>9.8100000000000007E-2</v>
      </c>
      <c r="U23" s="1">
        <f t="shared" si="9"/>
        <v>9.810000000000001E-4</v>
      </c>
      <c r="V23" s="1">
        <v>0.2155</v>
      </c>
      <c r="W23" s="1">
        <f t="shared" si="10"/>
        <v>2.1549999999999998E-3</v>
      </c>
      <c r="X23" s="1">
        <v>1.21E-2</v>
      </c>
      <c r="Y23" s="1">
        <f t="shared" si="11"/>
        <v>1.21E-4</v>
      </c>
      <c r="Z23" s="1">
        <v>48.499099999999999</v>
      </c>
      <c r="AA23" s="2">
        <v>12</v>
      </c>
      <c r="AB23" s="1">
        <v>100.6221</v>
      </c>
      <c r="AC23" s="1" t="s">
        <v>61</v>
      </c>
      <c r="AD23" s="1">
        <v>21</v>
      </c>
      <c r="AE23" s="1">
        <v>10874</v>
      </c>
      <c r="AF23" s="1">
        <v>28355</v>
      </c>
      <c r="AG23" s="1">
        <v>33</v>
      </c>
    </row>
    <row r="24" spans="1:33" x14ac:dyDescent="0.25">
      <c r="A24" s="1" t="s">
        <v>62</v>
      </c>
      <c r="B24" s="1">
        <v>1.1756</v>
      </c>
      <c r="C24" s="1">
        <f t="shared" si="0"/>
        <v>1.1755999999999999E-2</v>
      </c>
      <c r="D24" s="1">
        <v>6.3200000000000006E-2</v>
      </c>
      <c r="E24" s="1">
        <f t="shared" si="1"/>
        <v>6.3200000000000007E-4</v>
      </c>
      <c r="F24" s="1">
        <v>1.21E-2</v>
      </c>
      <c r="G24" s="1">
        <f t="shared" si="2"/>
        <v>1.21E-4</v>
      </c>
      <c r="H24" s="1">
        <v>0</v>
      </c>
      <c r="I24" s="1">
        <f t="shared" si="3"/>
        <v>0</v>
      </c>
      <c r="J24" s="1">
        <v>1.2999999999999999E-2</v>
      </c>
      <c r="K24" s="1">
        <f t="shared" si="4"/>
        <v>1.2999999999999999E-4</v>
      </c>
      <c r="L24" s="1">
        <v>38.1265</v>
      </c>
      <c r="M24" s="1">
        <f t="shared" si="5"/>
        <v>0.38126500000000002</v>
      </c>
      <c r="N24" s="1">
        <v>2.3900000000000001E-2</v>
      </c>
      <c r="O24" s="1">
        <f t="shared" si="6"/>
        <v>2.3900000000000001E-4</v>
      </c>
      <c r="P24" s="1">
        <v>2.8500000000000001E-2</v>
      </c>
      <c r="Q24" s="1">
        <f t="shared" si="7"/>
        <v>2.8499999999999999E-4</v>
      </c>
      <c r="R24" s="1">
        <v>0.19950000000000001</v>
      </c>
      <c r="S24" s="1">
        <f t="shared" si="8"/>
        <v>1.9950000000000002E-3</v>
      </c>
      <c r="T24" s="1">
        <v>0.16</v>
      </c>
      <c r="U24" s="1">
        <f t="shared" si="9"/>
        <v>1.6000000000000001E-3</v>
      </c>
      <c r="V24" s="1">
        <v>0.22620000000000001</v>
      </c>
      <c r="W24" s="1">
        <f t="shared" si="10"/>
        <v>2.2620000000000001E-3</v>
      </c>
      <c r="X24" s="1">
        <v>3.6900000000000002E-2</v>
      </c>
      <c r="Y24" s="1">
        <f t="shared" si="11"/>
        <v>3.6900000000000002E-4</v>
      </c>
      <c r="Z24" s="1">
        <v>48.475499999999997</v>
      </c>
      <c r="AA24" s="2">
        <v>12</v>
      </c>
      <c r="AB24" s="1">
        <v>100.5408</v>
      </c>
      <c r="AC24" s="1" t="s">
        <v>63</v>
      </c>
      <c r="AD24" s="1">
        <v>22</v>
      </c>
      <c r="AE24" s="1">
        <v>10850</v>
      </c>
      <c r="AF24" s="1">
        <v>28438</v>
      </c>
      <c r="AG24" s="1">
        <v>33</v>
      </c>
    </row>
    <row r="25" spans="1:33" x14ac:dyDescent="0.25">
      <c r="A25" s="1" t="s">
        <v>64</v>
      </c>
      <c r="B25" s="1">
        <v>0.50339999999999996</v>
      </c>
      <c r="C25" s="1">
        <f t="shared" si="0"/>
        <v>5.0339999999999994E-3</v>
      </c>
      <c r="D25" s="1">
        <v>9.7000000000000003E-3</v>
      </c>
      <c r="E25" s="1">
        <f t="shared" si="1"/>
        <v>9.7E-5</v>
      </c>
      <c r="F25" s="1">
        <v>0.01</v>
      </c>
      <c r="G25" s="1">
        <f t="shared" si="2"/>
        <v>1E-4</v>
      </c>
      <c r="H25" s="1">
        <v>1.8200000000000001E-2</v>
      </c>
      <c r="I25" s="1">
        <f t="shared" si="3"/>
        <v>1.8200000000000001E-4</v>
      </c>
      <c r="J25" s="1">
        <v>0.15060000000000001</v>
      </c>
      <c r="K25" s="1">
        <f t="shared" si="4"/>
        <v>1.5060000000000002E-3</v>
      </c>
      <c r="L25" s="1">
        <v>38.967399999999998</v>
      </c>
      <c r="M25" s="1">
        <f t="shared" si="5"/>
        <v>0.38967399999999996</v>
      </c>
      <c r="N25" s="1">
        <v>0</v>
      </c>
      <c r="O25" s="1">
        <f t="shared" si="6"/>
        <v>0</v>
      </c>
      <c r="P25" s="1">
        <v>6.1000000000000004E-3</v>
      </c>
      <c r="Q25" s="1">
        <f t="shared" si="7"/>
        <v>6.1000000000000005E-5</v>
      </c>
      <c r="R25" s="1">
        <v>2.2200000000000001E-2</v>
      </c>
      <c r="S25" s="1">
        <f t="shared" si="8"/>
        <v>2.22E-4</v>
      </c>
      <c r="T25" s="1">
        <v>1.9599999999999999E-2</v>
      </c>
      <c r="U25" s="1">
        <f t="shared" si="9"/>
        <v>1.9599999999999999E-4</v>
      </c>
      <c r="V25" s="1">
        <v>0.2555</v>
      </c>
      <c r="W25" s="1">
        <f t="shared" si="10"/>
        <v>2.555E-3</v>
      </c>
      <c r="X25" s="1">
        <v>2.7000000000000001E-3</v>
      </c>
      <c r="Y25" s="1">
        <f t="shared" si="11"/>
        <v>2.7000000000000002E-5</v>
      </c>
      <c r="Z25" s="1">
        <v>48.2774</v>
      </c>
      <c r="AA25" s="2">
        <v>12</v>
      </c>
      <c r="AB25" s="1">
        <v>100.2427</v>
      </c>
      <c r="AC25" s="1" t="s">
        <v>65</v>
      </c>
      <c r="AD25" s="1">
        <v>23</v>
      </c>
      <c r="AE25" s="1">
        <v>8736</v>
      </c>
      <c r="AF25" s="1">
        <v>25836</v>
      </c>
      <c r="AG25" s="1">
        <v>48</v>
      </c>
    </row>
    <row r="26" spans="1:33" x14ac:dyDescent="0.25">
      <c r="A26" s="1" t="s">
        <v>66</v>
      </c>
      <c r="B26" s="1">
        <v>0.25609999999999999</v>
      </c>
      <c r="C26" s="1">
        <f t="shared" si="0"/>
        <v>2.5609999999999999E-3</v>
      </c>
      <c r="D26" s="1">
        <v>0</v>
      </c>
      <c r="E26" s="1">
        <f t="shared" si="1"/>
        <v>0</v>
      </c>
      <c r="F26" s="1">
        <v>0</v>
      </c>
      <c r="G26" s="1">
        <f t="shared" si="2"/>
        <v>0</v>
      </c>
      <c r="H26" s="1">
        <v>0.84709999999999996</v>
      </c>
      <c r="I26" s="1">
        <f t="shared" si="3"/>
        <v>8.4709999999999994E-3</v>
      </c>
      <c r="J26" s="1">
        <v>7.9100000000000004E-2</v>
      </c>
      <c r="K26" s="1">
        <f t="shared" si="4"/>
        <v>7.9100000000000004E-4</v>
      </c>
      <c r="L26" s="1">
        <v>38.549799999999998</v>
      </c>
      <c r="M26" s="1">
        <f t="shared" si="5"/>
        <v>0.38549799999999995</v>
      </c>
      <c r="N26" s="1">
        <v>0</v>
      </c>
      <c r="O26" s="1">
        <f t="shared" si="6"/>
        <v>0</v>
      </c>
      <c r="P26" s="1">
        <v>6.9999999999999999E-4</v>
      </c>
      <c r="Q26" s="1">
        <f t="shared" si="7"/>
        <v>6.9999999999999999E-6</v>
      </c>
      <c r="R26" s="1">
        <v>0.19939999999999999</v>
      </c>
      <c r="S26" s="1">
        <f t="shared" si="8"/>
        <v>1.9940000000000001E-3</v>
      </c>
      <c r="T26" s="1">
        <v>7.4000000000000003E-3</v>
      </c>
      <c r="U26" s="1">
        <f t="shared" si="9"/>
        <v>7.400000000000001E-5</v>
      </c>
      <c r="V26" s="1">
        <v>0.2016</v>
      </c>
      <c r="W26" s="1">
        <f t="shared" si="10"/>
        <v>2.016E-3</v>
      </c>
      <c r="X26" s="1">
        <v>1.2999999999999999E-3</v>
      </c>
      <c r="Y26" s="1">
        <f t="shared" si="11"/>
        <v>1.2999999999999999E-5</v>
      </c>
      <c r="Z26" s="1">
        <v>48.0946</v>
      </c>
      <c r="AA26" s="2">
        <v>12</v>
      </c>
      <c r="AB26" s="1">
        <v>100.23699999999999</v>
      </c>
      <c r="AC26" s="1" t="s">
        <v>67</v>
      </c>
      <c r="AD26" s="1">
        <v>24</v>
      </c>
      <c r="AE26" s="1">
        <v>6936</v>
      </c>
      <c r="AF26" s="1">
        <v>26317</v>
      </c>
      <c r="AG26" s="1">
        <v>53</v>
      </c>
    </row>
    <row r="27" spans="1:33" x14ac:dyDescent="0.25">
      <c r="A27" s="1" t="s">
        <v>68</v>
      </c>
      <c r="B27" s="1">
        <v>0.22020000000000001</v>
      </c>
      <c r="C27" s="1">
        <f t="shared" si="0"/>
        <v>2.202E-3</v>
      </c>
      <c r="D27" s="1">
        <v>9.4399999999999998E-2</v>
      </c>
      <c r="E27" s="1">
        <f t="shared" si="1"/>
        <v>9.4399999999999996E-4</v>
      </c>
      <c r="F27" s="1">
        <v>0.47510000000000002</v>
      </c>
      <c r="G27" s="1">
        <f t="shared" si="2"/>
        <v>4.751E-3</v>
      </c>
      <c r="H27" s="1">
        <v>0.88029999999999997</v>
      </c>
      <c r="I27" s="1">
        <f t="shared" si="3"/>
        <v>8.8030000000000001E-3</v>
      </c>
      <c r="J27" s="1">
        <v>5.5800000000000002E-2</v>
      </c>
      <c r="K27" s="1">
        <f t="shared" si="4"/>
        <v>5.5800000000000001E-4</v>
      </c>
      <c r="L27" s="1">
        <v>38.006399999999999</v>
      </c>
      <c r="M27" s="1">
        <f t="shared" si="5"/>
        <v>0.38006400000000001</v>
      </c>
      <c r="N27" s="1">
        <v>0</v>
      </c>
      <c r="O27" s="1">
        <f t="shared" si="6"/>
        <v>0</v>
      </c>
      <c r="P27" s="1">
        <v>0</v>
      </c>
      <c r="Q27" s="1">
        <f t="shared" si="7"/>
        <v>0</v>
      </c>
      <c r="R27" s="1">
        <v>0.2581</v>
      </c>
      <c r="S27" s="1">
        <f t="shared" si="8"/>
        <v>2.581E-3</v>
      </c>
      <c r="T27" s="1">
        <v>1.5100000000000001E-2</v>
      </c>
      <c r="U27" s="1">
        <f t="shared" si="9"/>
        <v>1.5100000000000001E-4</v>
      </c>
      <c r="V27" s="1">
        <v>0.2006</v>
      </c>
      <c r="W27" s="1">
        <f t="shared" si="10"/>
        <v>2.006E-3</v>
      </c>
      <c r="X27" s="1">
        <v>2.4799999999999999E-2</v>
      </c>
      <c r="Y27" s="1">
        <f t="shared" si="11"/>
        <v>2.4800000000000001E-4</v>
      </c>
      <c r="Z27" s="1">
        <v>48.498100000000001</v>
      </c>
      <c r="AA27" s="2">
        <v>12</v>
      </c>
      <c r="AB27" s="1">
        <v>100.729</v>
      </c>
      <c r="AC27" s="1" t="s">
        <v>69</v>
      </c>
      <c r="AD27" s="1">
        <v>25</v>
      </c>
      <c r="AE27" s="1">
        <v>7157</v>
      </c>
      <c r="AF27" s="1">
        <v>26689</v>
      </c>
      <c r="AG27" s="1">
        <v>51</v>
      </c>
    </row>
    <row r="29" spans="1:33" s="3" customFormat="1" x14ac:dyDescent="0.25">
      <c r="A29" s="3" t="s">
        <v>85</v>
      </c>
    </row>
    <row r="30" spans="1:33" s="3" customFormat="1" x14ac:dyDescent="0.25">
      <c r="A30" s="3" t="s">
        <v>186</v>
      </c>
      <c r="B30" s="3" t="s">
        <v>71</v>
      </c>
      <c r="D30" s="3" t="s">
        <v>72</v>
      </c>
      <c r="F30" s="3" t="s">
        <v>73</v>
      </c>
      <c r="H30" s="3" t="s">
        <v>74</v>
      </c>
      <c r="J30" s="3" t="s">
        <v>75</v>
      </c>
      <c r="L30" s="3" t="s">
        <v>76</v>
      </c>
      <c r="N30" s="3" t="s">
        <v>77</v>
      </c>
      <c r="P30" s="3" t="s">
        <v>78</v>
      </c>
      <c r="R30" s="3" t="s">
        <v>79</v>
      </c>
      <c r="T30" s="3" t="s">
        <v>80</v>
      </c>
      <c r="V30" s="3" t="s">
        <v>81</v>
      </c>
      <c r="X30" s="3" t="s">
        <v>82</v>
      </c>
      <c r="Z30" s="3" t="s">
        <v>83</v>
      </c>
      <c r="AA30" s="3" t="s">
        <v>84</v>
      </c>
      <c r="AB30" s="3" t="s">
        <v>15</v>
      </c>
      <c r="AC30" s="3" t="s">
        <v>16</v>
      </c>
      <c r="AD30" s="3" t="s">
        <v>17</v>
      </c>
      <c r="AE30" s="3" t="s">
        <v>18</v>
      </c>
      <c r="AF30" s="3" t="s">
        <v>19</v>
      </c>
    </row>
    <row r="31" spans="1:33" x14ac:dyDescent="0.25">
      <c r="A31" s="1" t="s">
        <v>20</v>
      </c>
      <c r="B31" s="1">
        <v>250</v>
      </c>
      <c r="C31" s="1">
        <f>B31/1000000</f>
        <v>2.5000000000000001E-4</v>
      </c>
      <c r="D31" s="1">
        <v>313</v>
      </c>
      <c r="E31" s="1">
        <f>D31/1000000</f>
        <v>3.1300000000000002E-4</v>
      </c>
      <c r="F31" s="1">
        <v>320</v>
      </c>
      <c r="G31" s="1">
        <f>F31/1000000</f>
        <v>3.2000000000000003E-4</v>
      </c>
      <c r="H31" s="1">
        <v>804</v>
      </c>
      <c r="I31" s="1">
        <f>H31/1000000</f>
        <v>8.0400000000000003E-4</v>
      </c>
      <c r="J31" s="1">
        <v>804</v>
      </c>
      <c r="K31" s="1">
        <f>J31/1000000</f>
        <v>8.0400000000000003E-4</v>
      </c>
      <c r="L31" s="1">
        <v>506</v>
      </c>
      <c r="M31" s="1">
        <f>L31/1000000</f>
        <v>5.0600000000000005E-4</v>
      </c>
      <c r="N31" s="1">
        <v>434</v>
      </c>
      <c r="O31" s="1">
        <f>N31/1000000</f>
        <v>4.3399999999999998E-4</v>
      </c>
      <c r="P31" s="1">
        <v>212</v>
      </c>
      <c r="Q31" s="1">
        <f>P31/1000000</f>
        <v>2.12E-4</v>
      </c>
      <c r="R31" s="1">
        <v>591</v>
      </c>
      <c r="S31" s="1">
        <f>R31/1000000</f>
        <v>5.9100000000000005E-4</v>
      </c>
      <c r="T31" s="1">
        <v>426</v>
      </c>
      <c r="U31" s="1">
        <f>T31/1000000</f>
        <v>4.26E-4</v>
      </c>
      <c r="V31" s="1">
        <v>249</v>
      </c>
      <c r="W31" s="1">
        <f>V31/1000000</f>
        <v>2.4899999999999998E-4</v>
      </c>
      <c r="X31" s="1">
        <v>212</v>
      </c>
      <c r="Y31" s="1">
        <f>X31/1000000</f>
        <v>2.12E-4</v>
      </c>
      <c r="AB31" s="1" t="s">
        <v>21</v>
      </c>
      <c r="AC31" s="1">
        <v>1</v>
      </c>
      <c r="AD31" s="1">
        <v>11713</v>
      </c>
      <c r="AE31" s="1">
        <v>24899</v>
      </c>
      <c r="AF31" s="1">
        <v>38</v>
      </c>
    </row>
    <row r="32" spans="1:33" x14ac:dyDescent="0.25">
      <c r="A32" s="1" t="s">
        <v>22</v>
      </c>
      <c r="B32" s="1">
        <v>253</v>
      </c>
      <c r="C32" s="1">
        <f t="shared" ref="C32:C55" si="12">B32/1000000</f>
        <v>2.5300000000000002E-4</v>
      </c>
      <c r="E32" s="1">
        <f t="shared" ref="E32:E55" si="13">D32/1000000</f>
        <v>0</v>
      </c>
      <c r="F32" s="1">
        <v>321</v>
      </c>
      <c r="G32" s="1">
        <f t="shared" ref="G32:G55" si="14">F32/1000000</f>
        <v>3.21E-4</v>
      </c>
      <c r="H32" s="1">
        <v>666</v>
      </c>
      <c r="I32" s="1">
        <f t="shared" ref="I32:I55" si="15">H32/1000000</f>
        <v>6.6600000000000003E-4</v>
      </c>
      <c r="J32" s="1">
        <v>760</v>
      </c>
      <c r="K32" s="1">
        <f t="shared" ref="K32:K55" si="16">J32/1000000</f>
        <v>7.6000000000000004E-4</v>
      </c>
      <c r="L32" s="1">
        <v>516</v>
      </c>
      <c r="M32" s="1">
        <f t="shared" ref="M32:M55" si="17">L32/1000000</f>
        <v>5.1599999999999997E-4</v>
      </c>
      <c r="N32" s="1">
        <v>452</v>
      </c>
      <c r="O32" s="1">
        <f t="shared" ref="O32:O55" si="18">N32/1000000</f>
        <v>4.5199999999999998E-4</v>
      </c>
      <c r="P32" s="1">
        <v>205</v>
      </c>
      <c r="Q32" s="1">
        <f t="shared" ref="Q32:Q55" si="19">P32/1000000</f>
        <v>2.05E-4</v>
      </c>
      <c r="R32" s="1">
        <v>583</v>
      </c>
      <c r="S32" s="1">
        <f t="shared" ref="S32:S55" si="20">R32/1000000</f>
        <v>5.8299999999999997E-4</v>
      </c>
      <c r="T32" s="1">
        <v>447</v>
      </c>
      <c r="U32" s="1">
        <f t="shared" ref="U32:U55" si="21">T32/1000000</f>
        <v>4.4700000000000002E-4</v>
      </c>
      <c r="V32" s="1">
        <v>246</v>
      </c>
      <c r="W32" s="1">
        <f t="shared" ref="W32:W55" si="22">V32/1000000</f>
        <v>2.4600000000000002E-4</v>
      </c>
      <c r="Y32" s="1">
        <f t="shared" ref="Y32:Y55" si="23">X32/1000000</f>
        <v>0</v>
      </c>
      <c r="AB32" s="1" t="s">
        <v>23</v>
      </c>
      <c r="AC32" s="1">
        <v>2</v>
      </c>
      <c r="AD32" s="1">
        <v>11312</v>
      </c>
      <c r="AE32" s="1">
        <v>25333</v>
      </c>
      <c r="AF32" s="1">
        <v>38</v>
      </c>
    </row>
    <row r="33" spans="1:32" x14ac:dyDescent="0.25">
      <c r="A33" s="1" t="s">
        <v>24</v>
      </c>
      <c r="B33" s="1">
        <v>244</v>
      </c>
      <c r="C33" s="1">
        <f t="shared" si="12"/>
        <v>2.4399999999999999E-4</v>
      </c>
      <c r="E33" s="1">
        <f t="shared" si="13"/>
        <v>0</v>
      </c>
      <c r="F33" s="1">
        <v>319</v>
      </c>
      <c r="G33" s="1">
        <f t="shared" si="14"/>
        <v>3.19E-4</v>
      </c>
      <c r="H33" s="1">
        <v>813</v>
      </c>
      <c r="I33" s="1">
        <f t="shared" si="15"/>
        <v>8.1300000000000003E-4</v>
      </c>
      <c r="J33" s="1">
        <v>705</v>
      </c>
      <c r="K33" s="1">
        <f t="shared" si="16"/>
        <v>7.0500000000000001E-4</v>
      </c>
      <c r="L33" s="1">
        <v>517</v>
      </c>
      <c r="M33" s="1">
        <f t="shared" si="17"/>
        <v>5.1699999999999999E-4</v>
      </c>
      <c r="N33" s="1">
        <v>445</v>
      </c>
      <c r="O33" s="1">
        <f t="shared" si="18"/>
        <v>4.4499999999999997E-4</v>
      </c>
      <c r="Q33" s="1">
        <f t="shared" si="19"/>
        <v>0</v>
      </c>
      <c r="R33" s="1">
        <v>580</v>
      </c>
      <c r="S33" s="1">
        <f t="shared" si="20"/>
        <v>5.8E-4</v>
      </c>
      <c r="T33" s="1">
        <v>430</v>
      </c>
      <c r="U33" s="1">
        <f t="shared" si="21"/>
        <v>4.2999999999999999E-4</v>
      </c>
      <c r="V33" s="1">
        <v>247</v>
      </c>
      <c r="W33" s="1">
        <f t="shared" si="22"/>
        <v>2.4699999999999999E-4</v>
      </c>
      <c r="X33" s="1">
        <v>217</v>
      </c>
      <c r="Y33" s="1">
        <f t="shared" si="23"/>
        <v>2.1699999999999999E-4</v>
      </c>
      <c r="AB33" s="1" t="s">
        <v>25</v>
      </c>
      <c r="AC33" s="1">
        <v>3</v>
      </c>
      <c r="AD33" s="1">
        <v>11688</v>
      </c>
      <c r="AE33" s="1">
        <v>25321</v>
      </c>
      <c r="AF33" s="1">
        <v>38</v>
      </c>
    </row>
    <row r="34" spans="1:32" x14ac:dyDescent="0.25">
      <c r="A34" s="1" t="s">
        <v>26</v>
      </c>
      <c r="B34" s="1">
        <v>246</v>
      </c>
      <c r="C34" s="1">
        <f t="shared" si="12"/>
        <v>2.4600000000000002E-4</v>
      </c>
      <c r="D34" s="1">
        <v>311</v>
      </c>
      <c r="E34" s="1">
        <f t="shared" si="13"/>
        <v>3.1100000000000002E-4</v>
      </c>
      <c r="F34" s="1">
        <v>315</v>
      </c>
      <c r="G34" s="1">
        <f t="shared" si="14"/>
        <v>3.1500000000000001E-4</v>
      </c>
      <c r="H34" s="1">
        <v>778</v>
      </c>
      <c r="I34" s="1">
        <f t="shared" si="15"/>
        <v>7.7800000000000005E-4</v>
      </c>
      <c r="J34" s="1">
        <v>746</v>
      </c>
      <c r="K34" s="1">
        <f t="shared" si="16"/>
        <v>7.4600000000000003E-4</v>
      </c>
      <c r="L34" s="1">
        <v>511</v>
      </c>
      <c r="M34" s="1">
        <f t="shared" si="17"/>
        <v>5.1099999999999995E-4</v>
      </c>
      <c r="N34" s="1">
        <v>450</v>
      </c>
      <c r="O34" s="1">
        <f t="shared" si="18"/>
        <v>4.4999999999999999E-4</v>
      </c>
      <c r="P34" s="1">
        <v>225</v>
      </c>
      <c r="Q34" s="1">
        <f t="shared" si="19"/>
        <v>2.2499999999999999E-4</v>
      </c>
      <c r="R34" s="1">
        <v>606</v>
      </c>
      <c r="S34" s="1">
        <f t="shared" si="20"/>
        <v>6.0599999999999998E-4</v>
      </c>
      <c r="T34" s="1">
        <v>430</v>
      </c>
      <c r="U34" s="1">
        <f t="shared" si="21"/>
        <v>4.2999999999999999E-4</v>
      </c>
      <c r="V34" s="1">
        <v>243</v>
      </c>
      <c r="W34" s="1">
        <f t="shared" si="22"/>
        <v>2.43E-4</v>
      </c>
      <c r="X34" s="1">
        <v>210</v>
      </c>
      <c r="Y34" s="1">
        <f t="shared" si="23"/>
        <v>2.1000000000000001E-4</v>
      </c>
      <c r="AB34" s="1" t="s">
        <v>27</v>
      </c>
      <c r="AC34" s="1">
        <v>4</v>
      </c>
      <c r="AD34" s="1">
        <v>11815</v>
      </c>
      <c r="AE34" s="1">
        <v>25314</v>
      </c>
      <c r="AF34" s="1">
        <v>38</v>
      </c>
    </row>
    <row r="35" spans="1:32" x14ac:dyDescent="0.25">
      <c r="A35" s="1" t="s">
        <v>28</v>
      </c>
      <c r="B35" s="1">
        <v>273</v>
      </c>
      <c r="C35" s="1">
        <f t="shared" si="12"/>
        <v>2.7300000000000002E-4</v>
      </c>
      <c r="E35" s="1">
        <f t="shared" si="13"/>
        <v>0</v>
      </c>
      <c r="F35" s="1">
        <v>315</v>
      </c>
      <c r="G35" s="1">
        <f t="shared" si="14"/>
        <v>3.1500000000000001E-4</v>
      </c>
      <c r="H35" s="1">
        <v>803</v>
      </c>
      <c r="I35" s="1">
        <f t="shared" si="15"/>
        <v>8.03E-4</v>
      </c>
      <c r="J35" s="1">
        <v>810</v>
      </c>
      <c r="K35" s="1">
        <f t="shared" si="16"/>
        <v>8.0999999999999996E-4</v>
      </c>
      <c r="L35" s="1">
        <v>531</v>
      </c>
      <c r="M35" s="1">
        <f t="shared" si="17"/>
        <v>5.31E-4</v>
      </c>
      <c r="N35" s="1">
        <v>455</v>
      </c>
      <c r="O35" s="1">
        <f t="shared" si="18"/>
        <v>4.55E-4</v>
      </c>
      <c r="P35" s="1">
        <v>217</v>
      </c>
      <c r="Q35" s="1">
        <f t="shared" si="19"/>
        <v>2.1699999999999999E-4</v>
      </c>
      <c r="R35" s="1">
        <v>591</v>
      </c>
      <c r="S35" s="1">
        <f t="shared" si="20"/>
        <v>5.9100000000000005E-4</v>
      </c>
      <c r="T35" s="1">
        <v>436</v>
      </c>
      <c r="U35" s="1">
        <f t="shared" si="21"/>
        <v>4.3600000000000003E-4</v>
      </c>
      <c r="V35" s="1">
        <v>246</v>
      </c>
      <c r="W35" s="1">
        <f t="shared" si="22"/>
        <v>2.4600000000000002E-4</v>
      </c>
      <c r="X35" s="1">
        <v>222</v>
      </c>
      <c r="Y35" s="1">
        <f t="shared" si="23"/>
        <v>2.22E-4</v>
      </c>
      <c r="AB35" s="1" t="s">
        <v>29</v>
      </c>
      <c r="AC35" s="1">
        <v>5</v>
      </c>
      <c r="AD35" s="1">
        <v>11869</v>
      </c>
      <c r="AE35" s="1">
        <v>25734</v>
      </c>
      <c r="AF35" s="1">
        <v>35</v>
      </c>
    </row>
    <row r="36" spans="1:32" x14ac:dyDescent="0.25">
      <c r="A36" s="1" t="s">
        <v>30</v>
      </c>
      <c r="B36" s="1">
        <v>240</v>
      </c>
      <c r="C36" s="1">
        <f t="shared" si="12"/>
        <v>2.4000000000000001E-4</v>
      </c>
      <c r="E36" s="1">
        <f t="shared" si="13"/>
        <v>0</v>
      </c>
      <c r="F36" s="1">
        <v>304</v>
      </c>
      <c r="G36" s="1">
        <f t="shared" si="14"/>
        <v>3.0400000000000002E-4</v>
      </c>
      <c r="H36" s="1">
        <v>784</v>
      </c>
      <c r="I36" s="1">
        <f t="shared" si="15"/>
        <v>7.8399999999999997E-4</v>
      </c>
      <c r="J36" s="1">
        <v>786</v>
      </c>
      <c r="K36" s="1">
        <f t="shared" si="16"/>
        <v>7.8600000000000002E-4</v>
      </c>
      <c r="L36" s="1">
        <v>514</v>
      </c>
      <c r="M36" s="1">
        <f t="shared" si="17"/>
        <v>5.1400000000000003E-4</v>
      </c>
      <c r="N36" s="1">
        <v>437</v>
      </c>
      <c r="O36" s="1">
        <f t="shared" si="18"/>
        <v>4.37E-4</v>
      </c>
      <c r="Q36" s="1">
        <f t="shared" si="19"/>
        <v>0</v>
      </c>
      <c r="R36" s="1">
        <v>585</v>
      </c>
      <c r="S36" s="1">
        <f t="shared" si="20"/>
        <v>5.8500000000000002E-4</v>
      </c>
      <c r="T36" s="1">
        <v>433</v>
      </c>
      <c r="U36" s="1">
        <f t="shared" si="21"/>
        <v>4.3300000000000001E-4</v>
      </c>
      <c r="V36" s="1">
        <v>234</v>
      </c>
      <c r="W36" s="1">
        <f t="shared" si="22"/>
        <v>2.34E-4</v>
      </c>
      <c r="X36" s="1">
        <v>205</v>
      </c>
      <c r="Y36" s="1">
        <f t="shared" si="23"/>
        <v>2.05E-4</v>
      </c>
      <c r="AB36" s="1" t="s">
        <v>31</v>
      </c>
      <c r="AC36" s="1">
        <v>6</v>
      </c>
      <c r="AD36" s="1">
        <v>11865</v>
      </c>
      <c r="AE36" s="1">
        <v>25844</v>
      </c>
      <c r="AF36" s="1">
        <v>35</v>
      </c>
    </row>
    <row r="37" spans="1:32" x14ac:dyDescent="0.25">
      <c r="A37" s="1" t="s">
        <v>32</v>
      </c>
      <c r="B37" s="1">
        <v>242</v>
      </c>
      <c r="C37" s="1">
        <f t="shared" si="12"/>
        <v>2.42E-4</v>
      </c>
      <c r="E37" s="1">
        <f t="shared" si="13"/>
        <v>0</v>
      </c>
      <c r="F37" s="1">
        <v>313</v>
      </c>
      <c r="G37" s="1">
        <f t="shared" si="14"/>
        <v>3.1300000000000002E-4</v>
      </c>
      <c r="I37" s="1">
        <f t="shared" si="15"/>
        <v>0</v>
      </c>
      <c r="J37" s="1">
        <v>780</v>
      </c>
      <c r="K37" s="1">
        <f t="shared" si="16"/>
        <v>7.7999999999999999E-4</v>
      </c>
      <c r="L37" s="1">
        <v>525</v>
      </c>
      <c r="M37" s="1">
        <f t="shared" si="17"/>
        <v>5.2499999999999997E-4</v>
      </c>
      <c r="N37" s="1">
        <v>440</v>
      </c>
      <c r="O37" s="1">
        <f t="shared" si="18"/>
        <v>4.4000000000000002E-4</v>
      </c>
      <c r="P37" s="1">
        <v>237</v>
      </c>
      <c r="Q37" s="1">
        <f t="shared" si="19"/>
        <v>2.3699999999999999E-4</v>
      </c>
      <c r="R37" s="1">
        <v>572</v>
      </c>
      <c r="S37" s="1">
        <f t="shared" si="20"/>
        <v>5.7200000000000003E-4</v>
      </c>
      <c r="T37" s="1">
        <v>445</v>
      </c>
      <c r="U37" s="1">
        <f t="shared" si="21"/>
        <v>4.4499999999999997E-4</v>
      </c>
      <c r="V37" s="1">
        <v>239</v>
      </c>
      <c r="W37" s="1">
        <f t="shared" si="22"/>
        <v>2.3900000000000001E-4</v>
      </c>
      <c r="Y37" s="1">
        <f t="shared" si="23"/>
        <v>0</v>
      </c>
      <c r="AB37" s="1" t="s">
        <v>33</v>
      </c>
      <c r="AC37" s="1">
        <v>7</v>
      </c>
      <c r="AD37" s="1">
        <v>11870</v>
      </c>
      <c r="AE37" s="1">
        <v>26203</v>
      </c>
      <c r="AF37" s="1">
        <v>35</v>
      </c>
    </row>
    <row r="38" spans="1:32" x14ac:dyDescent="0.25">
      <c r="A38" s="1" t="s">
        <v>34</v>
      </c>
      <c r="B38" s="1">
        <v>239</v>
      </c>
      <c r="C38" s="1">
        <f t="shared" si="12"/>
        <v>2.3900000000000001E-4</v>
      </c>
      <c r="D38" s="1">
        <v>352</v>
      </c>
      <c r="E38" s="1">
        <f t="shared" si="13"/>
        <v>3.5199999999999999E-4</v>
      </c>
      <c r="F38" s="1">
        <v>308</v>
      </c>
      <c r="G38" s="1">
        <f t="shared" si="14"/>
        <v>3.0800000000000001E-4</v>
      </c>
      <c r="H38" s="1">
        <v>787</v>
      </c>
      <c r="I38" s="1">
        <f t="shared" si="15"/>
        <v>7.8700000000000005E-4</v>
      </c>
      <c r="J38" s="1">
        <v>807</v>
      </c>
      <c r="K38" s="1">
        <f t="shared" si="16"/>
        <v>8.0699999999999999E-4</v>
      </c>
      <c r="L38" s="1">
        <v>499</v>
      </c>
      <c r="M38" s="1">
        <f t="shared" si="17"/>
        <v>4.9899999999999999E-4</v>
      </c>
      <c r="O38" s="1">
        <f t="shared" si="18"/>
        <v>0</v>
      </c>
      <c r="P38" s="1">
        <v>231</v>
      </c>
      <c r="Q38" s="1">
        <f t="shared" si="19"/>
        <v>2.31E-4</v>
      </c>
      <c r="R38" s="1">
        <v>625</v>
      </c>
      <c r="S38" s="1">
        <f t="shared" si="20"/>
        <v>6.2500000000000001E-4</v>
      </c>
      <c r="T38" s="1">
        <v>424</v>
      </c>
      <c r="U38" s="1">
        <f t="shared" si="21"/>
        <v>4.2400000000000001E-4</v>
      </c>
      <c r="V38" s="1">
        <v>242</v>
      </c>
      <c r="W38" s="1">
        <f t="shared" si="22"/>
        <v>2.42E-4</v>
      </c>
      <c r="X38" s="1">
        <v>216</v>
      </c>
      <c r="Y38" s="1">
        <f t="shared" si="23"/>
        <v>2.1599999999999999E-4</v>
      </c>
      <c r="AB38" s="1" t="s">
        <v>35</v>
      </c>
      <c r="AC38" s="1">
        <v>8</v>
      </c>
      <c r="AD38" s="1">
        <v>11720</v>
      </c>
      <c r="AE38" s="1">
        <v>26572</v>
      </c>
      <c r="AF38" s="1">
        <v>35</v>
      </c>
    </row>
    <row r="39" spans="1:32" x14ac:dyDescent="0.25">
      <c r="A39" s="1" t="s">
        <v>36</v>
      </c>
      <c r="B39" s="1">
        <v>252</v>
      </c>
      <c r="C39" s="1">
        <f t="shared" si="12"/>
        <v>2.52E-4</v>
      </c>
      <c r="E39" s="1">
        <f t="shared" si="13"/>
        <v>0</v>
      </c>
      <c r="F39" s="1">
        <v>314</v>
      </c>
      <c r="G39" s="1">
        <f t="shared" si="14"/>
        <v>3.1399999999999999E-4</v>
      </c>
      <c r="H39" s="1">
        <v>764</v>
      </c>
      <c r="I39" s="1">
        <f t="shared" si="15"/>
        <v>7.6400000000000003E-4</v>
      </c>
      <c r="J39" s="1">
        <v>794</v>
      </c>
      <c r="K39" s="1">
        <f t="shared" si="16"/>
        <v>7.94E-4</v>
      </c>
      <c r="L39" s="1">
        <v>524</v>
      </c>
      <c r="M39" s="1">
        <f t="shared" si="17"/>
        <v>5.2400000000000005E-4</v>
      </c>
      <c r="N39" s="1">
        <v>448</v>
      </c>
      <c r="O39" s="1">
        <f t="shared" si="18"/>
        <v>4.4799999999999999E-4</v>
      </c>
      <c r="P39" s="1">
        <v>210</v>
      </c>
      <c r="Q39" s="1">
        <f t="shared" si="19"/>
        <v>2.1000000000000001E-4</v>
      </c>
      <c r="R39" s="1">
        <v>612</v>
      </c>
      <c r="S39" s="1">
        <f t="shared" si="20"/>
        <v>6.1200000000000002E-4</v>
      </c>
      <c r="T39" s="1">
        <v>443</v>
      </c>
      <c r="U39" s="1">
        <f t="shared" si="21"/>
        <v>4.4299999999999998E-4</v>
      </c>
      <c r="V39" s="1">
        <v>241</v>
      </c>
      <c r="W39" s="1">
        <f t="shared" si="22"/>
        <v>2.41E-4</v>
      </c>
      <c r="X39" s="1">
        <v>229</v>
      </c>
      <c r="Y39" s="1">
        <f t="shared" si="23"/>
        <v>2.2900000000000001E-4</v>
      </c>
      <c r="AB39" s="1" t="s">
        <v>37</v>
      </c>
      <c r="AC39" s="1">
        <v>9</v>
      </c>
      <c r="AD39" s="1">
        <v>11635</v>
      </c>
      <c r="AE39" s="1">
        <v>26573</v>
      </c>
      <c r="AF39" s="1">
        <v>35</v>
      </c>
    </row>
    <row r="40" spans="1:32" x14ac:dyDescent="0.25">
      <c r="A40" s="1" t="s">
        <v>38</v>
      </c>
      <c r="B40" s="1">
        <v>240</v>
      </c>
      <c r="C40" s="1">
        <f t="shared" si="12"/>
        <v>2.4000000000000001E-4</v>
      </c>
      <c r="D40" s="1">
        <v>324</v>
      </c>
      <c r="E40" s="1">
        <f t="shared" si="13"/>
        <v>3.2400000000000001E-4</v>
      </c>
      <c r="F40" s="1">
        <v>313</v>
      </c>
      <c r="G40" s="1">
        <f t="shared" si="14"/>
        <v>3.1300000000000002E-4</v>
      </c>
      <c r="H40" s="1">
        <v>790</v>
      </c>
      <c r="I40" s="1">
        <f t="shared" si="15"/>
        <v>7.9000000000000001E-4</v>
      </c>
      <c r="J40" s="1">
        <v>811</v>
      </c>
      <c r="K40" s="1">
        <f t="shared" si="16"/>
        <v>8.1099999999999998E-4</v>
      </c>
      <c r="L40" s="1">
        <v>507</v>
      </c>
      <c r="M40" s="1">
        <f t="shared" si="17"/>
        <v>5.0699999999999996E-4</v>
      </c>
      <c r="N40" s="1">
        <v>444</v>
      </c>
      <c r="O40" s="1">
        <f t="shared" si="18"/>
        <v>4.44E-4</v>
      </c>
      <c r="P40" s="1">
        <v>197</v>
      </c>
      <c r="Q40" s="1">
        <f t="shared" si="19"/>
        <v>1.9699999999999999E-4</v>
      </c>
      <c r="R40" s="1">
        <v>595</v>
      </c>
      <c r="S40" s="1">
        <f t="shared" si="20"/>
        <v>5.9500000000000004E-4</v>
      </c>
      <c r="T40" s="1">
        <v>436</v>
      </c>
      <c r="U40" s="1">
        <f t="shared" si="21"/>
        <v>4.3600000000000003E-4</v>
      </c>
      <c r="V40" s="1">
        <v>238</v>
      </c>
      <c r="W40" s="1">
        <f t="shared" si="22"/>
        <v>2.3800000000000001E-4</v>
      </c>
      <c r="Y40" s="1">
        <f t="shared" si="23"/>
        <v>0</v>
      </c>
      <c r="AB40" s="1" t="s">
        <v>39</v>
      </c>
      <c r="AC40" s="1">
        <v>10</v>
      </c>
      <c r="AD40" s="1">
        <v>11633</v>
      </c>
      <c r="AE40" s="1">
        <v>26612</v>
      </c>
      <c r="AF40" s="1">
        <v>35</v>
      </c>
    </row>
    <row r="41" spans="1:32" x14ac:dyDescent="0.25">
      <c r="A41" s="1" t="s">
        <v>40</v>
      </c>
      <c r="B41" s="1">
        <v>256</v>
      </c>
      <c r="C41" s="1">
        <f t="shared" si="12"/>
        <v>2.5599999999999999E-4</v>
      </c>
      <c r="D41" s="1">
        <v>323</v>
      </c>
      <c r="E41" s="1">
        <f t="shared" si="13"/>
        <v>3.2299999999999999E-4</v>
      </c>
      <c r="F41" s="1">
        <v>310</v>
      </c>
      <c r="G41" s="1">
        <f t="shared" si="14"/>
        <v>3.1E-4</v>
      </c>
      <c r="H41" s="1">
        <v>752</v>
      </c>
      <c r="I41" s="1">
        <f t="shared" si="15"/>
        <v>7.5199999999999996E-4</v>
      </c>
      <c r="J41" s="1">
        <v>792</v>
      </c>
      <c r="K41" s="1">
        <f t="shared" si="16"/>
        <v>7.9199999999999995E-4</v>
      </c>
      <c r="L41" s="1">
        <v>509</v>
      </c>
      <c r="M41" s="1">
        <f t="shared" si="17"/>
        <v>5.0900000000000001E-4</v>
      </c>
      <c r="N41" s="1">
        <v>432</v>
      </c>
      <c r="O41" s="1">
        <f t="shared" si="18"/>
        <v>4.3199999999999998E-4</v>
      </c>
      <c r="P41" s="1">
        <v>213</v>
      </c>
      <c r="Q41" s="1">
        <f t="shared" si="19"/>
        <v>2.13E-4</v>
      </c>
      <c r="R41" s="1">
        <v>582</v>
      </c>
      <c r="S41" s="1">
        <f t="shared" si="20"/>
        <v>5.8200000000000005E-4</v>
      </c>
      <c r="T41" s="1">
        <v>428</v>
      </c>
      <c r="U41" s="1">
        <f t="shared" si="21"/>
        <v>4.28E-4</v>
      </c>
      <c r="V41" s="1">
        <v>239</v>
      </c>
      <c r="W41" s="1">
        <f t="shared" si="22"/>
        <v>2.3900000000000001E-4</v>
      </c>
      <c r="X41" s="1">
        <v>228</v>
      </c>
      <c r="Y41" s="1">
        <f t="shared" si="23"/>
        <v>2.2800000000000001E-4</v>
      </c>
      <c r="AB41" s="1" t="s">
        <v>41</v>
      </c>
      <c r="AC41" s="1">
        <v>11</v>
      </c>
      <c r="AD41" s="1">
        <v>11482</v>
      </c>
      <c r="AE41" s="1">
        <v>26659</v>
      </c>
      <c r="AF41" s="1">
        <v>35</v>
      </c>
    </row>
    <row r="42" spans="1:32" x14ac:dyDescent="0.25">
      <c r="A42" s="1" t="s">
        <v>42</v>
      </c>
      <c r="B42" s="1">
        <v>257</v>
      </c>
      <c r="C42" s="1">
        <f t="shared" si="12"/>
        <v>2.5700000000000001E-4</v>
      </c>
      <c r="D42" s="1">
        <v>298</v>
      </c>
      <c r="E42" s="1">
        <f t="shared" si="13"/>
        <v>2.9799999999999998E-4</v>
      </c>
      <c r="F42" s="1">
        <v>322</v>
      </c>
      <c r="G42" s="1">
        <f t="shared" si="14"/>
        <v>3.2200000000000002E-4</v>
      </c>
      <c r="H42" s="1">
        <v>794</v>
      </c>
      <c r="I42" s="1">
        <f t="shared" si="15"/>
        <v>7.94E-4</v>
      </c>
      <c r="J42" s="1">
        <v>760</v>
      </c>
      <c r="K42" s="1">
        <f t="shared" si="16"/>
        <v>7.6000000000000004E-4</v>
      </c>
      <c r="L42" s="1">
        <v>510</v>
      </c>
      <c r="M42" s="1">
        <f t="shared" si="17"/>
        <v>5.1000000000000004E-4</v>
      </c>
      <c r="N42" s="1">
        <v>428</v>
      </c>
      <c r="O42" s="1">
        <f t="shared" si="18"/>
        <v>4.28E-4</v>
      </c>
      <c r="P42" s="1">
        <v>236</v>
      </c>
      <c r="Q42" s="1">
        <f t="shared" si="19"/>
        <v>2.3599999999999999E-4</v>
      </c>
      <c r="R42" s="1">
        <v>562</v>
      </c>
      <c r="S42" s="1">
        <f t="shared" si="20"/>
        <v>5.62E-4</v>
      </c>
      <c r="T42" s="1">
        <v>418</v>
      </c>
      <c r="U42" s="1">
        <f t="shared" si="21"/>
        <v>4.1800000000000002E-4</v>
      </c>
      <c r="V42" s="1">
        <v>235</v>
      </c>
      <c r="W42" s="1">
        <f t="shared" si="22"/>
        <v>2.3499999999999999E-4</v>
      </c>
      <c r="X42" s="1">
        <v>208</v>
      </c>
      <c r="Y42" s="1">
        <f t="shared" si="23"/>
        <v>2.0799999999999999E-4</v>
      </c>
      <c r="AB42" s="1" t="s">
        <v>43</v>
      </c>
      <c r="AC42" s="1">
        <v>12</v>
      </c>
      <c r="AD42" s="1">
        <v>11435</v>
      </c>
      <c r="AE42" s="1">
        <v>26850</v>
      </c>
      <c r="AF42" s="1">
        <v>35</v>
      </c>
    </row>
    <row r="43" spans="1:32" x14ac:dyDescent="0.25">
      <c r="A43" s="1" t="s">
        <v>44</v>
      </c>
      <c r="B43" s="1">
        <v>255</v>
      </c>
      <c r="C43" s="1">
        <f t="shared" si="12"/>
        <v>2.5500000000000002E-4</v>
      </c>
      <c r="D43" s="1">
        <v>337</v>
      </c>
      <c r="E43" s="1">
        <f t="shared" si="13"/>
        <v>3.3700000000000001E-4</v>
      </c>
      <c r="F43" s="1">
        <v>354</v>
      </c>
      <c r="G43" s="1">
        <f t="shared" si="14"/>
        <v>3.5399999999999999E-4</v>
      </c>
      <c r="H43" s="1">
        <v>805</v>
      </c>
      <c r="I43" s="1">
        <f t="shared" si="15"/>
        <v>8.0500000000000005E-4</v>
      </c>
      <c r="J43" s="1">
        <v>773</v>
      </c>
      <c r="K43" s="1">
        <f t="shared" si="16"/>
        <v>7.7300000000000003E-4</v>
      </c>
      <c r="L43" s="1">
        <v>504</v>
      </c>
      <c r="M43" s="1">
        <f t="shared" si="17"/>
        <v>5.04E-4</v>
      </c>
      <c r="N43" s="1">
        <v>441</v>
      </c>
      <c r="O43" s="1">
        <f t="shared" si="18"/>
        <v>4.4099999999999999E-4</v>
      </c>
      <c r="P43" s="1">
        <v>232</v>
      </c>
      <c r="Q43" s="1">
        <f t="shared" si="19"/>
        <v>2.32E-4</v>
      </c>
      <c r="R43" s="1">
        <v>596</v>
      </c>
      <c r="S43" s="1">
        <f t="shared" si="20"/>
        <v>5.9599999999999996E-4</v>
      </c>
      <c r="T43" s="1">
        <v>433</v>
      </c>
      <c r="U43" s="1">
        <f t="shared" si="21"/>
        <v>4.3300000000000001E-4</v>
      </c>
      <c r="V43" s="1">
        <v>234</v>
      </c>
      <c r="W43" s="1">
        <f t="shared" si="22"/>
        <v>2.34E-4</v>
      </c>
      <c r="X43" s="1">
        <v>217</v>
      </c>
      <c r="Y43" s="1">
        <f t="shared" si="23"/>
        <v>2.1699999999999999E-4</v>
      </c>
      <c r="AB43" s="1" t="s">
        <v>45</v>
      </c>
      <c r="AC43" s="1">
        <v>13</v>
      </c>
      <c r="AD43" s="1">
        <v>11271</v>
      </c>
      <c r="AE43" s="1">
        <v>27257</v>
      </c>
      <c r="AF43" s="1">
        <v>33</v>
      </c>
    </row>
    <row r="44" spans="1:32" x14ac:dyDescent="0.25">
      <c r="A44" s="1" t="s">
        <v>46</v>
      </c>
      <c r="B44" s="1">
        <v>251</v>
      </c>
      <c r="C44" s="1">
        <f t="shared" si="12"/>
        <v>2.5099999999999998E-4</v>
      </c>
      <c r="D44" s="1">
        <v>341</v>
      </c>
      <c r="E44" s="1">
        <f t="shared" si="13"/>
        <v>3.4099999999999999E-4</v>
      </c>
      <c r="F44" s="1">
        <v>331</v>
      </c>
      <c r="G44" s="1">
        <f t="shared" si="14"/>
        <v>3.3100000000000002E-4</v>
      </c>
      <c r="H44" s="1">
        <v>724</v>
      </c>
      <c r="I44" s="1">
        <f t="shared" si="15"/>
        <v>7.2400000000000003E-4</v>
      </c>
      <c r="J44" s="1">
        <v>740</v>
      </c>
      <c r="K44" s="1">
        <f t="shared" si="16"/>
        <v>7.3999999999999999E-4</v>
      </c>
      <c r="L44" s="1">
        <v>513</v>
      </c>
      <c r="M44" s="1">
        <f t="shared" si="17"/>
        <v>5.13E-4</v>
      </c>
      <c r="O44" s="1">
        <f t="shared" si="18"/>
        <v>0</v>
      </c>
      <c r="P44" s="1">
        <v>238</v>
      </c>
      <c r="Q44" s="1">
        <f t="shared" si="19"/>
        <v>2.3800000000000001E-4</v>
      </c>
      <c r="R44" s="1">
        <v>582</v>
      </c>
      <c r="S44" s="1">
        <f t="shared" si="20"/>
        <v>5.8200000000000005E-4</v>
      </c>
      <c r="T44" s="1">
        <v>422</v>
      </c>
      <c r="U44" s="1">
        <f t="shared" si="21"/>
        <v>4.2200000000000001E-4</v>
      </c>
      <c r="V44" s="1">
        <v>240</v>
      </c>
      <c r="W44" s="1">
        <f t="shared" si="22"/>
        <v>2.4000000000000001E-4</v>
      </c>
      <c r="X44" s="1">
        <v>216</v>
      </c>
      <c r="Y44" s="1">
        <f t="shared" si="23"/>
        <v>2.1599999999999999E-4</v>
      </c>
      <c r="AB44" s="1" t="s">
        <v>47</v>
      </c>
      <c r="AC44" s="1">
        <v>14</v>
      </c>
      <c r="AD44" s="1">
        <v>11360</v>
      </c>
      <c r="AE44" s="1">
        <v>27431</v>
      </c>
      <c r="AF44" s="1">
        <v>33</v>
      </c>
    </row>
    <row r="45" spans="1:32" x14ac:dyDescent="0.25">
      <c r="A45" s="1" t="s">
        <v>48</v>
      </c>
      <c r="B45" s="1">
        <v>252</v>
      </c>
      <c r="C45" s="1">
        <f t="shared" si="12"/>
        <v>2.52E-4</v>
      </c>
      <c r="D45" s="1">
        <v>350</v>
      </c>
      <c r="E45" s="1">
        <f t="shared" si="13"/>
        <v>3.5E-4</v>
      </c>
      <c r="F45" s="1">
        <v>307</v>
      </c>
      <c r="G45" s="1">
        <f t="shared" si="14"/>
        <v>3.0699999999999998E-4</v>
      </c>
      <c r="H45" s="1">
        <v>741</v>
      </c>
      <c r="I45" s="1">
        <f t="shared" si="15"/>
        <v>7.4100000000000001E-4</v>
      </c>
      <c r="J45" s="1">
        <v>798</v>
      </c>
      <c r="K45" s="1">
        <f t="shared" si="16"/>
        <v>7.9799999999999999E-4</v>
      </c>
      <c r="L45" s="1">
        <v>518</v>
      </c>
      <c r="M45" s="1">
        <f t="shared" si="17"/>
        <v>5.1800000000000001E-4</v>
      </c>
      <c r="O45" s="1">
        <f t="shared" si="18"/>
        <v>0</v>
      </c>
      <c r="P45" s="1">
        <v>232</v>
      </c>
      <c r="Q45" s="1">
        <f t="shared" si="19"/>
        <v>2.32E-4</v>
      </c>
      <c r="R45" s="1">
        <v>596</v>
      </c>
      <c r="S45" s="1">
        <f t="shared" si="20"/>
        <v>5.9599999999999996E-4</v>
      </c>
      <c r="T45" s="1">
        <v>425</v>
      </c>
      <c r="U45" s="1">
        <f t="shared" si="21"/>
        <v>4.2499999999999998E-4</v>
      </c>
      <c r="V45" s="1">
        <v>228</v>
      </c>
      <c r="W45" s="1">
        <f t="shared" si="22"/>
        <v>2.2800000000000001E-4</v>
      </c>
      <c r="Y45" s="1">
        <f t="shared" si="23"/>
        <v>0</v>
      </c>
      <c r="AB45" s="1" t="s">
        <v>49</v>
      </c>
      <c r="AC45" s="1">
        <v>15</v>
      </c>
      <c r="AD45" s="1">
        <v>11320</v>
      </c>
      <c r="AE45" s="1">
        <v>27521</v>
      </c>
      <c r="AF45" s="1">
        <v>33</v>
      </c>
    </row>
    <row r="46" spans="1:32" x14ac:dyDescent="0.25">
      <c r="A46" s="1" t="s">
        <v>50</v>
      </c>
      <c r="B46" s="1">
        <v>254</v>
      </c>
      <c r="C46" s="1">
        <f t="shared" si="12"/>
        <v>2.5399999999999999E-4</v>
      </c>
      <c r="D46" s="1">
        <v>305</v>
      </c>
      <c r="E46" s="1">
        <f t="shared" si="13"/>
        <v>3.0499999999999999E-4</v>
      </c>
      <c r="G46" s="1">
        <f t="shared" si="14"/>
        <v>0</v>
      </c>
      <c r="H46" s="1">
        <v>809</v>
      </c>
      <c r="I46" s="1">
        <f t="shared" si="15"/>
        <v>8.0900000000000004E-4</v>
      </c>
      <c r="J46" s="1">
        <v>822</v>
      </c>
      <c r="K46" s="1">
        <f t="shared" si="16"/>
        <v>8.2200000000000003E-4</v>
      </c>
      <c r="L46" s="1">
        <v>508</v>
      </c>
      <c r="M46" s="1">
        <f t="shared" si="17"/>
        <v>5.0799999999999999E-4</v>
      </c>
      <c r="N46" s="1">
        <v>439</v>
      </c>
      <c r="O46" s="1">
        <f t="shared" si="18"/>
        <v>4.3899999999999999E-4</v>
      </c>
      <c r="P46" s="1">
        <v>230</v>
      </c>
      <c r="Q46" s="1">
        <f t="shared" si="19"/>
        <v>2.3000000000000001E-4</v>
      </c>
      <c r="R46" s="1">
        <v>600</v>
      </c>
      <c r="S46" s="1">
        <f t="shared" si="20"/>
        <v>5.9999999999999995E-4</v>
      </c>
      <c r="T46" s="1">
        <v>428</v>
      </c>
      <c r="U46" s="1">
        <f t="shared" si="21"/>
        <v>4.28E-4</v>
      </c>
      <c r="V46" s="1">
        <v>242</v>
      </c>
      <c r="W46" s="1">
        <f t="shared" si="22"/>
        <v>2.42E-4</v>
      </c>
      <c r="X46" s="1">
        <v>211</v>
      </c>
      <c r="Y46" s="1">
        <f t="shared" si="23"/>
        <v>2.1100000000000001E-4</v>
      </c>
      <c r="AB46" s="1" t="s">
        <v>51</v>
      </c>
      <c r="AC46" s="1">
        <v>16</v>
      </c>
      <c r="AD46" s="1">
        <v>11161</v>
      </c>
      <c r="AE46" s="1">
        <v>27734</v>
      </c>
      <c r="AF46" s="1">
        <v>33</v>
      </c>
    </row>
    <row r="47" spans="1:32" x14ac:dyDescent="0.25">
      <c r="A47" s="1" t="s">
        <v>52</v>
      </c>
      <c r="B47" s="1">
        <v>265</v>
      </c>
      <c r="C47" s="1">
        <f t="shared" si="12"/>
        <v>2.6499999999999999E-4</v>
      </c>
      <c r="E47" s="1">
        <f t="shared" si="13"/>
        <v>0</v>
      </c>
      <c r="G47" s="1">
        <f t="shared" si="14"/>
        <v>0</v>
      </c>
      <c r="I47" s="1">
        <f t="shared" si="15"/>
        <v>0</v>
      </c>
      <c r="J47" s="1">
        <v>811</v>
      </c>
      <c r="K47" s="1">
        <f t="shared" si="16"/>
        <v>8.1099999999999998E-4</v>
      </c>
      <c r="L47" s="1">
        <v>519</v>
      </c>
      <c r="M47" s="1">
        <f t="shared" si="17"/>
        <v>5.1900000000000004E-4</v>
      </c>
      <c r="N47" s="1">
        <v>456</v>
      </c>
      <c r="O47" s="1">
        <f t="shared" si="18"/>
        <v>4.5600000000000003E-4</v>
      </c>
      <c r="P47" s="1">
        <v>219</v>
      </c>
      <c r="Q47" s="1">
        <f t="shared" si="19"/>
        <v>2.1900000000000001E-4</v>
      </c>
      <c r="R47" s="1">
        <v>605</v>
      </c>
      <c r="S47" s="1">
        <f t="shared" si="20"/>
        <v>6.0499999999999996E-4</v>
      </c>
      <c r="T47" s="1">
        <v>441</v>
      </c>
      <c r="U47" s="1">
        <f t="shared" si="21"/>
        <v>4.4099999999999999E-4</v>
      </c>
      <c r="V47" s="1">
        <v>238</v>
      </c>
      <c r="W47" s="1">
        <f t="shared" si="22"/>
        <v>2.3800000000000001E-4</v>
      </c>
      <c r="Y47" s="1">
        <f t="shared" si="23"/>
        <v>0</v>
      </c>
      <c r="AB47" s="1" t="s">
        <v>53</v>
      </c>
      <c r="AC47" s="1">
        <v>17</v>
      </c>
      <c r="AD47" s="1">
        <v>11055</v>
      </c>
      <c r="AE47" s="1">
        <v>27975</v>
      </c>
      <c r="AF47" s="1">
        <v>33</v>
      </c>
    </row>
    <row r="48" spans="1:32" x14ac:dyDescent="0.25">
      <c r="A48" s="1" t="s">
        <v>54</v>
      </c>
      <c r="B48" s="1">
        <v>241</v>
      </c>
      <c r="C48" s="1">
        <f t="shared" si="12"/>
        <v>2.41E-4</v>
      </c>
      <c r="E48" s="1">
        <f t="shared" si="13"/>
        <v>0</v>
      </c>
      <c r="G48" s="1">
        <f t="shared" si="14"/>
        <v>0</v>
      </c>
      <c r="I48" s="1">
        <f t="shared" si="15"/>
        <v>0</v>
      </c>
      <c r="J48" s="1">
        <v>745</v>
      </c>
      <c r="K48" s="1">
        <f t="shared" si="16"/>
        <v>7.45E-4</v>
      </c>
      <c r="L48" s="1">
        <v>513</v>
      </c>
      <c r="M48" s="1">
        <f t="shared" si="17"/>
        <v>5.13E-4</v>
      </c>
      <c r="N48" s="1">
        <v>438</v>
      </c>
      <c r="O48" s="1">
        <f t="shared" si="18"/>
        <v>4.3800000000000002E-4</v>
      </c>
      <c r="Q48" s="1">
        <f t="shared" si="19"/>
        <v>0</v>
      </c>
      <c r="R48" s="1">
        <v>563</v>
      </c>
      <c r="S48" s="1">
        <f t="shared" si="20"/>
        <v>5.6300000000000002E-4</v>
      </c>
      <c r="T48" s="1">
        <v>434</v>
      </c>
      <c r="U48" s="1">
        <f t="shared" si="21"/>
        <v>4.3399999999999998E-4</v>
      </c>
      <c r="V48" s="1">
        <v>242</v>
      </c>
      <c r="W48" s="1">
        <f t="shared" si="22"/>
        <v>2.42E-4</v>
      </c>
      <c r="X48" s="1">
        <v>210</v>
      </c>
      <c r="Y48" s="1">
        <f t="shared" si="23"/>
        <v>2.1000000000000001E-4</v>
      </c>
      <c r="AB48" s="1" t="s">
        <v>55</v>
      </c>
      <c r="AC48" s="1">
        <v>18</v>
      </c>
      <c r="AD48" s="1">
        <v>11030</v>
      </c>
      <c r="AE48" s="1">
        <v>28016</v>
      </c>
      <c r="AF48" s="1">
        <v>33</v>
      </c>
    </row>
    <row r="49" spans="1:32" x14ac:dyDescent="0.25">
      <c r="A49" s="1" t="s">
        <v>56</v>
      </c>
      <c r="B49" s="1">
        <v>263</v>
      </c>
      <c r="C49" s="1">
        <f t="shared" si="12"/>
        <v>2.63E-4</v>
      </c>
      <c r="D49" s="1">
        <v>294</v>
      </c>
      <c r="E49" s="1">
        <f t="shared" si="13"/>
        <v>2.9399999999999999E-4</v>
      </c>
      <c r="F49" s="1">
        <v>315</v>
      </c>
      <c r="G49" s="1">
        <f t="shared" si="14"/>
        <v>3.1500000000000001E-4</v>
      </c>
      <c r="H49" s="1">
        <v>671</v>
      </c>
      <c r="I49" s="1">
        <f t="shared" si="15"/>
        <v>6.7100000000000005E-4</v>
      </c>
      <c r="J49" s="1">
        <v>832</v>
      </c>
      <c r="K49" s="1">
        <f t="shared" si="16"/>
        <v>8.3199999999999995E-4</v>
      </c>
      <c r="L49" s="1">
        <v>504</v>
      </c>
      <c r="M49" s="1">
        <f t="shared" si="17"/>
        <v>5.04E-4</v>
      </c>
      <c r="O49" s="1">
        <f t="shared" si="18"/>
        <v>0</v>
      </c>
      <c r="P49" s="1">
        <v>208</v>
      </c>
      <c r="Q49" s="1">
        <f t="shared" si="19"/>
        <v>2.0799999999999999E-4</v>
      </c>
      <c r="R49" s="1">
        <v>595</v>
      </c>
      <c r="S49" s="1">
        <f t="shared" si="20"/>
        <v>5.9500000000000004E-4</v>
      </c>
      <c r="T49" s="1">
        <v>418</v>
      </c>
      <c r="U49" s="1">
        <f t="shared" si="21"/>
        <v>4.1800000000000002E-4</v>
      </c>
      <c r="V49" s="1">
        <v>237</v>
      </c>
      <c r="W49" s="1">
        <f t="shared" si="22"/>
        <v>2.3699999999999999E-4</v>
      </c>
      <c r="X49" s="1">
        <v>227</v>
      </c>
      <c r="Y49" s="1">
        <f t="shared" si="23"/>
        <v>2.2699999999999999E-4</v>
      </c>
      <c r="AB49" s="1" t="s">
        <v>57</v>
      </c>
      <c r="AC49" s="1">
        <v>19</v>
      </c>
      <c r="AD49" s="1">
        <v>11002</v>
      </c>
      <c r="AE49" s="1">
        <v>28067</v>
      </c>
      <c r="AF49" s="1">
        <v>33</v>
      </c>
    </row>
    <row r="50" spans="1:32" x14ac:dyDescent="0.25">
      <c r="A50" s="1" t="s">
        <v>58</v>
      </c>
      <c r="B50" s="1">
        <v>255</v>
      </c>
      <c r="C50" s="1">
        <f t="shared" si="12"/>
        <v>2.5500000000000002E-4</v>
      </c>
      <c r="D50" s="1">
        <v>329</v>
      </c>
      <c r="E50" s="1">
        <f t="shared" si="13"/>
        <v>3.2899999999999997E-4</v>
      </c>
      <c r="F50" s="1">
        <v>312</v>
      </c>
      <c r="G50" s="1">
        <f t="shared" si="14"/>
        <v>3.1199999999999999E-4</v>
      </c>
      <c r="I50" s="1">
        <f t="shared" si="15"/>
        <v>0</v>
      </c>
      <c r="K50" s="1">
        <f t="shared" si="16"/>
        <v>0</v>
      </c>
      <c r="L50" s="1">
        <v>508</v>
      </c>
      <c r="M50" s="1">
        <f t="shared" si="17"/>
        <v>5.0799999999999999E-4</v>
      </c>
      <c r="O50" s="1">
        <f t="shared" si="18"/>
        <v>0</v>
      </c>
      <c r="P50" s="1">
        <v>214</v>
      </c>
      <c r="Q50" s="1">
        <f t="shared" si="19"/>
        <v>2.14E-4</v>
      </c>
      <c r="R50" s="1">
        <v>562</v>
      </c>
      <c r="S50" s="1">
        <f t="shared" si="20"/>
        <v>5.62E-4</v>
      </c>
      <c r="T50" s="1">
        <v>429</v>
      </c>
      <c r="U50" s="1">
        <f t="shared" si="21"/>
        <v>4.2900000000000002E-4</v>
      </c>
      <c r="V50" s="1">
        <v>237</v>
      </c>
      <c r="W50" s="1">
        <f t="shared" si="22"/>
        <v>2.3699999999999999E-4</v>
      </c>
      <c r="X50" s="1">
        <v>220</v>
      </c>
      <c r="Y50" s="1">
        <f t="shared" si="23"/>
        <v>2.2000000000000001E-4</v>
      </c>
      <c r="AB50" s="1" t="s">
        <v>59</v>
      </c>
      <c r="AC50" s="1">
        <v>20</v>
      </c>
      <c r="AD50" s="1">
        <v>10992</v>
      </c>
      <c r="AE50" s="1">
        <v>28173</v>
      </c>
      <c r="AF50" s="1">
        <v>33</v>
      </c>
    </row>
    <row r="51" spans="1:32" x14ac:dyDescent="0.25">
      <c r="A51" s="1" t="s">
        <v>60</v>
      </c>
      <c r="B51" s="1">
        <v>263</v>
      </c>
      <c r="C51" s="1">
        <f t="shared" si="12"/>
        <v>2.63E-4</v>
      </c>
      <c r="D51" s="1">
        <v>346</v>
      </c>
      <c r="E51" s="1">
        <f t="shared" si="13"/>
        <v>3.4600000000000001E-4</v>
      </c>
      <c r="F51" s="1">
        <v>315</v>
      </c>
      <c r="G51" s="1">
        <f t="shared" si="14"/>
        <v>3.1500000000000001E-4</v>
      </c>
      <c r="I51" s="1">
        <f t="shared" si="15"/>
        <v>0</v>
      </c>
      <c r="J51" s="1">
        <v>788</v>
      </c>
      <c r="K51" s="1">
        <f t="shared" si="16"/>
        <v>7.8799999999999996E-4</v>
      </c>
      <c r="L51" s="1">
        <v>523</v>
      </c>
      <c r="M51" s="1">
        <f t="shared" si="17"/>
        <v>5.2300000000000003E-4</v>
      </c>
      <c r="N51" s="1">
        <v>455</v>
      </c>
      <c r="O51" s="1">
        <f t="shared" si="18"/>
        <v>4.55E-4</v>
      </c>
      <c r="P51" s="1">
        <v>214</v>
      </c>
      <c r="Q51" s="1">
        <f t="shared" si="19"/>
        <v>2.14E-4</v>
      </c>
      <c r="R51" s="1">
        <v>589</v>
      </c>
      <c r="S51" s="1">
        <f t="shared" si="20"/>
        <v>5.8900000000000001E-4</v>
      </c>
      <c r="T51" s="1">
        <v>441</v>
      </c>
      <c r="U51" s="1">
        <f t="shared" si="21"/>
        <v>4.4099999999999999E-4</v>
      </c>
      <c r="V51" s="1">
        <v>239</v>
      </c>
      <c r="W51" s="1">
        <f t="shared" si="22"/>
        <v>2.3900000000000001E-4</v>
      </c>
      <c r="X51" s="1">
        <v>207</v>
      </c>
      <c r="Y51" s="1">
        <f t="shared" si="23"/>
        <v>2.0699999999999999E-4</v>
      </c>
      <c r="AB51" s="1" t="s">
        <v>61</v>
      </c>
      <c r="AC51" s="1">
        <v>21</v>
      </c>
      <c r="AD51" s="1">
        <v>10874</v>
      </c>
      <c r="AE51" s="1">
        <v>28355</v>
      </c>
      <c r="AF51" s="1">
        <v>33</v>
      </c>
    </row>
    <row r="52" spans="1:32" x14ac:dyDescent="0.25">
      <c r="A52" s="1" t="s">
        <v>62</v>
      </c>
      <c r="B52" s="1">
        <v>255</v>
      </c>
      <c r="C52" s="1">
        <f t="shared" si="12"/>
        <v>2.5500000000000002E-4</v>
      </c>
      <c r="D52" s="1">
        <v>316</v>
      </c>
      <c r="E52" s="1">
        <f t="shared" si="13"/>
        <v>3.1599999999999998E-4</v>
      </c>
      <c r="F52" s="1">
        <v>289</v>
      </c>
      <c r="G52" s="1">
        <f t="shared" si="14"/>
        <v>2.8899999999999998E-4</v>
      </c>
      <c r="I52" s="1">
        <f t="shared" si="15"/>
        <v>0</v>
      </c>
      <c r="J52" s="1">
        <v>778</v>
      </c>
      <c r="K52" s="1">
        <f t="shared" si="16"/>
        <v>7.7800000000000005E-4</v>
      </c>
      <c r="L52" s="1">
        <v>515</v>
      </c>
      <c r="M52" s="1">
        <f t="shared" si="17"/>
        <v>5.1500000000000005E-4</v>
      </c>
      <c r="N52" s="1">
        <v>442</v>
      </c>
      <c r="O52" s="1">
        <f t="shared" si="18"/>
        <v>4.4200000000000001E-4</v>
      </c>
      <c r="P52" s="1">
        <v>210</v>
      </c>
      <c r="Q52" s="1">
        <f t="shared" si="19"/>
        <v>2.1000000000000001E-4</v>
      </c>
      <c r="R52" s="1">
        <v>579</v>
      </c>
      <c r="S52" s="1">
        <f t="shared" si="20"/>
        <v>5.7899999999999998E-4</v>
      </c>
      <c r="T52" s="1">
        <v>424</v>
      </c>
      <c r="U52" s="1">
        <f t="shared" si="21"/>
        <v>4.2400000000000001E-4</v>
      </c>
      <c r="V52" s="1">
        <v>247</v>
      </c>
      <c r="W52" s="1">
        <f t="shared" si="22"/>
        <v>2.4699999999999999E-4</v>
      </c>
      <c r="X52" s="1">
        <v>206</v>
      </c>
      <c r="Y52" s="1">
        <f t="shared" si="23"/>
        <v>2.0599999999999999E-4</v>
      </c>
      <c r="AB52" s="1" t="s">
        <v>63</v>
      </c>
      <c r="AC52" s="1">
        <v>22</v>
      </c>
      <c r="AD52" s="1">
        <v>10850</v>
      </c>
      <c r="AE52" s="1">
        <v>28438</v>
      </c>
      <c r="AF52" s="1">
        <v>33</v>
      </c>
    </row>
    <row r="53" spans="1:32" x14ac:dyDescent="0.25">
      <c r="A53" s="1" t="s">
        <v>64</v>
      </c>
      <c r="B53" s="1">
        <v>260</v>
      </c>
      <c r="C53" s="1">
        <f t="shared" si="12"/>
        <v>2.5999999999999998E-4</v>
      </c>
      <c r="D53" s="1">
        <v>307</v>
      </c>
      <c r="E53" s="1">
        <f t="shared" si="13"/>
        <v>3.0699999999999998E-4</v>
      </c>
      <c r="F53" s="1">
        <v>313</v>
      </c>
      <c r="G53" s="1">
        <f t="shared" si="14"/>
        <v>3.1300000000000002E-4</v>
      </c>
      <c r="H53" s="1">
        <v>783</v>
      </c>
      <c r="I53" s="1">
        <f t="shared" si="15"/>
        <v>7.8299999999999995E-4</v>
      </c>
      <c r="J53" s="1">
        <v>761</v>
      </c>
      <c r="K53" s="1">
        <f t="shared" si="16"/>
        <v>7.6099999999999996E-4</v>
      </c>
      <c r="L53" s="1">
        <v>543</v>
      </c>
      <c r="M53" s="1">
        <f t="shared" si="17"/>
        <v>5.4299999999999997E-4</v>
      </c>
      <c r="O53" s="1">
        <f t="shared" si="18"/>
        <v>0</v>
      </c>
      <c r="P53" s="1">
        <v>231</v>
      </c>
      <c r="Q53" s="1">
        <f t="shared" si="19"/>
        <v>2.31E-4</v>
      </c>
      <c r="R53" s="1">
        <v>603</v>
      </c>
      <c r="S53" s="1">
        <f t="shared" si="20"/>
        <v>6.0300000000000002E-4</v>
      </c>
      <c r="T53" s="1">
        <v>438</v>
      </c>
      <c r="U53" s="1">
        <f t="shared" si="21"/>
        <v>4.3800000000000002E-4</v>
      </c>
      <c r="V53" s="1">
        <v>244</v>
      </c>
      <c r="W53" s="1">
        <f t="shared" si="22"/>
        <v>2.4399999999999999E-4</v>
      </c>
      <c r="X53" s="1">
        <v>211</v>
      </c>
      <c r="Y53" s="1">
        <f t="shared" si="23"/>
        <v>2.1100000000000001E-4</v>
      </c>
      <c r="AB53" s="1" t="s">
        <v>65</v>
      </c>
      <c r="AC53" s="1">
        <v>23</v>
      </c>
      <c r="AD53" s="1">
        <v>8736</v>
      </c>
      <c r="AE53" s="1">
        <v>25836</v>
      </c>
      <c r="AF53" s="1">
        <v>48</v>
      </c>
    </row>
    <row r="54" spans="1:32" x14ac:dyDescent="0.25">
      <c r="A54" s="1" t="s">
        <v>66</v>
      </c>
      <c r="B54" s="1">
        <v>233</v>
      </c>
      <c r="C54" s="1">
        <f t="shared" si="12"/>
        <v>2.33E-4</v>
      </c>
      <c r="E54" s="1">
        <f t="shared" si="13"/>
        <v>0</v>
      </c>
      <c r="G54" s="1">
        <f t="shared" si="14"/>
        <v>0</v>
      </c>
      <c r="H54" s="1">
        <v>796</v>
      </c>
      <c r="I54" s="1">
        <f t="shared" si="15"/>
        <v>7.9600000000000005E-4</v>
      </c>
      <c r="J54" s="1">
        <v>751</v>
      </c>
      <c r="K54" s="1">
        <f t="shared" si="16"/>
        <v>7.5100000000000004E-4</v>
      </c>
      <c r="L54" s="1">
        <v>512</v>
      </c>
      <c r="M54" s="1">
        <f t="shared" si="17"/>
        <v>5.1199999999999998E-4</v>
      </c>
      <c r="O54" s="1">
        <f t="shared" si="18"/>
        <v>0</v>
      </c>
      <c r="P54" s="1">
        <v>230</v>
      </c>
      <c r="Q54" s="1">
        <f t="shared" si="19"/>
        <v>2.3000000000000001E-4</v>
      </c>
      <c r="R54" s="1">
        <v>593</v>
      </c>
      <c r="S54" s="1">
        <f t="shared" si="20"/>
        <v>5.9299999999999999E-4</v>
      </c>
      <c r="T54" s="1">
        <v>438</v>
      </c>
      <c r="U54" s="1">
        <f t="shared" si="21"/>
        <v>4.3800000000000002E-4</v>
      </c>
      <c r="V54" s="1">
        <v>243</v>
      </c>
      <c r="W54" s="1">
        <f t="shared" si="22"/>
        <v>2.43E-4</v>
      </c>
      <c r="X54" s="1">
        <v>222</v>
      </c>
      <c r="Y54" s="1">
        <f t="shared" si="23"/>
        <v>2.22E-4</v>
      </c>
      <c r="AB54" s="1" t="s">
        <v>67</v>
      </c>
      <c r="AC54" s="1">
        <v>24</v>
      </c>
      <c r="AD54" s="1">
        <v>6936</v>
      </c>
      <c r="AE54" s="1">
        <v>26317</v>
      </c>
      <c r="AF54" s="1">
        <v>53</v>
      </c>
    </row>
    <row r="55" spans="1:32" x14ac:dyDescent="0.25">
      <c r="A55" s="1" t="s">
        <v>68</v>
      </c>
      <c r="B55" s="1">
        <v>258</v>
      </c>
      <c r="C55" s="1">
        <f t="shared" si="12"/>
        <v>2.5799999999999998E-4</v>
      </c>
      <c r="D55" s="1">
        <v>297</v>
      </c>
      <c r="E55" s="1">
        <f t="shared" si="13"/>
        <v>2.9700000000000001E-4</v>
      </c>
      <c r="F55" s="1">
        <v>318</v>
      </c>
      <c r="G55" s="1">
        <f t="shared" si="14"/>
        <v>3.1799999999999998E-4</v>
      </c>
      <c r="H55" s="1">
        <v>906</v>
      </c>
      <c r="I55" s="1">
        <f t="shared" si="15"/>
        <v>9.0600000000000001E-4</v>
      </c>
      <c r="J55" s="1">
        <v>868</v>
      </c>
      <c r="K55" s="1">
        <f t="shared" si="16"/>
        <v>8.6799999999999996E-4</v>
      </c>
      <c r="L55" s="1">
        <v>519</v>
      </c>
      <c r="M55" s="1">
        <f t="shared" si="17"/>
        <v>5.1900000000000004E-4</v>
      </c>
      <c r="O55" s="1">
        <f t="shared" si="18"/>
        <v>0</v>
      </c>
      <c r="Q55" s="1">
        <f t="shared" si="19"/>
        <v>0</v>
      </c>
      <c r="R55" s="1">
        <v>631</v>
      </c>
      <c r="S55" s="1">
        <f t="shared" si="20"/>
        <v>6.3100000000000005E-4</v>
      </c>
      <c r="T55" s="1">
        <v>435</v>
      </c>
      <c r="U55" s="1">
        <f t="shared" si="21"/>
        <v>4.35E-4</v>
      </c>
      <c r="V55" s="1">
        <v>258</v>
      </c>
      <c r="W55" s="1">
        <f t="shared" si="22"/>
        <v>2.5799999999999998E-4</v>
      </c>
      <c r="X55" s="1">
        <v>229</v>
      </c>
      <c r="Y55" s="1">
        <f t="shared" si="23"/>
        <v>2.2900000000000001E-4</v>
      </c>
      <c r="AB55" s="1" t="s">
        <v>69</v>
      </c>
      <c r="AC55" s="1">
        <v>25</v>
      </c>
      <c r="AD55" s="1">
        <v>7157</v>
      </c>
      <c r="AE55" s="1">
        <v>26689</v>
      </c>
      <c r="AF55" s="1">
        <v>51</v>
      </c>
    </row>
    <row r="57" spans="1:32" x14ac:dyDescent="0.25">
      <c r="A57" s="3" t="s">
        <v>85</v>
      </c>
    </row>
    <row r="58" spans="1:32" s="3" customFormat="1" x14ac:dyDescent="0.25">
      <c r="A58" s="3" t="s">
        <v>186</v>
      </c>
      <c r="C58" s="3" t="s">
        <v>71</v>
      </c>
      <c r="E58" s="3" t="s">
        <v>72</v>
      </c>
      <c r="G58" s="3" t="s">
        <v>73</v>
      </c>
      <c r="I58" s="3" t="s">
        <v>74</v>
      </c>
      <c r="K58" s="3" t="s">
        <v>75</v>
      </c>
      <c r="M58" s="3" t="s">
        <v>76</v>
      </c>
      <c r="O58" s="3" t="s">
        <v>77</v>
      </c>
      <c r="Q58" s="3" t="s">
        <v>78</v>
      </c>
      <c r="S58" s="3" t="s">
        <v>79</v>
      </c>
      <c r="U58" s="3" t="s">
        <v>80</v>
      </c>
      <c r="W58" s="3" t="s">
        <v>81</v>
      </c>
      <c r="Y58" s="3" t="s">
        <v>82</v>
      </c>
    </row>
    <row r="59" spans="1:32" x14ac:dyDescent="0.25">
      <c r="A59" s="1" t="s">
        <v>20</v>
      </c>
      <c r="C59" s="1">
        <f>C3-C31</f>
        <v>5.5139999999999998E-3</v>
      </c>
      <c r="E59" s="1">
        <f>E3-E31</f>
        <v>1.1519999999999998E-3</v>
      </c>
      <c r="G59" s="1">
        <f>G3-G31</f>
        <v>2.4939999999999997E-3</v>
      </c>
      <c r="I59" s="1">
        <f>I3-I31</f>
        <v>2.4400000000000008E-4</v>
      </c>
      <c r="K59" s="1">
        <f>K3-K31</f>
        <v>1.024E-3</v>
      </c>
      <c r="M59" s="1">
        <f>M3-M31</f>
        <v>0.38469300000000001</v>
      </c>
      <c r="O59" s="2">
        <f>O3-O31</f>
        <v>-2.5099999999999998E-4</v>
      </c>
      <c r="Q59" s="2">
        <f>Q3-Q31</f>
        <v>-1.9000000000000001E-5</v>
      </c>
      <c r="S59" s="1">
        <f>S3-S31</f>
        <v>1.627E-3</v>
      </c>
      <c r="U59" s="1">
        <f>U3-U31</f>
        <v>5.3199999999999992E-4</v>
      </c>
      <c r="W59" s="1">
        <f>W3-W31</f>
        <v>1.8489999999999999E-3</v>
      </c>
      <c r="Y59" s="1">
        <f>Y3-Y31</f>
        <v>2.9399999999999994E-4</v>
      </c>
    </row>
    <row r="60" spans="1:32" x14ac:dyDescent="0.25">
      <c r="A60" s="1" t="s">
        <v>22</v>
      </c>
      <c r="C60" s="1">
        <f>C4-C32</f>
        <v>6.9830000000000005E-3</v>
      </c>
      <c r="E60" s="1">
        <f t="shared" ref="E60:E83" si="24">E4-E32</f>
        <v>0</v>
      </c>
      <c r="G60" s="2">
        <f t="shared" ref="G60:G83" si="25">G4-G32</f>
        <v>-2.2100000000000001E-4</v>
      </c>
      <c r="I60" s="1">
        <f t="shared" ref="I60:I83" si="26">I4-I32</f>
        <v>1.3799999999999999E-4</v>
      </c>
      <c r="K60" s="1">
        <f t="shared" ref="K60:K83" si="27">K4-K32</f>
        <v>6.4800000000000014E-4</v>
      </c>
      <c r="M60" s="1">
        <f t="shared" ref="M60:M83" si="28">M4-M32</f>
        <v>0.38508799999999999</v>
      </c>
      <c r="O60" s="2">
        <f t="shared" ref="O60:O83" si="29">O4-O32</f>
        <v>-4.1999999999999996E-4</v>
      </c>
      <c r="Q60" s="2">
        <f t="shared" ref="Q60:Q83" si="30">Q4-Q32</f>
        <v>-2.0000000000000215E-6</v>
      </c>
      <c r="S60" s="1">
        <f t="shared" ref="S60:S83" si="31">S4-S32</f>
        <v>1.7960000000000001E-3</v>
      </c>
      <c r="U60" s="1">
        <f t="shared" ref="U60:U83" si="32">U4-U32</f>
        <v>6.5000000000000008E-4</v>
      </c>
      <c r="W60" s="1">
        <f t="shared" ref="W60:W83" si="33">W4-W32</f>
        <v>2.0739999999999999E-3</v>
      </c>
      <c r="Y60" s="1">
        <f t="shared" ref="Y60:Y83" si="34">Y4-Y32</f>
        <v>0</v>
      </c>
    </row>
    <row r="61" spans="1:32" x14ac:dyDescent="0.25">
      <c r="A61" s="1" t="s">
        <v>24</v>
      </c>
      <c r="C61" s="1">
        <f t="shared" ref="C61:C83" si="35">C5-C33</f>
        <v>8.2920000000000008E-3</v>
      </c>
      <c r="E61" s="1">
        <f t="shared" si="24"/>
        <v>0</v>
      </c>
      <c r="G61" s="1">
        <f t="shared" si="25"/>
        <v>7.6499999999999984E-4</v>
      </c>
      <c r="I61" s="2">
        <f t="shared" si="26"/>
        <v>-5.350000000000001E-4</v>
      </c>
      <c r="K61" s="1">
        <f t="shared" si="27"/>
        <v>1.9399999999999995E-4</v>
      </c>
      <c r="M61" s="1">
        <f t="shared" si="28"/>
        <v>0.38275600000000004</v>
      </c>
      <c r="O61" s="2">
        <f t="shared" si="29"/>
        <v>-1.2699999999999994E-4</v>
      </c>
      <c r="Q61" s="1">
        <f t="shared" si="30"/>
        <v>0</v>
      </c>
      <c r="S61" s="1">
        <f t="shared" si="31"/>
        <v>2.6670000000000001E-3</v>
      </c>
      <c r="U61" s="1">
        <f t="shared" si="32"/>
        <v>1.245E-3</v>
      </c>
      <c r="W61" s="1">
        <f t="shared" si="33"/>
        <v>1.8269999999999998E-3</v>
      </c>
      <c r="Y61" s="2">
        <f t="shared" si="34"/>
        <v>-3.7000000000000005E-5</v>
      </c>
    </row>
    <row r="62" spans="1:32" x14ac:dyDescent="0.25">
      <c r="A62" s="1" t="s">
        <v>26</v>
      </c>
      <c r="C62" s="1">
        <f t="shared" si="35"/>
        <v>7.0359999999999997E-3</v>
      </c>
      <c r="E62" s="2">
        <f t="shared" si="24"/>
        <v>-1.9000000000000001E-4</v>
      </c>
      <c r="G62" s="1">
        <f t="shared" si="25"/>
        <v>1.2899999999999999E-4</v>
      </c>
      <c r="I62" s="2">
        <f t="shared" si="26"/>
        <v>-4.9300000000000006E-4</v>
      </c>
      <c r="K62" s="1">
        <f t="shared" si="27"/>
        <v>5.1999999999999995E-4</v>
      </c>
      <c r="M62" s="1">
        <f t="shared" si="28"/>
        <v>0.38538699999999998</v>
      </c>
      <c r="O62" s="2">
        <f t="shared" si="29"/>
        <v>-3.3799999999999998E-4</v>
      </c>
      <c r="Q62" s="2">
        <f t="shared" si="30"/>
        <v>-1.1899999999999999E-4</v>
      </c>
      <c r="S62" s="1">
        <f t="shared" si="31"/>
        <v>2.0219999999999995E-3</v>
      </c>
      <c r="U62" s="1">
        <f t="shared" si="32"/>
        <v>1.0169999999999999E-3</v>
      </c>
      <c r="W62" s="1">
        <f t="shared" si="33"/>
        <v>1.9599999999999999E-3</v>
      </c>
      <c r="Y62" s="2">
        <f t="shared" si="34"/>
        <v>-1.3500000000000003E-4</v>
      </c>
    </row>
    <row r="63" spans="1:32" x14ac:dyDescent="0.25">
      <c r="A63" s="1" t="s">
        <v>28</v>
      </c>
      <c r="C63" s="1">
        <f t="shared" si="35"/>
        <v>7.2009999999999999E-3</v>
      </c>
      <c r="E63" s="1">
        <f t="shared" si="24"/>
        <v>0</v>
      </c>
      <c r="G63" s="2">
        <f t="shared" si="25"/>
        <v>-3.0000000000000003E-4</v>
      </c>
      <c r="I63" s="2">
        <f t="shared" si="26"/>
        <v>-5.6300000000000002E-4</v>
      </c>
      <c r="K63" s="2">
        <f t="shared" si="27"/>
        <v>-5.6399999999999994E-4</v>
      </c>
      <c r="M63" s="1">
        <f t="shared" si="28"/>
        <v>0.38646900000000001</v>
      </c>
      <c r="O63" s="2">
        <f t="shared" si="29"/>
        <v>-3.8699999999999997E-4</v>
      </c>
      <c r="Q63" s="2">
        <f t="shared" si="30"/>
        <v>-6.3999999999999984E-5</v>
      </c>
      <c r="S63" s="1">
        <f t="shared" si="31"/>
        <v>2.3080000000000002E-3</v>
      </c>
      <c r="U63" s="1">
        <f t="shared" si="32"/>
        <v>1.2750000000000001E-3</v>
      </c>
      <c r="W63" s="1">
        <f t="shared" si="33"/>
        <v>1.8270000000000001E-3</v>
      </c>
      <c r="Y63" s="2">
        <f t="shared" si="34"/>
        <v>-7.5000000000000007E-5</v>
      </c>
    </row>
    <row r="64" spans="1:32" x14ac:dyDescent="0.25">
      <c r="A64" s="1" t="s">
        <v>30</v>
      </c>
      <c r="C64" s="1">
        <f t="shared" si="35"/>
        <v>7.9589999999999991E-3</v>
      </c>
      <c r="E64" s="1">
        <f t="shared" si="24"/>
        <v>0</v>
      </c>
      <c r="G64" s="2">
        <f t="shared" si="25"/>
        <v>-7.0000000000000021E-5</v>
      </c>
      <c r="I64" s="2">
        <f t="shared" si="26"/>
        <v>-5.1000000000000004E-4</v>
      </c>
      <c r="K64" s="2">
        <f t="shared" si="27"/>
        <v>-7.7700000000000002E-4</v>
      </c>
      <c r="M64" s="1">
        <f t="shared" si="28"/>
        <v>0.38348100000000002</v>
      </c>
      <c r="O64" s="2">
        <f t="shared" si="29"/>
        <v>-2.22E-4</v>
      </c>
      <c r="Q64" s="1">
        <f t="shared" si="30"/>
        <v>0</v>
      </c>
      <c r="S64" s="1">
        <f t="shared" si="31"/>
        <v>2.3990000000000001E-3</v>
      </c>
      <c r="U64" s="1">
        <f t="shared" si="32"/>
        <v>4.8300000000000003E-4</v>
      </c>
      <c r="W64" s="1">
        <f t="shared" si="33"/>
        <v>2.0610000000000003E-3</v>
      </c>
      <c r="Y64" s="2">
        <f t="shared" si="34"/>
        <v>-2.3999999999999987E-5</v>
      </c>
    </row>
    <row r="65" spans="1:25" x14ac:dyDescent="0.25">
      <c r="A65" s="1" t="s">
        <v>32</v>
      </c>
      <c r="C65" s="1">
        <f t="shared" si="35"/>
        <v>8.2160000000000011E-3</v>
      </c>
      <c r="E65" s="1">
        <f t="shared" si="24"/>
        <v>0</v>
      </c>
      <c r="G65" s="2">
        <f t="shared" si="25"/>
        <v>-1.9900000000000001E-4</v>
      </c>
      <c r="I65" s="1">
        <f t="shared" si="26"/>
        <v>0</v>
      </c>
      <c r="K65" s="2">
        <f t="shared" si="27"/>
        <v>-5.1699999999999999E-4</v>
      </c>
      <c r="M65" s="1">
        <f t="shared" si="28"/>
        <v>0.38202900000000001</v>
      </c>
      <c r="O65" s="2">
        <f t="shared" si="29"/>
        <v>-2.7800000000000004E-4</v>
      </c>
      <c r="Q65" s="2">
        <f t="shared" si="30"/>
        <v>-1.5699999999999997E-4</v>
      </c>
      <c r="S65" s="1">
        <f t="shared" si="31"/>
        <v>2.3889999999999996E-3</v>
      </c>
      <c r="U65" s="1">
        <f t="shared" si="32"/>
        <v>9.639999999999999E-4</v>
      </c>
      <c r="W65" s="1">
        <f t="shared" si="33"/>
        <v>1.8730000000000001E-3</v>
      </c>
      <c r="Y65" s="1">
        <f t="shared" si="34"/>
        <v>0</v>
      </c>
    </row>
    <row r="66" spans="1:25" x14ac:dyDescent="0.25">
      <c r="A66" s="1" t="s">
        <v>34</v>
      </c>
      <c r="C66" s="1">
        <f t="shared" si="35"/>
        <v>5.2730000000000008E-3</v>
      </c>
      <c r="E66" s="1">
        <f t="shared" si="24"/>
        <v>6.7920000000000003E-3</v>
      </c>
      <c r="G66" s="1">
        <f t="shared" si="25"/>
        <v>1.4757000000000001E-2</v>
      </c>
      <c r="I66" s="1">
        <f t="shared" si="26"/>
        <v>2.2079999999999999E-3</v>
      </c>
      <c r="K66" s="1">
        <f t="shared" si="27"/>
        <v>3.8999999999999994E-4</v>
      </c>
      <c r="M66" s="1">
        <f t="shared" si="28"/>
        <v>0.36116500000000001</v>
      </c>
      <c r="O66" s="1">
        <f t="shared" si="29"/>
        <v>0</v>
      </c>
      <c r="Q66" s="1">
        <f t="shared" si="30"/>
        <v>4.6999999999999993E-4</v>
      </c>
      <c r="S66" s="1">
        <f t="shared" si="31"/>
        <v>1.6459999999999999E-3</v>
      </c>
      <c r="U66" s="1">
        <f t="shared" si="32"/>
        <v>4.4300000000000003E-4</v>
      </c>
      <c r="W66" s="1">
        <f t="shared" si="33"/>
        <v>1.7409999999999999E-3</v>
      </c>
      <c r="Y66" s="1">
        <f t="shared" si="34"/>
        <v>1.506E-3</v>
      </c>
    </row>
    <row r="67" spans="1:25" x14ac:dyDescent="0.25">
      <c r="A67" s="1" t="s">
        <v>36</v>
      </c>
      <c r="C67" s="1">
        <f t="shared" si="35"/>
        <v>7.6560000000000005E-3</v>
      </c>
      <c r="E67" s="1">
        <f t="shared" si="24"/>
        <v>0</v>
      </c>
      <c r="G67" s="2">
        <f t="shared" si="25"/>
        <v>-5.8E-5</v>
      </c>
      <c r="I67" s="2">
        <f t="shared" si="26"/>
        <v>-5.9000000000000003E-4</v>
      </c>
      <c r="K67" s="2">
        <f t="shared" si="27"/>
        <v>-4.8999999999999998E-4</v>
      </c>
      <c r="M67" s="1">
        <f t="shared" si="28"/>
        <v>0.38151999999999997</v>
      </c>
      <c r="O67" s="2">
        <f t="shared" si="29"/>
        <v>-3.3999999999999997E-4</v>
      </c>
      <c r="Q67" s="2">
        <f t="shared" si="30"/>
        <v>-6.1000000000000019E-5</v>
      </c>
      <c r="S67" s="1">
        <f t="shared" si="31"/>
        <v>2.4939999999999997E-3</v>
      </c>
      <c r="U67" s="1">
        <f t="shared" si="32"/>
        <v>8.6699999999999993E-4</v>
      </c>
      <c r="W67" s="1">
        <f t="shared" si="33"/>
        <v>2.1510000000000001E-3</v>
      </c>
      <c r="Y67" s="2">
        <f t="shared" si="34"/>
        <v>-1.8800000000000002E-4</v>
      </c>
    </row>
    <row r="68" spans="1:25" x14ac:dyDescent="0.25">
      <c r="A68" s="1" t="s">
        <v>38</v>
      </c>
      <c r="C68" s="1">
        <f t="shared" si="35"/>
        <v>8.7649999999999985E-3</v>
      </c>
      <c r="E68" s="2">
        <f t="shared" si="24"/>
        <v>-2.99E-4</v>
      </c>
      <c r="G68" s="2">
        <f t="shared" si="25"/>
        <v>-1.5100000000000004E-4</v>
      </c>
      <c r="I68" s="2">
        <f t="shared" si="26"/>
        <v>-5.0700000000000007E-4</v>
      </c>
      <c r="K68" s="2">
        <f t="shared" si="27"/>
        <v>-4.6599999999999994E-4</v>
      </c>
      <c r="M68" s="1">
        <f t="shared" si="28"/>
        <v>0.38011699999999998</v>
      </c>
      <c r="O68" s="2">
        <f t="shared" si="29"/>
        <v>-2.72E-4</v>
      </c>
      <c r="Q68" s="2">
        <f t="shared" si="30"/>
        <v>-1.1999999999999994E-5</v>
      </c>
      <c r="S68" s="1">
        <f t="shared" si="31"/>
        <v>2.0529999999999997E-3</v>
      </c>
      <c r="U68" s="1">
        <f t="shared" si="32"/>
        <v>1.2199999999999999E-3</v>
      </c>
      <c r="W68" s="1">
        <f t="shared" si="33"/>
        <v>2.088E-3</v>
      </c>
      <c r="Y68" s="1">
        <f t="shared" si="34"/>
        <v>0</v>
      </c>
    </row>
    <row r="69" spans="1:25" x14ac:dyDescent="0.25">
      <c r="A69" s="1" t="s">
        <v>40</v>
      </c>
      <c r="C69" s="1">
        <f t="shared" si="35"/>
        <v>5.8339999999999998E-3</v>
      </c>
      <c r="E69" s="1">
        <f t="shared" si="24"/>
        <v>2.9090000000000001E-3</v>
      </c>
      <c r="G69" s="1">
        <f t="shared" si="25"/>
        <v>5.633E-3</v>
      </c>
      <c r="I69" s="1">
        <f t="shared" si="26"/>
        <v>8.250000000000001E-4</v>
      </c>
      <c r="K69" s="1">
        <f t="shared" si="27"/>
        <v>1.3799999999999999E-4</v>
      </c>
      <c r="M69" s="1">
        <f t="shared" si="28"/>
        <v>0.37543599999999999</v>
      </c>
      <c r="O69" s="2">
        <f t="shared" si="29"/>
        <v>-1.3799999999999999E-4</v>
      </c>
      <c r="Q69" s="2">
        <f t="shared" si="30"/>
        <v>-3.3000000000000016E-5</v>
      </c>
      <c r="S69" s="1">
        <f t="shared" si="31"/>
        <v>1.9229999999999998E-3</v>
      </c>
      <c r="U69" s="1">
        <f t="shared" si="32"/>
        <v>5.9399999999999991E-4</v>
      </c>
      <c r="W69" s="1">
        <f t="shared" si="33"/>
        <v>2.0920000000000001E-3</v>
      </c>
      <c r="Y69" s="1">
        <f t="shared" si="34"/>
        <v>5.4599999999999994E-4</v>
      </c>
    </row>
    <row r="70" spans="1:25" x14ac:dyDescent="0.25">
      <c r="A70" s="1" t="s">
        <v>42</v>
      </c>
      <c r="C70" s="1">
        <f t="shared" si="35"/>
        <v>6.2559999999999994E-3</v>
      </c>
      <c r="E70" s="2">
        <f t="shared" si="24"/>
        <v>-2.6399999999999997E-4</v>
      </c>
      <c r="G70" s="2">
        <f t="shared" si="25"/>
        <v>-2.7300000000000002E-4</v>
      </c>
      <c r="I70" s="1">
        <f t="shared" si="26"/>
        <v>9.0000000000000019E-5</v>
      </c>
      <c r="K70" s="1">
        <f t="shared" si="27"/>
        <v>5.8799999999999998E-4</v>
      </c>
      <c r="M70" s="1">
        <f t="shared" si="28"/>
        <v>0.38715599999999994</v>
      </c>
      <c r="O70" s="2">
        <f t="shared" si="29"/>
        <v>-1.7300000000000003E-4</v>
      </c>
      <c r="Q70" s="2">
        <f t="shared" si="30"/>
        <v>-1.7899999999999999E-4</v>
      </c>
      <c r="S70" s="1">
        <f t="shared" si="31"/>
        <v>1.8470000000000001E-3</v>
      </c>
      <c r="U70" s="1">
        <f t="shared" si="32"/>
        <v>8.6400000000000018E-4</v>
      </c>
      <c r="W70" s="1">
        <f t="shared" si="33"/>
        <v>2.3350000000000003E-3</v>
      </c>
      <c r="Y70" s="2">
        <f t="shared" si="34"/>
        <v>-1.63E-4</v>
      </c>
    </row>
    <row r="71" spans="1:25" x14ac:dyDescent="0.25">
      <c r="A71" s="1" t="s">
        <v>44</v>
      </c>
      <c r="C71" s="1">
        <f t="shared" si="35"/>
        <v>8.1630000000000001E-3</v>
      </c>
      <c r="E71" s="1">
        <f t="shared" si="24"/>
        <v>1.2569999999999999E-3</v>
      </c>
      <c r="G71" s="1">
        <f t="shared" si="25"/>
        <v>2.4749999999999998E-3</v>
      </c>
      <c r="I71" s="1">
        <f t="shared" si="26"/>
        <v>1.5399999999999995E-4</v>
      </c>
      <c r="K71" s="2">
        <f t="shared" si="27"/>
        <v>-5.9000000000000025E-5</v>
      </c>
      <c r="M71" s="1">
        <f t="shared" si="28"/>
        <v>0.37902199999999997</v>
      </c>
      <c r="O71" s="2">
        <f t="shared" si="29"/>
        <v>-2.4299999999999997E-4</v>
      </c>
      <c r="Q71" s="2">
        <f t="shared" si="30"/>
        <v>-1.6699999999999999E-4</v>
      </c>
      <c r="S71" s="1">
        <f t="shared" si="31"/>
        <v>2.0280000000000003E-3</v>
      </c>
      <c r="U71" s="1">
        <f t="shared" si="32"/>
        <v>9.3099999999999997E-4</v>
      </c>
      <c r="W71" s="1">
        <f t="shared" si="33"/>
        <v>2.029E-3</v>
      </c>
      <c r="Y71" s="1">
        <f t="shared" si="34"/>
        <v>3.3200000000000005E-4</v>
      </c>
    </row>
    <row r="72" spans="1:25" x14ac:dyDescent="0.25">
      <c r="A72" s="1" t="s">
        <v>46</v>
      </c>
      <c r="C72" s="1">
        <f t="shared" si="35"/>
        <v>8.9519999999999999E-3</v>
      </c>
      <c r="E72" s="1">
        <f t="shared" si="24"/>
        <v>4.4000000000000002E-4</v>
      </c>
      <c r="G72" s="1">
        <f t="shared" si="25"/>
        <v>1.8069999999999996E-3</v>
      </c>
      <c r="I72" s="2">
        <f t="shared" si="26"/>
        <v>-2.5000000000000006E-4</v>
      </c>
      <c r="K72" s="2">
        <f t="shared" si="27"/>
        <v>-4.3799999999999997E-4</v>
      </c>
      <c r="M72" s="1">
        <f t="shared" si="28"/>
        <v>0.37986999999999999</v>
      </c>
      <c r="O72" s="1">
        <f t="shared" si="29"/>
        <v>0</v>
      </c>
      <c r="Q72" s="2">
        <f t="shared" si="30"/>
        <v>-1.3900000000000002E-4</v>
      </c>
      <c r="S72" s="1">
        <f t="shared" si="31"/>
        <v>2.0070000000000001E-3</v>
      </c>
      <c r="U72" s="1">
        <f t="shared" si="32"/>
        <v>9.7199999999999999E-4</v>
      </c>
      <c r="W72" s="1">
        <f t="shared" si="33"/>
        <v>2.0419999999999995E-3</v>
      </c>
      <c r="Y72" s="1">
        <f t="shared" si="34"/>
        <v>4.9999999999999969E-5</v>
      </c>
    </row>
    <row r="73" spans="1:25" x14ac:dyDescent="0.25">
      <c r="A73" s="1" t="s">
        <v>48</v>
      </c>
      <c r="C73" s="1">
        <f t="shared" si="35"/>
        <v>9.9249999999999998E-3</v>
      </c>
      <c r="E73" s="1">
        <f t="shared" si="24"/>
        <v>6.0399999999999994E-4</v>
      </c>
      <c r="G73" s="2">
        <f t="shared" si="25"/>
        <v>-2.4599999999999996E-4</v>
      </c>
      <c r="I73" s="2">
        <f t="shared" si="26"/>
        <v>-6.0800000000000003E-4</v>
      </c>
      <c r="K73" s="2">
        <f t="shared" si="27"/>
        <v>-2.6399999999999991E-4</v>
      </c>
      <c r="M73" s="1">
        <f t="shared" si="28"/>
        <v>0.38101499999999999</v>
      </c>
      <c r="O73" s="1">
        <f t="shared" si="29"/>
        <v>0</v>
      </c>
      <c r="Q73" s="2">
        <f t="shared" si="30"/>
        <v>-1.8100000000000001E-4</v>
      </c>
      <c r="S73" s="1">
        <f t="shared" si="31"/>
        <v>1.5689999999999999E-3</v>
      </c>
      <c r="U73" s="1">
        <f t="shared" si="32"/>
        <v>8.209999999999999E-4</v>
      </c>
      <c r="W73" s="1">
        <f t="shared" si="33"/>
        <v>2.2750000000000001E-3</v>
      </c>
      <c r="Y73" s="1">
        <f t="shared" si="34"/>
        <v>0</v>
      </c>
    </row>
    <row r="74" spans="1:25" x14ac:dyDescent="0.25">
      <c r="A74" s="1" t="s">
        <v>50</v>
      </c>
      <c r="C74" s="1">
        <f t="shared" si="35"/>
        <v>6.8269999999999997E-3</v>
      </c>
      <c r="E74" s="2">
        <f t="shared" si="24"/>
        <v>-2.5599999999999999E-4</v>
      </c>
      <c r="G74" s="1">
        <f t="shared" si="25"/>
        <v>0</v>
      </c>
      <c r="I74" s="2">
        <f t="shared" si="26"/>
        <v>-7.7900000000000007E-4</v>
      </c>
      <c r="K74" s="2">
        <f t="shared" si="27"/>
        <v>-3.7000000000000005E-4</v>
      </c>
      <c r="M74" s="1">
        <f t="shared" si="28"/>
        <v>0.38599899999999998</v>
      </c>
      <c r="O74" s="2">
        <f t="shared" si="29"/>
        <v>-4.17E-4</v>
      </c>
      <c r="Q74" s="2">
        <f t="shared" si="30"/>
        <v>-2.1900000000000001E-4</v>
      </c>
      <c r="S74" s="1">
        <f t="shared" si="31"/>
        <v>2.1029999999999998E-3</v>
      </c>
      <c r="U74" s="1">
        <f t="shared" si="32"/>
        <v>6.1300000000000005E-4</v>
      </c>
      <c r="W74" s="1">
        <f t="shared" si="33"/>
        <v>2.4709999999999997E-3</v>
      </c>
      <c r="Y74" s="2">
        <f t="shared" si="34"/>
        <v>-1.8700000000000002E-4</v>
      </c>
    </row>
    <row r="75" spans="1:25" x14ac:dyDescent="0.25">
      <c r="A75" s="1" t="s">
        <v>52</v>
      </c>
      <c r="C75" s="1">
        <f t="shared" si="35"/>
        <v>6.9810000000000002E-3</v>
      </c>
      <c r="E75" s="1">
        <f t="shared" si="24"/>
        <v>0</v>
      </c>
      <c r="G75" s="1">
        <f t="shared" si="25"/>
        <v>0</v>
      </c>
      <c r="I75" s="1">
        <f t="shared" si="26"/>
        <v>0</v>
      </c>
      <c r="K75" s="2">
        <f t="shared" si="27"/>
        <v>-4.55E-4</v>
      </c>
      <c r="M75" s="1">
        <f t="shared" si="28"/>
        <v>0.38639500000000004</v>
      </c>
      <c r="O75" s="2">
        <f t="shared" si="29"/>
        <v>-3.5400000000000004E-4</v>
      </c>
      <c r="Q75" s="2">
        <f t="shared" si="30"/>
        <v>-8.3000000000000012E-5</v>
      </c>
      <c r="S75" s="1">
        <f t="shared" si="31"/>
        <v>2.1700000000000001E-3</v>
      </c>
      <c r="U75" s="1">
        <f t="shared" si="32"/>
        <v>1.0530000000000001E-3</v>
      </c>
      <c r="W75" s="1">
        <f t="shared" si="33"/>
        <v>1.8050000000000002E-3</v>
      </c>
      <c r="Y75" s="1">
        <f t="shared" si="34"/>
        <v>0</v>
      </c>
    </row>
    <row r="76" spans="1:25" x14ac:dyDescent="0.25">
      <c r="A76" s="1" t="s">
        <v>54</v>
      </c>
      <c r="C76" s="1">
        <f t="shared" si="35"/>
        <v>5.8509999999999994E-3</v>
      </c>
      <c r="E76" s="1">
        <f t="shared" si="24"/>
        <v>0</v>
      </c>
      <c r="G76" s="1">
        <f t="shared" si="25"/>
        <v>0</v>
      </c>
      <c r="I76" s="1">
        <f t="shared" si="26"/>
        <v>0</v>
      </c>
      <c r="K76" s="2">
        <f t="shared" si="27"/>
        <v>-1.3900000000000002E-4</v>
      </c>
      <c r="M76" s="1">
        <f t="shared" si="28"/>
        <v>0.38830200000000004</v>
      </c>
      <c r="O76" s="2">
        <f t="shared" si="29"/>
        <v>-1.2400000000000003E-4</v>
      </c>
      <c r="Q76" s="1">
        <f t="shared" si="30"/>
        <v>0</v>
      </c>
      <c r="S76" s="1">
        <f t="shared" si="31"/>
        <v>2.7589999999999997E-3</v>
      </c>
      <c r="U76" s="1">
        <f t="shared" si="32"/>
        <v>7.7099999999999998E-4</v>
      </c>
      <c r="W76" s="1">
        <f t="shared" si="33"/>
        <v>1.8189999999999999E-3</v>
      </c>
      <c r="Y76" s="2">
        <f t="shared" si="34"/>
        <v>-1.6900000000000002E-4</v>
      </c>
    </row>
    <row r="77" spans="1:25" x14ac:dyDescent="0.25">
      <c r="A77" s="1" t="s">
        <v>56</v>
      </c>
      <c r="C77" s="1">
        <f t="shared" si="35"/>
        <v>1.0432E-2</v>
      </c>
      <c r="E77" s="1">
        <f t="shared" si="24"/>
        <v>6.4799999999999996E-3</v>
      </c>
      <c r="G77" s="1">
        <f t="shared" si="25"/>
        <v>7.6210000000000002E-3</v>
      </c>
      <c r="I77" s="1">
        <f t="shared" si="26"/>
        <v>9.4600000000000012E-4</v>
      </c>
      <c r="K77" s="1">
        <f t="shared" si="27"/>
        <v>1.8699999999999999E-4</v>
      </c>
      <c r="M77" s="1">
        <f t="shared" si="28"/>
        <v>0.362257</v>
      </c>
      <c r="O77" s="1">
        <f t="shared" si="29"/>
        <v>0</v>
      </c>
      <c r="Q77" s="2">
        <f t="shared" si="30"/>
        <v>-3.8999999999999999E-5</v>
      </c>
      <c r="S77" s="1">
        <f t="shared" si="31"/>
        <v>3.4099999999999994E-4</v>
      </c>
      <c r="U77" s="1">
        <f t="shared" si="32"/>
        <v>4.1000000000000021E-5</v>
      </c>
      <c r="W77" s="1">
        <f t="shared" si="33"/>
        <v>2.0000000000000005E-3</v>
      </c>
      <c r="Y77" s="1">
        <f t="shared" si="34"/>
        <v>6.1899999999999998E-4</v>
      </c>
    </row>
    <row r="78" spans="1:25" x14ac:dyDescent="0.25">
      <c r="A78" s="1" t="s">
        <v>58</v>
      </c>
      <c r="C78" s="1">
        <f t="shared" si="35"/>
        <v>1.1591000000000001E-2</v>
      </c>
      <c r="E78" s="1">
        <f t="shared" si="24"/>
        <v>6.1000000000000019E-5</v>
      </c>
      <c r="G78" s="2">
        <f t="shared" si="25"/>
        <v>-1.8899999999999999E-4</v>
      </c>
      <c r="I78" s="1">
        <f t="shared" si="26"/>
        <v>0</v>
      </c>
      <c r="K78" s="1">
        <f t="shared" si="27"/>
        <v>0</v>
      </c>
      <c r="M78" s="1">
        <f t="shared" si="28"/>
        <v>0.37768800000000002</v>
      </c>
      <c r="O78" s="1">
        <f t="shared" si="29"/>
        <v>0</v>
      </c>
      <c r="Q78" s="1">
        <f t="shared" si="30"/>
        <v>1.7700000000000002E-4</v>
      </c>
      <c r="S78" s="1">
        <f t="shared" si="31"/>
        <v>1.7100000000000001E-3</v>
      </c>
      <c r="U78" s="1">
        <f t="shared" si="32"/>
        <v>3.1499999999999996E-4</v>
      </c>
      <c r="W78" s="1">
        <f t="shared" si="33"/>
        <v>1.9E-3</v>
      </c>
      <c r="Y78" s="2">
        <f t="shared" si="34"/>
        <v>-1.83E-4</v>
      </c>
    </row>
    <row r="79" spans="1:25" x14ac:dyDescent="0.25">
      <c r="A79" s="1" t="s">
        <v>60</v>
      </c>
      <c r="C79" s="1">
        <f t="shared" si="35"/>
        <v>1.1032999999999999E-2</v>
      </c>
      <c r="E79" s="1">
        <f t="shared" si="24"/>
        <v>4.5099999999999996E-4</v>
      </c>
      <c r="G79" s="2">
        <f t="shared" si="25"/>
        <v>-2.1900000000000001E-4</v>
      </c>
      <c r="I79" s="1">
        <f t="shared" si="26"/>
        <v>0</v>
      </c>
      <c r="K79" s="2">
        <f t="shared" si="27"/>
        <v>-5.7499999999999999E-4</v>
      </c>
      <c r="M79" s="1">
        <f t="shared" si="28"/>
        <v>0.38259400000000005</v>
      </c>
      <c r="O79" s="2">
        <f t="shared" si="29"/>
        <v>-2.7099999999999997E-4</v>
      </c>
      <c r="Q79" s="1">
        <f t="shared" si="30"/>
        <v>1.2199999999999998E-4</v>
      </c>
      <c r="S79" s="1">
        <f t="shared" si="31"/>
        <v>1.3440000000000001E-3</v>
      </c>
      <c r="U79" s="1">
        <f t="shared" si="32"/>
        <v>5.4000000000000012E-4</v>
      </c>
      <c r="W79" s="1">
        <f t="shared" si="33"/>
        <v>1.9159999999999997E-3</v>
      </c>
      <c r="Y79" s="2">
        <f t="shared" si="34"/>
        <v>-8.599999999999999E-5</v>
      </c>
    </row>
    <row r="80" spans="1:25" x14ac:dyDescent="0.25">
      <c r="A80" s="1" t="s">
        <v>62</v>
      </c>
      <c r="C80" s="1">
        <f t="shared" si="35"/>
        <v>1.1500999999999999E-2</v>
      </c>
      <c r="E80" s="1">
        <f t="shared" si="24"/>
        <v>3.1600000000000009E-4</v>
      </c>
      <c r="G80" s="2">
        <f t="shared" si="25"/>
        <v>-1.6799999999999996E-4</v>
      </c>
      <c r="I80" s="1">
        <f t="shared" si="26"/>
        <v>0</v>
      </c>
      <c r="K80" s="2">
        <f t="shared" si="27"/>
        <v>-6.4800000000000003E-4</v>
      </c>
      <c r="M80" s="1">
        <f t="shared" si="28"/>
        <v>0.38075000000000003</v>
      </c>
      <c r="O80" s="2">
        <f t="shared" si="29"/>
        <v>-2.03E-4</v>
      </c>
      <c r="Q80" s="1">
        <f t="shared" si="30"/>
        <v>7.499999999999998E-5</v>
      </c>
      <c r="S80" s="1">
        <f t="shared" si="31"/>
        <v>1.4160000000000002E-3</v>
      </c>
      <c r="U80" s="1">
        <f t="shared" si="32"/>
        <v>1.176E-3</v>
      </c>
      <c r="W80" s="1">
        <f t="shared" si="33"/>
        <v>2.0150000000000003E-3</v>
      </c>
      <c r="Y80" s="1">
        <f t="shared" si="34"/>
        <v>1.6300000000000003E-4</v>
      </c>
    </row>
    <row r="81" spans="1:25" x14ac:dyDescent="0.25">
      <c r="A81" s="1" t="s">
        <v>64</v>
      </c>
      <c r="C81" s="1">
        <f t="shared" si="35"/>
        <v>4.7739999999999996E-3</v>
      </c>
      <c r="E81" s="2">
        <f t="shared" si="24"/>
        <v>-2.0999999999999998E-4</v>
      </c>
      <c r="G81" s="2">
        <f t="shared" si="25"/>
        <v>-2.1300000000000003E-4</v>
      </c>
      <c r="I81" s="2">
        <f t="shared" si="26"/>
        <v>-6.0099999999999997E-4</v>
      </c>
      <c r="K81" s="1">
        <f t="shared" si="27"/>
        <v>7.4500000000000022E-4</v>
      </c>
      <c r="M81" s="1">
        <f t="shared" si="28"/>
        <v>0.38913099999999995</v>
      </c>
      <c r="O81" s="1">
        <f t="shared" si="29"/>
        <v>0</v>
      </c>
      <c r="Q81" s="2">
        <f t="shared" si="30"/>
        <v>-1.7000000000000001E-4</v>
      </c>
      <c r="S81" s="2">
        <f t="shared" si="31"/>
        <v>-3.8100000000000005E-4</v>
      </c>
      <c r="U81" s="2">
        <f t="shared" si="32"/>
        <v>-2.4200000000000003E-4</v>
      </c>
      <c r="W81" s="1">
        <f t="shared" si="33"/>
        <v>2.3110000000000001E-3</v>
      </c>
      <c r="Y81" s="2">
        <f t="shared" si="34"/>
        <v>-1.84E-4</v>
      </c>
    </row>
    <row r="82" spans="1:25" x14ac:dyDescent="0.25">
      <c r="A82" s="1" t="s">
        <v>66</v>
      </c>
      <c r="C82" s="1">
        <f t="shared" si="35"/>
        <v>2.3279999999999998E-3</v>
      </c>
      <c r="E82" s="1">
        <f t="shared" si="24"/>
        <v>0</v>
      </c>
      <c r="G82" s="1">
        <f t="shared" si="25"/>
        <v>0</v>
      </c>
      <c r="I82" s="1">
        <f t="shared" si="26"/>
        <v>7.6749999999999995E-3</v>
      </c>
      <c r="K82" s="1">
        <f t="shared" si="27"/>
        <v>3.9999999999999996E-5</v>
      </c>
      <c r="M82" s="1">
        <f t="shared" si="28"/>
        <v>0.38498599999999994</v>
      </c>
      <c r="O82" s="1">
        <f t="shared" si="29"/>
        <v>0</v>
      </c>
      <c r="Q82" s="2">
        <f t="shared" si="30"/>
        <v>-2.23E-4</v>
      </c>
      <c r="S82" s="1">
        <f t="shared" si="31"/>
        <v>1.4010000000000001E-3</v>
      </c>
      <c r="U82" s="2">
        <f t="shared" si="32"/>
        <v>-3.6400000000000001E-4</v>
      </c>
      <c r="W82" s="1">
        <f t="shared" si="33"/>
        <v>1.7730000000000001E-3</v>
      </c>
      <c r="Y82" s="2">
        <f t="shared" si="34"/>
        <v>-2.0900000000000001E-4</v>
      </c>
    </row>
    <row r="83" spans="1:25" x14ac:dyDescent="0.25">
      <c r="A83" s="1" t="s">
        <v>68</v>
      </c>
      <c r="C83" s="1">
        <f t="shared" si="35"/>
        <v>1.944E-3</v>
      </c>
      <c r="E83" s="1">
        <f t="shared" si="24"/>
        <v>6.4700000000000001E-4</v>
      </c>
      <c r="G83" s="1">
        <f t="shared" si="25"/>
        <v>4.4330000000000003E-3</v>
      </c>
      <c r="I83" s="1">
        <f t="shared" si="26"/>
        <v>7.8969999999999995E-3</v>
      </c>
      <c r="K83" s="2">
        <f t="shared" si="27"/>
        <v>-3.0999999999999995E-4</v>
      </c>
      <c r="M83" s="1">
        <f t="shared" si="28"/>
        <v>0.37954500000000002</v>
      </c>
      <c r="O83" s="1">
        <f t="shared" si="29"/>
        <v>0</v>
      </c>
      <c r="Q83" s="1">
        <f t="shared" si="30"/>
        <v>0</v>
      </c>
      <c r="S83" s="1">
        <f t="shared" si="31"/>
        <v>1.9499999999999999E-3</v>
      </c>
      <c r="U83" s="2">
        <f t="shared" si="32"/>
        <v>-2.8399999999999996E-4</v>
      </c>
      <c r="W83" s="1">
        <f t="shared" si="33"/>
        <v>1.748E-3</v>
      </c>
      <c r="Y83" s="1">
        <f t="shared" si="34"/>
        <v>1.9000000000000001E-5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2"/>
  <sheetViews>
    <sheetView workbookViewId="0"/>
  </sheetViews>
  <sheetFormatPr defaultColWidth="9.109375" defaultRowHeight="13.8" x14ac:dyDescent="0.25"/>
  <cols>
    <col min="1" max="1" width="7.6640625" style="1" bestFit="1" customWidth="1"/>
    <col min="2" max="6" width="7" style="1" bestFit="1" customWidth="1"/>
    <col min="7" max="7" width="8" style="1" bestFit="1" customWidth="1"/>
    <col min="8" max="13" width="7" style="1" bestFit="1" customWidth="1"/>
    <col min="14" max="15" width="8" style="1" bestFit="1" customWidth="1"/>
    <col min="16" max="16" width="3" style="1" bestFit="1" customWidth="1"/>
    <col min="17" max="17" width="9" style="1" customWidth="1"/>
    <col min="18" max="18" width="9" style="1" bestFit="1" customWidth="1"/>
    <col min="19" max="19" width="10.44140625" style="1" bestFit="1" customWidth="1"/>
    <col min="20" max="22" width="6.6640625" style="1" bestFit="1" customWidth="1"/>
    <col min="23" max="23" width="4" style="1" bestFit="1" customWidth="1"/>
    <col min="24" max="24" width="9.109375" style="1" customWidth="1"/>
    <col min="25" max="16384" width="9.109375" style="1"/>
  </cols>
  <sheetData>
    <row r="1" spans="1:23" s="3" customFormat="1" x14ac:dyDescent="0.25">
      <c r="A1" s="18" t="s">
        <v>299</v>
      </c>
      <c r="B1" s="18" t="s">
        <v>71</v>
      </c>
      <c r="C1" s="18" t="s">
        <v>72</v>
      </c>
      <c r="D1" s="18" t="s">
        <v>73</v>
      </c>
      <c r="E1" s="18" t="s">
        <v>74</v>
      </c>
      <c r="F1" s="18" t="s">
        <v>75</v>
      </c>
      <c r="G1" s="18" t="s">
        <v>76</v>
      </c>
      <c r="H1" s="18" t="s">
        <v>77</v>
      </c>
      <c r="I1" s="18" t="s">
        <v>262</v>
      </c>
      <c r="J1" s="18" t="s">
        <v>79</v>
      </c>
      <c r="K1" s="18" t="s">
        <v>80</v>
      </c>
      <c r="L1" s="18" t="s">
        <v>263</v>
      </c>
      <c r="M1" s="18" t="s">
        <v>264</v>
      </c>
      <c r="N1" s="18" t="s">
        <v>265</v>
      </c>
      <c r="O1" s="18" t="s">
        <v>266</v>
      </c>
      <c r="P1" s="25" t="s">
        <v>267</v>
      </c>
      <c r="R1" s="18" t="s">
        <v>14</v>
      </c>
      <c r="S1" s="18" t="s">
        <v>15</v>
      </c>
      <c r="T1" s="18" t="s">
        <v>16</v>
      </c>
      <c r="U1" s="18" t="s">
        <v>282</v>
      </c>
      <c r="V1" s="18" t="s">
        <v>283</v>
      </c>
      <c r="W1" s="18" t="s">
        <v>284</v>
      </c>
    </row>
    <row r="2" spans="1:23" x14ac:dyDescent="0.25">
      <c r="A2" s="13" t="s">
        <v>20</v>
      </c>
      <c r="B2" s="13">
        <v>0.1996</v>
      </c>
      <c r="C2" s="13">
        <v>0.23619999999999999</v>
      </c>
      <c r="D2" s="13">
        <v>0.34250000000000003</v>
      </c>
      <c r="E2" s="13">
        <v>1.26</v>
      </c>
      <c r="F2" s="13">
        <v>9.8199999999999996E-2</v>
      </c>
      <c r="G2" s="13">
        <v>36.748600000000003</v>
      </c>
      <c r="H2" s="13">
        <v>0</v>
      </c>
      <c r="I2" s="13">
        <v>0</v>
      </c>
      <c r="J2" s="13">
        <v>0.28820000000000001</v>
      </c>
      <c r="K2" s="13">
        <v>9.7900000000000001E-2</v>
      </c>
      <c r="L2" s="13">
        <v>2.0199999999999999E-2</v>
      </c>
      <c r="M2" s="13">
        <v>2.9100000000000001E-2</v>
      </c>
      <c r="N2" s="13">
        <v>2.9600000000000001E-2</v>
      </c>
      <c r="O2" s="13">
        <v>47.8857</v>
      </c>
      <c r="P2" s="26">
        <v>12</v>
      </c>
      <c r="R2" s="13">
        <v>99.235900000000001</v>
      </c>
      <c r="S2" s="13" t="s">
        <v>285</v>
      </c>
      <c r="T2" s="13">
        <v>1</v>
      </c>
      <c r="U2" s="13">
        <v>-2219</v>
      </c>
      <c r="V2" s="13">
        <v>-26036</v>
      </c>
      <c r="W2" s="13">
        <v>176</v>
      </c>
    </row>
    <row r="3" spans="1:23" x14ac:dyDescent="0.25">
      <c r="A3" s="13" t="s">
        <v>22</v>
      </c>
      <c r="B3" s="13">
        <v>0.71789999999999998</v>
      </c>
      <c r="C3" s="13">
        <v>0.20530000000000001</v>
      </c>
      <c r="D3" s="13">
        <v>0.48830000000000001</v>
      </c>
      <c r="E3" s="13">
        <v>0.26140000000000002</v>
      </c>
      <c r="F3" s="13">
        <v>9.2899999999999996E-2</v>
      </c>
      <c r="G3" s="13">
        <v>37.619399999999999</v>
      </c>
      <c r="H3" s="13">
        <v>1.9800000000000002E-2</v>
      </c>
      <c r="I3" s="13">
        <v>3.3700000000000001E-2</v>
      </c>
      <c r="J3" s="13">
        <v>0.16639999999999999</v>
      </c>
      <c r="K3" s="13">
        <v>8.0699999999999994E-2</v>
      </c>
      <c r="L3" s="13">
        <v>1.7000000000000001E-2</v>
      </c>
      <c r="M3" s="13">
        <v>9.1300000000000006E-2</v>
      </c>
      <c r="N3" s="13">
        <v>3.6900000000000002E-2</v>
      </c>
      <c r="O3" s="13">
        <v>48.46</v>
      </c>
      <c r="P3" s="26">
        <v>12</v>
      </c>
      <c r="R3" s="13">
        <v>100.291</v>
      </c>
      <c r="S3" s="13" t="s">
        <v>286</v>
      </c>
      <c r="T3" s="13">
        <v>2</v>
      </c>
      <c r="U3" s="13">
        <v>-2065</v>
      </c>
      <c r="V3" s="13">
        <v>-25954</v>
      </c>
      <c r="W3" s="13">
        <v>177</v>
      </c>
    </row>
    <row r="4" spans="1:23" x14ac:dyDescent="0.25">
      <c r="A4" s="13" t="s">
        <v>24</v>
      </c>
      <c r="B4" s="13">
        <v>0.78710000000000002</v>
      </c>
      <c r="C4" s="13">
        <v>0.41599999999999998</v>
      </c>
      <c r="D4" s="13">
        <v>0.79339999999999999</v>
      </c>
      <c r="E4" s="13">
        <v>0.28699999999999998</v>
      </c>
      <c r="F4" s="13">
        <v>7.8700000000000006E-2</v>
      </c>
      <c r="G4" s="13">
        <v>35.804499999999997</v>
      </c>
      <c r="H4" s="13">
        <v>4.7000000000000002E-3</v>
      </c>
      <c r="I4" s="13">
        <v>3.8300000000000001E-2</v>
      </c>
      <c r="J4" s="13">
        <v>0.1331</v>
      </c>
      <c r="K4" s="13">
        <v>5.4999999999999997E-3</v>
      </c>
      <c r="L4" s="13">
        <v>3.5099999999999999E-2</v>
      </c>
      <c r="M4" s="13">
        <v>0.1381</v>
      </c>
      <c r="N4" s="13">
        <v>6.6400000000000001E-2</v>
      </c>
      <c r="O4" s="13">
        <v>48.330199999999998</v>
      </c>
      <c r="P4" s="26">
        <v>12</v>
      </c>
      <c r="R4" s="13">
        <v>98.918099999999995</v>
      </c>
      <c r="S4" s="13" t="s">
        <v>287</v>
      </c>
      <c r="T4" s="13">
        <v>3</v>
      </c>
      <c r="U4" s="13">
        <v>2738</v>
      </c>
      <c r="V4" s="13">
        <v>-24593</v>
      </c>
      <c r="W4" s="13">
        <v>180</v>
      </c>
    </row>
    <row r="5" spans="1:23" x14ac:dyDescent="0.25">
      <c r="A5" s="13" t="s">
        <v>26</v>
      </c>
      <c r="B5" s="13">
        <v>0.32090000000000002</v>
      </c>
      <c r="C5" s="13">
        <v>0</v>
      </c>
      <c r="D5" s="13">
        <v>2.3400000000000001E-2</v>
      </c>
      <c r="E5" s="13">
        <v>0.12770000000000001</v>
      </c>
      <c r="F5" s="13">
        <v>3.5400000000000001E-2</v>
      </c>
      <c r="G5" s="13">
        <v>39.478400000000001</v>
      </c>
      <c r="H5" s="13">
        <v>0</v>
      </c>
      <c r="I5" s="13">
        <v>3.4500000000000003E-2</v>
      </c>
      <c r="J5" s="13">
        <v>7.6200000000000004E-2</v>
      </c>
      <c r="K5" s="13">
        <v>8.4699999999999998E-2</v>
      </c>
      <c r="L5" s="13">
        <v>1.1299999999999999E-2</v>
      </c>
      <c r="M5" s="13">
        <v>6.3E-3</v>
      </c>
      <c r="N5" s="13">
        <v>9.3600000000000003E-2</v>
      </c>
      <c r="O5" s="13">
        <v>48.142200000000003</v>
      </c>
      <c r="P5" s="26">
        <v>12</v>
      </c>
      <c r="R5" s="13">
        <v>100.4346</v>
      </c>
      <c r="S5" s="13" t="s">
        <v>288</v>
      </c>
      <c r="T5" s="13">
        <v>4</v>
      </c>
      <c r="U5" s="13">
        <v>3098</v>
      </c>
      <c r="V5" s="13">
        <v>-24761</v>
      </c>
      <c r="W5" s="13">
        <v>180</v>
      </c>
    </row>
    <row r="6" spans="1:23" x14ac:dyDescent="0.25">
      <c r="A6" s="13" t="s">
        <v>28</v>
      </c>
      <c r="B6" s="13">
        <v>0.70479999999999998</v>
      </c>
      <c r="C6" s="13">
        <v>1.72E-2</v>
      </c>
      <c r="D6" s="13">
        <v>7.9000000000000008E-3</v>
      </c>
      <c r="E6" s="13">
        <v>3.7600000000000001E-2</v>
      </c>
      <c r="F6" s="13">
        <v>3.4099999999999998E-2</v>
      </c>
      <c r="G6" s="13">
        <v>38.53</v>
      </c>
      <c r="H6" s="13">
        <v>4.7999999999999996E-3</v>
      </c>
      <c r="I6" s="13">
        <v>0</v>
      </c>
      <c r="J6" s="13">
        <v>0.1804</v>
      </c>
      <c r="K6" s="13">
        <v>0.12189999999999999</v>
      </c>
      <c r="L6" s="13">
        <v>0</v>
      </c>
      <c r="M6" s="13">
        <v>8.6999999999999994E-3</v>
      </c>
      <c r="N6" s="13">
        <v>0</v>
      </c>
      <c r="O6" s="13">
        <v>47.938400000000001</v>
      </c>
      <c r="P6" s="26">
        <v>12</v>
      </c>
      <c r="R6" s="13">
        <v>99.585700000000003</v>
      </c>
      <c r="S6" s="13" t="s">
        <v>289</v>
      </c>
      <c r="T6" s="13">
        <v>5</v>
      </c>
      <c r="U6" s="13">
        <v>3065</v>
      </c>
      <c r="V6" s="13">
        <v>-24692</v>
      </c>
      <c r="W6" s="13">
        <v>180</v>
      </c>
    </row>
    <row r="7" spans="1:23" x14ac:dyDescent="0.25">
      <c r="A7" s="13" t="s">
        <v>30</v>
      </c>
      <c r="B7" s="13">
        <v>0.22459999999999999</v>
      </c>
      <c r="C7" s="13">
        <v>3.9399999999999998E-2</v>
      </c>
      <c r="D7" s="13">
        <v>4.7000000000000002E-3</v>
      </c>
      <c r="E7" s="13">
        <v>1.4742</v>
      </c>
      <c r="F7" s="13">
        <v>4.2799999999999998E-2</v>
      </c>
      <c r="G7" s="13">
        <v>36.955300000000001</v>
      </c>
      <c r="H7" s="13">
        <v>2.81E-2</v>
      </c>
      <c r="I7" s="13">
        <v>1.6999999999999999E-3</v>
      </c>
      <c r="J7" s="13">
        <v>0.45179999999999998</v>
      </c>
      <c r="K7" s="13">
        <v>0</v>
      </c>
      <c r="L7" s="13">
        <v>1.8499999999999999E-2</v>
      </c>
      <c r="M7" s="13">
        <v>7.7000000000000002E-3</v>
      </c>
      <c r="N7" s="13">
        <v>3.85E-2</v>
      </c>
      <c r="O7" s="13">
        <v>47.466500000000003</v>
      </c>
      <c r="P7" s="26">
        <v>12</v>
      </c>
      <c r="R7" s="13">
        <v>98.753799999999998</v>
      </c>
      <c r="S7" s="13" t="s">
        <v>290</v>
      </c>
      <c r="T7" s="13">
        <v>6</v>
      </c>
      <c r="U7" s="13">
        <v>3098</v>
      </c>
      <c r="V7" s="13">
        <v>-24647</v>
      </c>
      <c r="W7" s="13">
        <v>180</v>
      </c>
    </row>
    <row r="8" spans="1:23" x14ac:dyDescent="0.25">
      <c r="A8" s="13" t="s">
        <v>32</v>
      </c>
      <c r="B8" s="13">
        <v>5.2299999999999999E-2</v>
      </c>
      <c r="C8" s="13">
        <v>0</v>
      </c>
      <c r="D8" s="13">
        <v>0</v>
      </c>
      <c r="E8" s="13">
        <v>0.51249999999999996</v>
      </c>
      <c r="F8" s="13">
        <v>2.6499999999999999E-2</v>
      </c>
      <c r="G8" s="13">
        <v>39.1233</v>
      </c>
      <c r="H8" s="13">
        <v>0</v>
      </c>
      <c r="I8" s="13">
        <v>0</v>
      </c>
      <c r="J8" s="13">
        <v>0.13780000000000001</v>
      </c>
      <c r="K8" s="13">
        <v>0</v>
      </c>
      <c r="L8" s="13">
        <v>1.67E-2</v>
      </c>
      <c r="M8" s="13">
        <v>3.1E-2</v>
      </c>
      <c r="N8" s="13">
        <v>2.1299999999999999E-2</v>
      </c>
      <c r="O8" s="13">
        <v>47.834299999999999</v>
      </c>
      <c r="P8" s="26">
        <v>12</v>
      </c>
      <c r="R8" s="13">
        <v>99.755799999999994</v>
      </c>
      <c r="S8" s="13" t="s">
        <v>291</v>
      </c>
      <c r="T8" s="13">
        <v>7</v>
      </c>
      <c r="U8" s="13">
        <v>1034</v>
      </c>
      <c r="V8" s="13">
        <v>-20434</v>
      </c>
      <c r="W8" s="13">
        <v>186</v>
      </c>
    </row>
    <row r="9" spans="1:23" x14ac:dyDescent="0.25">
      <c r="A9" s="13" t="s">
        <v>34</v>
      </c>
      <c r="B9" s="13">
        <v>0.25090000000000001</v>
      </c>
      <c r="C9" s="13">
        <v>0.18940000000000001</v>
      </c>
      <c r="D9" s="13">
        <v>0.3211</v>
      </c>
      <c r="E9" s="13">
        <v>0.83720000000000006</v>
      </c>
      <c r="F9" s="13">
        <v>7.5700000000000003E-2</v>
      </c>
      <c r="G9" s="13">
        <v>37.390599999999999</v>
      </c>
      <c r="H9" s="13">
        <v>0</v>
      </c>
      <c r="I9" s="13">
        <v>1.2699999999999999E-2</v>
      </c>
      <c r="J9" s="13">
        <v>0.1958</v>
      </c>
      <c r="K9" s="13">
        <v>0</v>
      </c>
      <c r="L9" s="13">
        <v>4.1000000000000003E-3</v>
      </c>
      <c r="M9" s="13">
        <v>6.0199999999999997E-2</v>
      </c>
      <c r="N9" s="13">
        <v>0</v>
      </c>
      <c r="O9" s="13">
        <v>47.930700000000002</v>
      </c>
      <c r="P9" s="26">
        <v>12</v>
      </c>
      <c r="R9" s="13">
        <v>99.268500000000003</v>
      </c>
      <c r="S9" s="13" t="s">
        <v>292</v>
      </c>
      <c r="T9" s="13">
        <v>8</v>
      </c>
      <c r="U9" s="13">
        <v>981</v>
      </c>
      <c r="V9" s="13">
        <v>-20404</v>
      </c>
      <c r="W9" s="13">
        <v>186</v>
      </c>
    </row>
    <row r="10" spans="1:23" x14ac:dyDescent="0.25">
      <c r="A10" s="13" t="s">
        <v>36</v>
      </c>
      <c r="B10" s="13">
        <v>0.75360000000000005</v>
      </c>
      <c r="C10" s="13">
        <v>2.7199999999999998E-2</v>
      </c>
      <c r="D10" s="13">
        <v>0</v>
      </c>
      <c r="E10" s="13">
        <v>0</v>
      </c>
      <c r="F10" s="13">
        <v>6.1100000000000002E-2</v>
      </c>
      <c r="G10" s="13">
        <v>39.127699999999997</v>
      </c>
      <c r="H10" s="13">
        <v>3.3099999999999997E-2</v>
      </c>
      <c r="I10" s="13">
        <v>5.7999999999999996E-3</v>
      </c>
      <c r="J10" s="13">
        <v>0.2316</v>
      </c>
      <c r="K10" s="13">
        <v>0</v>
      </c>
      <c r="L10" s="13">
        <v>2.1000000000000001E-2</v>
      </c>
      <c r="M10" s="13">
        <v>1.06E-2</v>
      </c>
      <c r="N10" s="13">
        <v>0</v>
      </c>
      <c r="O10" s="13">
        <v>48.212600000000002</v>
      </c>
      <c r="P10" s="26">
        <v>12</v>
      </c>
      <c r="R10" s="13">
        <v>100.48439999999999</v>
      </c>
      <c r="S10" s="13" t="s">
        <v>293</v>
      </c>
      <c r="T10" s="13">
        <v>9</v>
      </c>
      <c r="U10" s="13">
        <v>-3480</v>
      </c>
      <c r="V10" s="13">
        <v>-22268</v>
      </c>
      <c r="W10" s="13">
        <v>178</v>
      </c>
    </row>
    <row r="11" spans="1:23" x14ac:dyDescent="0.25">
      <c r="A11" s="13" t="s">
        <v>38</v>
      </c>
      <c r="B11" s="13">
        <v>1.0931999999999999</v>
      </c>
      <c r="C11" s="13">
        <v>0</v>
      </c>
      <c r="D11" s="13">
        <v>1.9199999999999998E-2</v>
      </c>
      <c r="E11" s="13">
        <v>0.1111</v>
      </c>
      <c r="F11" s="13">
        <v>2.0799999999999999E-2</v>
      </c>
      <c r="G11" s="13">
        <v>38.058399999999999</v>
      </c>
      <c r="H11" s="13">
        <v>1.04E-2</v>
      </c>
      <c r="I11" s="13">
        <v>1.9099999999999999E-2</v>
      </c>
      <c r="J11" s="13">
        <v>0.20810000000000001</v>
      </c>
      <c r="K11" s="13">
        <v>0</v>
      </c>
      <c r="L11" s="13">
        <v>4.6399999999999997E-2</v>
      </c>
      <c r="M11" s="13">
        <v>0</v>
      </c>
      <c r="N11" s="13">
        <v>0</v>
      </c>
      <c r="O11" s="13">
        <v>48.070799999999998</v>
      </c>
      <c r="P11" s="26">
        <v>12</v>
      </c>
      <c r="R11" s="13">
        <v>99.657700000000006</v>
      </c>
      <c r="S11" s="13" t="s">
        <v>294</v>
      </c>
      <c r="T11" s="13">
        <v>10</v>
      </c>
      <c r="U11" s="13">
        <v>-3347</v>
      </c>
      <c r="V11" s="13">
        <v>-22278</v>
      </c>
      <c r="W11" s="13">
        <v>178</v>
      </c>
    </row>
    <row r="12" spans="1:23" x14ac:dyDescent="0.25">
      <c r="A12" s="13" t="s">
        <v>40</v>
      </c>
      <c r="B12" s="13">
        <v>0.17780000000000001</v>
      </c>
      <c r="C12" s="13">
        <v>2.3400000000000001E-2</v>
      </c>
      <c r="D12" s="13">
        <v>0.1895</v>
      </c>
      <c r="E12" s="13">
        <v>0.35499999999999998</v>
      </c>
      <c r="F12" s="13">
        <v>2.2000000000000001E-3</v>
      </c>
      <c r="G12" s="13">
        <v>38.8889</v>
      </c>
      <c r="H12" s="13">
        <v>4.1999999999999997E-3</v>
      </c>
      <c r="I12" s="13">
        <v>5.0000000000000001E-3</v>
      </c>
      <c r="J12" s="13">
        <v>4.4699999999999997E-2</v>
      </c>
      <c r="K12" s="13">
        <v>6.88E-2</v>
      </c>
      <c r="L12" s="13">
        <v>2.06E-2</v>
      </c>
      <c r="M12" s="13">
        <v>7.4000000000000003E-3</v>
      </c>
      <c r="N12" s="13">
        <v>0</v>
      </c>
      <c r="O12" s="13">
        <v>48.019199999999998</v>
      </c>
      <c r="P12" s="26">
        <v>12</v>
      </c>
      <c r="R12" s="13">
        <v>99.806600000000003</v>
      </c>
      <c r="S12" s="13" t="s">
        <v>295</v>
      </c>
      <c r="T12" s="13">
        <v>11</v>
      </c>
      <c r="U12" s="13">
        <v>-18083</v>
      </c>
      <c r="V12" s="13">
        <v>-19285</v>
      </c>
      <c r="W12" s="13">
        <v>160</v>
      </c>
    </row>
    <row r="13" spans="1:23" x14ac:dyDescent="0.25">
      <c r="A13" s="13" t="s">
        <v>42</v>
      </c>
      <c r="B13" s="13">
        <v>0.94020000000000004</v>
      </c>
      <c r="C13" s="13">
        <v>0.2122</v>
      </c>
      <c r="D13" s="13">
        <v>0.4249</v>
      </c>
      <c r="E13" s="13">
        <v>0.12</v>
      </c>
      <c r="F13" s="13">
        <v>6.2E-2</v>
      </c>
      <c r="G13" s="13">
        <v>37.374600000000001</v>
      </c>
      <c r="H13" s="13">
        <v>3.3399999999999999E-2</v>
      </c>
      <c r="I13" s="13">
        <v>0</v>
      </c>
      <c r="J13" s="13">
        <v>0.23730000000000001</v>
      </c>
      <c r="K13" s="13">
        <v>0.13059999999999999</v>
      </c>
      <c r="L13" s="13">
        <v>3.61E-2</v>
      </c>
      <c r="M13" s="13">
        <v>5.6599999999999998E-2</v>
      </c>
      <c r="N13" s="13">
        <v>4.5600000000000002E-2</v>
      </c>
      <c r="O13" s="13">
        <v>48.393500000000003</v>
      </c>
      <c r="P13" s="26">
        <v>12</v>
      </c>
      <c r="R13" s="13">
        <v>100.0671</v>
      </c>
      <c r="S13" s="13" t="s">
        <v>296</v>
      </c>
      <c r="T13" s="13">
        <v>12</v>
      </c>
      <c r="U13" s="13">
        <v>-17915</v>
      </c>
      <c r="V13" s="13">
        <v>-19302</v>
      </c>
      <c r="W13" s="13">
        <v>160</v>
      </c>
    </row>
    <row r="14" spans="1:23" x14ac:dyDescent="0.25">
      <c r="A14" s="13" t="s">
        <v>44</v>
      </c>
      <c r="B14" s="13">
        <v>0.77449999999999997</v>
      </c>
      <c r="C14" s="13">
        <v>2.0908000000000002</v>
      </c>
      <c r="D14" s="13">
        <v>2.8000000000000001E-2</v>
      </c>
      <c r="E14" s="13">
        <v>0.26190000000000002</v>
      </c>
      <c r="F14" s="13">
        <v>6.93E-2</v>
      </c>
      <c r="G14" s="13">
        <v>35.078800000000001</v>
      </c>
      <c r="H14" s="13">
        <v>1.0800000000000001E-2</v>
      </c>
      <c r="I14" s="13">
        <v>5.0700000000000002E-2</v>
      </c>
      <c r="J14" s="13">
        <v>0.25840000000000002</v>
      </c>
      <c r="K14" s="13">
        <v>8.0399999999999999E-2</v>
      </c>
      <c r="L14" s="13">
        <v>7.1900000000000006E-2</v>
      </c>
      <c r="M14" s="13">
        <v>1.8800000000000001E-2</v>
      </c>
      <c r="N14" s="13">
        <v>0</v>
      </c>
      <c r="O14" s="13">
        <v>48.719900000000003</v>
      </c>
      <c r="P14" s="26">
        <v>12</v>
      </c>
      <c r="R14" s="13">
        <v>99.514399999999995</v>
      </c>
      <c r="S14" s="13" t="s">
        <v>297</v>
      </c>
      <c r="T14" s="13">
        <v>13</v>
      </c>
      <c r="U14" s="13">
        <v>-17436</v>
      </c>
      <c r="V14" s="13">
        <v>-38750</v>
      </c>
      <c r="W14" s="13">
        <v>139</v>
      </c>
    </row>
    <row r="15" spans="1:23" x14ac:dyDescent="0.25">
      <c r="A15" s="13" t="s">
        <v>46</v>
      </c>
      <c r="B15" s="13">
        <v>0.876</v>
      </c>
      <c r="C15" s="13">
        <v>2.87E-2</v>
      </c>
      <c r="D15" s="13">
        <v>1E-3</v>
      </c>
      <c r="E15" s="13">
        <v>0.22789999999999999</v>
      </c>
      <c r="F15" s="13">
        <v>0.1026</v>
      </c>
      <c r="G15" s="13">
        <v>37.991300000000003</v>
      </c>
      <c r="H15" s="13">
        <v>3.0599999999999999E-2</v>
      </c>
      <c r="I15" s="13">
        <v>2.0899999999999998E-2</v>
      </c>
      <c r="J15" s="13">
        <v>0.1885</v>
      </c>
      <c r="K15" s="13">
        <v>0</v>
      </c>
      <c r="L15" s="13">
        <v>6.3299999999999995E-2</v>
      </c>
      <c r="M15" s="13">
        <v>0</v>
      </c>
      <c r="N15" s="13">
        <v>7.9000000000000008E-3</v>
      </c>
      <c r="O15" s="13">
        <v>47.987499999999997</v>
      </c>
      <c r="P15" s="26">
        <v>12</v>
      </c>
      <c r="R15" s="13">
        <v>99.5261</v>
      </c>
      <c r="S15" s="13" t="s">
        <v>298</v>
      </c>
      <c r="T15" s="13">
        <v>14</v>
      </c>
      <c r="U15" s="13">
        <v>-17585</v>
      </c>
      <c r="V15" s="13">
        <v>-38588</v>
      </c>
      <c r="W15" s="13">
        <v>139</v>
      </c>
    </row>
    <row r="16" spans="1:23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5"/>
      <c r="P16" s="15"/>
      <c r="Q16" s="15"/>
      <c r="R16" s="13"/>
      <c r="S16" s="13"/>
      <c r="T16" s="13"/>
      <c r="U16" s="13"/>
      <c r="V16" s="13"/>
      <c r="W16" s="13"/>
    </row>
    <row r="17" spans="1:23" x14ac:dyDescent="0.25">
      <c r="A17" s="3" t="s">
        <v>300</v>
      </c>
      <c r="B17" s="3" t="s">
        <v>71</v>
      </c>
      <c r="C17" s="3" t="s">
        <v>72</v>
      </c>
      <c r="D17" s="3" t="s">
        <v>73</v>
      </c>
      <c r="E17" s="3" t="s">
        <v>74</v>
      </c>
      <c r="F17" s="3" t="s">
        <v>75</v>
      </c>
      <c r="G17" s="3" t="s">
        <v>76</v>
      </c>
      <c r="H17" s="3" t="s">
        <v>77</v>
      </c>
      <c r="I17" s="3" t="s">
        <v>78</v>
      </c>
      <c r="J17" s="3" t="s">
        <v>79</v>
      </c>
      <c r="K17" s="3" t="s">
        <v>80</v>
      </c>
      <c r="L17" s="3" t="s">
        <v>81</v>
      </c>
      <c r="M17" s="3" t="s">
        <v>82</v>
      </c>
      <c r="O17" s="3" t="s">
        <v>83</v>
      </c>
      <c r="P17" s="4" t="s">
        <v>84</v>
      </c>
      <c r="Q17" s="4"/>
      <c r="R17" s="3" t="s">
        <v>14</v>
      </c>
      <c r="S17" s="3" t="s">
        <v>15</v>
      </c>
      <c r="T17" s="3" t="s">
        <v>16</v>
      </c>
      <c r="U17" s="3" t="s">
        <v>17</v>
      </c>
      <c r="V17" s="3" t="s">
        <v>18</v>
      </c>
      <c r="W17" s="3" t="s">
        <v>19</v>
      </c>
    </row>
    <row r="18" spans="1:23" x14ac:dyDescent="0.25">
      <c r="A18" s="1" t="s">
        <v>20</v>
      </c>
      <c r="B18" s="1">
        <v>0.57640000000000002</v>
      </c>
      <c r="C18" s="1">
        <v>0.14649999999999999</v>
      </c>
      <c r="D18" s="1">
        <v>0.28139999999999998</v>
      </c>
      <c r="E18" s="1">
        <v>0.1048</v>
      </c>
      <c r="F18" s="1">
        <v>0.18279999999999999</v>
      </c>
      <c r="G18" s="1">
        <v>38.5199</v>
      </c>
      <c r="H18" s="1">
        <v>1.83E-2</v>
      </c>
      <c r="I18" s="1">
        <v>1.9300000000000001E-2</v>
      </c>
      <c r="J18" s="1">
        <v>0.2218</v>
      </c>
      <c r="K18" s="1">
        <v>9.5799999999999996E-2</v>
      </c>
      <c r="L18" s="1">
        <v>0.20979999999999999</v>
      </c>
      <c r="M18" s="1">
        <v>5.0599999999999999E-2</v>
      </c>
      <c r="O18" s="1">
        <v>48.647500000000001</v>
      </c>
      <c r="P18" s="2">
        <v>12</v>
      </c>
      <c r="Q18" s="2"/>
      <c r="R18" s="1">
        <v>101.0749</v>
      </c>
      <c r="S18" s="1" t="s">
        <v>21</v>
      </c>
      <c r="T18" s="1">
        <v>1</v>
      </c>
      <c r="U18" s="1">
        <v>11713</v>
      </c>
      <c r="V18" s="1">
        <v>24899</v>
      </c>
      <c r="W18" s="1">
        <v>38</v>
      </c>
    </row>
    <row r="19" spans="1:23" x14ac:dyDescent="0.25">
      <c r="A19" s="1" t="s">
        <v>22</v>
      </c>
      <c r="B19" s="1">
        <v>0.72360000000000002</v>
      </c>
      <c r="C19" s="1">
        <v>0</v>
      </c>
      <c r="D19" s="1">
        <v>0.01</v>
      </c>
      <c r="E19" s="1">
        <v>8.0399999999999999E-2</v>
      </c>
      <c r="F19" s="1">
        <v>0.14080000000000001</v>
      </c>
      <c r="G19" s="1">
        <v>38.560400000000001</v>
      </c>
      <c r="H19" s="1">
        <v>3.2000000000000002E-3</v>
      </c>
      <c r="I19" s="1">
        <v>2.0299999999999999E-2</v>
      </c>
      <c r="J19" s="1">
        <v>0.2379</v>
      </c>
      <c r="K19" s="1">
        <v>0.10970000000000001</v>
      </c>
      <c r="L19" s="1">
        <v>0.23200000000000001</v>
      </c>
      <c r="M19" s="1">
        <v>0</v>
      </c>
      <c r="O19" s="1">
        <v>48.327599999999997</v>
      </c>
      <c r="P19" s="2">
        <v>12</v>
      </c>
      <c r="Q19" s="2"/>
      <c r="R19" s="1">
        <v>100.44580000000001</v>
      </c>
      <c r="S19" s="1" t="s">
        <v>23</v>
      </c>
      <c r="T19" s="1">
        <v>2</v>
      </c>
      <c r="U19" s="1">
        <v>11312</v>
      </c>
      <c r="V19" s="1">
        <v>25333</v>
      </c>
      <c r="W19" s="1">
        <v>38</v>
      </c>
    </row>
    <row r="20" spans="1:23" x14ac:dyDescent="0.25">
      <c r="A20" s="1" t="s">
        <v>24</v>
      </c>
      <c r="B20" s="1">
        <v>0.85360000000000003</v>
      </c>
      <c r="C20" s="1">
        <v>0</v>
      </c>
      <c r="D20" s="1">
        <v>0.1084</v>
      </c>
      <c r="E20" s="1">
        <v>2.7799999999999998E-2</v>
      </c>
      <c r="F20" s="1">
        <v>8.9899999999999994E-2</v>
      </c>
      <c r="G20" s="1">
        <v>38.327300000000001</v>
      </c>
      <c r="H20" s="1">
        <v>3.1800000000000002E-2</v>
      </c>
      <c r="I20" s="1">
        <v>0</v>
      </c>
      <c r="J20" s="1">
        <v>0.32469999999999999</v>
      </c>
      <c r="K20" s="1">
        <v>0.16750000000000001</v>
      </c>
      <c r="L20" s="1">
        <v>0.2074</v>
      </c>
      <c r="M20" s="1">
        <v>1.7999999999999999E-2</v>
      </c>
      <c r="O20" s="1">
        <v>48.383200000000002</v>
      </c>
      <c r="P20" s="2">
        <v>12</v>
      </c>
      <c r="Q20" s="2"/>
      <c r="R20" s="1">
        <v>100.53959999999999</v>
      </c>
      <c r="S20" s="1" t="s">
        <v>25</v>
      </c>
      <c r="T20" s="1">
        <v>3</v>
      </c>
      <c r="U20" s="1">
        <v>11688</v>
      </c>
      <c r="V20" s="1">
        <v>25321</v>
      </c>
      <c r="W20" s="1">
        <v>38</v>
      </c>
    </row>
    <row r="21" spans="1:23" x14ac:dyDescent="0.25">
      <c r="A21" s="1" t="s">
        <v>26</v>
      </c>
      <c r="B21" s="1">
        <v>0.72819999999999996</v>
      </c>
      <c r="C21" s="1">
        <v>1.21E-2</v>
      </c>
      <c r="D21" s="1">
        <v>4.4400000000000002E-2</v>
      </c>
      <c r="E21" s="1">
        <v>2.8500000000000001E-2</v>
      </c>
      <c r="F21" s="1">
        <v>0.12659999999999999</v>
      </c>
      <c r="G21" s="1">
        <v>38.589799999999997</v>
      </c>
      <c r="H21" s="1">
        <v>1.12E-2</v>
      </c>
      <c r="I21" s="1">
        <v>1.06E-2</v>
      </c>
      <c r="J21" s="1">
        <v>0.26279999999999998</v>
      </c>
      <c r="K21" s="1">
        <v>0.1447</v>
      </c>
      <c r="L21" s="1">
        <v>0.2203</v>
      </c>
      <c r="M21" s="1">
        <v>7.4999999999999997E-3</v>
      </c>
      <c r="O21" s="1">
        <v>48.362900000000003</v>
      </c>
      <c r="P21" s="2">
        <v>12</v>
      </c>
      <c r="Q21" s="2"/>
      <c r="R21" s="1">
        <v>100.54949999999999</v>
      </c>
      <c r="S21" s="1" t="s">
        <v>27</v>
      </c>
      <c r="T21" s="1">
        <v>4</v>
      </c>
      <c r="U21" s="1">
        <v>11815</v>
      </c>
      <c r="V21" s="1">
        <v>25314</v>
      </c>
      <c r="W21" s="1">
        <v>38</v>
      </c>
    </row>
    <row r="22" spans="1:23" x14ac:dyDescent="0.25">
      <c r="A22" s="1" t="s">
        <v>28</v>
      </c>
      <c r="B22" s="1">
        <v>0.74739999999999995</v>
      </c>
      <c r="C22" s="1">
        <v>0</v>
      </c>
      <c r="D22" s="1">
        <v>1.5E-3</v>
      </c>
      <c r="E22" s="1">
        <v>2.4E-2</v>
      </c>
      <c r="F22" s="1">
        <v>2.46E-2</v>
      </c>
      <c r="G22" s="1">
        <v>38.700000000000003</v>
      </c>
      <c r="H22" s="1">
        <v>6.7999999999999996E-3</v>
      </c>
      <c r="I22" s="1">
        <v>1.5299999999999999E-2</v>
      </c>
      <c r="J22" s="1">
        <v>0.28989999999999999</v>
      </c>
      <c r="K22" s="1">
        <v>0.1711</v>
      </c>
      <c r="L22" s="1">
        <v>0.20730000000000001</v>
      </c>
      <c r="M22" s="1">
        <v>1.47E-2</v>
      </c>
      <c r="O22" s="1">
        <v>48.334200000000003</v>
      </c>
      <c r="P22" s="2">
        <v>12</v>
      </c>
      <c r="Q22" s="2"/>
      <c r="R22" s="1">
        <v>100.5368</v>
      </c>
      <c r="S22" s="1" t="s">
        <v>29</v>
      </c>
      <c r="T22" s="1">
        <v>5</v>
      </c>
      <c r="U22" s="1">
        <v>11869</v>
      </c>
      <c r="V22" s="1">
        <v>25734</v>
      </c>
      <c r="W22" s="1">
        <v>35</v>
      </c>
    </row>
    <row r="23" spans="1:23" x14ac:dyDescent="0.25">
      <c r="A23" s="1" t="s">
        <v>30</v>
      </c>
      <c r="B23" s="1">
        <v>0.81989999999999996</v>
      </c>
      <c r="C23" s="1">
        <v>0</v>
      </c>
      <c r="D23" s="1">
        <v>2.3400000000000001E-2</v>
      </c>
      <c r="E23" s="1">
        <v>2.7400000000000001E-2</v>
      </c>
      <c r="F23" s="1">
        <v>8.9999999999999998E-4</v>
      </c>
      <c r="G23" s="1">
        <v>38.399500000000003</v>
      </c>
      <c r="H23" s="1">
        <v>2.1499999999999998E-2</v>
      </c>
      <c r="I23" s="1">
        <v>0</v>
      </c>
      <c r="J23" s="1">
        <v>0.2984</v>
      </c>
      <c r="K23" s="1">
        <v>9.1600000000000001E-2</v>
      </c>
      <c r="L23" s="1">
        <v>0.22950000000000001</v>
      </c>
      <c r="M23" s="1">
        <v>1.8100000000000002E-2</v>
      </c>
      <c r="O23" s="1">
        <v>48.263199999999998</v>
      </c>
      <c r="P23" s="2">
        <v>12</v>
      </c>
      <c r="Q23" s="2"/>
      <c r="R23" s="1">
        <v>100.1934</v>
      </c>
      <c r="S23" s="1" t="s">
        <v>31</v>
      </c>
      <c r="T23" s="1">
        <v>6</v>
      </c>
      <c r="U23" s="1">
        <v>11865</v>
      </c>
      <c r="V23" s="1">
        <v>25844</v>
      </c>
      <c r="W23" s="1">
        <v>35</v>
      </c>
    </row>
    <row r="24" spans="1:23" x14ac:dyDescent="0.25">
      <c r="A24" s="1" t="s">
        <v>32</v>
      </c>
      <c r="B24" s="1">
        <v>0.8458</v>
      </c>
      <c r="C24" s="1">
        <v>0</v>
      </c>
      <c r="D24" s="1">
        <v>1.14E-2</v>
      </c>
      <c r="E24" s="1">
        <v>0</v>
      </c>
      <c r="F24" s="1">
        <v>2.63E-2</v>
      </c>
      <c r="G24" s="1">
        <v>38.255400000000002</v>
      </c>
      <c r="H24" s="1">
        <v>1.6199999999999999E-2</v>
      </c>
      <c r="I24" s="1">
        <v>8.0000000000000002E-3</v>
      </c>
      <c r="J24" s="1">
        <v>0.29609999999999997</v>
      </c>
      <c r="K24" s="1">
        <v>0.1409</v>
      </c>
      <c r="L24" s="1">
        <v>0.2112</v>
      </c>
      <c r="M24" s="1">
        <v>0</v>
      </c>
      <c r="O24" s="1">
        <v>48.209299999999999</v>
      </c>
      <c r="P24" s="2">
        <v>12</v>
      </c>
      <c r="Q24" s="2"/>
      <c r="R24" s="1">
        <v>100.0205</v>
      </c>
      <c r="S24" s="1" t="s">
        <v>33</v>
      </c>
      <c r="T24" s="1">
        <v>7</v>
      </c>
      <c r="U24" s="1">
        <v>11870</v>
      </c>
      <c r="V24" s="1">
        <v>26203</v>
      </c>
      <c r="W24" s="1">
        <v>35</v>
      </c>
    </row>
    <row r="25" spans="1:23" x14ac:dyDescent="0.25">
      <c r="A25" s="1" t="s">
        <v>34</v>
      </c>
      <c r="B25" s="1">
        <v>0.55120000000000002</v>
      </c>
      <c r="C25" s="1">
        <v>0.71440000000000003</v>
      </c>
      <c r="D25" s="1">
        <v>1.5065</v>
      </c>
      <c r="E25" s="1">
        <v>0.29949999999999999</v>
      </c>
      <c r="F25" s="1">
        <v>0.1197</v>
      </c>
      <c r="G25" s="1">
        <v>36.166400000000003</v>
      </c>
      <c r="H25" s="1">
        <v>0</v>
      </c>
      <c r="I25" s="1">
        <v>7.0099999999999996E-2</v>
      </c>
      <c r="J25" s="1">
        <v>0.2271</v>
      </c>
      <c r="K25" s="1">
        <v>8.6699999999999999E-2</v>
      </c>
      <c r="L25" s="1">
        <v>0.1983</v>
      </c>
      <c r="M25" s="1">
        <v>0.17219999999999999</v>
      </c>
      <c r="O25" s="1">
        <v>49.711399999999998</v>
      </c>
      <c r="P25" s="2">
        <v>12</v>
      </c>
      <c r="Q25" s="2"/>
      <c r="R25" s="1">
        <v>101.82340000000001</v>
      </c>
      <c r="S25" s="1" t="s">
        <v>35</v>
      </c>
      <c r="T25" s="1">
        <v>8</v>
      </c>
      <c r="U25" s="1">
        <v>11720</v>
      </c>
      <c r="V25" s="1">
        <v>26572</v>
      </c>
      <c r="W25" s="1">
        <v>35</v>
      </c>
    </row>
    <row r="26" spans="1:23" x14ac:dyDescent="0.25">
      <c r="A26" s="1" t="s">
        <v>36</v>
      </c>
      <c r="B26" s="1">
        <v>0.79079999999999995</v>
      </c>
      <c r="C26" s="1">
        <v>0</v>
      </c>
      <c r="D26" s="1">
        <v>2.5600000000000001E-2</v>
      </c>
      <c r="E26" s="1">
        <v>1.7399999999999999E-2</v>
      </c>
      <c r="F26" s="1">
        <v>3.04E-2</v>
      </c>
      <c r="G26" s="1">
        <v>38.2044</v>
      </c>
      <c r="H26" s="1">
        <v>1.0800000000000001E-2</v>
      </c>
      <c r="I26" s="1">
        <v>1.49E-2</v>
      </c>
      <c r="J26" s="1">
        <v>0.31059999999999999</v>
      </c>
      <c r="K26" s="1">
        <v>0.13100000000000001</v>
      </c>
      <c r="L26" s="1">
        <v>0.2392</v>
      </c>
      <c r="M26" s="1">
        <v>4.1000000000000003E-3</v>
      </c>
      <c r="O26" s="1">
        <v>48.220999999999997</v>
      </c>
      <c r="P26" s="2">
        <v>12</v>
      </c>
      <c r="Q26" s="2"/>
      <c r="R26" s="1">
        <v>100.0003</v>
      </c>
      <c r="S26" s="1" t="s">
        <v>37</v>
      </c>
      <c r="T26" s="1">
        <v>9</v>
      </c>
      <c r="U26" s="1">
        <v>11635</v>
      </c>
      <c r="V26" s="1">
        <v>26573</v>
      </c>
      <c r="W26" s="1">
        <v>35</v>
      </c>
    </row>
    <row r="27" spans="1:23" x14ac:dyDescent="0.25">
      <c r="A27" s="1" t="s">
        <v>38</v>
      </c>
      <c r="B27" s="1">
        <v>0.90049999999999997</v>
      </c>
      <c r="C27" s="1">
        <v>2.5000000000000001E-3</v>
      </c>
      <c r="D27" s="1">
        <v>1.6199999999999999E-2</v>
      </c>
      <c r="E27" s="1">
        <v>2.8299999999999999E-2</v>
      </c>
      <c r="F27" s="1">
        <v>3.4500000000000003E-2</v>
      </c>
      <c r="G27" s="1">
        <v>38.062399999999997</v>
      </c>
      <c r="H27" s="1">
        <v>1.72E-2</v>
      </c>
      <c r="I27" s="1">
        <v>1.8499999999999999E-2</v>
      </c>
      <c r="J27" s="1">
        <v>0.26479999999999998</v>
      </c>
      <c r="K27" s="1">
        <v>0.1656</v>
      </c>
      <c r="L27" s="1">
        <v>0.2326</v>
      </c>
      <c r="M27" s="1">
        <v>0</v>
      </c>
      <c r="O27" s="1">
        <v>48.232900000000001</v>
      </c>
      <c r="P27" s="2">
        <v>12</v>
      </c>
      <c r="Q27" s="2"/>
      <c r="R27" s="1">
        <v>99.976100000000002</v>
      </c>
      <c r="S27" s="1" t="s">
        <v>39</v>
      </c>
      <c r="T27" s="1">
        <v>10</v>
      </c>
      <c r="U27" s="1">
        <v>11633</v>
      </c>
      <c r="V27" s="1">
        <v>26612</v>
      </c>
      <c r="W27" s="1">
        <v>35</v>
      </c>
    </row>
    <row r="28" spans="1:23" x14ac:dyDescent="0.25">
      <c r="A28" s="1" t="s">
        <v>40</v>
      </c>
      <c r="B28" s="1">
        <v>0.60899999999999999</v>
      </c>
      <c r="C28" s="1">
        <v>0.32319999999999999</v>
      </c>
      <c r="D28" s="1">
        <v>0.59430000000000005</v>
      </c>
      <c r="E28" s="1">
        <v>0.15770000000000001</v>
      </c>
      <c r="F28" s="1">
        <v>9.2999999999999999E-2</v>
      </c>
      <c r="G28" s="1">
        <v>37.594499999999996</v>
      </c>
      <c r="H28" s="1">
        <v>2.9399999999999999E-2</v>
      </c>
      <c r="I28" s="1">
        <v>1.7999999999999999E-2</v>
      </c>
      <c r="J28" s="1">
        <v>0.2505</v>
      </c>
      <c r="K28" s="1">
        <v>0.1022</v>
      </c>
      <c r="L28" s="1">
        <v>0.2331</v>
      </c>
      <c r="M28" s="1">
        <v>7.7399999999999997E-2</v>
      </c>
      <c r="O28" s="1">
        <v>48.844700000000003</v>
      </c>
      <c r="P28" s="2">
        <v>12</v>
      </c>
      <c r="Q28" s="2"/>
      <c r="R28" s="1">
        <v>100.92700000000001</v>
      </c>
      <c r="S28" s="1" t="s">
        <v>41</v>
      </c>
      <c r="T28" s="1">
        <v>11</v>
      </c>
      <c r="U28" s="1">
        <v>11482</v>
      </c>
      <c r="V28" s="1">
        <v>26659</v>
      </c>
      <c r="W28" s="1">
        <v>35</v>
      </c>
    </row>
    <row r="29" spans="1:23" x14ac:dyDescent="0.25">
      <c r="A29" s="1" t="s">
        <v>42</v>
      </c>
      <c r="B29" s="1">
        <v>0.65129999999999999</v>
      </c>
      <c r="C29" s="1">
        <v>3.3999999999999998E-3</v>
      </c>
      <c r="D29" s="1">
        <v>4.8999999999999998E-3</v>
      </c>
      <c r="E29" s="1">
        <v>8.8400000000000006E-2</v>
      </c>
      <c r="F29" s="1">
        <v>0.1348</v>
      </c>
      <c r="G29" s="1">
        <v>38.766599999999997</v>
      </c>
      <c r="H29" s="1">
        <v>2.5499999999999998E-2</v>
      </c>
      <c r="I29" s="1">
        <v>5.7000000000000002E-3</v>
      </c>
      <c r="J29" s="1">
        <v>0.2409</v>
      </c>
      <c r="K29" s="1">
        <v>0.12820000000000001</v>
      </c>
      <c r="L29" s="1">
        <v>0.25700000000000001</v>
      </c>
      <c r="M29" s="1">
        <v>4.4999999999999997E-3</v>
      </c>
      <c r="O29" s="1">
        <v>48.381100000000004</v>
      </c>
      <c r="P29" s="2">
        <v>12</v>
      </c>
      <c r="Q29" s="2"/>
      <c r="R29" s="1">
        <v>100.69240000000001</v>
      </c>
      <c r="S29" s="1" t="s">
        <v>43</v>
      </c>
      <c r="T29" s="1">
        <v>12</v>
      </c>
      <c r="U29" s="1">
        <v>11435</v>
      </c>
      <c r="V29" s="1">
        <v>26850</v>
      </c>
      <c r="W29" s="1">
        <v>35</v>
      </c>
    </row>
    <row r="30" spans="1:23" x14ac:dyDescent="0.25">
      <c r="A30" s="1" t="s">
        <v>44</v>
      </c>
      <c r="B30" s="1">
        <v>0.84179999999999999</v>
      </c>
      <c r="C30" s="1">
        <v>0.15939999999999999</v>
      </c>
      <c r="D30" s="1">
        <v>0.28289999999999998</v>
      </c>
      <c r="E30" s="1">
        <v>9.5899999999999999E-2</v>
      </c>
      <c r="F30" s="1">
        <v>7.1400000000000005E-2</v>
      </c>
      <c r="G30" s="1">
        <v>37.952599999999997</v>
      </c>
      <c r="H30" s="1">
        <v>1.9800000000000002E-2</v>
      </c>
      <c r="I30" s="1">
        <v>6.4999999999999997E-3</v>
      </c>
      <c r="J30" s="1">
        <v>0.26240000000000002</v>
      </c>
      <c r="K30" s="1">
        <v>0.13639999999999999</v>
      </c>
      <c r="L30" s="1">
        <v>0.2263</v>
      </c>
      <c r="M30" s="1">
        <v>5.4899999999999997E-2</v>
      </c>
      <c r="O30" s="1">
        <v>48.598599999999998</v>
      </c>
      <c r="P30" s="2">
        <v>12</v>
      </c>
      <c r="Q30" s="2"/>
      <c r="R30" s="1">
        <v>100.7089</v>
      </c>
      <c r="S30" s="1" t="s">
        <v>45</v>
      </c>
      <c r="T30" s="1">
        <v>13</v>
      </c>
      <c r="U30" s="1">
        <v>11271</v>
      </c>
      <c r="V30" s="1">
        <v>27257</v>
      </c>
      <c r="W30" s="1">
        <v>33</v>
      </c>
    </row>
    <row r="31" spans="1:23" x14ac:dyDescent="0.25">
      <c r="A31" s="1" t="s">
        <v>46</v>
      </c>
      <c r="B31" s="1">
        <v>0.92030000000000001</v>
      </c>
      <c r="C31" s="1">
        <v>7.8100000000000003E-2</v>
      </c>
      <c r="D31" s="1">
        <v>0.21379999999999999</v>
      </c>
      <c r="E31" s="1">
        <v>4.7399999999999998E-2</v>
      </c>
      <c r="F31" s="1">
        <v>3.0200000000000001E-2</v>
      </c>
      <c r="G31" s="1">
        <v>38.0383</v>
      </c>
      <c r="H31" s="1">
        <v>0</v>
      </c>
      <c r="I31" s="1">
        <v>9.9000000000000008E-3</v>
      </c>
      <c r="J31" s="1">
        <v>0.25890000000000002</v>
      </c>
      <c r="K31" s="1">
        <v>0.1394</v>
      </c>
      <c r="L31" s="1">
        <v>0.22819999999999999</v>
      </c>
      <c r="M31" s="1">
        <v>2.6599999999999999E-2</v>
      </c>
      <c r="O31" s="1">
        <v>48.507399999999997</v>
      </c>
      <c r="P31" s="2">
        <v>12</v>
      </c>
      <c r="Q31" s="2"/>
      <c r="R31" s="1">
        <v>100.49850000000001</v>
      </c>
      <c r="S31" s="1" t="s">
        <v>47</v>
      </c>
      <c r="T31" s="1">
        <v>14</v>
      </c>
      <c r="U31" s="1">
        <v>11360</v>
      </c>
      <c r="V31" s="1">
        <v>27431</v>
      </c>
      <c r="W31" s="1">
        <v>33</v>
      </c>
    </row>
    <row r="32" spans="1:23" x14ac:dyDescent="0.25">
      <c r="A32" s="1" t="s">
        <v>48</v>
      </c>
      <c r="B32" s="1">
        <v>1.0177</v>
      </c>
      <c r="C32" s="1">
        <v>9.5399999999999999E-2</v>
      </c>
      <c r="D32" s="1">
        <v>6.1000000000000004E-3</v>
      </c>
      <c r="E32" s="1">
        <v>1.3299999999999999E-2</v>
      </c>
      <c r="F32" s="1">
        <v>5.3400000000000003E-2</v>
      </c>
      <c r="G32" s="1">
        <v>38.153300000000002</v>
      </c>
      <c r="H32" s="1">
        <v>0</v>
      </c>
      <c r="I32" s="1">
        <v>5.1000000000000004E-3</v>
      </c>
      <c r="J32" s="1">
        <v>0.2165</v>
      </c>
      <c r="K32" s="1">
        <v>0.1246</v>
      </c>
      <c r="L32" s="1">
        <v>0.25030000000000002</v>
      </c>
      <c r="M32" s="1">
        <v>0</v>
      </c>
      <c r="O32" s="1">
        <v>48.3964</v>
      </c>
      <c r="P32" s="2">
        <v>12</v>
      </c>
      <c r="Q32" s="2"/>
      <c r="R32" s="1">
        <v>100.3321</v>
      </c>
      <c r="S32" s="1" t="s">
        <v>49</v>
      </c>
      <c r="T32" s="1">
        <v>15</v>
      </c>
      <c r="U32" s="1">
        <v>11320</v>
      </c>
      <c r="V32" s="1">
        <v>27521</v>
      </c>
      <c r="W32" s="1">
        <v>33</v>
      </c>
    </row>
    <row r="33" spans="1:23" x14ac:dyDescent="0.25">
      <c r="A33" s="1" t="s">
        <v>50</v>
      </c>
      <c r="B33" s="1">
        <v>0.70809999999999995</v>
      </c>
      <c r="C33" s="1">
        <v>4.8999999999999998E-3</v>
      </c>
      <c r="D33" s="1">
        <v>0</v>
      </c>
      <c r="E33" s="1">
        <v>3.0000000000000001E-3</v>
      </c>
      <c r="F33" s="1">
        <v>4.5199999999999997E-2</v>
      </c>
      <c r="G33" s="1">
        <v>38.650700000000001</v>
      </c>
      <c r="H33" s="1">
        <v>2.2000000000000001E-3</v>
      </c>
      <c r="I33" s="1">
        <v>1.1000000000000001E-3</v>
      </c>
      <c r="J33" s="1">
        <v>0.27029999999999998</v>
      </c>
      <c r="K33" s="1">
        <v>0.1041</v>
      </c>
      <c r="L33" s="1">
        <v>0.27129999999999999</v>
      </c>
      <c r="M33" s="1">
        <v>2.3999999999999998E-3</v>
      </c>
      <c r="O33" s="1">
        <v>48.322800000000001</v>
      </c>
      <c r="P33" s="2">
        <v>12</v>
      </c>
      <c r="Q33" s="2"/>
      <c r="R33" s="1">
        <v>100.3861</v>
      </c>
      <c r="S33" s="1" t="s">
        <v>51</v>
      </c>
      <c r="T33" s="1">
        <v>16</v>
      </c>
      <c r="U33" s="1">
        <v>11161</v>
      </c>
      <c r="V33" s="1">
        <v>27734</v>
      </c>
      <c r="W33" s="1">
        <v>33</v>
      </c>
    </row>
    <row r="34" spans="1:23" x14ac:dyDescent="0.25">
      <c r="A34" s="1" t="s">
        <v>52</v>
      </c>
      <c r="B34" s="1">
        <v>0.72460000000000002</v>
      </c>
      <c r="C34" s="1">
        <v>0</v>
      </c>
      <c r="D34" s="1">
        <v>0</v>
      </c>
      <c r="E34" s="1">
        <v>0</v>
      </c>
      <c r="F34" s="1">
        <v>3.56E-2</v>
      </c>
      <c r="G34" s="1">
        <v>38.691400000000002</v>
      </c>
      <c r="H34" s="1">
        <v>1.0200000000000001E-2</v>
      </c>
      <c r="I34" s="1">
        <v>1.3599999999999999E-2</v>
      </c>
      <c r="J34" s="1">
        <v>0.27750000000000002</v>
      </c>
      <c r="K34" s="1">
        <v>0.14940000000000001</v>
      </c>
      <c r="L34" s="1">
        <v>0.20430000000000001</v>
      </c>
      <c r="M34" s="1">
        <v>0</v>
      </c>
      <c r="O34" s="1">
        <v>48.291600000000003</v>
      </c>
      <c r="P34" s="2">
        <v>12</v>
      </c>
      <c r="Q34" s="2"/>
      <c r="R34" s="1">
        <v>100.3981</v>
      </c>
      <c r="S34" s="1" t="s">
        <v>53</v>
      </c>
      <c r="T34" s="1">
        <v>17</v>
      </c>
      <c r="U34" s="1">
        <v>11055</v>
      </c>
      <c r="V34" s="1">
        <v>27975</v>
      </c>
      <c r="W34" s="1">
        <v>33</v>
      </c>
    </row>
    <row r="35" spans="1:23" x14ac:dyDescent="0.25">
      <c r="A35" s="1" t="s">
        <v>54</v>
      </c>
      <c r="B35" s="1">
        <v>0.60919999999999996</v>
      </c>
      <c r="C35" s="1">
        <v>0</v>
      </c>
      <c r="D35" s="1">
        <v>0</v>
      </c>
      <c r="E35" s="1">
        <v>0</v>
      </c>
      <c r="F35" s="1">
        <v>6.0600000000000001E-2</v>
      </c>
      <c r="G35" s="1">
        <v>38.881500000000003</v>
      </c>
      <c r="H35" s="1">
        <v>3.1399999999999997E-2</v>
      </c>
      <c r="I35" s="1">
        <v>0</v>
      </c>
      <c r="J35" s="1">
        <v>0.3322</v>
      </c>
      <c r="K35" s="1">
        <v>0.1205</v>
      </c>
      <c r="L35" s="1">
        <v>0.20610000000000001</v>
      </c>
      <c r="M35" s="1">
        <v>4.1000000000000003E-3</v>
      </c>
      <c r="O35" s="1">
        <v>48.283999999999999</v>
      </c>
      <c r="P35" s="2">
        <v>12</v>
      </c>
      <c r="Q35" s="2"/>
      <c r="R35" s="1">
        <v>100.52970000000001</v>
      </c>
      <c r="S35" s="1" t="s">
        <v>55</v>
      </c>
      <c r="T35" s="1">
        <v>18</v>
      </c>
      <c r="U35" s="1">
        <v>11030</v>
      </c>
      <c r="V35" s="1">
        <v>28016</v>
      </c>
      <c r="W35" s="1">
        <v>33</v>
      </c>
    </row>
    <row r="36" spans="1:23" x14ac:dyDescent="0.25">
      <c r="A36" s="1" t="s">
        <v>56</v>
      </c>
      <c r="B36" s="1">
        <v>1.0694999999999999</v>
      </c>
      <c r="C36" s="1">
        <v>0.6774</v>
      </c>
      <c r="D36" s="1">
        <v>0.79359999999999997</v>
      </c>
      <c r="E36" s="1">
        <v>0.16170000000000001</v>
      </c>
      <c r="F36" s="1">
        <v>0.1019</v>
      </c>
      <c r="G36" s="1">
        <v>36.2761</v>
      </c>
      <c r="H36" s="1">
        <v>0</v>
      </c>
      <c r="I36" s="1">
        <v>1.6899999999999998E-2</v>
      </c>
      <c r="J36" s="1">
        <v>9.3600000000000003E-2</v>
      </c>
      <c r="K36" s="1">
        <v>4.5900000000000003E-2</v>
      </c>
      <c r="L36" s="1">
        <v>0.22370000000000001</v>
      </c>
      <c r="M36" s="1">
        <v>8.4599999999999995E-2</v>
      </c>
      <c r="O36" s="1">
        <v>49.103299999999997</v>
      </c>
      <c r="P36" s="2">
        <v>12</v>
      </c>
      <c r="Q36" s="2"/>
      <c r="R36" s="1">
        <v>100.6482</v>
      </c>
      <c r="S36" s="1" t="s">
        <v>57</v>
      </c>
      <c r="T36" s="1">
        <v>19</v>
      </c>
      <c r="U36" s="1">
        <v>11002</v>
      </c>
      <c r="V36" s="1">
        <v>28067</v>
      </c>
      <c r="W36" s="1">
        <v>33</v>
      </c>
    </row>
    <row r="37" spans="1:23" x14ac:dyDescent="0.25">
      <c r="A37" s="1" t="s">
        <v>58</v>
      </c>
      <c r="B37" s="1">
        <v>1.1846000000000001</v>
      </c>
      <c r="C37" s="1">
        <v>3.9E-2</v>
      </c>
      <c r="D37" s="1">
        <v>1.23E-2</v>
      </c>
      <c r="E37" s="1">
        <v>0</v>
      </c>
      <c r="F37" s="1">
        <v>0</v>
      </c>
      <c r="G37" s="1">
        <v>37.819600000000001</v>
      </c>
      <c r="H37" s="1">
        <v>0</v>
      </c>
      <c r="I37" s="1">
        <v>3.9100000000000003E-2</v>
      </c>
      <c r="J37" s="1">
        <v>0.22720000000000001</v>
      </c>
      <c r="K37" s="1">
        <v>7.4399999999999994E-2</v>
      </c>
      <c r="L37" s="1">
        <v>0.2137</v>
      </c>
      <c r="M37" s="1">
        <v>3.7000000000000002E-3</v>
      </c>
      <c r="O37" s="1">
        <v>48.299300000000002</v>
      </c>
      <c r="P37" s="2">
        <v>12</v>
      </c>
      <c r="Q37" s="2"/>
      <c r="R37" s="1">
        <v>99.912800000000004</v>
      </c>
      <c r="S37" s="1" t="s">
        <v>59</v>
      </c>
      <c r="T37" s="1">
        <v>20</v>
      </c>
      <c r="U37" s="1">
        <v>10992</v>
      </c>
      <c r="V37" s="1">
        <v>28173</v>
      </c>
      <c r="W37" s="1">
        <v>33</v>
      </c>
    </row>
    <row r="38" spans="1:23" x14ac:dyDescent="0.25">
      <c r="A38" s="1" t="s">
        <v>60</v>
      </c>
      <c r="B38" s="1">
        <v>1.1295999999999999</v>
      </c>
      <c r="C38" s="1">
        <v>7.9699999999999993E-2</v>
      </c>
      <c r="D38" s="1">
        <v>9.5999999999999992E-3</v>
      </c>
      <c r="E38" s="1">
        <v>0</v>
      </c>
      <c r="F38" s="1">
        <v>2.1299999999999999E-2</v>
      </c>
      <c r="G38" s="1">
        <v>38.311700000000002</v>
      </c>
      <c r="H38" s="1">
        <v>1.84E-2</v>
      </c>
      <c r="I38" s="1">
        <v>3.3599999999999998E-2</v>
      </c>
      <c r="J38" s="1">
        <v>0.1933</v>
      </c>
      <c r="K38" s="1">
        <v>9.8100000000000007E-2</v>
      </c>
      <c r="L38" s="1">
        <v>0.2155</v>
      </c>
      <c r="M38" s="1">
        <v>1.21E-2</v>
      </c>
      <c r="O38" s="1">
        <v>48.499099999999999</v>
      </c>
      <c r="P38" s="2">
        <v>12</v>
      </c>
      <c r="Q38" s="2"/>
      <c r="R38" s="1">
        <v>100.6221</v>
      </c>
      <c r="S38" s="1" t="s">
        <v>61</v>
      </c>
      <c r="T38" s="1">
        <v>21</v>
      </c>
      <c r="U38" s="1">
        <v>10874</v>
      </c>
      <c r="V38" s="1">
        <v>28355</v>
      </c>
      <c r="W38" s="1">
        <v>33</v>
      </c>
    </row>
    <row r="39" spans="1:23" x14ac:dyDescent="0.25">
      <c r="A39" s="1" t="s">
        <v>62</v>
      </c>
      <c r="B39" s="1">
        <v>1.1756</v>
      </c>
      <c r="C39" s="1">
        <v>6.3200000000000006E-2</v>
      </c>
      <c r="D39" s="1">
        <v>1.21E-2</v>
      </c>
      <c r="E39" s="1">
        <v>0</v>
      </c>
      <c r="F39" s="1">
        <v>1.2999999999999999E-2</v>
      </c>
      <c r="G39" s="1">
        <v>38.1265</v>
      </c>
      <c r="H39" s="1">
        <v>2.3900000000000001E-2</v>
      </c>
      <c r="I39" s="1">
        <v>2.8500000000000001E-2</v>
      </c>
      <c r="J39" s="1">
        <v>0.19950000000000001</v>
      </c>
      <c r="K39" s="1">
        <v>0.16</v>
      </c>
      <c r="L39" s="1">
        <v>0.22620000000000001</v>
      </c>
      <c r="M39" s="1">
        <v>3.6900000000000002E-2</v>
      </c>
      <c r="O39" s="1">
        <v>48.475499999999997</v>
      </c>
      <c r="P39" s="2">
        <v>12</v>
      </c>
      <c r="Q39" s="2"/>
      <c r="R39" s="1">
        <v>100.5408</v>
      </c>
      <c r="S39" s="1" t="s">
        <v>63</v>
      </c>
      <c r="T39" s="1">
        <v>22</v>
      </c>
      <c r="U39" s="1">
        <v>10850</v>
      </c>
      <c r="V39" s="1">
        <v>28438</v>
      </c>
      <c r="W39" s="1">
        <v>33</v>
      </c>
    </row>
    <row r="40" spans="1:23" x14ac:dyDescent="0.25">
      <c r="A40" s="1" t="s">
        <v>64</v>
      </c>
      <c r="B40" s="1">
        <v>0.50339999999999996</v>
      </c>
      <c r="C40" s="1">
        <v>9.7000000000000003E-3</v>
      </c>
      <c r="D40" s="1">
        <v>0.01</v>
      </c>
      <c r="E40" s="1">
        <v>1.8200000000000001E-2</v>
      </c>
      <c r="F40" s="1">
        <v>0.15060000000000001</v>
      </c>
      <c r="G40" s="1">
        <v>38.967399999999998</v>
      </c>
      <c r="H40" s="1">
        <v>0</v>
      </c>
      <c r="I40" s="1">
        <v>6.1000000000000004E-3</v>
      </c>
      <c r="J40" s="1">
        <v>2.2200000000000001E-2</v>
      </c>
      <c r="K40" s="1">
        <v>1.9599999999999999E-2</v>
      </c>
      <c r="L40" s="1">
        <v>0.2555</v>
      </c>
      <c r="M40" s="1">
        <v>2.7000000000000001E-3</v>
      </c>
      <c r="O40" s="1">
        <v>48.2774</v>
      </c>
      <c r="P40" s="2">
        <v>12</v>
      </c>
      <c r="Q40" s="2"/>
      <c r="R40" s="1">
        <v>100.2427</v>
      </c>
      <c r="S40" s="1" t="s">
        <v>65</v>
      </c>
      <c r="T40" s="1">
        <v>23</v>
      </c>
      <c r="U40" s="1">
        <v>8736</v>
      </c>
      <c r="V40" s="1">
        <v>25836</v>
      </c>
      <c r="W40" s="1">
        <v>48</v>
      </c>
    </row>
    <row r="41" spans="1:23" x14ac:dyDescent="0.25">
      <c r="A41" s="1" t="s">
        <v>66</v>
      </c>
      <c r="B41" s="1">
        <v>0.25609999999999999</v>
      </c>
      <c r="C41" s="1">
        <v>0</v>
      </c>
      <c r="D41" s="1">
        <v>0</v>
      </c>
      <c r="E41" s="1">
        <v>0.84709999999999996</v>
      </c>
      <c r="F41" s="1">
        <v>7.9100000000000004E-2</v>
      </c>
      <c r="G41" s="1">
        <v>38.549799999999998</v>
      </c>
      <c r="H41" s="1">
        <v>0</v>
      </c>
      <c r="I41" s="1">
        <v>6.9999999999999999E-4</v>
      </c>
      <c r="J41" s="1">
        <v>0.19939999999999999</v>
      </c>
      <c r="K41" s="1">
        <v>7.4000000000000003E-3</v>
      </c>
      <c r="L41" s="1">
        <v>0.2016</v>
      </c>
      <c r="M41" s="1">
        <v>1.2999999999999999E-3</v>
      </c>
      <c r="O41" s="1">
        <v>48.0946</v>
      </c>
      <c r="P41" s="2">
        <v>12</v>
      </c>
      <c r="Q41" s="2"/>
      <c r="R41" s="1">
        <v>100.23699999999999</v>
      </c>
      <c r="S41" s="1" t="s">
        <v>67</v>
      </c>
      <c r="T41" s="1">
        <v>24</v>
      </c>
      <c r="U41" s="1">
        <v>6936</v>
      </c>
      <c r="V41" s="1">
        <v>26317</v>
      </c>
      <c r="W41" s="1">
        <v>53</v>
      </c>
    </row>
    <row r="42" spans="1:23" x14ac:dyDescent="0.25">
      <c r="A42" s="1" t="s">
        <v>68</v>
      </c>
      <c r="B42" s="1">
        <v>0.22020000000000001</v>
      </c>
      <c r="C42" s="1">
        <v>9.4399999999999998E-2</v>
      </c>
      <c r="D42" s="1">
        <v>0.47510000000000002</v>
      </c>
      <c r="E42" s="1">
        <v>0.88029999999999997</v>
      </c>
      <c r="F42" s="1">
        <v>5.5800000000000002E-2</v>
      </c>
      <c r="G42" s="1">
        <v>38.006399999999999</v>
      </c>
      <c r="H42" s="1">
        <v>0</v>
      </c>
      <c r="I42" s="1">
        <v>0</v>
      </c>
      <c r="J42" s="1">
        <v>0.2581</v>
      </c>
      <c r="K42" s="1">
        <v>1.5100000000000001E-2</v>
      </c>
      <c r="L42" s="1">
        <v>0.2006</v>
      </c>
      <c r="M42" s="1">
        <v>2.4799999999999999E-2</v>
      </c>
      <c r="O42" s="1">
        <v>48.498100000000001</v>
      </c>
      <c r="P42" s="2">
        <v>12</v>
      </c>
      <c r="Q42" s="2"/>
      <c r="R42" s="1">
        <v>100.729</v>
      </c>
      <c r="S42" s="1" t="s">
        <v>69</v>
      </c>
      <c r="T42" s="1">
        <v>25</v>
      </c>
      <c r="U42" s="1">
        <v>7157</v>
      </c>
      <c r="V42" s="1">
        <v>26689</v>
      </c>
      <c r="W42" s="1">
        <v>51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2"/>
  <sheetViews>
    <sheetView workbookViewId="0"/>
  </sheetViews>
  <sheetFormatPr defaultColWidth="9.109375" defaultRowHeight="13.2" x14ac:dyDescent="0.25"/>
  <cols>
    <col min="1" max="1" width="7.6640625" style="15" bestFit="1" customWidth="1"/>
    <col min="2" max="2" width="7.109375" style="15" bestFit="1" customWidth="1"/>
    <col min="3" max="4" width="7.77734375" style="15" bestFit="1" customWidth="1"/>
    <col min="5" max="5" width="8.109375" style="15" bestFit="1" customWidth="1"/>
    <col min="6" max="6" width="7.109375" style="15" bestFit="1" customWidth="1"/>
    <col min="7" max="7" width="8.109375" style="15" bestFit="1" customWidth="1"/>
    <col min="8" max="9" width="7.77734375" style="15" bestFit="1" customWidth="1"/>
    <col min="10" max="10" width="7.109375" style="15" bestFit="1" customWidth="1"/>
    <col min="11" max="11" width="8.109375" style="15" bestFit="1" customWidth="1"/>
    <col min="12" max="12" width="7.109375" style="15" bestFit="1" customWidth="1"/>
    <col min="13" max="13" width="7.77734375" style="15" bestFit="1" customWidth="1"/>
    <col min="14" max="14" width="8.109375" style="15" bestFit="1" customWidth="1"/>
    <col min="15" max="15" width="9.109375" style="15" bestFit="1" customWidth="1"/>
    <col min="16" max="16" width="3.5546875" style="15" bestFit="1" customWidth="1"/>
    <col min="17" max="17" width="9.109375" style="15" bestFit="1" customWidth="1"/>
    <col min="18" max="18" width="10" style="15" bestFit="1" customWidth="1"/>
    <col min="19" max="19" width="6.5546875" style="15" bestFit="1" customWidth="1"/>
    <col min="20" max="21" width="6.6640625" style="15" bestFit="1" customWidth="1"/>
    <col min="22" max="22" width="4" style="15" bestFit="1" customWidth="1"/>
    <col min="23" max="23" width="26.77734375" style="15" bestFit="1" customWidth="1"/>
    <col min="24" max="16384" width="9.109375" style="15"/>
  </cols>
  <sheetData>
    <row r="1" spans="1:22" x14ac:dyDescent="0.25">
      <c r="A1" s="18" t="s">
        <v>299</v>
      </c>
      <c r="B1" s="18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8" t="s">
        <v>7</v>
      </c>
      <c r="I1" s="18" t="s">
        <v>8</v>
      </c>
      <c r="J1" s="18" t="s">
        <v>9</v>
      </c>
      <c r="K1" s="20" t="s">
        <v>10</v>
      </c>
      <c r="L1" s="18" t="s">
        <v>11</v>
      </c>
      <c r="M1" s="18" t="s">
        <v>12</v>
      </c>
      <c r="N1" s="18" t="s">
        <v>13</v>
      </c>
      <c r="O1" s="18" t="s">
        <v>268</v>
      </c>
      <c r="Q1" s="18" t="s">
        <v>14</v>
      </c>
      <c r="R1" s="18" t="s">
        <v>15</v>
      </c>
      <c r="S1" s="18" t="s">
        <v>16</v>
      </c>
      <c r="T1" s="18" t="s">
        <v>282</v>
      </c>
      <c r="U1" s="18" t="s">
        <v>283</v>
      </c>
      <c r="V1" s="18" t="s">
        <v>284</v>
      </c>
    </row>
    <row r="2" spans="1:22" x14ac:dyDescent="0.25">
      <c r="A2" s="13" t="s">
        <v>20</v>
      </c>
      <c r="B2" s="13">
        <v>0.13200000000000001</v>
      </c>
      <c r="C2" s="13">
        <v>3.5099999999999999E-2</v>
      </c>
      <c r="D2" s="13">
        <v>0.33100000000000002</v>
      </c>
      <c r="E2" s="13">
        <v>51.418700000000001</v>
      </c>
      <c r="F2" s="13">
        <v>0.1268</v>
      </c>
      <c r="G2" s="13">
        <v>1.621</v>
      </c>
      <c r="H2" s="13">
        <v>0.34079999999999999</v>
      </c>
      <c r="I2" s="13">
        <v>0</v>
      </c>
      <c r="J2" s="13">
        <v>0.44629999999999997</v>
      </c>
      <c r="K2" s="21">
        <v>43.970599999999997</v>
      </c>
      <c r="L2" s="13">
        <v>0.73280000000000001</v>
      </c>
      <c r="M2" s="13">
        <v>4.6199999999999998E-2</v>
      </c>
      <c r="N2" s="13">
        <v>0</v>
      </c>
      <c r="O2" s="13">
        <v>3.4700000000000002E-2</v>
      </c>
      <c r="Q2" s="13">
        <v>99.235900000000001</v>
      </c>
      <c r="R2" s="13" t="s">
        <v>285</v>
      </c>
      <c r="S2" s="13">
        <v>1</v>
      </c>
      <c r="T2" s="13">
        <v>-2219</v>
      </c>
      <c r="U2" s="13">
        <v>-26036</v>
      </c>
      <c r="V2" s="13">
        <v>176</v>
      </c>
    </row>
    <row r="3" spans="1:22" s="22" customFormat="1" x14ac:dyDescent="0.25">
      <c r="A3" s="13" t="s">
        <v>22</v>
      </c>
      <c r="B3" s="13">
        <v>0.10879999999999999</v>
      </c>
      <c r="C3" s="13">
        <v>0.11</v>
      </c>
      <c r="D3" s="13">
        <v>1.1904999999999999</v>
      </c>
      <c r="E3" s="13">
        <v>52.637099999999997</v>
      </c>
      <c r="F3" s="13">
        <v>0.11990000000000001</v>
      </c>
      <c r="G3" s="13">
        <v>0.33629999999999999</v>
      </c>
      <c r="H3" s="13">
        <v>0.1968</v>
      </c>
      <c r="I3" s="13">
        <v>2.2100000000000002E-2</v>
      </c>
      <c r="J3" s="13">
        <v>0.38790000000000002</v>
      </c>
      <c r="K3" s="21">
        <v>43.970599999999997</v>
      </c>
      <c r="L3" s="13">
        <v>1.0446</v>
      </c>
      <c r="M3" s="13">
        <v>3.8899999999999997E-2</v>
      </c>
      <c r="N3" s="13">
        <v>8.43E-2</v>
      </c>
      <c r="O3" s="13">
        <v>4.3200000000000002E-2</v>
      </c>
      <c r="Q3" s="13">
        <v>100.291</v>
      </c>
      <c r="R3" s="13" t="s">
        <v>286</v>
      </c>
      <c r="S3" s="13">
        <v>2</v>
      </c>
      <c r="T3" s="13">
        <v>-2065</v>
      </c>
      <c r="U3" s="13">
        <v>-25954</v>
      </c>
      <c r="V3" s="13">
        <v>177</v>
      </c>
    </row>
    <row r="4" spans="1:22" x14ac:dyDescent="0.25">
      <c r="A4" s="13" t="s">
        <v>24</v>
      </c>
      <c r="B4" s="13">
        <v>7.4000000000000003E-3</v>
      </c>
      <c r="C4" s="13">
        <v>0.16639999999999999</v>
      </c>
      <c r="D4" s="13">
        <v>1.3051999999999999</v>
      </c>
      <c r="E4" s="13">
        <v>50.097700000000003</v>
      </c>
      <c r="F4" s="13">
        <v>0.1016</v>
      </c>
      <c r="G4" s="13">
        <v>0.36930000000000002</v>
      </c>
      <c r="H4" s="13">
        <v>0.1575</v>
      </c>
      <c r="I4" s="13">
        <v>5.1999999999999998E-3</v>
      </c>
      <c r="J4" s="13">
        <v>0.78610000000000002</v>
      </c>
      <c r="K4" s="21">
        <v>43.970599999999997</v>
      </c>
      <c r="L4" s="13">
        <v>1.6974</v>
      </c>
      <c r="M4" s="13">
        <v>8.0399999999999999E-2</v>
      </c>
      <c r="N4" s="13">
        <v>9.5699999999999993E-2</v>
      </c>
      <c r="O4" s="13">
        <v>7.7799999999999994E-2</v>
      </c>
      <c r="Q4" s="13">
        <v>98.918099999999995</v>
      </c>
      <c r="R4" s="13" t="s">
        <v>287</v>
      </c>
      <c r="S4" s="13">
        <v>3</v>
      </c>
      <c r="T4" s="13">
        <v>2738</v>
      </c>
      <c r="U4" s="13">
        <v>-24593</v>
      </c>
      <c r="V4" s="13">
        <v>180</v>
      </c>
    </row>
    <row r="5" spans="1:22" x14ac:dyDescent="0.25">
      <c r="A5" s="13" t="s">
        <v>26</v>
      </c>
      <c r="B5" s="13">
        <v>0.1142</v>
      </c>
      <c r="C5" s="13">
        <v>7.6E-3</v>
      </c>
      <c r="D5" s="13">
        <v>0.53220000000000001</v>
      </c>
      <c r="E5" s="13">
        <v>55.238199999999999</v>
      </c>
      <c r="F5" s="13">
        <v>4.5699999999999998E-2</v>
      </c>
      <c r="G5" s="13">
        <v>0.16420000000000001</v>
      </c>
      <c r="H5" s="13">
        <v>9.01E-2</v>
      </c>
      <c r="I5" s="13">
        <v>0</v>
      </c>
      <c r="J5" s="13">
        <v>0</v>
      </c>
      <c r="K5" s="21">
        <v>43.970599999999997</v>
      </c>
      <c r="L5" s="13">
        <v>5.0200000000000002E-2</v>
      </c>
      <c r="M5" s="13">
        <v>2.5999999999999999E-2</v>
      </c>
      <c r="N5" s="13">
        <v>8.5999999999999993E-2</v>
      </c>
      <c r="O5" s="13">
        <v>0.1096</v>
      </c>
      <c r="Q5" s="13">
        <v>100.4346</v>
      </c>
      <c r="R5" s="13" t="s">
        <v>288</v>
      </c>
      <c r="S5" s="13">
        <v>4</v>
      </c>
      <c r="T5" s="13">
        <v>3098</v>
      </c>
      <c r="U5" s="13">
        <v>-24761</v>
      </c>
      <c r="V5" s="13">
        <v>180</v>
      </c>
    </row>
    <row r="6" spans="1:22" x14ac:dyDescent="0.25">
      <c r="A6" s="13" t="s">
        <v>28</v>
      </c>
      <c r="B6" s="13">
        <v>0.1643</v>
      </c>
      <c r="C6" s="13">
        <v>1.04E-2</v>
      </c>
      <c r="D6" s="13">
        <v>1.1687000000000001</v>
      </c>
      <c r="E6" s="13">
        <v>53.911099999999998</v>
      </c>
      <c r="F6" s="13">
        <v>4.3999999999999997E-2</v>
      </c>
      <c r="G6" s="13">
        <v>4.8399999999999999E-2</v>
      </c>
      <c r="H6" s="13">
        <v>0.21329999999999999</v>
      </c>
      <c r="I6" s="13">
        <v>5.4000000000000003E-3</v>
      </c>
      <c r="J6" s="13">
        <v>3.2399999999999998E-2</v>
      </c>
      <c r="K6" s="21">
        <v>43.970599999999997</v>
      </c>
      <c r="L6" s="13">
        <v>1.6899999999999998E-2</v>
      </c>
      <c r="M6" s="13">
        <v>0</v>
      </c>
      <c r="N6" s="13">
        <v>0</v>
      </c>
      <c r="O6" s="13">
        <v>0</v>
      </c>
      <c r="Q6" s="13">
        <v>99.585700000000003</v>
      </c>
      <c r="R6" s="13" t="s">
        <v>289</v>
      </c>
      <c r="S6" s="13">
        <v>5</v>
      </c>
      <c r="T6" s="13">
        <v>3065</v>
      </c>
      <c r="U6" s="13">
        <v>-24692</v>
      </c>
      <c r="V6" s="13">
        <v>180</v>
      </c>
    </row>
    <row r="7" spans="1:22" x14ac:dyDescent="0.25">
      <c r="A7" s="13" t="s">
        <v>30</v>
      </c>
      <c r="B7" s="13">
        <v>0</v>
      </c>
      <c r="C7" s="13">
        <v>9.2999999999999992E-3</v>
      </c>
      <c r="D7" s="13">
        <v>0.37240000000000001</v>
      </c>
      <c r="E7" s="13">
        <v>51.707900000000002</v>
      </c>
      <c r="F7" s="13">
        <v>5.5199999999999999E-2</v>
      </c>
      <c r="G7" s="13">
        <v>1.8965000000000001</v>
      </c>
      <c r="H7" s="13">
        <v>0.5343</v>
      </c>
      <c r="I7" s="13">
        <v>3.1399999999999997E-2</v>
      </c>
      <c r="J7" s="13">
        <v>7.4499999999999997E-2</v>
      </c>
      <c r="K7" s="21">
        <v>43.970599999999997</v>
      </c>
      <c r="L7" s="13">
        <v>0.01</v>
      </c>
      <c r="M7" s="13">
        <v>4.24E-2</v>
      </c>
      <c r="N7" s="13">
        <v>4.1999999999999997E-3</v>
      </c>
      <c r="O7" s="13">
        <v>4.5100000000000001E-2</v>
      </c>
      <c r="Q7" s="13">
        <v>98.753799999999998</v>
      </c>
      <c r="R7" s="13" t="s">
        <v>290</v>
      </c>
      <c r="S7" s="13">
        <v>6</v>
      </c>
      <c r="T7" s="13">
        <v>3098</v>
      </c>
      <c r="U7" s="13">
        <v>-24647</v>
      </c>
      <c r="V7" s="13">
        <v>180</v>
      </c>
    </row>
    <row r="8" spans="1:22" x14ac:dyDescent="0.25">
      <c r="A8" s="13" t="s">
        <v>32</v>
      </c>
      <c r="B8" s="13">
        <v>0</v>
      </c>
      <c r="C8" s="13">
        <v>3.73E-2</v>
      </c>
      <c r="D8" s="13">
        <v>8.6800000000000002E-2</v>
      </c>
      <c r="E8" s="13">
        <v>54.741300000000003</v>
      </c>
      <c r="F8" s="13">
        <v>3.4299999999999997E-2</v>
      </c>
      <c r="G8" s="13">
        <v>0.65939999999999999</v>
      </c>
      <c r="H8" s="13">
        <v>0.16300000000000001</v>
      </c>
      <c r="I8" s="13">
        <v>0</v>
      </c>
      <c r="J8" s="13">
        <v>0</v>
      </c>
      <c r="K8" s="21">
        <v>43.970599999999997</v>
      </c>
      <c r="L8" s="13">
        <v>0</v>
      </c>
      <c r="M8" s="13">
        <v>3.8199999999999998E-2</v>
      </c>
      <c r="N8" s="13">
        <v>0</v>
      </c>
      <c r="O8" s="13">
        <v>2.4899999999999999E-2</v>
      </c>
      <c r="Q8" s="13">
        <v>99.755799999999994</v>
      </c>
      <c r="R8" s="13" t="s">
        <v>291</v>
      </c>
      <c r="S8" s="13">
        <v>7</v>
      </c>
      <c r="T8" s="13">
        <v>1034</v>
      </c>
      <c r="U8" s="13">
        <v>-20434</v>
      </c>
      <c r="V8" s="13">
        <v>186</v>
      </c>
    </row>
    <row r="9" spans="1:22" x14ac:dyDescent="0.25">
      <c r="A9" s="13" t="s">
        <v>34</v>
      </c>
      <c r="B9" s="13">
        <v>0</v>
      </c>
      <c r="C9" s="13">
        <v>7.2499999999999995E-2</v>
      </c>
      <c r="D9" s="13">
        <v>0.41610000000000003</v>
      </c>
      <c r="E9" s="13">
        <v>52.317</v>
      </c>
      <c r="F9" s="13">
        <v>9.7699999999999995E-2</v>
      </c>
      <c r="G9" s="13">
        <v>1.0770999999999999</v>
      </c>
      <c r="H9" s="13">
        <v>0.2316</v>
      </c>
      <c r="I9" s="13">
        <v>0</v>
      </c>
      <c r="J9" s="13">
        <v>0.3579</v>
      </c>
      <c r="K9" s="21">
        <v>43.970599999999997</v>
      </c>
      <c r="L9" s="13">
        <v>0.68679999999999997</v>
      </c>
      <c r="M9" s="13">
        <v>9.4000000000000004E-3</v>
      </c>
      <c r="N9" s="13">
        <v>3.1699999999999999E-2</v>
      </c>
      <c r="O9" s="13">
        <v>0</v>
      </c>
      <c r="Q9" s="13">
        <v>99.268500000000003</v>
      </c>
      <c r="R9" s="13" t="s">
        <v>292</v>
      </c>
      <c r="S9" s="13">
        <v>8</v>
      </c>
      <c r="T9" s="13">
        <v>981</v>
      </c>
      <c r="U9" s="13">
        <v>-20404</v>
      </c>
      <c r="V9" s="13">
        <v>186</v>
      </c>
    </row>
    <row r="10" spans="1:22" x14ac:dyDescent="0.25">
      <c r="A10" s="13" t="s">
        <v>36</v>
      </c>
      <c r="B10" s="13">
        <v>0</v>
      </c>
      <c r="C10" s="13">
        <v>1.2800000000000001E-2</v>
      </c>
      <c r="D10" s="13">
        <v>1.2497</v>
      </c>
      <c r="E10" s="13">
        <v>54.747399999999999</v>
      </c>
      <c r="F10" s="13">
        <v>7.8899999999999998E-2</v>
      </c>
      <c r="G10" s="13">
        <v>0</v>
      </c>
      <c r="H10" s="13">
        <v>0.27389999999999998</v>
      </c>
      <c r="I10" s="13">
        <v>3.6900000000000002E-2</v>
      </c>
      <c r="J10" s="13">
        <v>5.1400000000000001E-2</v>
      </c>
      <c r="K10" s="21">
        <v>43.970599999999997</v>
      </c>
      <c r="L10" s="13">
        <v>0</v>
      </c>
      <c r="M10" s="13">
        <v>4.82E-2</v>
      </c>
      <c r="N10" s="13">
        <v>1.46E-2</v>
      </c>
      <c r="O10" s="13">
        <v>0</v>
      </c>
      <c r="Q10" s="13">
        <v>100.48439999999999</v>
      </c>
      <c r="R10" s="13" t="s">
        <v>293</v>
      </c>
      <c r="S10" s="13">
        <v>9</v>
      </c>
      <c r="T10" s="13">
        <v>-3480</v>
      </c>
      <c r="U10" s="13">
        <v>-22268</v>
      </c>
      <c r="V10" s="13">
        <v>178</v>
      </c>
    </row>
    <row r="11" spans="1:22" x14ac:dyDescent="0.25">
      <c r="A11" s="13" t="s">
        <v>38</v>
      </c>
      <c r="B11" s="13">
        <v>0</v>
      </c>
      <c r="C11" s="13">
        <v>0</v>
      </c>
      <c r="D11" s="13">
        <v>1.8129</v>
      </c>
      <c r="E11" s="13">
        <v>53.251300000000001</v>
      </c>
      <c r="F11" s="13">
        <v>2.69E-2</v>
      </c>
      <c r="G11" s="13">
        <v>0.14299999999999999</v>
      </c>
      <c r="H11" s="13">
        <v>0.24610000000000001</v>
      </c>
      <c r="I11" s="13">
        <v>1.1599999999999999E-2</v>
      </c>
      <c r="J11" s="13">
        <v>0</v>
      </c>
      <c r="K11" s="21">
        <v>43.970599999999997</v>
      </c>
      <c r="L11" s="13">
        <v>4.1099999999999998E-2</v>
      </c>
      <c r="M11" s="13">
        <v>0.10639999999999999</v>
      </c>
      <c r="N11" s="13">
        <v>4.7699999999999999E-2</v>
      </c>
      <c r="O11" s="13">
        <v>0</v>
      </c>
      <c r="Q11" s="13">
        <v>99.657700000000006</v>
      </c>
      <c r="R11" s="13" t="s">
        <v>294</v>
      </c>
      <c r="S11" s="13">
        <v>10</v>
      </c>
      <c r="T11" s="13">
        <v>-3347</v>
      </c>
      <c r="U11" s="13">
        <v>-22278</v>
      </c>
      <c r="V11" s="13">
        <v>178</v>
      </c>
    </row>
    <row r="12" spans="1:22" x14ac:dyDescent="0.25">
      <c r="A12" s="13" t="s">
        <v>40</v>
      </c>
      <c r="B12" s="13">
        <v>9.2700000000000005E-2</v>
      </c>
      <c r="C12" s="13">
        <v>8.8999999999999999E-3</v>
      </c>
      <c r="D12" s="13">
        <v>0.29480000000000001</v>
      </c>
      <c r="E12" s="13">
        <v>54.4133</v>
      </c>
      <c r="F12" s="13">
        <v>2.8999999999999998E-3</v>
      </c>
      <c r="G12" s="13">
        <v>0.45669999999999999</v>
      </c>
      <c r="H12" s="13">
        <v>5.28E-2</v>
      </c>
      <c r="I12" s="13">
        <v>4.7000000000000002E-3</v>
      </c>
      <c r="J12" s="13">
        <v>4.4200000000000003E-2</v>
      </c>
      <c r="K12" s="21">
        <v>43.970599999999997</v>
      </c>
      <c r="L12" s="13">
        <v>0.40529999999999999</v>
      </c>
      <c r="M12" s="13">
        <v>4.7100000000000003E-2</v>
      </c>
      <c r="N12" s="13">
        <v>1.24E-2</v>
      </c>
      <c r="O12" s="13">
        <v>0</v>
      </c>
      <c r="Q12" s="13">
        <v>99.806600000000003</v>
      </c>
      <c r="R12" s="13" t="s">
        <v>295</v>
      </c>
      <c r="S12" s="13">
        <v>11</v>
      </c>
      <c r="T12" s="13">
        <v>-18083</v>
      </c>
      <c r="U12" s="13">
        <v>-19285</v>
      </c>
      <c r="V12" s="13">
        <v>160</v>
      </c>
    </row>
    <row r="13" spans="1:22" x14ac:dyDescent="0.25">
      <c r="A13" s="13" t="s">
        <v>42</v>
      </c>
      <c r="B13" s="13">
        <v>0.17599999999999999</v>
      </c>
      <c r="C13" s="13">
        <v>6.8199999999999997E-2</v>
      </c>
      <c r="D13" s="13">
        <v>1.5591999999999999</v>
      </c>
      <c r="E13" s="13">
        <v>52.294600000000003</v>
      </c>
      <c r="F13" s="13">
        <v>8.0100000000000005E-2</v>
      </c>
      <c r="G13" s="13">
        <v>0.15440000000000001</v>
      </c>
      <c r="H13" s="13">
        <v>0.28070000000000001</v>
      </c>
      <c r="I13" s="13">
        <v>3.73E-2</v>
      </c>
      <c r="J13" s="13">
        <v>0.40089999999999998</v>
      </c>
      <c r="K13" s="21">
        <v>43.970599999999997</v>
      </c>
      <c r="L13" s="13">
        <v>0.90910000000000002</v>
      </c>
      <c r="M13" s="13">
        <v>8.2699999999999996E-2</v>
      </c>
      <c r="N13" s="13">
        <v>0</v>
      </c>
      <c r="O13" s="13">
        <v>5.3400000000000003E-2</v>
      </c>
      <c r="Q13" s="13">
        <v>100.0671</v>
      </c>
      <c r="R13" s="13" t="s">
        <v>296</v>
      </c>
      <c r="S13" s="13">
        <v>12</v>
      </c>
      <c r="T13" s="13">
        <v>-17915</v>
      </c>
      <c r="U13" s="13">
        <v>-19302</v>
      </c>
      <c r="V13" s="13">
        <v>160</v>
      </c>
    </row>
    <row r="14" spans="1:22" x14ac:dyDescent="0.25">
      <c r="A14" s="13" t="s">
        <v>44</v>
      </c>
      <c r="B14" s="13">
        <v>0.1084</v>
      </c>
      <c r="C14" s="13">
        <v>2.2700000000000001E-2</v>
      </c>
      <c r="D14" s="13">
        <v>1.2843</v>
      </c>
      <c r="E14" s="13">
        <v>49.082299999999996</v>
      </c>
      <c r="F14" s="13">
        <v>8.9499999999999996E-2</v>
      </c>
      <c r="G14" s="13">
        <v>0.33700000000000002</v>
      </c>
      <c r="H14" s="13">
        <v>0.30549999999999999</v>
      </c>
      <c r="I14" s="13">
        <v>1.21E-2</v>
      </c>
      <c r="J14" s="13">
        <v>3.9506000000000001</v>
      </c>
      <c r="K14" s="21">
        <v>43.970599999999997</v>
      </c>
      <c r="L14" s="13">
        <v>5.9900000000000002E-2</v>
      </c>
      <c r="M14" s="13">
        <v>0.1648</v>
      </c>
      <c r="N14" s="13">
        <v>0.12670000000000001</v>
      </c>
      <c r="O14" s="13">
        <v>0</v>
      </c>
      <c r="Q14" s="13">
        <v>99.514399999999995</v>
      </c>
      <c r="R14" s="13" t="s">
        <v>297</v>
      </c>
      <c r="S14" s="13">
        <v>13</v>
      </c>
      <c r="T14" s="13">
        <v>-17436</v>
      </c>
      <c r="U14" s="13">
        <v>-38750</v>
      </c>
      <c r="V14" s="13">
        <v>139</v>
      </c>
    </row>
    <row r="15" spans="1:22" x14ac:dyDescent="0.25">
      <c r="A15" s="13" t="s">
        <v>46</v>
      </c>
      <c r="B15" s="13">
        <v>0</v>
      </c>
      <c r="C15" s="13">
        <v>0</v>
      </c>
      <c r="D15" s="13">
        <v>1.4527000000000001</v>
      </c>
      <c r="E15" s="13">
        <v>53.157400000000003</v>
      </c>
      <c r="F15" s="13">
        <v>0.13250000000000001</v>
      </c>
      <c r="G15" s="13">
        <v>0.29330000000000001</v>
      </c>
      <c r="H15" s="13">
        <v>0.22289999999999999</v>
      </c>
      <c r="I15" s="13">
        <v>3.4200000000000001E-2</v>
      </c>
      <c r="J15" s="13">
        <v>5.4300000000000001E-2</v>
      </c>
      <c r="K15" s="21">
        <v>43.970599999999997</v>
      </c>
      <c r="L15" s="13">
        <v>2.0999999999999999E-3</v>
      </c>
      <c r="M15" s="13">
        <v>0.1449</v>
      </c>
      <c r="N15" s="13">
        <v>5.2200000000000003E-2</v>
      </c>
      <c r="O15" s="13">
        <v>9.1999999999999998E-3</v>
      </c>
      <c r="Q15" s="13">
        <v>99.5261</v>
      </c>
      <c r="R15" s="13" t="s">
        <v>298</v>
      </c>
      <c r="S15" s="13">
        <v>14</v>
      </c>
      <c r="T15" s="13">
        <v>-17585</v>
      </c>
      <c r="U15" s="13">
        <v>-38588</v>
      </c>
      <c r="V15" s="13">
        <v>139</v>
      </c>
    </row>
    <row r="17" spans="1:23" x14ac:dyDescent="0.25">
      <c r="A17" s="22" t="s">
        <v>300</v>
      </c>
      <c r="B17" s="22" t="s">
        <v>1</v>
      </c>
      <c r="C17" s="22" t="s">
        <v>2</v>
      </c>
      <c r="D17" s="22" t="s">
        <v>3</v>
      </c>
      <c r="E17" s="22" t="s">
        <v>4</v>
      </c>
      <c r="F17" s="22" t="s">
        <v>5</v>
      </c>
      <c r="G17" s="22" t="s">
        <v>6</v>
      </c>
      <c r="H17" s="22" t="s">
        <v>7</v>
      </c>
      <c r="I17" s="22" t="s">
        <v>8</v>
      </c>
      <c r="J17" s="22" t="s">
        <v>9</v>
      </c>
      <c r="K17" s="25" t="s">
        <v>10</v>
      </c>
      <c r="L17" s="22" t="s">
        <v>11</v>
      </c>
      <c r="M17" s="22" t="s">
        <v>12</v>
      </c>
      <c r="N17" s="22" t="s">
        <v>13</v>
      </c>
      <c r="O17" s="22"/>
      <c r="P17" s="22"/>
      <c r="Q17" s="22" t="s">
        <v>14</v>
      </c>
      <c r="R17" s="22" t="s">
        <v>15</v>
      </c>
      <c r="S17" s="22" t="s">
        <v>16</v>
      </c>
      <c r="T17" s="22" t="s">
        <v>17</v>
      </c>
      <c r="U17" s="22" t="s">
        <v>18</v>
      </c>
      <c r="V17" s="22" t="s">
        <v>19</v>
      </c>
      <c r="W17" s="22"/>
    </row>
    <row r="18" spans="1:23" x14ac:dyDescent="0.25">
      <c r="A18" s="15" t="s">
        <v>20</v>
      </c>
      <c r="B18" s="15">
        <v>0.12920000000000001</v>
      </c>
      <c r="C18" s="15">
        <v>6.0999999999999999E-2</v>
      </c>
      <c r="D18" s="15">
        <v>0.95579999999999998</v>
      </c>
      <c r="E18" s="15">
        <v>53.897100000000002</v>
      </c>
      <c r="F18" s="15">
        <v>0.2361</v>
      </c>
      <c r="G18" s="15">
        <v>0.1348</v>
      </c>
      <c r="H18" s="15">
        <v>0.26229999999999998</v>
      </c>
      <c r="I18" s="15">
        <v>2.0400000000000001E-2</v>
      </c>
      <c r="J18" s="15">
        <v>0.27679999999999999</v>
      </c>
      <c r="K18" s="26">
        <v>43.970599999999997</v>
      </c>
      <c r="L18" s="15">
        <v>0.60189999999999999</v>
      </c>
      <c r="M18" s="15">
        <v>0.48080000000000001</v>
      </c>
      <c r="N18" s="15">
        <v>4.82E-2</v>
      </c>
      <c r="Q18" s="15">
        <v>101.0749</v>
      </c>
      <c r="R18" s="15" t="s">
        <v>21</v>
      </c>
      <c r="S18" s="15">
        <v>1</v>
      </c>
      <c r="T18" s="15">
        <v>11713</v>
      </c>
      <c r="U18" s="15">
        <v>24899</v>
      </c>
      <c r="V18" s="15">
        <v>38</v>
      </c>
    </row>
    <row r="19" spans="1:23" x14ac:dyDescent="0.25">
      <c r="A19" s="15" t="s">
        <v>22</v>
      </c>
      <c r="B19" s="15">
        <v>0.1479</v>
      </c>
      <c r="C19" s="15">
        <v>0</v>
      </c>
      <c r="D19" s="15">
        <v>1.1999</v>
      </c>
      <c r="E19" s="15">
        <v>53.953699999999998</v>
      </c>
      <c r="F19" s="15">
        <v>0.18179999999999999</v>
      </c>
      <c r="G19" s="15">
        <v>0.10340000000000001</v>
      </c>
      <c r="H19" s="15">
        <v>0.28129999999999999</v>
      </c>
      <c r="I19" s="15">
        <v>3.5000000000000001E-3</v>
      </c>
      <c r="J19" s="15">
        <v>0</v>
      </c>
      <c r="K19" s="26">
        <v>43.970599999999997</v>
      </c>
      <c r="L19" s="15">
        <v>2.1399999999999999E-2</v>
      </c>
      <c r="M19" s="15">
        <v>0.53159999999999996</v>
      </c>
      <c r="N19" s="15">
        <v>5.0799999999999998E-2</v>
      </c>
      <c r="Q19" s="15">
        <v>100.44580000000001</v>
      </c>
      <c r="R19" s="15" t="s">
        <v>23</v>
      </c>
      <c r="S19" s="15">
        <v>2</v>
      </c>
      <c r="T19" s="15">
        <v>11312</v>
      </c>
      <c r="U19" s="15">
        <v>25333</v>
      </c>
      <c r="V19" s="15">
        <v>38</v>
      </c>
    </row>
    <row r="20" spans="1:23" x14ac:dyDescent="0.25">
      <c r="A20" s="15" t="s">
        <v>24</v>
      </c>
      <c r="B20" s="15">
        <v>0.2258</v>
      </c>
      <c r="C20" s="15">
        <v>2.1600000000000001E-2</v>
      </c>
      <c r="D20" s="15">
        <v>1.4155</v>
      </c>
      <c r="E20" s="15">
        <v>53.627600000000001</v>
      </c>
      <c r="F20" s="15">
        <v>0.11609999999999999</v>
      </c>
      <c r="G20" s="15">
        <v>3.5700000000000003E-2</v>
      </c>
      <c r="H20" s="15">
        <v>0.38400000000000001</v>
      </c>
      <c r="I20" s="15">
        <v>3.56E-2</v>
      </c>
      <c r="J20" s="15">
        <v>0</v>
      </c>
      <c r="K20" s="26">
        <v>43.970599999999997</v>
      </c>
      <c r="L20" s="15">
        <v>0.23180000000000001</v>
      </c>
      <c r="M20" s="15">
        <v>0.47520000000000001</v>
      </c>
      <c r="N20" s="15">
        <v>0</v>
      </c>
      <c r="Q20" s="15">
        <v>100.53959999999999</v>
      </c>
      <c r="R20" s="15" t="s">
        <v>25</v>
      </c>
      <c r="S20" s="15">
        <v>3</v>
      </c>
      <c r="T20" s="15">
        <v>11688</v>
      </c>
      <c r="U20" s="15">
        <v>25321</v>
      </c>
      <c r="V20" s="15">
        <v>38</v>
      </c>
    </row>
    <row r="21" spans="1:23" x14ac:dyDescent="0.25">
      <c r="A21" s="15" t="s">
        <v>26</v>
      </c>
      <c r="B21" s="15">
        <v>0.1951</v>
      </c>
      <c r="C21" s="15">
        <v>8.9999999999999993E-3</v>
      </c>
      <c r="D21" s="15">
        <v>1.2076</v>
      </c>
      <c r="E21" s="15">
        <v>53.994799999999998</v>
      </c>
      <c r="F21" s="15">
        <v>0.16339999999999999</v>
      </c>
      <c r="G21" s="15">
        <v>3.6600000000000001E-2</v>
      </c>
      <c r="H21" s="15">
        <v>0.31080000000000002</v>
      </c>
      <c r="I21" s="15">
        <v>1.2500000000000001E-2</v>
      </c>
      <c r="J21" s="15">
        <v>2.29E-2</v>
      </c>
      <c r="K21" s="26">
        <v>43.970599999999997</v>
      </c>
      <c r="L21" s="15">
        <v>9.5000000000000001E-2</v>
      </c>
      <c r="M21" s="15">
        <v>0.50490000000000002</v>
      </c>
      <c r="N21" s="15">
        <v>2.64E-2</v>
      </c>
      <c r="Q21" s="15">
        <v>100.54949999999999</v>
      </c>
      <c r="R21" s="15" t="s">
        <v>27</v>
      </c>
      <c r="S21" s="15">
        <v>4</v>
      </c>
      <c r="T21" s="15">
        <v>11815</v>
      </c>
      <c r="U21" s="15">
        <v>25314</v>
      </c>
      <c r="V21" s="15">
        <v>38</v>
      </c>
    </row>
    <row r="22" spans="1:23" x14ac:dyDescent="0.25">
      <c r="A22" s="15" t="s">
        <v>28</v>
      </c>
      <c r="B22" s="15">
        <v>0.2306</v>
      </c>
      <c r="C22" s="15">
        <v>1.77E-2</v>
      </c>
      <c r="D22" s="15">
        <v>1.2394000000000001</v>
      </c>
      <c r="E22" s="15">
        <v>54.149099999999997</v>
      </c>
      <c r="F22" s="15">
        <v>3.1699999999999999E-2</v>
      </c>
      <c r="G22" s="15">
        <v>3.09E-2</v>
      </c>
      <c r="H22" s="15">
        <v>0.34289999999999998</v>
      </c>
      <c r="I22" s="15">
        <v>7.6E-3</v>
      </c>
      <c r="J22" s="15">
        <v>0</v>
      </c>
      <c r="K22" s="26">
        <v>43.970599999999997</v>
      </c>
      <c r="L22" s="15">
        <v>3.3E-3</v>
      </c>
      <c r="M22" s="15">
        <v>0.47489999999999999</v>
      </c>
      <c r="N22" s="15">
        <v>3.8100000000000002E-2</v>
      </c>
      <c r="Q22" s="15">
        <v>100.5368</v>
      </c>
      <c r="R22" s="15" t="s">
        <v>29</v>
      </c>
      <c r="S22" s="15">
        <v>5</v>
      </c>
      <c r="T22" s="15">
        <v>11869</v>
      </c>
      <c r="U22" s="15">
        <v>25734</v>
      </c>
      <c r="V22" s="15">
        <v>35</v>
      </c>
    </row>
    <row r="23" spans="1:23" x14ac:dyDescent="0.25">
      <c r="A23" s="15" t="s">
        <v>30</v>
      </c>
      <c r="B23" s="15">
        <v>0.1234</v>
      </c>
      <c r="C23" s="15">
        <v>2.18E-2</v>
      </c>
      <c r="D23" s="15">
        <v>1.3595999999999999</v>
      </c>
      <c r="E23" s="15">
        <v>53.7286</v>
      </c>
      <c r="F23" s="15">
        <v>1.1000000000000001E-3</v>
      </c>
      <c r="G23" s="15">
        <v>3.5299999999999998E-2</v>
      </c>
      <c r="H23" s="15">
        <v>0.35289999999999999</v>
      </c>
      <c r="I23" s="15">
        <v>2.4E-2</v>
      </c>
      <c r="J23" s="15">
        <v>0</v>
      </c>
      <c r="K23" s="26">
        <v>43.970599999999997</v>
      </c>
      <c r="L23" s="15">
        <v>0.05</v>
      </c>
      <c r="M23" s="15">
        <v>0.52600000000000002</v>
      </c>
      <c r="N23" s="15">
        <v>0</v>
      </c>
      <c r="Q23" s="15">
        <v>100.1934</v>
      </c>
      <c r="R23" s="15" t="s">
        <v>31</v>
      </c>
      <c r="S23" s="15">
        <v>6</v>
      </c>
      <c r="T23" s="15">
        <v>11865</v>
      </c>
      <c r="U23" s="15">
        <v>25844</v>
      </c>
      <c r="V23" s="15">
        <v>35</v>
      </c>
    </row>
    <row r="24" spans="1:23" x14ac:dyDescent="0.25">
      <c r="A24" s="15" t="s">
        <v>32</v>
      </c>
      <c r="B24" s="15">
        <v>0.18990000000000001</v>
      </c>
      <c r="C24" s="15">
        <v>0</v>
      </c>
      <c r="D24" s="15">
        <v>1.4026000000000001</v>
      </c>
      <c r="E24" s="15">
        <v>53.527000000000001</v>
      </c>
      <c r="F24" s="15">
        <v>3.39E-2</v>
      </c>
      <c r="G24" s="15">
        <v>0</v>
      </c>
      <c r="H24" s="15">
        <v>0.35010000000000002</v>
      </c>
      <c r="I24" s="15">
        <v>1.8100000000000002E-2</v>
      </c>
      <c r="J24" s="15">
        <v>0</v>
      </c>
      <c r="K24" s="26">
        <v>43.970599999999997</v>
      </c>
      <c r="L24" s="15">
        <v>2.4299999999999999E-2</v>
      </c>
      <c r="M24" s="15">
        <v>0.4839</v>
      </c>
      <c r="N24" s="15">
        <v>2.01E-2</v>
      </c>
      <c r="Q24" s="15">
        <v>100.0205</v>
      </c>
      <c r="R24" s="15" t="s">
        <v>33</v>
      </c>
      <c r="S24" s="15">
        <v>7</v>
      </c>
      <c r="T24" s="15">
        <v>11870</v>
      </c>
      <c r="U24" s="15">
        <v>26203</v>
      </c>
      <c r="V24" s="15">
        <v>35</v>
      </c>
    </row>
    <row r="25" spans="1:23" x14ac:dyDescent="0.25">
      <c r="A25" s="15" t="s">
        <v>34</v>
      </c>
      <c r="B25" s="15">
        <v>0.1168</v>
      </c>
      <c r="C25" s="15">
        <v>0.2074</v>
      </c>
      <c r="D25" s="15">
        <v>0.91400000000000003</v>
      </c>
      <c r="E25" s="15">
        <v>50.604100000000003</v>
      </c>
      <c r="F25" s="15">
        <v>0.1545</v>
      </c>
      <c r="G25" s="15">
        <v>0.38529999999999998</v>
      </c>
      <c r="H25" s="15">
        <v>0.26860000000000001</v>
      </c>
      <c r="I25" s="15">
        <v>0</v>
      </c>
      <c r="J25" s="15">
        <v>1.3498000000000001</v>
      </c>
      <c r="K25" s="26">
        <v>43.970599999999997</v>
      </c>
      <c r="L25" s="15">
        <v>3.2229000000000001</v>
      </c>
      <c r="M25" s="15">
        <v>0.45429999999999998</v>
      </c>
      <c r="N25" s="15">
        <v>0.17499999999999999</v>
      </c>
      <c r="Q25" s="15">
        <v>101.8233</v>
      </c>
      <c r="R25" s="15" t="s">
        <v>35</v>
      </c>
      <c r="S25" s="15">
        <v>8</v>
      </c>
      <c r="T25" s="15">
        <v>11720</v>
      </c>
      <c r="U25" s="15">
        <v>26572</v>
      </c>
      <c r="V25" s="15">
        <v>35</v>
      </c>
    </row>
    <row r="26" spans="1:23" x14ac:dyDescent="0.25">
      <c r="A26" s="15" t="s">
        <v>36</v>
      </c>
      <c r="B26" s="15">
        <v>0.17660000000000001</v>
      </c>
      <c r="C26" s="15">
        <v>4.8999999999999998E-3</v>
      </c>
      <c r="D26" s="15">
        <v>1.3113999999999999</v>
      </c>
      <c r="E26" s="15">
        <v>53.4557</v>
      </c>
      <c r="F26" s="15">
        <v>3.9300000000000002E-2</v>
      </c>
      <c r="G26" s="15">
        <v>2.24E-2</v>
      </c>
      <c r="H26" s="15">
        <v>0.36730000000000002</v>
      </c>
      <c r="I26" s="15">
        <v>1.21E-2</v>
      </c>
      <c r="J26" s="15">
        <v>0</v>
      </c>
      <c r="K26" s="26">
        <v>43.970599999999997</v>
      </c>
      <c r="L26" s="15">
        <v>5.4699999999999999E-2</v>
      </c>
      <c r="M26" s="15">
        <v>0.54810000000000003</v>
      </c>
      <c r="N26" s="15">
        <v>3.7199999999999997E-2</v>
      </c>
      <c r="Q26" s="15">
        <v>100.0003</v>
      </c>
      <c r="R26" s="15" t="s">
        <v>37</v>
      </c>
      <c r="S26" s="15">
        <v>9</v>
      </c>
      <c r="T26" s="15">
        <v>11635</v>
      </c>
      <c r="U26" s="15">
        <v>26573</v>
      </c>
      <c r="V26" s="15">
        <v>35</v>
      </c>
    </row>
    <row r="27" spans="1:23" x14ac:dyDescent="0.25">
      <c r="A27" s="15" t="s">
        <v>38</v>
      </c>
      <c r="B27" s="15">
        <v>0.22320000000000001</v>
      </c>
      <c r="C27" s="15">
        <v>0</v>
      </c>
      <c r="D27" s="15">
        <v>1.4933000000000001</v>
      </c>
      <c r="E27" s="15">
        <v>53.256900000000002</v>
      </c>
      <c r="F27" s="15">
        <v>4.4600000000000001E-2</v>
      </c>
      <c r="G27" s="15">
        <v>3.6499999999999998E-2</v>
      </c>
      <c r="H27" s="15">
        <v>0.31319999999999998</v>
      </c>
      <c r="I27" s="15">
        <v>1.9199999999999998E-2</v>
      </c>
      <c r="J27" s="15">
        <v>4.7000000000000002E-3</v>
      </c>
      <c r="K27" s="26">
        <v>43.970599999999997</v>
      </c>
      <c r="L27" s="15">
        <v>3.4700000000000002E-2</v>
      </c>
      <c r="M27" s="15">
        <v>0.53310000000000002</v>
      </c>
      <c r="N27" s="15">
        <v>4.6199999999999998E-2</v>
      </c>
      <c r="Q27" s="15">
        <v>99.976100000000002</v>
      </c>
      <c r="R27" s="15" t="s">
        <v>39</v>
      </c>
      <c r="S27" s="15">
        <v>10</v>
      </c>
      <c r="T27" s="15">
        <v>11633</v>
      </c>
      <c r="U27" s="15">
        <v>26612</v>
      </c>
      <c r="V27" s="15">
        <v>35</v>
      </c>
    </row>
    <row r="28" spans="1:23" x14ac:dyDescent="0.25">
      <c r="A28" s="15" t="s">
        <v>40</v>
      </c>
      <c r="B28" s="15">
        <v>0.13780000000000001</v>
      </c>
      <c r="C28" s="15">
        <v>9.3200000000000005E-2</v>
      </c>
      <c r="D28" s="15">
        <v>1.0099</v>
      </c>
      <c r="E28" s="15">
        <v>52.602200000000003</v>
      </c>
      <c r="F28" s="15">
        <v>0.1201</v>
      </c>
      <c r="G28" s="15">
        <v>0.20280000000000001</v>
      </c>
      <c r="H28" s="15">
        <v>0.29630000000000001</v>
      </c>
      <c r="I28" s="15">
        <v>3.2800000000000003E-2</v>
      </c>
      <c r="J28" s="15">
        <v>0.61070000000000002</v>
      </c>
      <c r="K28" s="26">
        <v>43.970599999999997</v>
      </c>
      <c r="L28" s="15">
        <v>1.2715000000000001</v>
      </c>
      <c r="M28" s="15">
        <v>0.53420000000000001</v>
      </c>
      <c r="N28" s="15">
        <v>4.4900000000000002E-2</v>
      </c>
      <c r="Q28" s="15">
        <v>100.92700000000001</v>
      </c>
      <c r="R28" s="15" t="s">
        <v>41</v>
      </c>
      <c r="S28" s="15">
        <v>11</v>
      </c>
      <c r="T28" s="15">
        <v>11482</v>
      </c>
      <c r="U28" s="15">
        <v>26659</v>
      </c>
      <c r="V28" s="15">
        <v>35</v>
      </c>
    </row>
    <row r="29" spans="1:23" x14ac:dyDescent="0.25">
      <c r="A29" s="15" t="s">
        <v>42</v>
      </c>
      <c r="B29" s="15">
        <v>0.1729</v>
      </c>
      <c r="C29" s="15">
        <v>5.4999999999999997E-3</v>
      </c>
      <c r="D29" s="15">
        <v>1.0801000000000001</v>
      </c>
      <c r="E29" s="15">
        <v>54.242199999999997</v>
      </c>
      <c r="F29" s="15">
        <v>0.1741</v>
      </c>
      <c r="G29" s="15">
        <v>0.1137</v>
      </c>
      <c r="H29" s="15">
        <v>0.28489999999999999</v>
      </c>
      <c r="I29" s="15">
        <v>2.8400000000000002E-2</v>
      </c>
      <c r="J29" s="15">
        <v>6.3E-3</v>
      </c>
      <c r="K29" s="26">
        <v>43.970599999999997</v>
      </c>
      <c r="L29" s="15">
        <v>1.0500000000000001E-2</v>
      </c>
      <c r="M29" s="15">
        <v>0.58899999999999997</v>
      </c>
      <c r="N29" s="15">
        <v>1.4200000000000001E-2</v>
      </c>
      <c r="Q29" s="15">
        <v>100.69240000000001</v>
      </c>
      <c r="R29" s="15" t="s">
        <v>43</v>
      </c>
      <c r="S29" s="15">
        <v>12</v>
      </c>
      <c r="T29" s="15">
        <v>11435</v>
      </c>
      <c r="U29" s="15">
        <v>26850</v>
      </c>
      <c r="V29" s="15">
        <v>35</v>
      </c>
    </row>
    <row r="30" spans="1:23" x14ac:dyDescent="0.25">
      <c r="A30" s="15" t="s">
        <v>44</v>
      </c>
      <c r="B30" s="15">
        <v>0.18390000000000001</v>
      </c>
      <c r="C30" s="15">
        <v>6.6199999999999995E-2</v>
      </c>
      <c r="D30" s="15">
        <v>1.3959999999999999</v>
      </c>
      <c r="E30" s="15">
        <v>53.103299999999997</v>
      </c>
      <c r="F30" s="15">
        <v>9.2200000000000004E-2</v>
      </c>
      <c r="G30" s="15">
        <v>0.12330000000000001</v>
      </c>
      <c r="H30" s="15">
        <v>0.31030000000000002</v>
      </c>
      <c r="I30" s="15">
        <v>2.2100000000000002E-2</v>
      </c>
      <c r="J30" s="15">
        <v>0.30109999999999998</v>
      </c>
      <c r="K30" s="26">
        <v>43.970599999999997</v>
      </c>
      <c r="L30" s="15">
        <v>0.60519999999999996</v>
      </c>
      <c r="M30" s="15">
        <v>0.51849999999999996</v>
      </c>
      <c r="N30" s="15">
        <v>1.6299999999999999E-2</v>
      </c>
      <c r="Q30" s="15">
        <v>100.7089</v>
      </c>
      <c r="R30" s="15" t="s">
        <v>45</v>
      </c>
      <c r="S30" s="15">
        <v>13</v>
      </c>
      <c r="T30" s="15">
        <v>11271</v>
      </c>
      <c r="U30" s="15">
        <v>27257</v>
      </c>
      <c r="V30" s="15">
        <v>33</v>
      </c>
    </row>
    <row r="31" spans="1:23" x14ac:dyDescent="0.25">
      <c r="A31" s="15" t="s">
        <v>46</v>
      </c>
      <c r="B31" s="15">
        <v>0.18790000000000001</v>
      </c>
      <c r="C31" s="15">
        <v>3.2000000000000001E-2</v>
      </c>
      <c r="D31" s="15">
        <v>1.5261</v>
      </c>
      <c r="E31" s="15">
        <v>53.223199999999999</v>
      </c>
      <c r="F31" s="15">
        <v>3.9E-2</v>
      </c>
      <c r="G31" s="15">
        <v>6.0999999999999999E-2</v>
      </c>
      <c r="H31" s="15">
        <v>0.30620000000000003</v>
      </c>
      <c r="I31" s="15">
        <v>0</v>
      </c>
      <c r="J31" s="15">
        <v>0.14749999999999999</v>
      </c>
      <c r="K31" s="26">
        <v>43.970599999999997</v>
      </c>
      <c r="L31" s="15">
        <v>0.45750000000000002</v>
      </c>
      <c r="M31" s="15">
        <v>0.52300000000000002</v>
      </c>
      <c r="N31" s="15">
        <v>2.46E-2</v>
      </c>
      <c r="Q31" s="15">
        <v>100.49850000000001</v>
      </c>
      <c r="R31" s="15" t="s">
        <v>47</v>
      </c>
      <c r="S31" s="15">
        <v>14</v>
      </c>
      <c r="T31" s="15">
        <v>11360</v>
      </c>
      <c r="U31" s="15">
        <v>27431</v>
      </c>
      <c r="V31" s="15">
        <v>33</v>
      </c>
    </row>
    <row r="32" spans="1:23" x14ac:dyDescent="0.25">
      <c r="A32" s="15" t="s">
        <v>48</v>
      </c>
      <c r="B32" s="15">
        <v>0.16789999999999999</v>
      </c>
      <c r="C32" s="15">
        <v>0</v>
      </c>
      <c r="D32" s="15">
        <v>1.6876</v>
      </c>
      <c r="E32" s="15">
        <v>53.384099999999997</v>
      </c>
      <c r="F32" s="15">
        <v>6.8900000000000003E-2</v>
      </c>
      <c r="G32" s="15">
        <v>1.7100000000000001E-2</v>
      </c>
      <c r="H32" s="15">
        <v>0.25609999999999999</v>
      </c>
      <c r="I32" s="15">
        <v>0</v>
      </c>
      <c r="J32" s="15">
        <v>0.18029999999999999</v>
      </c>
      <c r="K32" s="26">
        <v>43.970599999999997</v>
      </c>
      <c r="L32" s="15">
        <v>1.3100000000000001E-2</v>
      </c>
      <c r="M32" s="15">
        <v>0.5736</v>
      </c>
      <c r="N32" s="15">
        <v>1.2800000000000001E-2</v>
      </c>
      <c r="Q32" s="15">
        <v>100.3321</v>
      </c>
      <c r="R32" s="15" t="s">
        <v>49</v>
      </c>
      <c r="S32" s="15">
        <v>15</v>
      </c>
      <c r="T32" s="15">
        <v>11320</v>
      </c>
      <c r="U32" s="15">
        <v>27521</v>
      </c>
      <c r="V32" s="15">
        <v>33</v>
      </c>
    </row>
    <row r="33" spans="1:22" x14ac:dyDescent="0.25">
      <c r="A33" s="15" t="s">
        <v>50</v>
      </c>
      <c r="B33" s="15">
        <v>0.14030000000000001</v>
      </c>
      <c r="C33" s="15">
        <v>2.8999999999999998E-3</v>
      </c>
      <c r="D33" s="15">
        <v>1.1741999999999999</v>
      </c>
      <c r="E33" s="15">
        <v>54.08</v>
      </c>
      <c r="F33" s="15">
        <v>5.8400000000000001E-2</v>
      </c>
      <c r="G33" s="15">
        <v>3.8E-3</v>
      </c>
      <c r="H33" s="15">
        <v>0.3196</v>
      </c>
      <c r="I33" s="15">
        <v>2.5000000000000001E-3</v>
      </c>
      <c r="J33" s="15">
        <v>9.2999999999999992E-3</v>
      </c>
      <c r="K33" s="26">
        <v>43.970599999999997</v>
      </c>
      <c r="L33" s="15">
        <v>0</v>
      </c>
      <c r="M33" s="15">
        <v>0.62170000000000003</v>
      </c>
      <c r="N33" s="15">
        <v>2.7000000000000001E-3</v>
      </c>
      <c r="Q33" s="15">
        <v>100.3861</v>
      </c>
      <c r="R33" s="15" t="s">
        <v>51</v>
      </c>
      <c r="S33" s="15">
        <v>16</v>
      </c>
      <c r="T33" s="15">
        <v>11161</v>
      </c>
      <c r="U33" s="15">
        <v>27734</v>
      </c>
      <c r="V33" s="15">
        <v>33</v>
      </c>
    </row>
    <row r="34" spans="1:22" x14ac:dyDescent="0.25">
      <c r="A34" s="15" t="s">
        <v>52</v>
      </c>
      <c r="B34" s="15">
        <v>0.20130000000000001</v>
      </c>
      <c r="C34" s="15">
        <v>0</v>
      </c>
      <c r="D34" s="15">
        <v>1.2016</v>
      </c>
      <c r="E34" s="15">
        <v>54.137</v>
      </c>
      <c r="F34" s="15">
        <v>4.5999999999999999E-2</v>
      </c>
      <c r="G34" s="15">
        <v>0</v>
      </c>
      <c r="H34" s="15">
        <v>0.32819999999999999</v>
      </c>
      <c r="I34" s="15">
        <v>1.1299999999999999E-2</v>
      </c>
      <c r="J34" s="15">
        <v>0</v>
      </c>
      <c r="K34" s="26">
        <v>43.970599999999997</v>
      </c>
      <c r="L34" s="15">
        <v>0</v>
      </c>
      <c r="M34" s="15">
        <v>0.46810000000000002</v>
      </c>
      <c r="N34" s="15">
        <v>3.4000000000000002E-2</v>
      </c>
      <c r="Q34" s="15">
        <v>100.3981</v>
      </c>
      <c r="R34" s="15" t="s">
        <v>53</v>
      </c>
      <c r="S34" s="15">
        <v>17</v>
      </c>
      <c r="T34" s="15">
        <v>11055</v>
      </c>
      <c r="U34" s="15">
        <v>27975</v>
      </c>
      <c r="V34" s="15">
        <v>33</v>
      </c>
    </row>
    <row r="35" spans="1:22" x14ac:dyDescent="0.25">
      <c r="A35" s="15" t="s">
        <v>54</v>
      </c>
      <c r="B35" s="15">
        <v>0.16239999999999999</v>
      </c>
      <c r="C35" s="15">
        <v>5.0000000000000001E-3</v>
      </c>
      <c r="D35" s="15">
        <v>1.0103</v>
      </c>
      <c r="E35" s="15">
        <v>54.402999999999999</v>
      </c>
      <c r="F35" s="15">
        <v>7.8299999999999995E-2</v>
      </c>
      <c r="G35" s="15">
        <v>0</v>
      </c>
      <c r="H35" s="15">
        <v>0.39290000000000003</v>
      </c>
      <c r="I35" s="15">
        <v>3.5000000000000003E-2</v>
      </c>
      <c r="J35" s="15">
        <v>0</v>
      </c>
      <c r="K35" s="26">
        <v>43.970599999999997</v>
      </c>
      <c r="L35" s="15">
        <v>0</v>
      </c>
      <c r="M35" s="15">
        <v>0.47220000000000001</v>
      </c>
      <c r="N35" s="15">
        <v>0</v>
      </c>
      <c r="Q35" s="15">
        <v>100.52970000000001</v>
      </c>
      <c r="R35" s="15" t="s">
        <v>55</v>
      </c>
      <c r="S35" s="15">
        <v>18</v>
      </c>
      <c r="T35" s="15">
        <v>11030</v>
      </c>
      <c r="U35" s="15">
        <v>28016</v>
      </c>
      <c r="V35" s="15">
        <v>33</v>
      </c>
    </row>
    <row r="36" spans="1:22" x14ac:dyDescent="0.25">
      <c r="A36" s="15" t="s">
        <v>56</v>
      </c>
      <c r="B36" s="15">
        <v>6.1899999999999997E-2</v>
      </c>
      <c r="C36" s="15">
        <v>0.1019</v>
      </c>
      <c r="D36" s="15">
        <v>1.7736000000000001</v>
      </c>
      <c r="E36" s="15">
        <v>50.757599999999996</v>
      </c>
      <c r="F36" s="15">
        <v>0.13150000000000001</v>
      </c>
      <c r="G36" s="15">
        <v>0.20799999999999999</v>
      </c>
      <c r="H36" s="15">
        <v>0.1106</v>
      </c>
      <c r="I36" s="15">
        <v>0</v>
      </c>
      <c r="J36" s="15">
        <v>1.2799</v>
      </c>
      <c r="K36" s="26">
        <v>43.970599999999997</v>
      </c>
      <c r="L36" s="15">
        <v>1.6977</v>
      </c>
      <c r="M36" s="15">
        <v>0.51259999999999994</v>
      </c>
      <c r="N36" s="15">
        <v>4.2200000000000001E-2</v>
      </c>
      <c r="Q36" s="15">
        <v>100.6482</v>
      </c>
      <c r="R36" s="15" t="s">
        <v>57</v>
      </c>
      <c r="S36" s="15">
        <v>19</v>
      </c>
      <c r="T36" s="15">
        <v>11002</v>
      </c>
      <c r="U36" s="15">
        <v>28067</v>
      </c>
      <c r="V36" s="15">
        <v>33</v>
      </c>
    </row>
    <row r="37" spans="1:22" x14ac:dyDescent="0.25">
      <c r="A37" s="15" t="s">
        <v>58</v>
      </c>
      <c r="B37" s="15">
        <v>0.1003</v>
      </c>
      <c r="C37" s="15">
        <v>4.4000000000000003E-3</v>
      </c>
      <c r="D37" s="15">
        <v>1.9643999999999999</v>
      </c>
      <c r="E37" s="15">
        <v>52.917200000000001</v>
      </c>
      <c r="F37" s="15">
        <v>0</v>
      </c>
      <c r="G37" s="15">
        <v>0</v>
      </c>
      <c r="H37" s="15">
        <v>0.26869999999999999</v>
      </c>
      <c r="I37" s="15">
        <v>0</v>
      </c>
      <c r="J37" s="15">
        <v>7.3700000000000002E-2</v>
      </c>
      <c r="K37" s="26">
        <v>43.970599999999997</v>
      </c>
      <c r="L37" s="15">
        <v>2.63E-2</v>
      </c>
      <c r="M37" s="15">
        <v>0.48959999999999998</v>
      </c>
      <c r="N37" s="15">
        <v>9.7500000000000003E-2</v>
      </c>
      <c r="Q37" s="15">
        <v>99.912800000000004</v>
      </c>
      <c r="R37" s="15" t="s">
        <v>59</v>
      </c>
      <c r="S37" s="15">
        <v>20</v>
      </c>
      <c r="T37" s="15">
        <v>10992</v>
      </c>
      <c r="U37" s="15">
        <v>28173</v>
      </c>
      <c r="V37" s="15">
        <v>33</v>
      </c>
    </row>
    <row r="38" spans="1:22" x14ac:dyDescent="0.25">
      <c r="A38" s="15" t="s">
        <v>60</v>
      </c>
      <c r="B38" s="15">
        <v>0.1323</v>
      </c>
      <c r="C38" s="15">
        <v>1.46E-2</v>
      </c>
      <c r="D38" s="15">
        <v>1.8733</v>
      </c>
      <c r="E38" s="15">
        <v>53.605699999999999</v>
      </c>
      <c r="F38" s="15">
        <v>2.75E-2</v>
      </c>
      <c r="G38" s="15">
        <v>0</v>
      </c>
      <c r="H38" s="15">
        <v>0.2286</v>
      </c>
      <c r="I38" s="15">
        <v>2.06E-2</v>
      </c>
      <c r="J38" s="15">
        <v>0.1507</v>
      </c>
      <c r="K38" s="26">
        <v>43.970599999999997</v>
      </c>
      <c r="L38" s="15">
        <v>2.06E-2</v>
      </c>
      <c r="M38" s="15">
        <v>0.49390000000000001</v>
      </c>
      <c r="N38" s="15">
        <v>8.3900000000000002E-2</v>
      </c>
      <c r="Q38" s="15">
        <v>100.6221</v>
      </c>
      <c r="R38" s="15" t="s">
        <v>61</v>
      </c>
      <c r="S38" s="15">
        <v>21</v>
      </c>
      <c r="T38" s="15">
        <v>10874</v>
      </c>
      <c r="U38" s="15">
        <v>28355</v>
      </c>
      <c r="V38" s="15">
        <v>33</v>
      </c>
    </row>
    <row r="39" spans="1:22" x14ac:dyDescent="0.25">
      <c r="A39" s="15" t="s">
        <v>62</v>
      </c>
      <c r="B39" s="15">
        <v>0.2157</v>
      </c>
      <c r="C39" s="15">
        <v>4.4400000000000002E-2</v>
      </c>
      <c r="D39" s="15">
        <v>1.9494</v>
      </c>
      <c r="E39" s="15">
        <v>53.346600000000002</v>
      </c>
      <c r="F39" s="15">
        <v>1.6799999999999999E-2</v>
      </c>
      <c r="G39" s="15">
        <v>0</v>
      </c>
      <c r="H39" s="15">
        <v>0.23599999999999999</v>
      </c>
      <c r="I39" s="15">
        <v>2.6599999999999999E-2</v>
      </c>
      <c r="J39" s="15">
        <v>0.1193</v>
      </c>
      <c r="K39" s="26">
        <v>43.970599999999997</v>
      </c>
      <c r="L39" s="15">
        <v>2.58E-2</v>
      </c>
      <c r="M39" s="15">
        <v>0.51829999999999998</v>
      </c>
      <c r="N39" s="15">
        <v>7.1300000000000002E-2</v>
      </c>
      <c r="Q39" s="15">
        <v>100.5408</v>
      </c>
      <c r="R39" s="15" t="s">
        <v>63</v>
      </c>
      <c r="S39" s="15">
        <v>22</v>
      </c>
      <c r="T39" s="15">
        <v>10850</v>
      </c>
      <c r="U39" s="15">
        <v>28438</v>
      </c>
      <c r="V39" s="15">
        <v>33</v>
      </c>
    </row>
    <row r="40" spans="1:22" x14ac:dyDescent="0.25">
      <c r="A40" s="15" t="s">
        <v>64</v>
      </c>
      <c r="B40" s="15">
        <v>2.64E-2</v>
      </c>
      <c r="C40" s="15">
        <v>3.2000000000000002E-3</v>
      </c>
      <c r="D40" s="15">
        <v>0.83479999999999999</v>
      </c>
      <c r="E40" s="15">
        <v>54.523200000000003</v>
      </c>
      <c r="F40" s="15">
        <v>0.19439999999999999</v>
      </c>
      <c r="G40" s="15">
        <v>2.3400000000000001E-2</v>
      </c>
      <c r="H40" s="15">
        <v>2.6200000000000001E-2</v>
      </c>
      <c r="I40" s="15">
        <v>0</v>
      </c>
      <c r="J40" s="15">
        <v>1.84E-2</v>
      </c>
      <c r="K40" s="26">
        <v>43.970599999999997</v>
      </c>
      <c r="L40" s="15">
        <v>2.1399999999999999E-2</v>
      </c>
      <c r="M40" s="15">
        <v>0.58550000000000002</v>
      </c>
      <c r="N40" s="15">
        <v>1.52E-2</v>
      </c>
      <c r="Q40" s="15">
        <v>100.2427</v>
      </c>
      <c r="R40" s="15" t="s">
        <v>65</v>
      </c>
      <c r="S40" s="15">
        <v>23</v>
      </c>
      <c r="T40" s="15">
        <v>8736</v>
      </c>
      <c r="U40" s="15">
        <v>25836</v>
      </c>
      <c r="V40" s="15">
        <v>48</v>
      </c>
    </row>
    <row r="41" spans="1:22" x14ac:dyDescent="0.25">
      <c r="A41" s="15" t="s">
        <v>66</v>
      </c>
      <c r="B41" s="15">
        <v>0.01</v>
      </c>
      <c r="C41" s="15">
        <v>1.5E-3</v>
      </c>
      <c r="D41" s="15">
        <v>0.42459999999999998</v>
      </c>
      <c r="E41" s="15">
        <v>53.938899999999997</v>
      </c>
      <c r="F41" s="15">
        <v>0.1021</v>
      </c>
      <c r="G41" s="15">
        <v>1.0898000000000001</v>
      </c>
      <c r="H41" s="15">
        <v>0.23580000000000001</v>
      </c>
      <c r="I41" s="15">
        <v>0</v>
      </c>
      <c r="J41" s="15">
        <v>0</v>
      </c>
      <c r="K41" s="26">
        <v>43.970599999999997</v>
      </c>
      <c r="L41" s="15">
        <v>0</v>
      </c>
      <c r="M41" s="15">
        <v>0.46189999999999998</v>
      </c>
      <c r="N41" s="15">
        <v>1.8E-3</v>
      </c>
      <c r="Q41" s="15">
        <v>100.23699999999999</v>
      </c>
      <c r="R41" s="15" t="s">
        <v>67</v>
      </c>
      <c r="S41" s="15">
        <v>24</v>
      </c>
      <c r="T41" s="15">
        <v>6936</v>
      </c>
      <c r="U41" s="15">
        <v>26317</v>
      </c>
      <c r="V41" s="15">
        <v>53</v>
      </c>
    </row>
    <row r="42" spans="1:22" x14ac:dyDescent="0.25">
      <c r="A42" s="15" t="s">
        <v>68</v>
      </c>
      <c r="B42" s="15">
        <v>2.0400000000000001E-2</v>
      </c>
      <c r="C42" s="15">
        <v>2.98E-2</v>
      </c>
      <c r="D42" s="15">
        <v>0.36520000000000002</v>
      </c>
      <c r="E42" s="15">
        <v>53.178600000000003</v>
      </c>
      <c r="F42" s="15">
        <v>7.2099999999999997E-2</v>
      </c>
      <c r="G42" s="15">
        <v>1.1325000000000001</v>
      </c>
      <c r="H42" s="15">
        <v>0.30530000000000002</v>
      </c>
      <c r="I42" s="15">
        <v>0</v>
      </c>
      <c r="J42" s="15">
        <v>0.1784</v>
      </c>
      <c r="K42" s="26">
        <v>43.970599999999997</v>
      </c>
      <c r="L42" s="15">
        <v>1.0165</v>
      </c>
      <c r="M42" s="15">
        <v>0.4597</v>
      </c>
      <c r="N42" s="15">
        <v>0</v>
      </c>
      <c r="Q42" s="15">
        <v>100.729</v>
      </c>
      <c r="R42" s="15" t="s">
        <v>69</v>
      </c>
      <c r="S42" s="15">
        <v>25</v>
      </c>
      <c r="T42" s="15">
        <v>7157</v>
      </c>
      <c r="U42" s="15">
        <v>26689</v>
      </c>
      <c r="V42" s="15">
        <v>51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workbookViewId="0"/>
  </sheetViews>
  <sheetFormatPr defaultColWidth="9.109375" defaultRowHeight="13.2" x14ac:dyDescent="0.25"/>
  <cols>
    <col min="1" max="1" width="7.6640625" style="15" bestFit="1" customWidth="1"/>
    <col min="2" max="2" width="7" style="15" bestFit="1" customWidth="1"/>
    <col min="3" max="4" width="7.6640625" style="15" bestFit="1" customWidth="1"/>
    <col min="5" max="5" width="8" style="15" bestFit="1" customWidth="1"/>
    <col min="6" max="6" width="7" style="15" bestFit="1" customWidth="1"/>
    <col min="7" max="7" width="8" style="15" bestFit="1" customWidth="1"/>
    <col min="8" max="9" width="7.6640625" style="15" bestFit="1" customWidth="1"/>
    <col min="10" max="10" width="7" style="15" bestFit="1" customWidth="1"/>
    <col min="11" max="11" width="8" style="15" bestFit="1" customWidth="1"/>
    <col min="12" max="12" width="7" style="15" bestFit="1" customWidth="1"/>
    <col min="13" max="13" width="7.6640625" style="15" bestFit="1" customWidth="1"/>
    <col min="14" max="14" width="7.6640625" style="15" customWidth="1"/>
    <col min="15" max="15" width="10.44140625" style="15" bestFit="1" customWidth="1"/>
    <col min="16" max="18" width="6.6640625" style="15" bestFit="1" customWidth="1"/>
    <col min="19" max="19" width="4" style="15" bestFit="1" customWidth="1"/>
    <col min="20" max="20" width="6" style="15" bestFit="1" customWidth="1"/>
    <col min="21" max="21" width="3" style="15" bestFit="1" customWidth="1"/>
    <col min="22" max="22" width="28.109375" style="15" bestFit="1" customWidth="1"/>
    <col min="23" max="16384" width="9.109375" style="15"/>
  </cols>
  <sheetData>
    <row r="1" spans="1:19" x14ac:dyDescent="0.25">
      <c r="A1" s="19" t="s">
        <v>299</v>
      </c>
      <c r="B1" s="18" t="s">
        <v>71</v>
      </c>
      <c r="C1" s="18" t="s">
        <v>72</v>
      </c>
      <c r="D1" s="18" t="s">
        <v>73</v>
      </c>
      <c r="E1" s="18" t="s">
        <v>74</v>
      </c>
      <c r="F1" s="18" t="s">
        <v>75</v>
      </c>
      <c r="G1" s="18" t="s">
        <v>76</v>
      </c>
      <c r="H1" s="18" t="s">
        <v>77</v>
      </c>
      <c r="I1" s="18" t="s">
        <v>262</v>
      </c>
      <c r="J1" s="18" t="s">
        <v>79</v>
      </c>
      <c r="K1" s="18" t="s">
        <v>80</v>
      </c>
      <c r="L1" s="18" t="s">
        <v>263</v>
      </c>
      <c r="M1" s="18" t="s">
        <v>264</v>
      </c>
      <c r="N1" s="18" t="s">
        <v>265</v>
      </c>
      <c r="O1" s="18" t="s">
        <v>15</v>
      </c>
      <c r="P1" s="18" t="s">
        <v>16</v>
      </c>
      <c r="Q1" s="18" t="s">
        <v>282</v>
      </c>
      <c r="R1" s="18" t="s">
        <v>283</v>
      </c>
      <c r="S1" s="18" t="s">
        <v>284</v>
      </c>
    </row>
    <row r="2" spans="1:19" x14ac:dyDescent="0.25">
      <c r="A2" s="13" t="s">
        <v>20</v>
      </c>
      <c r="B2" s="13">
        <v>0.1348</v>
      </c>
      <c r="C2" s="13">
        <v>8.9499999999999996E-2</v>
      </c>
      <c r="D2" s="13">
        <v>6.9699999999999998E-2</v>
      </c>
      <c r="E2" s="13">
        <v>0.1389</v>
      </c>
      <c r="F2" s="13">
        <v>6.6000000000000003E-2</v>
      </c>
      <c r="G2" s="13">
        <v>0.45829999999999999</v>
      </c>
      <c r="H2" s="13">
        <v>-8.0000000000000004E-4</v>
      </c>
      <c r="I2" s="13">
        <v>-1E-4</v>
      </c>
      <c r="J2" s="13">
        <v>0.13400000000000001</v>
      </c>
      <c r="K2" s="13">
        <v>0.20599999999999999</v>
      </c>
      <c r="L2" s="13">
        <v>2.9499999999999998E-2</v>
      </c>
      <c r="M2" s="13">
        <v>2.5100000000000001E-2</v>
      </c>
      <c r="N2" s="13">
        <v>0.15609999999999999</v>
      </c>
      <c r="O2" s="13" t="s">
        <v>285</v>
      </c>
      <c r="P2" s="13">
        <v>1</v>
      </c>
      <c r="Q2" s="13">
        <v>-2219</v>
      </c>
      <c r="R2" s="13">
        <v>-26036</v>
      </c>
      <c r="S2" s="13">
        <v>176</v>
      </c>
    </row>
    <row r="3" spans="1:19" x14ac:dyDescent="0.25">
      <c r="A3" s="13" t="s">
        <v>22</v>
      </c>
      <c r="B3" s="13">
        <v>0.18360000000000001</v>
      </c>
      <c r="C3" s="13">
        <v>8.5800000000000001E-2</v>
      </c>
      <c r="D3" s="13">
        <v>7.6200000000000004E-2</v>
      </c>
      <c r="E3" s="13">
        <v>8.8999999999999996E-2</v>
      </c>
      <c r="F3" s="13">
        <v>6.8699999999999997E-2</v>
      </c>
      <c r="G3" s="13">
        <v>0.46660000000000001</v>
      </c>
      <c r="H3" s="13">
        <v>4.6100000000000002E-2</v>
      </c>
      <c r="I3" s="13">
        <v>1.9599999999999999E-2</v>
      </c>
      <c r="J3" s="13">
        <v>0.13739999999999999</v>
      </c>
      <c r="K3" s="13">
        <v>0.2475</v>
      </c>
      <c r="L3" s="13">
        <v>3.5700000000000003E-2</v>
      </c>
      <c r="M3" s="13">
        <v>2.86E-2</v>
      </c>
      <c r="N3" s="13">
        <v>0.1454</v>
      </c>
      <c r="O3" s="13" t="s">
        <v>286</v>
      </c>
      <c r="P3" s="13">
        <v>2</v>
      </c>
      <c r="Q3" s="13">
        <v>-2065</v>
      </c>
      <c r="R3" s="13">
        <v>-25954</v>
      </c>
      <c r="S3" s="13">
        <v>177</v>
      </c>
    </row>
    <row r="4" spans="1:19" x14ac:dyDescent="0.25">
      <c r="A4" s="13" t="s">
        <v>24</v>
      </c>
      <c r="B4" s="13">
        <v>0.18290000000000001</v>
      </c>
      <c r="C4" s="13">
        <v>0.10349999999999999</v>
      </c>
      <c r="D4" s="13">
        <v>9.0899999999999995E-2</v>
      </c>
      <c r="E4" s="13">
        <v>8.9399999999999993E-2</v>
      </c>
      <c r="F4" s="13">
        <v>6.8400000000000002E-2</v>
      </c>
      <c r="G4" s="13">
        <v>0.44719999999999999</v>
      </c>
      <c r="H4" s="13">
        <v>4.5400000000000003E-2</v>
      </c>
      <c r="I4" s="13">
        <v>2.0799999999999999E-2</v>
      </c>
      <c r="J4" s="13">
        <v>0.12280000000000001</v>
      </c>
      <c r="K4" s="13">
        <v>0.2029</v>
      </c>
      <c r="L4" s="13">
        <v>3.2399999999999998E-2</v>
      </c>
      <c r="M4" s="13">
        <v>3.1300000000000001E-2</v>
      </c>
      <c r="N4" s="13">
        <v>0.1426</v>
      </c>
      <c r="O4" s="13" t="s">
        <v>287</v>
      </c>
      <c r="P4" s="13">
        <v>3</v>
      </c>
      <c r="Q4" s="13">
        <v>2738</v>
      </c>
      <c r="R4" s="13">
        <v>-24593</v>
      </c>
      <c r="S4" s="13">
        <v>180</v>
      </c>
    </row>
    <row r="5" spans="1:19" x14ac:dyDescent="0.25">
      <c r="A5" s="13" t="s">
        <v>26</v>
      </c>
      <c r="B5" s="13">
        <v>0.14180000000000001</v>
      </c>
      <c r="C5" s="13">
        <v>0</v>
      </c>
      <c r="D5" s="13">
        <v>4.6899999999999997E-2</v>
      </c>
      <c r="E5" s="13">
        <v>7.9100000000000004E-2</v>
      </c>
      <c r="F5" s="13">
        <v>6.4199999999999993E-2</v>
      </c>
      <c r="G5" s="13">
        <v>0.48409999999999997</v>
      </c>
      <c r="H5" s="13">
        <v>0</v>
      </c>
      <c r="I5" s="13">
        <v>2.01E-2</v>
      </c>
      <c r="J5" s="13">
        <v>0.1246</v>
      </c>
      <c r="K5" s="13">
        <v>0.21029999999999999</v>
      </c>
      <c r="L5" s="13">
        <v>3.39E-2</v>
      </c>
      <c r="M5" s="13">
        <v>2.4500000000000001E-2</v>
      </c>
      <c r="N5" s="13">
        <v>0.14369999999999999</v>
      </c>
      <c r="O5" s="13" t="s">
        <v>288</v>
      </c>
      <c r="P5" s="13">
        <v>4</v>
      </c>
      <c r="Q5" s="13">
        <v>3098</v>
      </c>
      <c r="R5" s="13">
        <v>-24761</v>
      </c>
      <c r="S5" s="13">
        <v>180</v>
      </c>
    </row>
    <row r="6" spans="1:19" x14ac:dyDescent="0.25">
      <c r="A6" s="13" t="s">
        <v>28</v>
      </c>
      <c r="B6" s="13">
        <v>0.18390000000000001</v>
      </c>
      <c r="C6" s="13">
        <v>6.3100000000000003E-2</v>
      </c>
      <c r="D6" s="13">
        <v>5.0799999999999998E-2</v>
      </c>
      <c r="E6" s="13">
        <v>7.5999999999999998E-2</v>
      </c>
      <c r="F6" s="13">
        <v>6.2700000000000006E-2</v>
      </c>
      <c r="G6" s="13">
        <v>0.47549999999999998</v>
      </c>
      <c r="H6" s="13">
        <v>4.7199999999999999E-2</v>
      </c>
      <c r="I6" s="13">
        <v>-1E-4</v>
      </c>
      <c r="J6" s="13">
        <v>0.14510000000000001</v>
      </c>
      <c r="K6" s="13">
        <v>0.23319999999999999</v>
      </c>
      <c r="L6" s="13">
        <v>0</v>
      </c>
      <c r="M6" s="13">
        <v>2.2499999999999999E-2</v>
      </c>
      <c r="N6" s="13">
        <v>-2.0000000000000001E-4</v>
      </c>
      <c r="O6" s="13" t="s">
        <v>289</v>
      </c>
      <c r="P6" s="13">
        <v>5</v>
      </c>
      <c r="Q6" s="13">
        <v>3065</v>
      </c>
      <c r="R6" s="13">
        <v>-24692</v>
      </c>
      <c r="S6" s="13">
        <v>180</v>
      </c>
    </row>
    <row r="7" spans="1:19" x14ac:dyDescent="0.25">
      <c r="A7" s="13" t="s">
        <v>30</v>
      </c>
      <c r="B7" s="13">
        <v>0.1447</v>
      </c>
      <c r="C7" s="13">
        <v>6.3799999999999996E-2</v>
      </c>
      <c r="D7" s="13">
        <v>4.8599999999999997E-2</v>
      </c>
      <c r="E7" s="13">
        <v>0.14799999999999999</v>
      </c>
      <c r="F7" s="13">
        <v>7.1499999999999994E-2</v>
      </c>
      <c r="G7" s="13">
        <v>0.45929999999999999</v>
      </c>
      <c r="H7" s="13">
        <v>4.5100000000000001E-2</v>
      </c>
      <c r="I7" s="13">
        <v>1.6400000000000001E-2</v>
      </c>
      <c r="J7" s="13">
        <v>0.14990000000000001</v>
      </c>
      <c r="K7" s="13">
        <v>0</v>
      </c>
      <c r="L7" s="13">
        <v>3.0300000000000001E-2</v>
      </c>
      <c r="M7" s="13">
        <v>2.35E-2</v>
      </c>
      <c r="N7" s="13">
        <v>0.1512</v>
      </c>
      <c r="O7" s="13" t="s">
        <v>290</v>
      </c>
      <c r="P7" s="13">
        <v>6</v>
      </c>
      <c r="Q7" s="13">
        <v>3098</v>
      </c>
      <c r="R7" s="13">
        <v>-24647</v>
      </c>
      <c r="S7" s="13">
        <v>180</v>
      </c>
    </row>
    <row r="8" spans="1:19" x14ac:dyDescent="0.25">
      <c r="A8" s="13" t="s">
        <v>32</v>
      </c>
      <c r="B8" s="13">
        <v>0.1178</v>
      </c>
      <c r="C8" s="13">
        <v>-1E-4</v>
      </c>
      <c r="D8" s="13">
        <v>-1.1000000000000001E-3</v>
      </c>
      <c r="E8" s="13">
        <v>0.1046</v>
      </c>
      <c r="F8" s="13">
        <v>6.5199999999999994E-2</v>
      </c>
      <c r="G8" s="13">
        <v>0.48</v>
      </c>
      <c r="H8" s="13">
        <v>-4.0000000000000002E-4</v>
      </c>
      <c r="I8" s="13">
        <v>-1E-4</v>
      </c>
      <c r="J8" s="13">
        <v>0.13650000000000001</v>
      </c>
      <c r="K8" s="13">
        <v>-2.9999999999999997E-4</v>
      </c>
      <c r="L8" s="13">
        <v>2.9899999999999999E-2</v>
      </c>
      <c r="M8" s="13">
        <v>2.3400000000000001E-2</v>
      </c>
      <c r="N8" s="13">
        <v>0.1449</v>
      </c>
      <c r="O8" s="13" t="s">
        <v>291</v>
      </c>
      <c r="P8" s="13">
        <v>7</v>
      </c>
      <c r="Q8" s="13">
        <v>1034</v>
      </c>
      <c r="R8" s="13">
        <v>-20434</v>
      </c>
      <c r="S8" s="13">
        <v>186</v>
      </c>
    </row>
    <row r="9" spans="1:19" x14ac:dyDescent="0.25">
      <c r="A9" s="13" t="s">
        <v>34</v>
      </c>
      <c r="B9" s="13">
        <v>0.1363</v>
      </c>
      <c r="C9" s="13">
        <v>7.8600000000000003E-2</v>
      </c>
      <c r="D9" s="13">
        <v>6.8900000000000003E-2</v>
      </c>
      <c r="E9" s="13">
        <v>0.12039999999999999</v>
      </c>
      <c r="F9" s="13">
        <v>6.9000000000000006E-2</v>
      </c>
      <c r="G9" s="13">
        <v>0.4637</v>
      </c>
      <c r="H9" s="13">
        <v>0</v>
      </c>
      <c r="I9" s="13">
        <v>1.8800000000000001E-2</v>
      </c>
      <c r="J9" s="13">
        <v>0.1444</v>
      </c>
      <c r="K9" s="13">
        <v>-2.9999999999999997E-4</v>
      </c>
      <c r="L9" s="13">
        <v>3.0800000000000001E-2</v>
      </c>
      <c r="M9" s="13">
        <v>2.7300000000000001E-2</v>
      </c>
      <c r="N9" s="13">
        <v>0</v>
      </c>
      <c r="O9" s="13" t="s">
        <v>292</v>
      </c>
      <c r="P9" s="13">
        <v>8</v>
      </c>
      <c r="Q9" s="13">
        <v>981</v>
      </c>
      <c r="R9" s="13">
        <v>-20404</v>
      </c>
      <c r="S9" s="13">
        <v>186</v>
      </c>
    </row>
    <row r="10" spans="1:19" x14ac:dyDescent="0.25">
      <c r="A10" s="13" t="s">
        <v>36</v>
      </c>
      <c r="B10" s="13">
        <v>0.1925</v>
      </c>
      <c r="C10" s="13">
        <v>6.5699999999999995E-2</v>
      </c>
      <c r="D10" s="13">
        <v>0</v>
      </c>
      <c r="E10" s="13">
        <v>-2.0000000000000001E-4</v>
      </c>
      <c r="F10" s="13">
        <v>6.9199999999999998E-2</v>
      </c>
      <c r="G10" s="13">
        <v>0.48170000000000002</v>
      </c>
      <c r="H10" s="13">
        <v>4.7899999999999998E-2</v>
      </c>
      <c r="I10" s="13">
        <v>1.95E-2</v>
      </c>
      <c r="J10" s="13">
        <v>0.14319999999999999</v>
      </c>
      <c r="K10" s="13">
        <v>-1E-4</v>
      </c>
      <c r="L10" s="13">
        <v>3.1800000000000002E-2</v>
      </c>
      <c r="M10" s="13">
        <v>2.4799999999999999E-2</v>
      </c>
      <c r="N10" s="13">
        <v>-2.9999999999999997E-4</v>
      </c>
      <c r="O10" s="13" t="s">
        <v>293</v>
      </c>
      <c r="P10" s="13">
        <v>9</v>
      </c>
      <c r="Q10" s="13">
        <v>-3480</v>
      </c>
      <c r="R10" s="13">
        <v>-22268</v>
      </c>
      <c r="S10" s="13">
        <v>178</v>
      </c>
    </row>
    <row r="11" spans="1:19" x14ac:dyDescent="0.25">
      <c r="A11" s="13" t="s">
        <v>38</v>
      </c>
      <c r="B11" s="13">
        <v>0.21390000000000001</v>
      </c>
      <c r="C11" s="13">
        <v>-1E-4</v>
      </c>
      <c r="D11" s="13">
        <v>4.6399999999999997E-2</v>
      </c>
      <c r="E11" s="13">
        <v>7.6499999999999999E-2</v>
      </c>
      <c r="F11" s="13">
        <v>6.7000000000000004E-2</v>
      </c>
      <c r="G11" s="13">
        <v>0.46970000000000001</v>
      </c>
      <c r="H11" s="13">
        <v>4.4999999999999998E-2</v>
      </c>
      <c r="I11" s="13">
        <v>1.8800000000000001E-2</v>
      </c>
      <c r="J11" s="13">
        <v>0.13600000000000001</v>
      </c>
      <c r="K11" s="13">
        <v>0</v>
      </c>
      <c r="L11" s="13">
        <v>3.6200000000000003E-2</v>
      </c>
      <c r="M11" s="13">
        <v>0</v>
      </c>
      <c r="N11" s="13">
        <v>0</v>
      </c>
      <c r="O11" s="13" t="s">
        <v>294</v>
      </c>
      <c r="P11" s="13">
        <v>10</v>
      </c>
      <c r="Q11" s="13">
        <v>-3347</v>
      </c>
      <c r="R11" s="13">
        <v>-22278</v>
      </c>
      <c r="S11" s="13">
        <v>178</v>
      </c>
    </row>
    <row r="12" spans="1:19" x14ac:dyDescent="0.25">
      <c r="A12" s="13" t="s">
        <v>40</v>
      </c>
      <c r="B12" s="13">
        <v>0.13639999999999999</v>
      </c>
      <c r="C12" s="13">
        <v>6.2600000000000003E-2</v>
      </c>
      <c r="D12" s="13">
        <v>5.9299999999999999E-2</v>
      </c>
      <c r="E12" s="13">
        <v>9.8699999999999996E-2</v>
      </c>
      <c r="F12" s="13">
        <v>6.5699999999999995E-2</v>
      </c>
      <c r="G12" s="13">
        <v>0.47870000000000001</v>
      </c>
      <c r="H12" s="13">
        <v>4.5699999999999998E-2</v>
      </c>
      <c r="I12" s="13">
        <v>1.7000000000000001E-2</v>
      </c>
      <c r="J12" s="13">
        <v>0.1241</v>
      </c>
      <c r="K12" s="13">
        <v>0.24740000000000001</v>
      </c>
      <c r="L12" s="13">
        <v>3.2399999999999998E-2</v>
      </c>
      <c r="M12" s="13">
        <v>2.29E-2</v>
      </c>
      <c r="N12" s="13">
        <v>-1E-4</v>
      </c>
      <c r="O12" s="13" t="s">
        <v>295</v>
      </c>
      <c r="P12" s="13">
        <v>11</v>
      </c>
      <c r="Q12" s="13">
        <v>-18083</v>
      </c>
      <c r="R12" s="13">
        <v>-19285</v>
      </c>
      <c r="S12" s="13">
        <v>160</v>
      </c>
    </row>
    <row r="13" spans="1:19" x14ac:dyDescent="0.25">
      <c r="A13" s="13" t="s">
        <v>42</v>
      </c>
      <c r="B13" s="13">
        <v>0.19520000000000001</v>
      </c>
      <c r="C13" s="13">
        <v>8.3900000000000002E-2</v>
      </c>
      <c r="D13" s="13">
        <v>7.4099999999999999E-2</v>
      </c>
      <c r="E13" s="13">
        <v>7.7700000000000005E-2</v>
      </c>
      <c r="F13" s="13">
        <v>7.2499999999999995E-2</v>
      </c>
      <c r="G13" s="13">
        <v>0.46500000000000002</v>
      </c>
      <c r="H13" s="13">
        <v>4.6100000000000002E-2</v>
      </c>
      <c r="I13" s="13">
        <v>-5.9999999999999995E-4</v>
      </c>
      <c r="J13" s="13">
        <v>0.1356</v>
      </c>
      <c r="K13" s="13">
        <v>0.27650000000000002</v>
      </c>
      <c r="L13" s="13">
        <v>3.5499999999999997E-2</v>
      </c>
      <c r="M13" s="13">
        <v>2.6700000000000002E-2</v>
      </c>
      <c r="N13" s="13">
        <v>0.15809999999999999</v>
      </c>
      <c r="O13" s="13" t="s">
        <v>296</v>
      </c>
      <c r="P13" s="13">
        <v>12</v>
      </c>
      <c r="Q13" s="13">
        <v>-17915</v>
      </c>
      <c r="R13" s="13">
        <v>-19302</v>
      </c>
      <c r="S13" s="13">
        <v>160</v>
      </c>
    </row>
    <row r="14" spans="1:19" x14ac:dyDescent="0.25">
      <c r="A14" s="13" t="s">
        <v>44</v>
      </c>
      <c r="B14" s="13">
        <v>0.1847</v>
      </c>
      <c r="C14" s="13">
        <v>0.20610000000000001</v>
      </c>
      <c r="D14" s="13">
        <v>4.5900000000000003E-2</v>
      </c>
      <c r="E14" s="13">
        <v>8.5800000000000001E-2</v>
      </c>
      <c r="F14" s="13">
        <v>7.0300000000000001E-2</v>
      </c>
      <c r="G14" s="13">
        <v>0.44340000000000002</v>
      </c>
      <c r="H14" s="13">
        <v>4.5400000000000003E-2</v>
      </c>
      <c r="I14" s="13">
        <v>2.2800000000000001E-2</v>
      </c>
      <c r="J14" s="13">
        <v>0.125</v>
      </c>
      <c r="K14" s="13">
        <v>0.23880000000000001</v>
      </c>
      <c r="L14" s="13">
        <v>4.0800000000000003E-2</v>
      </c>
      <c r="M14" s="13">
        <v>2.3199999999999998E-2</v>
      </c>
      <c r="N14" s="13">
        <v>-4.0000000000000002E-4</v>
      </c>
      <c r="O14" s="13" t="s">
        <v>297</v>
      </c>
      <c r="P14" s="13">
        <v>13</v>
      </c>
      <c r="Q14" s="13">
        <v>-17436</v>
      </c>
      <c r="R14" s="13">
        <v>-38750</v>
      </c>
      <c r="S14" s="13">
        <v>139</v>
      </c>
    </row>
    <row r="15" spans="1:19" x14ac:dyDescent="0.25">
      <c r="A15" s="13" t="s">
        <v>46</v>
      </c>
      <c r="B15" s="13">
        <v>0.1943</v>
      </c>
      <c r="C15" s="13">
        <v>5.8000000000000003E-2</v>
      </c>
      <c r="D15" s="13">
        <v>4.4200000000000003E-2</v>
      </c>
      <c r="E15" s="13">
        <v>8.4699999999999998E-2</v>
      </c>
      <c r="F15" s="13">
        <v>6.9800000000000001E-2</v>
      </c>
      <c r="G15" s="13">
        <v>0.4708</v>
      </c>
      <c r="H15" s="13">
        <v>4.4999999999999998E-2</v>
      </c>
      <c r="I15" s="13">
        <v>1.9400000000000001E-2</v>
      </c>
      <c r="J15" s="13">
        <v>0.1416</v>
      </c>
      <c r="K15" s="13">
        <v>0</v>
      </c>
      <c r="L15" s="13">
        <v>4.02E-2</v>
      </c>
      <c r="M15" s="13">
        <v>0</v>
      </c>
      <c r="N15" s="13">
        <v>0.14699999999999999</v>
      </c>
      <c r="O15" s="13" t="s">
        <v>298</v>
      </c>
      <c r="P15" s="13">
        <v>14</v>
      </c>
      <c r="Q15" s="13">
        <v>-17585</v>
      </c>
      <c r="R15" s="13">
        <v>-38588</v>
      </c>
      <c r="S15" s="13">
        <v>139</v>
      </c>
    </row>
    <row r="17" spans="1:19" s="22" customFormat="1" x14ac:dyDescent="0.25">
      <c r="A17" s="22" t="s">
        <v>300</v>
      </c>
      <c r="B17" s="22" t="s">
        <v>71</v>
      </c>
      <c r="C17" s="22" t="s">
        <v>72</v>
      </c>
      <c r="D17" s="22" t="s">
        <v>73</v>
      </c>
      <c r="E17" s="22" t="s">
        <v>74</v>
      </c>
      <c r="F17" s="22" t="s">
        <v>75</v>
      </c>
      <c r="G17" s="22" t="s">
        <v>76</v>
      </c>
      <c r="H17" s="22" t="s">
        <v>77</v>
      </c>
      <c r="I17" s="22" t="s">
        <v>78</v>
      </c>
      <c r="J17" s="22" t="s">
        <v>79</v>
      </c>
      <c r="K17" s="22" t="s">
        <v>80</v>
      </c>
      <c r="L17" s="22" t="s">
        <v>81</v>
      </c>
      <c r="M17" s="22" t="s">
        <v>82</v>
      </c>
      <c r="O17" s="22" t="s">
        <v>15</v>
      </c>
      <c r="P17" s="22" t="s">
        <v>16</v>
      </c>
      <c r="Q17" s="22" t="s">
        <v>17</v>
      </c>
      <c r="R17" s="22" t="s">
        <v>18</v>
      </c>
      <c r="S17" s="22" t="s">
        <v>19</v>
      </c>
    </row>
    <row r="18" spans="1:19" x14ac:dyDescent="0.25">
      <c r="A18" s="15" t="s">
        <v>20</v>
      </c>
      <c r="B18" s="15">
        <v>4.7800000000000002E-2</v>
      </c>
      <c r="C18" s="15">
        <v>3.4099999999999998E-2</v>
      </c>
      <c r="D18" s="15">
        <v>3.9E-2</v>
      </c>
      <c r="E18" s="15">
        <v>7.3400000000000007E-2</v>
      </c>
      <c r="F18" s="15">
        <v>7.9100000000000004E-2</v>
      </c>
      <c r="G18" s="15">
        <v>0.3836</v>
      </c>
      <c r="H18" s="15">
        <v>3.6700000000000003E-2</v>
      </c>
      <c r="I18" s="15">
        <v>2.0299999999999999E-2</v>
      </c>
      <c r="J18" s="15">
        <v>6.0400000000000002E-2</v>
      </c>
      <c r="K18" s="15">
        <v>3.9399999999999998E-2</v>
      </c>
      <c r="L18" s="15">
        <v>2.98E-2</v>
      </c>
      <c r="M18" s="15">
        <v>2.01E-2</v>
      </c>
      <c r="O18" s="15" t="s">
        <v>21</v>
      </c>
      <c r="P18" s="15">
        <v>1</v>
      </c>
      <c r="Q18" s="15">
        <v>11713</v>
      </c>
      <c r="R18" s="15">
        <v>24899</v>
      </c>
      <c r="S18" s="15">
        <v>38</v>
      </c>
    </row>
    <row r="19" spans="1:19" x14ac:dyDescent="0.25">
      <c r="A19" s="15" t="s">
        <v>22</v>
      </c>
      <c r="B19" s="15">
        <v>5.2699999999999997E-2</v>
      </c>
      <c r="C19" s="15">
        <v>0</v>
      </c>
      <c r="D19" s="15">
        <v>2.7199999999999998E-2</v>
      </c>
      <c r="E19" s="15">
        <v>6.1400000000000003E-2</v>
      </c>
      <c r="F19" s="15">
        <v>7.3200000000000001E-2</v>
      </c>
      <c r="G19" s="15">
        <v>0.38400000000000001</v>
      </c>
      <c r="H19" s="15">
        <v>3.7699999999999997E-2</v>
      </c>
      <c r="I19" s="15">
        <v>1.9900000000000001E-2</v>
      </c>
      <c r="J19" s="15">
        <v>6.0600000000000001E-2</v>
      </c>
      <c r="K19" s="15">
        <v>4.1599999999999998E-2</v>
      </c>
      <c r="L19" s="15">
        <v>3.04E-2</v>
      </c>
      <c r="M19" s="15">
        <v>0</v>
      </c>
      <c r="O19" s="15" t="s">
        <v>23</v>
      </c>
      <c r="P19" s="15">
        <v>2</v>
      </c>
      <c r="Q19" s="15">
        <v>11312</v>
      </c>
      <c r="R19" s="15">
        <v>25333</v>
      </c>
      <c r="S19" s="15">
        <v>38</v>
      </c>
    </row>
    <row r="20" spans="1:19" x14ac:dyDescent="0.25">
      <c r="A20" s="15" t="s">
        <v>24</v>
      </c>
      <c r="B20" s="15">
        <v>5.62E-2</v>
      </c>
      <c r="C20" s="15">
        <v>0</v>
      </c>
      <c r="D20" s="15">
        <v>3.1899999999999998E-2</v>
      </c>
      <c r="E20" s="15">
        <v>6.93E-2</v>
      </c>
      <c r="F20" s="15">
        <v>6.5600000000000006E-2</v>
      </c>
      <c r="G20" s="15">
        <v>0.3821</v>
      </c>
      <c r="H20" s="15">
        <v>3.7999999999999999E-2</v>
      </c>
      <c r="I20" s="15">
        <v>-2.9999999999999997E-4</v>
      </c>
      <c r="J20" s="15">
        <v>6.4199999999999993E-2</v>
      </c>
      <c r="K20" s="15">
        <v>4.2500000000000003E-2</v>
      </c>
      <c r="L20" s="15">
        <v>2.9600000000000001E-2</v>
      </c>
      <c r="M20" s="15">
        <v>1.89E-2</v>
      </c>
      <c r="O20" s="15" t="s">
        <v>25</v>
      </c>
      <c r="P20" s="15">
        <v>3</v>
      </c>
      <c r="Q20" s="15">
        <v>11688</v>
      </c>
      <c r="R20" s="15">
        <v>25321</v>
      </c>
      <c r="S20" s="15">
        <v>38</v>
      </c>
    </row>
    <row r="21" spans="1:19" x14ac:dyDescent="0.25">
      <c r="A21" s="15" t="s">
        <v>26</v>
      </c>
      <c r="B21" s="15">
        <v>5.2600000000000001E-2</v>
      </c>
      <c r="C21" s="15">
        <v>2.6599999999999999E-2</v>
      </c>
      <c r="D21" s="15">
        <v>2.8500000000000001E-2</v>
      </c>
      <c r="E21" s="15">
        <v>6.6400000000000001E-2</v>
      </c>
      <c r="F21" s="15">
        <v>7.1199999999999999E-2</v>
      </c>
      <c r="G21" s="15">
        <v>0.38400000000000001</v>
      </c>
      <c r="H21" s="15">
        <v>3.7699999999999997E-2</v>
      </c>
      <c r="I21" s="15">
        <v>0.02</v>
      </c>
      <c r="J21" s="15">
        <v>6.3200000000000006E-2</v>
      </c>
      <c r="K21" s="15">
        <v>4.1700000000000001E-2</v>
      </c>
      <c r="L21" s="15">
        <v>2.98E-2</v>
      </c>
      <c r="M21" s="15">
        <v>1.7899999999999999E-2</v>
      </c>
      <c r="O21" s="15" t="s">
        <v>27</v>
      </c>
      <c r="P21" s="15">
        <v>4</v>
      </c>
      <c r="Q21" s="15">
        <v>11815</v>
      </c>
      <c r="R21" s="15">
        <v>25314</v>
      </c>
      <c r="S21" s="15">
        <v>38</v>
      </c>
    </row>
    <row r="22" spans="1:19" x14ac:dyDescent="0.25">
      <c r="A22" s="15" t="s">
        <v>28</v>
      </c>
      <c r="B22" s="15">
        <v>5.3999999999999999E-2</v>
      </c>
      <c r="C22" s="15">
        <v>0</v>
      </c>
      <c r="D22" s="15">
        <v>2.6200000000000001E-2</v>
      </c>
      <c r="E22" s="15">
        <v>6.8199999999999997E-2</v>
      </c>
      <c r="F22" s="15">
        <v>6.8900000000000003E-2</v>
      </c>
      <c r="G22" s="15">
        <v>0.38500000000000001</v>
      </c>
      <c r="H22" s="15">
        <v>3.8100000000000002E-2</v>
      </c>
      <c r="I22" s="15">
        <v>2.01E-2</v>
      </c>
      <c r="J22" s="15">
        <v>6.3399999999999998E-2</v>
      </c>
      <c r="K22" s="15">
        <v>4.3099999999999999E-2</v>
      </c>
      <c r="L22" s="15">
        <v>2.9499999999999998E-2</v>
      </c>
      <c r="M22" s="15">
        <v>1.9199999999999998E-2</v>
      </c>
      <c r="O22" s="15" t="s">
        <v>29</v>
      </c>
      <c r="P22" s="15">
        <v>5</v>
      </c>
      <c r="Q22" s="15">
        <v>11869</v>
      </c>
      <c r="R22" s="15">
        <v>25734</v>
      </c>
      <c r="S22" s="15">
        <v>35</v>
      </c>
    </row>
    <row r="23" spans="1:19" x14ac:dyDescent="0.25">
      <c r="A23" s="15" t="s">
        <v>30</v>
      </c>
      <c r="B23" s="15">
        <v>5.5100000000000003E-2</v>
      </c>
      <c r="C23" s="15">
        <v>0</v>
      </c>
      <c r="D23" s="15">
        <v>2.6499999999999999E-2</v>
      </c>
      <c r="E23" s="15">
        <v>6.6900000000000001E-2</v>
      </c>
      <c r="F23" s="15">
        <v>6.5199999999999994E-2</v>
      </c>
      <c r="G23" s="15">
        <v>0.38279999999999997</v>
      </c>
      <c r="H23" s="15">
        <v>3.6999999999999998E-2</v>
      </c>
      <c r="I23" s="15">
        <v>-1E-4</v>
      </c>
      <c r="J23" s="15">
        <v>6.3399999999999998E-2</v>
      </c>
      <c r="K23" s="15">
        <v>3.9800000000000002E-2</v>
      </c>
      <c r="L23" s="15">
        <v>2.9700000000000001E-2</v>
      </c>
      <c r="M23" s="15">
        <v>1.7999999999999999E-2</v>
      </c>
      <c r="O23" s="15" t="s">
        <v>31</v>
      </c>
      <c r="P23" s="15">
        <v>6</v>
      </c>
      <c r="Q23" s="15">
        <v>11865</v>
      </c>
      <c r="R23" s="15">
        <v>25844</v>
      </c>
      <c r="S23" s="15">
        <v>35</v>
      </c>
    </row>
    <row r="24" spans="1:19" x14ac:dyDescent="0.25">
      <c r="A24" s="15" t="s">
        <v>32</v>
      </c>
      <c r="B24" s="15">
        <v>5.6000000000000001E-2</v>
      </c>
      <c r="C24" s="15">
        <v>0</v>
      </c>
      <c r="D24" s="15">
        <v>2.6599999999999999E-2</v>
      </c>
      <c r="E24" s="15">
        <v>-1E-4</v>
      </c>
      <c r="F24" s="15">
        <v>6.6600000000000006E-2</v>
      </c>
      <c r="G24" s="15">
        <v>0.38179999999999997</v>
      </c>
      <c r="H24" s="15">
        <v>3.7100000000000001E-2</v>
      </c>
      <c r="I24" s="15">
        <v>2.06E-2</v>
      </c>
      <c r="J24" s="15">
        <v>6.25E-2</v>
      </c>
      <c r="K24" s="15">
        <v>4.2500000000000003E-2</v>
      </c>
      <c r="L24" s="15">
        <v>2.93E-2</v>
      </c>
      <c r="M24" s="15">
        <v>-2.0000000000000001E-4</v>
      </c>
      <c r="O24" s="15" t="s">
        <v>33</v>
      </c>
      <c r="P24" s="15">
        <v>7</v>
      </c>
      <c r="Q24" s="15">
        <v>11870</v>
      </c>
      <c r="R24" s="15">
        <v>26203</v>
      </c>
      <c r="S24" s="15">
        <v>35</v>
      </c>
    </row>
    <row r="25" spans="1:19" x14ac:dyDescent="0.25">
      <c r="A25" s="15" t="s">
        <v>34</v>
      </c>
      <c r="B25" s="15">
        <v>4.6399999999999997E-2</v>
      </c>
      <c r="C25" s="15">
        <v>5.6899999999999999E-2</v>
      </c>
      <c r="D25" s="15">
        <v>7.1199999999999999E-2</v>
      </c>
      <c r="E25" s="15">
        <v>8.3299999999999999E-2</v>
      </c>
      <c r="F25" s="15">
        <v>7.5200000000000003E-2</v>
      </c>
      <c r="G25" s="15">
        <v>0.36580000000000001</v>
      </c>
      <c r="H25" s="15">
        <v>-1E-4</v>
      </c>
      <c r="I25" s="15">
        <v>2.76E-2</v>
      </c>
      <c r="J25" s="15">
        <v>6.2899999999999998E-2</v>
      </c>
      <c r="K25" s="15">
        <v>3.8899999999999997E-2</v>
      </c>
      <c r="L25" s="15">
        <v>2.9000000000000001E-2</v>
      </c>
      <c r="M25" s="15">
        <v>2.5499999999999998E-2</v>
      </c>
      <c r="O25" s="15" t="s">
        <v>35</v>
      </c>
      <c r="P25" s="15">
        <v>8</v>
      </c>
      <c r="Q25" s="15">
        <v>11720</v>
      </c>
      <c r="R25" s="15">
        <v>26572</v>
      </c>
      <c r="S25" s="15">
        <v>35</v>
      </c>
    </row>
    <row r="26" spans="1:19" x14ac:dyDescent="0.25">
      <c r="A26" s="15" t="s">
        <v>36</v>
      </c>
      <c r="B26" s="15">
        <v>5.5899999999999998E-2</v>
      </c>
      <c r="C26" s="15">
        <v>-1E-4</v>
      </c>
      <c r="D26" s="15">
        <v>2.75E-2</v>
      </c>
      <c r="E26" s="15">
        <v>6.4600000000000005E-2</v>
      </c>
      <c r="F26" s="15">
        <v>6.8199999999999997E-2</v>
      </c>
      <c r="G26" s="15">
        <v>0.38619999999999999</v>
      </c>
      <c r="H26" s="15">
        <v>3.7600000000000001E-2</v>
      </c>
      <c r="I26" s="15">
        <v>1.9599999999999999E-2</v>
      </c>
      <c r="J26" s="15">
        <v>6.6400000000000001E-2</v>
      </c>
      <c r="K26" s="15">
        <v>4.2299999999999997E-2</v>
      </c>
      <c r="L26" s="15">
        <v>3.09E-2</v>
      </c>
      <c r="M26" s="15">
        <v>1.9199999999999998E-2</v>
      </c>
      <c r="O26" s="15" t="s">
        <v>37</v>
      </c>
      <c r="P26" s="15">
        <v>9</v>
      </c>
      <c r="Q26" s="15">
        <v>11635</v>
      </c>
      <c r="R26" s="15">
        <v>26573</v>
      </c>
      <c r="S26" s="15">
        <v>35</v>
      </c>
    </row>
    <row r="27" spans="1:19" x14ac:dyDescent="0.25">
      <c r="A27" s="15" t="s">
        <v>38</v>
      </c>
      <c r="B27" s="15">
        <v>5.7500000000000002E-2</v>
      </c>
      <c r="C27" s="15">
        <v>2.7099999999999999E-2</v>
      </c>
      <c r="D27" s="15">
        <v>2.69E-2</v>
      </c>
      <c r="E27" s="15">
        <v>6.7400000000000002E-2</v>
      </c>
      <c r="F27" s="15">
        <v>6.9699999999999998E-2</v>
      </c>
      <c r="G27" s="15">
        <v>0.38030000000000003</v>
      </c>
      <c r="H27" s="15">
        <v>3.7400000000000003E-2</v>
      </c>
      <c r="I27" s="15">
        <v>1.9099999999999999E-2</v>
      </c>
      <c r="J27" s="15">
        <v>6.2600000000000003E-2</v>
      </c>
      <c r="K27" s="15">
        <v>4.2900000000000001E-2</v>
      </c>
      <c r="L27" s="15">
        <v>0.03</v>
      </c>
      <c r="M27" s="15">
        <v>-2.0000000000000001E-4</v>
      </c>
      <c r="O27" s="15" t="s">
        <v>39</v>
      </c>
      <c r="P27" s="15">
        <v>10</v>
      </c>
      <c r="Q27" s="15">
        <v>11633</v>
      </c>
      <c r="R27" s="15">
        <v>26612</v>
      </c>
      <c r="S27" s="15">
        <v>35</v>
      </c>
    </row>
    <row r="28" spans="1:19" x14ac:dyDescent="0.25">
      <c r="A28" s="15" t="s">
        <v>40</v>
      </c>
      <c r="B28" s="15">
        <v>4.9099999999999998E-2</v>
      </c>
      <c r="C28" s="15">
        <v>4.2299999999999997E-2</v>
      </c>
      <c r="D28" s="15">
        <v>4.9000000000000002E-2</v>
      </c>
      <c r="E28" s="15">
        <v>7.2900000000000006E-2</v>
      </c>
      <c r="F28" s="15">
        <v>7.2300000000000003E-2</v>
      </c>
      <c r="G28" s="15">
        <v>0.37680000000000002</v>
      </c>
      <c r="H28" s="15">
        <v>3.6799999999999999E-2</v>
      </c>
      <c r="I28" s="15">
        <v>2.0199999999999999E-2</v>
      </c>
      <c r="J28" s="15">
        <v>6.1100000000000002E-2</v>
      </c>
      <c r="K28" s="15">
        <v>3.9800000000000002E-2</v>
      </c>
      <c r="L28" s="15">
        <v>3.0099999999999998E-2</v>
      </c>
      <c r="M28" s="15">
        <v>2.24E-2</v>
      </c>
      <c r="O28" s="15" t="s">
        <v>41</v>
      </c>
      <c r="P28" s="15">
        <v>11</v>
      </c>
      <c r="Q28" s="15">
        <v>11482</v>
      </c>
      <c r="R28" s="15">
        <v>26659</v>
      </c>
      <c r="S28" s="15">
        <v>35</v>
      </c>
    </row>
    <row r="29" spans="1:19" x14ac:dyDescent="0.25">
      <c r="A29" s="15" t="s">
        <v>42</v>
      </c>
      <c r="B29" s="15">
        <v>0.05</v>
      </c>
      <c r="C29" s="15">
        <v>2.4899999999999999E-2</v>
      </c>
      <c r="D29" s="15">
        <v>2.7E-2</v>
      </c>
      <c r="E29" s="15">
        <v>7.1499999999999994E-2</v>
      </c>
      <c r="F29" s="15">
        <v>7.2599999999999998E-2</v>
      </c>
      <c r="G29" s="15">
        <v>0.38319999999999999</v>
      </c>
      <c r="H29" s="15">
        <v>3.6400000000000002E-2</v>
      </c>
      <c r="I29" s="15">
        <v>2.0199999999999999E-2</v>
      </c>
      <c r="J29" s="15">
        <v>5.8999999999999997E-2</v>
      </c>
      <c r="K29" s="15">
        <v>0.04</v>
      </c>
      <c r="L29" s="15">
        <v>3.0499999999999999E-2</v>
      </c>
      <c r="M29" s="15">
        <v>1.7500000000000002E-2</v>
      </c>
      <c r="O29" s="15" t="s">
        <v>43</v>
      </c>
      <c r="P29" s="15">
        <v>12</v>
      </c>
      <c r="Q29" s="15">
        <v>11435</v>
      </c>
      <c r="R29" s="15">
        <v>26850</v>
      </c>
      <c r="S29" s="15">
        <v>35</v>
      </c>
    </row>
    <row r="30" spans="1:19" x14ac:dyDescent="0.25">
      <c r="A30" s="15" t="s">
        <v>44</v>
      </c>
      <c r="B30" s="15">
        <v>5.62E-2</v>
      </c>
      <c r="C30" s="15">
        <v>3.6200000000000003E-2</v>
      </c>
      <c r="D30" s="15">
        <v>4.1099999999999998E-2</v>
      </c>
      <c r="E30" s="15">
        <v>7.2900000000000006E-2</v>
      </c>
      <c r="F30" s="15">
        <v>6.9400000000000003E-2</v>
      </c>
      <c r="G30" s="15">
        <v>0.37940000000000002</v>
      </c>
      <c r="H30" s="15">
        <v>3.73E-2</v>
      </c>
      <c r="I30" s="15">
        <v>1.9900000000000001E-2</v>
      </c>
      <c r="J30" s="15">
        <v>6.25E-2</v>
      </c>
      <c r="K30" s="15">
        <v>4.1500000000000002E-2</v>
      </c>
      <c r="L30" s="15">
        <v>2.9600000000000001E-2</v>
      </c>
      <c r="M30" s="15">
        <v>2.07E-2</v>
      </c>
      <c r="O30" s="15" t="s">
        <v>45</v>
      </c>
      <c r="P30" s="15">
        <v>13</v>
      </c>
      <c r="Q30" s="15">
        <v>11271</v>
      </c>
      <c r="R30" s="15">
        <v>27257</v>
      </c>
      <c r="S30" s="15">
        <v>33</v>
      </c>
    </row>
    <row r="31" spans="1:19" x14ac:dyDescent="0.25">
      <c r="A31" s="15" t="s">
        <v>46</v>
      </c>
      <c r="B31" s="15">
        <v>5.8299999999999998E-2</v>
      </c>
      <c r="C31" s="15">
        <v>3.2500000000000001E-2</v>
      </c>
      <c r="D31" s="15">
        <v>3.7100000000000001E-2</v>
      </c>
      <c r="E31" s="15">
        <v>6.3500000000000001E-2</v>
      </c>
      <c r="F31" s="15">
        <v>6.3700000000000007E-2</v>
      </c>
      <c r="G31" s="15">
        <v>0.38</v>
      </c>
      <c r="H31" s="15">
        <v>-1E-4</v>
      </c>
      <c r="I31" s="15">
        <v>2.0899999999999998E-2</v>
      </c>
      <c r="J31" s="15">
        <v>6.1499999999999999E-2</v>
      </c>
      <c r="K31" s="15">
        <v>4.0800000000000003E-2</v>
      </c>
      <c r="L31" s="15">
        <v>0.03</v>
      </c>
      <c r="M31" s="15">
        <v>1.9300000000000001E-2</v>
      </c>
      <c r="O31" s="15" t="s">
        <v>47</v>
      </c>
      <c r="P31" s="15">
        <v>14</v>
      </c>
      <c r="Q31" s="15">
        <v>11360</v>
      </c>
      <c r="R31" s="15">
        <v>27431</v>
      </c>
      <c r="S31" s="15">
        <v>33</v>
      </c>
    </row>
    <row r="32" spans="1:19" x14ac:dyDescent="0.25">
      <c r="A32" s="15" t="s">
        <v>48</v>
      </c>
      <c r="B32" s="15">
        <v>6.0999999999999999E-2</v>
      </c>
      <c r="C32" s="15">
        <v>3.4099999999999998E-2</v>
      </c>
      <c r="D32" s="15">
        <v>2.5899999999999999E-2</v>
      </c>
      <c r="E32" s="15">
        <v>6.2399999999999997E-2</v>
      </c>
      <c r="F32" s="15">
        <v>7.0000000000000007E-2</v>
      </c>
      <c r="G32" s="15">
        <v>0.38090000000000002</v>
      </c>
      <c r="H32" s="15">
        <v>-1E-4</v>
      </c>
      <c r="I32" s="15">
        <v>1.9699999999999999E-2</v>
      </c>
      <c r="J32" s="15">
        <v>6.0499999999999998E-2</v>
      </c>
      <c r="K32" s="15">
        <v>4.0500000000000001E-2</v>
      </c>
      <c r="L32" s="15">
        <v>3.0099999999999998E-2</v>
      </c>
      <c r="M32" s="15">
        <v>0</v>
      </c>
      <c r="O32" s="15" t="s">
        <v>49</v>
      </c>
      <c r="P32" s="15">
        <v>15</v>
      </c>
      <c r="Q32" s="15">
        <v>11320</v>
      </c>
      <c r="R32" s="15">
        <v>27521</v>
      </c>
      <c r="S32" s="15">
        <v>33</v>
      </c>
    </row>
    <row r="33" spans="1:19" x14ac:dyDescent="0.25">
      <c r="A33" s="15" t="s">
        <v>50</v>
      </c>
      <c r="B33" s="15">
        <v>5.2200000000000003E-2</v>
      </c>
      <c r="C33" s="15">
        <v>2.5600000000000001E-2</v>
      </c>
      <c r="D33" s="15">
        <v>-1E-4</v>
      </c>
      <c r="E33" s="15">
        <v>6.7299999999999999E-2</v>
      </c>
      <c r="F33" s="15">
        <v>7.1400000000000005E-2</v>
      </c>
      <c r="G33" s="15">
        <v>0.38450000000000001</v>
      </c>
      <c r="H33" s="15">
        <v>3.6600000000000001E-2</v>
      </c>
      <c r="I33" s="15">
        <v>1.9E-2</v>
      </c>
      <c r="J33" s="15">
        <v>6.3100000000000003E-2</v>
      </c>
      <c r="K33" s="15">
        <v>3.9899999999999998E-2</v>
      </c>
      <c r="L33" s="15">
        <v>3.1600000000000003E-2</v>
      </c>
      <c r="M33" s="15">
        <v>1.77E-2</v>
      </c>
      <c r="O33" s="15" t="s">
        <v>51</v>
      </c>
      <c r="P33" s="15">
        <v>16</v>
      </c>
      <c r="Q33" s="15">
        <v>11161</v>
      </c>
      <c r="R33" s="15">
        <v>27734</v>
      </c>
      <c r="S33" s="15">
        <v>33</v>
      </c>
    </row>
    <row r="34" spans="1:19" x14ac:dyDescent="0.25">
      <c r="A34" s="15" t="s">
        <v>52</v>
      </c>
      <c r="B34" s="15">
        <v>5.3100000000000001E-2</v>
      </c>
      <c r="C34" s="15">
        <v>-1E-4</v>
      </c>
      <c r="D34" s="15">
        <v>-2.0000000000000001E-4</v>
      </c>
      <c r="E34" s="15">
        <v>0</v>
      </c>
      <c r="F34" s="15">
        <v>6.9800000000000001E-2</v>
      </c>
      <c r="G34" s="15">
        <v>0.38500000000000001</v>
      </c>
      <c r="H34" s="15">
        <v>3.8199999999999998E-2</v>
      </c>
      <c r="I34" s="15">
        <v>0.02</v>
      </c>
      <c r="J34" s="15">
        <v>6.3799999999999996E-2</v>
      </c>
      <c r="K34" s="15">
        <v>4.2599999999999999E-2</v>
      </c>
      <c r="L34" s="15">
        <v>2.9000000000000001E-2</v>
      </c>
      <c r="M34" s="15">
        <v>-1E-4</v>
      </c>
      <c r="O34" s="15" t="s">
        <v>53</v>
      </c>
      <c r="P34" s="15">
        <v>17</v>
      </c>
      <c r="Q34" s="15">
        <v>11055</v>
      </c>
      <c r="R34" s="15">
        <v>27975</v>
      </c>
      <c r="S34" s="15">
        <v>33</v>
      </c>
    </row>
    <row r="35" spans="1:19" x14ac:dyDescent="0.25">
      <c r="A35" s="15" t="s">
        <v>54</v>
      </c>
      <c r="B35" s="15">
        <v>4.8500000000000001E-2</v>
      </c>
      <c r="C35" s="15">
        <v>0</v>
      </c>
      <c r="D35" s="15">
        <v>0</v>
      </c>
      <c r="E35" s="15">
        <v>-1E-4</v>
      </c>
      <c r="F35" s="15">
        <v>6.6400000000000001E-2</v>
      </c>
      <c r="G35" s="15">
        <v>0.38600000000000001</v>
      </c>
      <c r="H35" s="15">
        <v>3.7400000000000003E-2</v>
      </c>
      <c r="I35" s="15">
        <v>-1E-4</v>
      </c>
      <c r="J35" s="15">
        <v>6.3500000000000001E-2</v>
      </c>
      <c r="K35" s="15">
        <v>4.1000000000000002E-2</v>
      </c>
      <c r="L35" s="15">
        <v>2.92E-2</v>
      </c>
      <c r="M35" s="15">
        <v>1.7600000000000001E-2</v>
      </c>
      <c r="O35" s="15" t="s">
        <v>55</v>
      </c>
      <c r="P35" s="15">
        <v>18</v>
      </c>
      <c r="Q35" s="15">
        <v>11030</v>
      </c>
      <c r="R35" s="15">
        <v>28016</v>
      </c>
      <c r="S35" s="15">
        <v>33</v>
      </c>
    </row>
    <row r="36" spans="1:19" x14ac:dyDescent="0.25">
      <c r="A36" s="15" t="s">
        <v>56</v>
      </c>
      <c r="B36" s="15">
        <v>6.25E-2</v>
      </c>
      <c r="C36" s="15">
        <v>5.3600000000000002E-2</v>
      </c>
      <c r="D36" s="15">
        <v>5.4899999999999997E-2</v>
      </c>
      <c r="E36" s="15">
        <v>6.7299999999999999E-2</v>
      </c>
      <c r="F36" s="15">
        <v>7.5899999999999995E-2</v>
      </c>
      <c r="G36" s="15">
        <v>0.36670000000000003</v>
      </c>
      <c r="H36" s="15">
        <v>-1E-4</v>
      </c>
      <c r="I36" s="15">
        <v>1.9599999999999999E-2</v>
      </c>
      <c r="J36" s="15">
        <v>5.4399999999999997E-2</v>
      </c>
      <c r="K36" s="15">
        <v>3.6700000000000003E-2</v>
      </c>
      <c r="L36" s="15">
        <v>2.9700000000000001E-2</v>
      </c>
      <c r="M36" s="15">
        <v>2.2700000000000001E-2</v>
      </c>
      <c r="O36" s="15" t="s">
        <v>57</v>
      </c>
      <c r="P36" s="15">
        <v>19</v>
      </c>
      <c r="Q36" s="15">
        <v>11002</v>
      </c>
      <c r="R36" s="15">
        <v>28067</v>
      </c>
      <c r="S36" s="15">
        <v>33</v>
      </c>
    </row>
    <row r="37" spans="1:19" x14ac:dyDescent="0.25">
      <c r="A37" s="15" t="s">
        <v>58</v>
      </c>
      <c r="B37" s="15">
        <v>6.5299999999999997E-2</v>
      </c>
      <c r="C37" s="15">
        <v>2.9600000000000001E-2</v>
      </c>
      <c r="D37" s="15">
        <v>2.6599999999999999E-2</v>
      </c>
      <c r="E37" s="15">
        <v>-2.9999999999999997E-4</v>
      </c>
      <c r="F37" s="15">
        <v>0</v>
      </c>
      <c r="G37" s="15">
        <v>0.37819999999999998</v>
      </c>
      <c r="H37" s="15">
        <v>0</v>
      </c>
      <c r="I37" s="15">
        <v>2.3E-2</v>
      </c>
      <c r="J37" s="15">
        <v>5.8599999999999999E-2</v>
      </c>
      <c r="K37" s="15">
        <v>3.8800000000000001E-2</v>
      </c>
      <c r="L37" s="15">
        <v>2.92E-2</v>
      </c>
      <c r="M37" s="15">
        <v>1.8499999999999999E-2</v>
      </c>
      <c r="O37" s="15" t="s">
        <v>59</v>
      </c>
      <c r="P37" s="15">
        <v>20</v>
      </c>
      <c r="Q37" s="15">
        <v>10992</v>
      </c>
      <c r="R37" s="15">
        <v>28173</v>
      </c>
      <c r="S37" s="15">
        <v>33</v>
      </c>
    </row>
    <row r="38" spans="1:19" x14ac:dyDescent="0.25">
      <c r="A38" s="15" t="s">
        <v>60</v>
      </c>
      <c r="B38" s="15">
        <v>6.5799999999999997E-2</v>
      </c>
      <c r="C38" s="15">
        <v>3.32E-2</v>
      </c>
      <c r="D38" s="15">
        <v>2.6700000000000002E-2</v>
      </c>
      <c r="E38" s="15">
        <v>-1E-4</v>
      </c>
      <c r="F38" s="15">
        <v>6.7000000000000004E-2</v>
      </c>
      <c r="G38" s="15">
        <v>0.3871</v>
      </c>
      <c r="H38" s="15">
        <v>3.8399999999999997E-2</v>
      </c>
      <c r="I38" s="15">
        <v>2.2499999999999999E-2</v>
      </c>
      <c r="J38" s="15">
        <v>5.9400000000000001E-2</v>
      </c>
      <c r="K38" s="15">
        <v>4.0800000000000003E-2</v>
      </c>
      <c r="L38" s="15">
        <v>2.9899999999999999E-2</v>
      </c>
      <c r="M38" s="15">
        <v>1.7899999999999999E-2</v>
      </c>
      <c r="O38" s="15" t="s">
        <v>61</v>
      </c>
      <c r="P38" s="15">
        <v>21</v>
      </c>
      <c r="Q38" s="15">
        <v>10874</v>
      </c>
      <c r="R38" s="15">
        <v>28355</v>
      </c>
      <c r="S38" s="15">
        <v>33</v>
      </c>
    </row>
    <row r="39" spans="1:19" x14ac:dyDescent="0.25">
      <c r="A39" s="15" t="s">
        <v>62</v>
      </c>
      <c r="B39" s="15">
        <v>6.5100000000000005E-2</v>
      </c>
      <c r="C39" s="15">
        <v>2.9899999999999999E-2</v>
      </c>
      <c r="D39" s="15">
        <v>2.47E-2</v>
      </c>
      <c r="E39" s="15">
        <v>0</v>
      </c>
      <c r="F39" s="15">
        <v>6.54E-2</v>
      </c>
      <c r="G39" s="15">
        <v>0.3805</v>
      </c>
      <c r="H39" s="15">
        <v>3.7499999999999999E-2</v>
      </c>
      <c r="I39" s="15">
        <v>2.1399999999999999E-2</v>
      </c>
      <c r="J39" s="15">
        <v>5.8500000000000003E-2</v>
      </c>
      <c r="K39" s="15">
        <v>4.1799999999999997E-2</v>
      </c>
      <c r="L39" s="15">
        <v>3.0300000000000001E-2</v>
      </c>
      <c r="M39" s="15">
        <v>1.9E-2</v>
      </c>
      <c r="O39" s="15" t="s">
        <v>63</v>
      </c>
      <c r="P39" s="15">
        <v>22</v>
      </c>
      <c r="Q39" s="15">
        <v>10850</v>
      </c>
      <c r="R39" s="15">
        <v>28438</v>
      </c>
      <c r="S39" s="15">
        <v>33</v>
      </c>
    </row>
    <row r="40" spans="1:19" x14ac:dyDescent="0.25">
      <c r="A40" s="15" t="s">
        <v>64</v>
      </c>
      <c r="B40" s="15">
        <v>4.6600000000000003E-2</v>
      </c>
      <c r="C40" s="15">
        <v>2.6100000000000002E-2</v>
      </c>
      <c r="D40" s="15">
        <v>2.6499999999999999E-2</v>
      </c>
      <c r="E40" s="15">
        <v>6.6199999999999995E-2</v>
      </c>
      <c r="F40" s="15">
        <v>7.4499999999999997E-2</v>
      </c>
      <c r="G40" s="15">
        <v>0.39219999999999999</v>
      </c>
      <c r="H40" s="15">
        <v>-1E-4</v>
      </c>
      <c r="I40" s="15">
        <v>1.9800000000000002E-2</v>
      </c>
      <c r="J40" s="15">
        <v>5.1299999999999998E-2</v>
      </c>
      <c r="K40" s="15">
        <v>3.73E-2</v>
      </c>
      <c r="L40" s="15">
        <v>3.1600000000000003E-2</v>
      </c>
      <c r="M40" s="15">
        <v>1.77E-2</v>
      </c>
      <c r="O40" s="15" t="s">
        <v>65</v>
      </c>
      <c r="P40" s="15">
        <v>23</v>
      </c>
      <c r="Q40" s="15">
        <v>8736</v>
      </c>
      <c r="R40" s="15">
        <v>25836</v>
      </c>
      <c r="S40" s="15">
        <v>48</v>
      </c>
    </row>
    <row r="41" spans="1:19" x14ac:dyDescent="0.25">
      <c r="A41" s="15" t="s">
        <v>66</v>
      </c>
      <c r="B41" s="15">
        <v>3.4599999999999999E-2</v>
      </c>
      <c r="C41" s="15">
        <v>0</v>
      </c>
      <c r="D41" s="15">
        <v>-1E-4</v>
      </c>
      <c r="E41" s="15">
        <v>0.1094</v>
      </c>
      <c r="F41" s="15">
        <v>6.8099999999999994E-2</v>
      </c>
      <c r="G41" s="15">
        <v>0.38350000000000001</v>
      </c>
      <c r="H41" s="15">
        <v>0</v>
      </c>
      <c r="I41" s="15">
        <v>1.89E-2</v>
      </c>
      <c r="J41" s="15">
        <v>5.9400000000000001E-2</v>
      </c>
      <c r="K41" s="15">
        <v>3.6700000000000003E-2</v>
      </c>
      <c r="L41" s="15">
        <v>2.9100000000000001E-2</v>
      </c>
      <c r="M41" s="15">
        <v>1.8499999999999999E-2</v>
      </c>
      <c r="O41" s="15" t="s">
        <v>67</v>
      </c>
      <c r="P41" s="15">
        <v>24</v>
      </c>
      <c r="Q41" s="15">
        <v>6936</v>
      </c>
      <c r="R41" s="15">
        <v>26317</v>
      </c>
      <c r="S41" s="15">
        <v>53</v>
      </c>
    </row>
    <row r="42" spans="1:19" x14ac:dyDescent="0.25">
      <c r="A42" s="15" t="s">
        <v>68</v>
      </c>
      <c r="B42" s="15">
        <v>3.4700000000000002E-2</v>
      </c>
      <c r="C42" s="15">
        <v>3.0599999999999999E-2</v>
      </c>
      <c r="D42" s="15">
        <v>4.6399999999999997E-2</v>
      </c>
      <c r="E42" s="15">
        <v>0.11840000000000001</v>
      </c>
      <c r="F42" s="15">
        <v>7.5899999999999995E-2</v>
      </c>
      <c r="G42" s="15">
        <v>0.38479999999999998</v>
      </c>
      <c r="H42" s="15">
        <v>0</v>
      </c>
      <c r="I42" s="15">
        <v>0</v>
      </c>
      <c r="J42" s="15">
        <v>6.5299999999999997E-2</v>
      </c>
      <c r="K42" s="15">
        <v>3.6799999999999999E-2</v>
      </c>
      <c r="L42" s="15">
        <v>3.04E-2</v>
      </c>
      <c r="M42" s="15">
        <v>2.0199999999999999E-2</v>
      </c>
      <c r="O42" s="15" t="s">
        <v>69</v>
      </c>
      <c r="P42" s="15">
        <v>25</v>
      </c>
      <c r="Q42" s="15">
        <v>7157</v>
      </c>
      <c r="R42" s="15">
        <v>26689</v>
      </c>
      <c r="S42" s="15">
        <v>51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79"/>
  <sheetViews>
    <sheetView workbookViewId="0"/>
  </sheetViews>
  <sheetFormatPr defaultColWidth="9.109375" defaultRowHeight="13.2" x14ac:dyDescent="0.25"/>
  <cols>
    <col min="1" max="1" width="7.88671875" style="16" bestFit="1" customWidth="1"/>
    <col min="2" max="2" width="62.33203125" style="16" bestFit="1" customWidth="1"/>
    <col min="3" max="3" width="13.44140625" style="16" bestFit="1" customWidth="1"/>
    <col min="4" max="4" width="8" style="16" bestFit="1" customWidth="1"/>
    <col min="5" max="5" width="11.44140625" style="16" bestFit="1" customWidth="1"/>
    <col min="6" max="7" width="12.44140625" style="16" bestFit="1" customWidth="1"/>
    <col min="8" max="8" width="7.6640625" style="16" bestFit="1" customWidth="1"/>
    <col min="9" max="9" width="9" style="16" bestFit="1" customWidth="1"/>
    <col min="10" max="10" width="14.44140625" style="16" bestFit="1" customWidth="1"/>
    <col min="11" max="11" width="9" style="16" bestFit="1" customWidth="1"/>
    <col min="12" max="12" width="7.88671875" style="16" bestFit="1" customWidth="1"/>
    <col min="13" max="13" width="12.109375" style="16" bestFit="1" customWidth="1"/>
    <col min="14" max="14" width="11.88671875" style="16" bestFit="1" customWidth="1"/>
    <col min="15" max="16384" width="9.109375" style="16"/>
  </cols>
  <sheetData>
    <row r="1" spans="1:12" s="17" customFormat="1" x14ac:dyDescent="0.25">
      <c r="A1" s="23">
        <v>45903</v>
      </c>
      <c r="B1" s="17" t="s">
        <v>257</v>
      </c>
    </row>
    <row r="2" spans="1:12" s="24" customFormat="1" x14ac:dyDescent="0.25">
      <c r="B2" s="24" t="s">
        <v>87</v>
      </c>
      <c r="C2" s="24" t="s">
        <v>88</v>
      </c>
      <c r="D2" s="24" t="s">
        <v>259</v>
      </c>
      <c r="E2" s="24" t="s">
        <v>91</v>
      </c>
      <c r="F2" s="24" t="s">
        <v>92</v>
      </c>
      <c r="G2" s="24" t="s">
        <v>93</v>
      </c>
      <c r="H2" s="24" t="s">
        <v>70</v>
      </c>
      <c r="I2" s="24" t="s">
        <v>94</v>
      </c>
      <c r="J2" s="24" t="s">
        <v>95</v>
      </c>
      <c r="K2" s="24" t="s">
        <v>260</v>
      </c>
      <c r="L2" s="24" t="s">
        <v>86</v>
      </c>
    </row>
    <row r="3" spans="1:12" s="24" customFormat="1" x14ac:dyDescent="0.25">
      <c r="A3" s="24" t="s">
        <v>122</v>
      </c>
      <c r="B3" s="24" t="s">
        <v>261</v>
      </c>
    </row>
    <row r="4" spans="1:12" s="24" customFormat="1" x14ac:dyDescent="0.25">
      <c r="A4" s="24" t="s">
        <v>71</v>
      </c>
      <c r="B4" s="24">
        <v>6.1006</v>
      </c>
      <c r="C4" s="24">
        <v>5.8</v>
      </c>
      <c r="D4" s="24">
        <v>2.9249999999999998</v>
      </c>
      <c r="E4" s="24">
        <v>0</v>
      </c>
      <c r="F4" s="24">
        <v>2.5</v>
      </c>
      <c r="G4" s="24">
        <v>2.5000000000000001E-3</v>
      </c>
      <c r="H4" s="24">
        <v>0.1996</v>
      </c>
      <c r="I4" s="24">
        <v>0.20130000000000001</v>
      </c>
      <c r="J4" s="24">
        <v>0.16520000000000001</v>
      </c>
      <c r="K4" s="24">
        <v>582</v>
      </c>
      <c r="L4" s="24">
        <v>0.1348</v>
      </c>
    </row>
    <row r="5" spans="1:12" s="24" customFormat="1" x14ac:dyDescent="0.25">
      <c r="A5" s="24" t="s">
        <v>80</v>
      </c>
      <c r="B5" s="24">
        <v>6.1006</v>
      </c>
      <c r="C5" s="24">
        <v>1.2</v>
      </c>
      <c r="D5" s="24">
        <v>0.50670000000000004</v>
      </c>
      <c r="E5" s="24">
        <v>0</v>
      </c>
      <c r="F5" s="24">
        <v>0.66669999999999996</v>
      </c>
      <c r="G5" s="24">
        <v>8.6E-3</v>
      </c>
      <c r="H5" s="24">
        <v>9.7900000000000001E-2</v>
      </c>
      <c r="I5" s="24">
        <v>9.8799999999999999E-2</v>
      </c>
      <c r="J5" s="24">
        <v>8.5699999999999998E-2</v>
      </c>
      <c r="K5" s="24">
        <v>919</v>
      </c>
      <c r="L5" s="24">
        <v>0.20599999999999999</v>
      </c>
    </row>
    <row r="6" spans="1:12" s="24" customFormat="1" x14ac:dyDescent="0.25">
      <c r="A6" s="24" t="s">
        <v>76</v>
      </c>
      <c r="B6" s="24">
        <v>6.1006</v>
      </c>
      <c r="C6" s="24">
        <v>5602.7120000000004</v>
      </c>
      <c r="D6" s="24">
        <v>5587.7550000000001</v>
      </c>
      <c r="E6" s="24">
        <v>16.500399999999999</v>
      </c>
      <c r="F6" s="24">
        <v>12.9002</v>
      </c>
      <c r="G6" s="24">
        <v>2.0565000000000002</v>
      </c>
      <c r="H6" s="24">
        <v>36.748600000000003</v>
      </c>
      <c r="I6" s="24">
        <v>37.070500000000003</v>
      </c>
      <c r="J6" s="24">
        <v>18.442799999999998</v>
      </c>
      <c r="K6" s="24">
        <v>124</v>
      </c>
      <c r="L6" s="24">
        <v>0.45829999999999999</v>
      </c>
    </row>
    <row r="7" spans="1:12" s="24" customFormat="1" x14ac:dyDescent="0.25">
      <c r="A7" s="24" t="s">
        <v>262</v>
      </c>
      <c r="B7" s="24">
        <v>6.1006</v>
      </c>
      <c r="C7" s="24">
        <v>2.2334000000000001</v>
      </c>
      <c r="D7" s="24">
        <v>-9.1300000000000006E-2</v>
      </c>
      <c r="E7" s="24">
        <v>2.2999999999999998</v>
      </c>
      <c r="F7" s="24">
        <v>2.35</v>
      </c>
      <c r="G7" s="24">
        <v>-1E-4</v>
      </c>
      <c r="H7" s="24">
        <v>0</v>
      </c>
      <c r="I7" s="24">
        <v>0</v>
      </c>
      <c r="J7" s="24">
        <v>0</v>
      </c>
      <c r="K7" s="24">
        <v>140</v>
      </c>
      <c r="L7" s="24">
        <v>-1E-4</v>
      </c>
    </row>
    <row r="8" spans="1:12" s="24" customFormat="1" x14ac:dyDescent="0.25">
      <c r="A8" s="24" t="s">
        <v>263</v>
      </c>
      <c r="B8" s="24">
        <v>6.1006</v>
      </c>
      <c r="C8" s="24">
        <v>2.1</v>
      </c>
      <c r="D8" s="24">
        <v>0.8407</v>
      </c>
      <c r="E8" s="24">
        <v>1.2</v>
      </c>
      <c r="F8" s="24">
        <v>1.3</v>
      </c>
      <c r="G8" s="24">
        <v>1.1000000000000001E-3</v>
      </c>
      <c r="H8" s="24">
        <v>2.0199999999999999E-2</v>
      </c>
      <c r="I8" s="24">
        <v>2.0299999999999999E-2</v>
      </c>
      <c r="J8" s="24">
        <v>1.3100000000000001E-2</v>
      </c>
      <c r="K8" s="24">
        <v>117</v>
      </c>
      <c r="L8" s="24">
        <v>2.9499999999999998E-2</v>
      </c>
    </row>
    <row r="9" spans="1:12" s="24" customFormat="1" x14ac:dyDescent="0.25">
      <c r="A9" s="24" t="s">
        <v>77</v>
      </c>
      <c r="B9" s="24">
        <v>6.1006</v>
      </c>
      <c r="C9" s="24">
        <v>17.467700000000001</v>
      </c>
      <c r="D9" s="24">
        <v>-3.3300000000000003E-2</v>
      </c>
      <c r="E9" s="24">
        <v>0</v>
      </c>
      <c r="F9" s="24">
        <v>16.6676</v>
      </c>
      <c r="G9" s="24">
        <v>0</v>
      </c>
      <c r="H9" s="24">
        <v>0</v>
      </c>
      <c r="I9" s="24">
        <v>0</v>
      </c>
      <c r="J9" s="24">
        <v>0</v>
      </c>
      <c r="K9" s="24">
        <v>149</v>
      </c>
      <c r="L9" s="24">
        <v>-8.0000000000000004E-4</v>
      </c>
    </row>
    <row r="10" spans="1:12" s="24" customFormat="1" x14ac:dyDescent="0.25">
      <c r="A10" s="24" t="s">
        <v>264</v>
      </c>
      <c r="B10" s="24">
        <v>6.1006</v>
      </c>
      <c r="C10" s="24">
        <v>12.3005</v>
      </c>
      <c r="D10" s="24">
        <v>4.1603000000000003</v>
      </c>
      <c r="E10" s="24">
        <v>0</v>
      </c>
      <c r="F10" s="24">
        <v>7.4001999999999999</v>
      </c>
      <c r="G10" s="24">
        <v>2.8E-3</v>
      </c>
      <c r="H10" s="24">
        <v>2.9100000000000001E-2</v>
      </c>
      <c r="I10" s="24">
        <v>2.9399999999999999E-2</v>
      </c>
      <c r="J10" s="24">
        <v>1.4999999999999999E-2</v>
      </c>
      <c r="K10" s="24">
        <v>110</v>
      </c>
      <c r="L10" s="24">
        <v>2.5100000000000001E-2</v>
      </c>
    </row>
    <row r="11" spans="1:12" s="24" customFormat="1" x14ac:dyDescent="0.25">
      <c r="A11" s="24" t="s">
        <v>75</v>
      </c>
      <c r="B11" s="24">
        <v>6.1006</v>
      </c>
      <c r="C11" s="24">
        <v>5.2751000000000001</v>
      </c>
      <c r="D11" s="24">
        <v>2.1657000000000002</v>
      </c>
      <c r="E11" s="24">
        <v>3.5333999999999999</v>
      </c>
      <c r="F11" s="24">
        <v>0</v>
      </c>
      <c r="G11" s="24">
        <v>2.7000000000000001E-3</v>
      </c>
      <c r="H11" s="24">
        <v>9.8199999999999996E-2</v>
      </c>
      <c r="I11" s="24">
        <v>9.9099999999999994E-2</v>
      </c>
      <c r="J11" s="24">
        <v>3.5999999999999997E-2</v>
      </c>
      <c r="K11" s="24">
        <v>302</v>
      </c>
      <c r="L11" s="24">
        <v>6.6000000000000003E-2</v>
      </c>
    </row>
    <row r="12" spans="1:12" s="24" customFormat="1" x14ac:dyDescent="0.25">
      <c r="A12" s="24" t="s">
        <v>74</v>
      </c>
      <c r="B12" s="24">
        <v>6.1006</v>
      </c>
      <c r="C12" s="24">
        <v>32.9786</v>
      </c>
      <c r="D12" s="24">
        <v>27.468499999999999</v>
      </c>
      <c r="E12" s="24">
        <v>0</v>
      </c>
      <c r="F12" s="24">
        <v>4.8334000000000001</v>
      </c>
      <c r="G12" s="24">
        <v>1.5599999999999999E-2</v>
      </c>
      <c r="H12" s="24">
        <v>1.26</v>
      </c>
      <c r="I12" s="24">
        <v>1.2709999999999999</v>
      </c>
      <c r="J12" s="24">
        <v>0.45379999999999998</v>
      </c>
      <c r="K12" s="24">
        <v>383</v>
      </c>
      <c r="L12" s="24">
        <v>0.1389</v>
      </c>
    </row>
    <row r="13" spans="1:12" s="24" customFormat="1" x14ac:dyDescent="0.25">
      <c r="A13" s="24" t="s">
        <v>79</v>
      </c>
      <c r="B13" s="24">
        <v>6.1006</v>
      </c>
      <c r="C13" s="24">
        <v>8.0751000000000008</v>
      </c>
      <c r="D13" s="24">
        <v>4.0885999999999996</v>
      </c>
      <c r="E13" s="24">
        <v>0</v>
      </c>
      <c r="F13" s="24">
        <v>3.35</v>
      </c>
      <c r="G13" s="24">
        <v>5.1999999999999998E-3</v>
      </c>
      <c r="H13" s="24">
        <v>0.28820000000000001</v>
      </c>
      <c r="I13" s="24">
        <v>0.29070000000000001</v>
      </c>
      <c r="J13" s="24">
        <v>6.6199999999999995E-2</v>
      </c>
      <c r="K13" s="24">
        <v>407</v>
      </c>
      <c r="L13" s="24">
        <v>0.13400000000000001</v>
      </c>
    </row>
    <row r="14" spans="1:12" s="24" customFormat="1" x14ac:dyDescent="0.25">
      <c r="A14" s="24" t="s">
        <v>265</v>
      </c>
      <c r="B14" s="24">
        <v>6.1006</v>
      </c>
      <c r="C14" s="24">
        <v>2.4500000000000002</v>
      </c>
      <c r="D14" s="24">
        <v>0.21</v>
      </c>
      <c r="E14" s="24">
        <v>0</v>
      </c>
      <c r="F14" s="24">
        <v>2.1333000000000002</v>
      </c>
      <c r="G14" s="24">
        <v>4.0000000000000002E-4</v>
      </c>
      <c r="H14" s="24">
        <v>2.9600000000000001E-2</v>
      </c>
      <c r="I14" s="24">
        <v>2.9899999999999999E-2</v>
      </c>
      <c r="J14" s="24">
        <v>4.3E-3</v>
      </c>
      <c r="K14" s="24">
        <v>708</v>
      </c>
      <c r="L14" s="24">
        <v>0.15609999999999999</v>
      </c>
    </row>
    <row r="15" spans="1:12" s="24" customFormat="1" x14ac:dyDescent="0.25">
      <c r="A15" s="24" t="s">
        <v>73</v>
      </c>
      <c r="B15" s="24">
        <v>6.1006</v>
      </c>
      <c r="C15" s="24">
        <v>17.6004</v>
      </c>
      <c r="D15" s="24">
        <v>13.2714</v>
      </c>
      <c r="E15" s="24">
        <v>0</v>
      </c>
      <c r="F15" s="24">
        <v>3.9</v>
      </c>
      <c r="G15" s="24">
        <v>1.3299999999999999E-2</v>
      </c>
      <c r="H15" s="24">
        <v>0.34250000000000003</v>
      </c>
      <c r="I15" s="24">
        <v>0.34549999999999997</v>
      </c>
      <c r="J15" s="24">
        <v>0.24529999999999999</v>
      </c>
      <c r="K15" s="24">
        <v>241</v>
      </c>
      <c r="L15" s="24">
        <v>6.9699999999999998E-2</v>
      </c>
    </row>
    <row r="16" spans="1:12" s="24" customFormat="1" x14ac:dyDescent="0.25">
      <c r="A16" s="24" t="s">
        <v>72</v>
      </c>
      <c r="B16" s="24">
        <v>6.1006</v>
      </c>
      <c r="C16" s="24">
        <v>9.5000999999999998</v>
      </c>
      <c r="D16" s="24">
        <v>6.3224999999999998</v>
      </c>
      <c r="E16" s="24">
        <v>3.3</v>
      </c>
      <c r="F16" s="24">
        <v>3.1</v>
      </c>
      <c r="G16" s="24">
        <v>2.1100000000000001E-2</v>
      </c>
      <c r="H16" s="24">
        <v>0.23619999999999999</v>
      </c>
      <c r="I16" s="24">
        <v>0.23830000000000001</v>
      </c>
      <c r="J16" s="24">
        <v>0.17610000000000001</v>
      </c>
      <c r="K16" s="24">
        <v>274</v>
      </c>
      <c r="L16" s="24">
        <v>8.9499999999999996E-2</v>
      </c>
    </row>
    <row r="17" spans="1:10" s="24" customFormat="1" x14ac:dyDescent="0.25">
      <c r="A17" s="24" t="s">
        <v>266</v>
      </c>
      <c r="H17" s="24">
        <v>47.8857</v>
      </c>
      <c r="I17" s="24">
        <v>48.305199999999999</v>
      </c>
      <c r="J17" s="24">
        <v>60.200499999999998</v>
      </c>
    </row>
    <row r="18" spans="1:10" s="24" customFormat="1" x14ac:dyDescent="0.25">
      <c r="A18" s="24" t="s">
        <v>267</v>
      </c>
      <c r="H18" s="24">
        <v>12</v>
      </c>
      <c r="I18" s="24">
        <v>12</v>
      </c>
      <c r="J18" s="24">
        <v>20.0962</v>
      </c>
    </row>
    <row r="19" spans="1:10" s="24" customFormat="1" x14ac:dyDescent="0.25">
      <c r="A19" s="24" t="s">
        <v>14</v>
      </c>
      <c r="H19" s="24">
        <v>99.235900000000001</v>
      </c>
      <c r="I19" s="24">
        <v>100</v>
      </c>
      <c r="J19" s="24">
        <v>100</v>
      </c>
    </row>
    <row r="20" spans="1:10" s="24" customFormat="1" x14ac:dyDescent="0.25">
      <c r="A20" s="24" t="s">
        <v>0</v>
      </c>
      <c r="B20" s="24" t="s">
        <v>97</v>
      </c>
    </row>
    <row r="21" spans="1:10" s="24" customFormat="1" x14ac:dyDescent="0.25">
      <c r="A21" s="24" t="s">
        <v>3</v>
      </c>
      <c r="B21" s="24">
        <v>0.33100000000000002</v>
      </c>
    </row>
    <row r="22" spans="1:10" s="24" customFormat="1" x14ac:dyDescent="0.25">
      <c r="A22" s="24" t="s">
        <v>1</v>
      </c>
      <c r="B22" s="24">
        <v>0.13200000000000001</v>
      </c>
    </row>
    <row r="23" spans="1:10" s="24" customFormat="1" x14ac:dyDescent="0.25">
      <c r="A23" s="24" t="s">
        <v>4</v>
      </c>
      <c r="B23" s="24">
        <v>51.418700000000001</v>
      </c>
    </row>
    <row r="24" spans="1:10" s="24" customFormat="1" x14ac:dyDescent="0.25">
      <c r="A24" s="24" t="s">
        <v>13</v>
      </c>
      <c r="B24" s="24">
        <v>0</v>
      </c>
    </row>
    <row r="25" spans="1:10" s="24" customFormat="1" x14ac:dyDescent="0.25">
      <c r="A25" s="24" t="s">
        <v>12</v>
      </c>
      <c r="B25" s="24">
        <v>4.6199999999999998E-2</v>
      </c>
    </row>
    <row r="26" spans="1:10" s="24" customFormat="1" x14ac:dyDescent="0.25">
      <c r="A26" s="24" t="s">
        <v>8</v>
      </c>
      <c r="B26" s="24">
        <v>0</v>
      </c>
    </row>
    <row r="27" spans="1:10" s="24" customFormat="1" x14ac:dyDescent="0.25">
      <c r="A27" s="24" t="s">
        <v>2</v>
      </c>
      <c r="B27" s="24">
        <v>3.5099999999999999E-2</v>
      </c>
    </row>
    <row r="28" spans="1:10" s="24" customFormat="1" x14ac:dyDescent="0.25">
      <c r="A28" s="24" t="s">
        <v>5</v>
      </c>
      <c r="B28" s="24">
        <v>0.1268</v>
      </c>
    </row>
    <row r="29" spans="1:10" s="24" customFormat="1" x14ac:dyDescent="0.25">
      <c r="A29" s="24" t="s">
        <v>6</v>
      </c>
      <c r="B29" s="24">
        <v>1.621</v>
      </c>
    </row>
    <row r="30" spans="1:10" s="24" customFormat="1" x14ac:dyDescent="0.25">
      <c r="A30" s="24" t="s">
        <v>7</v>
      </c>
      <c r="B30" s="24">
        <v>0.34079999999999999</v>
      </c>
    </row>
    <row r="31" spans="1:10" s="24" customFormat="1" x14ac:dyDescent="0.25">
      <c r="A31" s="24" t="s">
        <v>268</v>
      </c>
      <c r="B31" s="24">
        <v>3.4700000000000002E-2</v>
      </c>
    </row>
    <row r="32" spans="1:10" s="24" customFormat="1" x14ac:dyDescent="0.25">
      <c r="A32" s="24" t="s">
        <v>11</v>
      </c>
      <c r="B32" s="24">
        <v>0.73280000000000001</v>
      </c>
    </row>
    <row r="33" spans="1:12" s="24" customFormat="1" x14ac:dyDescent="0.25">
      <c r="A33" s="24" t="s">
        <v>9</v>
      </c>
      <c r="B33" s="24">
        <v>0.44629999999999997</v>
      </c>
    </row>
    <row r="34" spans="1:12" s="24" customFormat="1" x14ac:dyDescent="0.25">
      <c r="A34" s="24" t="s">
        <v>10</v>
      </c>
      <c r="B34" s="24">
        <v>43.970599999999997</v>
      </c>
    </row>
    <row r="35" spans="1:12" s="24" customFormat="1" x14ac:dyDescent="0.25">
      <c r="A35" s="24" t="s">
        <v>14</v>
      </c>
      <c r="B35" s="24">
        <v>99.235900000000001</v>
      </c>
    </row>
    <row r="36" spans="1:12" s="24" customFormat="1" x14ac:dyDescent="0.25">
      <c r="A36" s="24" t="s">
        <v>122</v>
      </c>
    </row>
    <row r="37" spans="1:12" s="24" customFormat="1" x14ac:dyDescent="0.25">
      <c r="A37" s="24" t="s">
        <v>122</v>
      </c>
      <c r="B37" s="24" t="s">
        <v>269</v>
      </c>
    </row>
    <row r="38" spans="1:12" s="24" customFormat="1" x14ac:dyDescent="0.25">
      <c r="A38" s="24" t="s">
        <v>71</v>
      </c>
      <c r="B38" s="24">
        <v>6.0869</v>
      </c>
      <c r="C38" s="24">
        <v>13.4002</v>
      </c>
      <c r="D38" s="24">
        <v>10.582700000000001</v>
      </c>
      <c r="E38" s="24">
        <v>0</v>
      </c>
      <c r="F38" s="24">
        <v>2.4500000000000002</v>
      </c>
      <c r="G38" s="24">
        <v>8.9999999999999993E-3</v>
      </c>
      <c r="H38" s="24">
        <v>0.71789999999999998</v>
      </c>
      <c r="I38" s="24">
        <v>0.71550000000000002</v>
      </c>
      <c r="J38" s="24">
        <v>0.58640000000000003</v>
      </c>
      <c r="K38" s="24">
        <v>578</v>
      </c>
      <c r="L38" s="24">
        <v>0.18360000000000001</v>
      </c>
    </row>
    <row r="39" spans="1:12" s="24" customFormat="1" x14ac:dyDescent="0.25">
      <c r="A39" s="24" t="s">
        <v>80</v>
      </c>
      <c r="B39" s="24">
        <v>6.0869</v>
      </c>
      <c r="C39" s="24">
        <v>1.6</v>
      </c>
      <c r="D39" s="24">
        <v>0.42130000000000001</v>
      </c>
      <c r="E39" s="24">
        <v>0</v>
      </c>
      <c r="F39" s="24">
        <v>1.1333</v>
      </c>
      <c r="G39" s="24">
        <v>7.1999999999999998E-3</v>
      </c>
      <c r="H39" s="24">
        <v>8.0699999999999994E-2</v>
      </c>
      <c r="I39" s="24">
        <v>8.0500000000000002E-2</v>
      </c>
      <c r="J39" s="24">
        <v>6.9699999999999998E-2</v>
      </c>
      <c r="K39" s="24">
        <v>1200</v>
      </c>
      <c r="L39" s="24">
        <v>0.2475</v>
      </c>
    </row>
    <row r="40" spans="1:12" s="24" customFormat="1" x14ac:dyDescent="0.25">
      <c r="A40" s="24" t="s">
        <v>76</v>
      </c>
      <c r="B40" s="24">
        <v>6.0869</v>
      </c>
      <c r="C40" s="24">
        <v>5715.7070000000003</v>
      </c>
      <c r="D40" s="24">
        <v>5701.8779999999997</v>
      </c>
      <c r="E40" s="24">
        <v>15.8003</v>
      </c>
      <c r="F40" s="24">
        <v>11.200200000000001</v>
      </c>
      <c r="G40" s="24">
        <v>2.1032000000000002</v>
      </c>
      <c r="H40" s="24">
        <v>37.619399999999999</v>
      </c>
      <c r="I40" s="24">
        <v>37.495399999999997</v>
      </c>
      <c r="J40" s="24">
        <v>18.633900000000001</v>
      </c>
      <c r="K40" s="24">
        <v>119</v>
      </c>
      <c r="L40" s="24">
        <v>0.46660000000000001</v>
      </c>
    </row>
    <row r="41" spans="1:12" s="24" customFormat="1" x14ac:dyDescent="0.25">
      <c r="A41" s="24" t="s">
        <v>262</v>
      </c>
      <c r="B41" s="24">
        <v>6.0869</v>
      </c>
      <c r="C41" s="24">
        <v>3.4666999999999999</v>
      </c>
      <c r="D41" s="24">
        <v>2.0137999999999998</v>
      </c>
      <c r="E41" s="24">
        <v>1.65</v>
      </c>
      <c r="F41" s="24">
        <v>1.25</v>
      </c>
      <c r="G41" s="24">
        <v>2.3999999999999998E-3</v>
      </c>
      <c r="H41" s="24">
        <v>3.3700000000000001E-2</v>
      </c>
      <c r="I41" s="24">
        <v>3.3599999999999998E-2</v>
      </c>
      <c r="J41" s="24">
        <v>2.0899999999999998E-2</v>
      </c>
      <c r="K41" s="24">
        <v>111</v>
      </c>
      <c r="L41" s="24">
        <v>1.9599999999999999E-2</v>
      </c>
    </row>
    <row r="42" spans="1:12" s="24" customFormat="1" x14ac:dyDescent="0.25">
      <c r="A42" s="24" t="s">
        <v>263</v>
      </c>
      <c r="B42" s="24">
        <v>6.0869</v>
      </c>
      <c r="C42" s="24">
        <v>2.8</v>
      </c>
      <c r="D42" s="24">
        <v>0.70709999999999995</v>
      </c>
      <c r="E42" s="24">
        <v>1.5</v>
      </c>
      <c r="F42" s="24">
        <v>2.5</v>
      </c>
      <c r="G42" s="24">
        <v>8.9999999999999998E-4</v>
      </c>
      <c r="H42" s="24">
        <v>1.7000000000000001E-2</v>
      </c>
      <c r="I42" s="24">
        <v>1.6899999999999998E-2</v>
      </c>
      <c r="J42" s="24">
        <v>1.09E-2</v>
      </c>
      <c r="K42" s="24">
        <v>151</v>
      </c>
      <c r="L42" s="24">
        <v>3.5700000000000003E-2</v>
      </c>
    </row>
    <row r="43" spans="1:12" s="24" customFormat="1" x14ac:dyDescent="0.25">
      <c r="A43" s="24" t="s">
        <v>77</v>
      </c>
      <c r="B43" s="24">
        <v>6.0869</v>
      </c>
      <c r="C43" s="24">
        <v>19.117899999999999</v>
      </c>
      <c r="D43" s="24">
        <v>1.2319</v>
      </c>
      <c r="E43" s="24">
        <v>0</v>
      </c>
      <c r="F43" s="24">
        <v>17.034300000000002</v>
      </c>
      <c r="G43" s="24">
        <v>2.9999999999999997E-4</v>
      </c>
      <c r="H43" s="24">
        <v>1.9800000000000002E-2</v>
      </c>
      <c r="I43" s="24">
        <v>1.9699999999999999E-2</v>
      </c>
      <c r="J43" s="24">
        <v>2.8999999999999998E-3</v>
      </c>
      <c r="K43" s="24">
        <v>151</v>
      </c>
      <c r="L43" s="24">
        <v>4.6100000000000002E-2</v>
      </c>
    </row>
    <row r="44" spans="1:12" s="24" customFormat="1" x14ac:dyDescent="0.25">
      <c r="A44" s="24" t="s">
        <v>264</v>
      </c>
      <c r="B44" s="24">
        <v>6.0869</v>
      </c>
      <c r="C44" s="24">
        <v>20.951499999999999</v>
      </c>
      <c r="D44" s="24">
        <v>13.0313</v>
      </c>
      <c r="E44" s="24">
        <v>0</v>
      </c>
      <c r="F44" s="24">
        <v>7.2001999999999997</v>
      </c>
      <c r="G44" s="24">
        <v>8.8000000000000005E-3</v>
      </c>
      <c r="H44" s="24">
        <v>9.1300000000000006E-2</v>
      </c>
      <c r="I44" s="24">
        <v>9.0999999999999998E-2</v>
      </c>
      <c r="J44" s="24">
        <v>4.6399999999999997E-2</v>
      </c>
      <c r="K44" s="24">
        <v>109</v>
      </c>
      <c r="L44" s="24">
        <v>2.86E-2</v>
      </c>
    </row>
    <row r="45" spans="1:12" s="24" customFormat="1" x14ac:dyDescent="0.25">
      <c r="A45" s="24" t="s">
        <v>75</v>
      </c>
      <c r="B45" s="24">
        <v>6.0869</v>
      </c>
      <c r="C45" s="24">
        <v>5.5000999999999998</v>
      </c>
      <c r="D45" s="24">
        <v>2.0387</v>
      </c>
      <c r="E45" s="24">
        <v>3.9333999999999998</v>
      </c>
      <c r="F45" s="24">
        <v>0</v>
      </c>
      <c r="G45" s="24">
        <v>2.5999999999999999E-3</v>
      </c>
      <c r="H45" s="24">
        <v>9.2899999999999996E-2</v>
      </c>
      <c r="I45" s="24">
        <v>9.2499999999999999E-2</v>
      </c>
      <c r="J45" s="24">
        <v>3.3599999999999998E-2</v>
      </c>
      <c r="K45" s="24">
        <v>319</v>
      </c>
      <c r="L45" s="24">
        <v>6.8699999999999997E-2</v>
      </c>
    </row>
    <row r="46" spans="1:12" s="24" customFormat="1" x14ac:dyDescent="0.25">
      <c r="A46" s="24" t="s">
        <v>74</v>
      </c>
      <c r="B46" s="24">
        <v>6.0869</v>
      </c>
      <c r="C46" s="24">
        <v>10.3504</v>
      </c>
      <c r="D46" s="24">
        <v>5.6763000000000003</v>
      </c>
      <c r="E46" s="24">
        <v>0</v>
      </c>
      <c r="F46" s="24">
        <v>4.1001000000000003</v>
      </c>
      <c r="G46" s="24">
        <v>3.2000000000000002E-3</v>
      </c>
      <c r="H46" s="24">
        <v>0.26140000000000002</v>
      </c>
      <c r="I46" s="24">
        <v>0.26050000000000001</v>
      </c>
      <c r="J46" s="24">
        <v>9.2899999999999996E-2</v>
      </c>
      <c r="K46" s="24">
        <v>353</v>
      </c>
      <c r="L46" s="24">
        <v>8.8999999999999996E-2</v>
      </c>
    </row>
    <row r="47" spans="1:12" s="24" customFormat="1" x14ac:dyDescent="0.25">
      <c r="A47" s="24" t="s">
        <v>79</v>
      </c>
      <c r="B47" s="24">
        <v>6.0869</v>
      </c>
      <c r="C47" s="24">
        <v>7.1750999999999996</v>
      </c>
      <c r="D47" s="24">
        <v>2.3555000000000001</v>
      </c>
      <c r="E47" s="24">
        <v>0</v>
      </c>
      <c r="F47" s="24">
        <v>4.05</v>
      </c>
      <c r="G47" s="24">
        <v>3.0000000000000001E-3</v>
      </c>
      <c r="H47" s="24">
        <v>0.16639999999999999</v>
      </c>
      <c r="I47" s="24">
        <v>0.1658</v>
      </c>
      <c r="J47" s="24">
        <v>3.7699999999999997E-2</v>
      </c>
      <c r="K47" s="24">
        <v>449</v>
      </c>
      <c r="L47" s="24">
        <v>0.13739999999999999</v>
      </c>
    </row>
    <row r="48" spans="1:12" s="24" customFormat="1" x14ac:dyDescent="0.25">
      <c r="A48" s="24" t="s">
        <v>265</v>
      </c>
      <c r="B48" s="24">
        <v>6.0869</v>
      </c>
      <c r="C48" s="24">
        <v>2.15</v>
      </c>
      <c r="D48" s="24">
        <v>0.26</v>
      </c>
      <c r="E48" s="24">
        <v>0</v>
      </c>
      <c r="F48" s="24">
        <v>1.8</v>
      </c>
      <c r="G48" s="24">
        <v>5.0000000000000001E-4</v>
      </c>
      <c r="H48" s="24">
        <v>3.6900000000000002E-2</v>
      </c>
      <c r="I48" s="24">
        <v>3.6799999999999999E-2</v>
      </c>
      <c r="J48" s="24">
        <v>5.1999999999999998E-3</v>
      </c>
      <c r="K48" s="24">
        <v>649</v>
      </c>
      <c r="L48" s="24">
        <v>0.1454</v>
      </c>
    </row>
    <row r="49" spans="1:12" s="24" customFormat="1" x14ac:dyDescent="0.25">
      <c r="A49" s="24" t="s">
        <v>73</v>
      </c>
      <c r="B49" s="24">
        <v>6.0869</v>
      </c>
      <c r="C49" s="24">
        <v>22.767299999999999</v>
      </c>
      <c r="D49" s="24">
        <v>18.882300000000001</v>
      </c>
      <c r="E49" s="24">
        <v>0</v>
      </c>
      <c r="F49" s="24">
        <v>3.5</v>
      </c>
      <c r="G49" s="24">
        <v>1.9E-2</v>
      </c>
      <c r="H49" s="24">
        <v>0.48830000000000001</v>
      </c>
      <c r="I49" s="24">
        <v>0.48670000000000002</v>
      </c>
      <c r="J49" s="24">
        <v>0.34520000000000001</v>
      </c>
      <c r="K49" s="24">
        <v>229</v>
      </c>
      <c r="L49" s="24">
        <v>7.6200000000000004E-2</v>
      </c>
    </row>
    <row r="50" spans="1:12" s="24" customFormat="1" x14ac:dyDescent="0.25">
      <c r="A50" s="24" t="s">
        <v>72</v>
      </c>
      <c r="B50" s="24">
        <v>6.0869</v>
      </c>
      <c r="C50" s="24">
        <v>8.5501000000000005</v>
      </c>
      <c r="D50" s="24">
        <v>5.4843999999999999</v>
      </c>
      <c r="E50" s="24">
        <v>3.8</v>
      </c>
      <c r="F50" s="24">
        <v>2.6</v>
      </c>
      <c r="G50" s="24">
        <v>1.83E-2</v>
      </c>
      <c r="H50" s="24">
        <v>0.20530000000000001</v>
      </c>
      <c r="I50" s="24">
        <v>0.2046</v>
      </c>
      <c r="J50" s="24">
        <v>0.151</v>
      </c>
      <c r="K50" s="24">
        <v>270</v>
      </c>
      <c r="L50" s="24">
        <v>8.5800000000000001E-2</v>
      </c>
    </row>
    <row r="51" spans="1:12" s="24" customFormat="1" x14ac:dyDescent="0.25">
      <c r="A51" s="24" t="s">
        <v>266</v>
      </c>
      <c r="H51" s="24">
        <v>48.46</v>
      </c>
      <c r="I51" s="24">
        <v>48.3003</v>
      </c>
      <c r="J51" s="24">
        <v>60.128900000000002</v>
      </c>
    </row>
    <row r="52" spans="1:12" s="24" customFormat="1" x14ac:dyDescent="0.25">
      <c r="A52" s="24" t="s">
        <v>267</v>
      </c>
      <c r="H52" s="24">
        <v>12</v>
      </c>
      <c r="I52" s="24">
        <v>12</v>
      </c>
      <c r="J52" s="24">
        <v>19.834499999999998</v>
      </c>
    </row>
    <row r="53" spans="1:12" s="24" customFormat="1" x14ac:dyDescent="0.25">
      <c r="A53" s="24" t="s">
        <v>14</v>
      </c>
      <c r="H53" s="24">
        <v>100.291</v>
      </c>
      <c r="I53" s="24">
        <v>100</v>
      </c>
      <c r="J53" s="24">
        <v>100</v>
      </c>
    </row>
    <row r="54" spans="1:12" s="24" customFormat="1" x14ac:dyDescent="0.25">
      <c r="A54" s="24" t="s">
        <v>0</v>
      </c>
      <c r="B54" s="24" t="s">
        <v>97</v>
      </c>
    </row>
    <row r="55" spans="1:12" s="24" customFormat="1" x14ac:dyDescent="0.25">
      <c r="A55" s="24" t="s">
        <v>3</v>
      </c>
      <c r="B55" s="24">
        <v>1.1904999999999999</v>
      </c>
    </row>
    <row r="56" spans="1:12" s="24" customFormat="1" x14ac:dyDescent="0.25">
      <c r="A56" s="24" t="s">
        <v>1</v>
      </c>
      <c r="B56" s="24">
        <v>0.10879999999999999</v>
      </c>
    </row>
    <row r="57" spans="1:12" s="24" customFormat="1" x14ac:dyDescent="0.25">
      <c r="A57" s="24" t="s">
        <v>4</v>
      </c>
      <c r="B57" s="24">
        <v>52.637099999999997</v>
      </c>
    </row>
    <row r="58" spans="1:12" s="24" customFormat="1" x14ac:dyDescent="0.25">
      <c r="A58" s="24" t="s">
        <v>13</v>
      </c>
      <c r="B58" s="24">
        <v>8.43E-2</v>
      </c>
    </row>
    <row r="59" spans="1:12" s="24" customFormat="1" x14ac:dyDescent="0.25">
      <c r="A59" s="24" t="s">
        <v>12</v>
      </c>
      <c r="B59" s="24">
        <v>3.8899999999999997E-2</v>
      </c>
    </row>
    <row r="60" spans="1:12" s="24" customFormat="1" x14ac:dyDescent="0.25">
      <c r="A60" s="24" t="s">
        <v>8</v>
      </c>
      <c r="B60" s="24">
        <v>2.2100000000000002E-2</v>
      </c>
    </row>
    <row r="61" spans="1:12" s="24" customFormat="1" x14ac:dyDescent="0.25">
      <c r="A61" s="24" t="s">
        <v>2</v>
      </c>
      <c r="B61" s="24">
        <v>0.11</v>
      </c>
    </row>
    <row r="62" spans="1:12" s="24" customFormat="1" x14ac:dyDescent="0.25">
      <c r="A62" s="24" t="s">
        <v>5</v>
      </c>
      <c r="B62" s="24">
        <v>0.11990000000000001</v>
      </c>
    </row>
    <row r="63" spans="1:12" s="24" customFormat="1" x14ac:dyDescent="0.25">
      <c r="A63" s="24" t="s">
        <v>6</v>
      </c>
      <c r="B63" s="24">
        <v>0.33629999999999999</v>
      </c>
    </row>
    <row r="64" spans="1:12" s="24" customFormat="1" x14ac:dyDescent="0.25">
      <c r="A64" s="24" t="s">
        <v>7</v>
      </c>
      <c r="B64" s="24">
        <v>0.1968</v>
      </c>
    </row>
    <row r="65" spans="1:12" s="24" customFormat="1" x14ac:dyDescent="0.25">
      <c r="A65" s="24" t="s">
        <v>268</v>
      </c>
      <c r="B65" s="24">
        <v>4.3200000000000002E-2</v>
      </c>
    </row>
    <row r="66" spans="1:12" s="24" customFormat="1" x14ac:dyDescent="0.25">
      <c r="A66" s="24" t="s">
        <v>11</v>
      </c>
      <c r="B66" s="24">
        <v>1.0446</v>
      </c>
    </row>
    <row r="67" spans="1:12" s="24" customFormat="1" x14ac:dyDescent="0.25">
      <c r="A67" s="24" t="s">
        <v>9</v>
      </c>
      <c r="B67" s="24">
        <v>0.38790000000000002</v>
      </c>
    </row>
    <row r="68" spans="1:12" s="24" customFormat="1" x14ac:dyDescent="0.25">
      <c r="A68" s="24" t="s">
        <v>10</v>
      </c>
      <c r="B68" s="24">
        <v>43.970599999999997</v>
      </c>
    </row>
    <row r="69" spans="1:12" s="24" customFormat="1" x14ac:dyDescent="0.25">
      <c r="A69" s="24" t="s">
        <v>14</v>
      </c>
      <c r="B69" s="24">
        <v>100.291</v>
      </c>
    </row>
    <row r="70" spans="1:12" s="24" customFormat="1" x14ac:dyDescent="0.25">
      <c r="A70" s="24" t="s">
        <v>122</v>
      </c>
    </row>
    <row r="71" spans="1:12" s="24" customFormat="1" x14ac:dyDescent="0.25">
      <c r="A71" s="24" t="s">
        <v>122</v>
      </c>
      <c r="B71" s="24" t="s">
        <v>270</v>
      </c>
    </row>
    <row r="72" spans="1:12" s="24" customFormat="1" x14ac:dyDescent="0.25">
      <c r="A72" s="24" t="s">
        <v>71</v>
      </c>
      <c r="B72" s="24">
        <v>6.2424999999999997</v>
      </c>
      <c r="C72" s="24">
        <v>14.4503</v>
      </c>
      <c r="D72" s="24">
        <v>11.920299999999999</v>
      </c>
      <c r="E72" s="24">
        <v>0</v>
      </c>
      <c r="F72" s="24">
        <v>2.2000000000000002</v>
      </c>
      <c r="G72" s="24">
        <v>9.9000000000000008E-3</v>
      </c>
      <c r="H72" s="24">
        <v>0.78710000000000002</v>
      </c>
      <c r="I72" s="24">
        <v>0.79690000000000005</v>
      </c>
      <c r="J72" s="24">
        <v>0.6472</v>
      </c>
      <c r="K72" s="24">
        <v>532</v>
      </c>
      <c r="L72" s="24">
        <v>0.18290000000000001</v>
      </c>
    </row>
    <row r="73" spans="1:12" s="24" customFormat="1" x14ac:dyDescent="0.25">
      <c r="A73" s="24" t="s">
        <v>80</v>
      </c>
      <c r="B73" s="24">
        <v>6.2424999999999997</v>
      </c>
      <c r="C73" s="24">
        <v>1</v>
      </c>
      <c r="D73" s="24">
        <v>2.93E-2</v>
      </c>
      <c r="E73" s="24">
        <v>0</v>
      </c>
      <c r="F73" s="24">
        <v>0.93330000000000002</v>
      </c>
      <c r="G73" s="24">
        <v>5.0000000000000001E-4</v>
      </c>
      <c r="H73" s="24">
        <v>5.4999999999999997E-3</v>
      </c>
      <c r="I73" s="24">
        <v>5.4999999999999997E-3</v>
      </c>
      <c r="J73" s="24">
        <v>4.7999999999999996E-3</v>
      </c>
      <c r="K73" s="24">
        <v>1062</v>
      </c>
      <c r="L73" s="24">
        <v>0.2029</v>
      </c>
    </row>
    <row r="74" spans="1:12" s="24" customFormat="1" x14ac:dyDescent="0.25">
      <c r="A74" s="24" t="s">
        <v>76</v>
      </c>
      <c r="B74" s="24">
        <v>6.2424999999999997</v>
      </c>
      <c r="C74" s="24">
        <v>5563.9560000000001</v>
      </c>
      <c r="D74" s="24">
        <v>5550.1850000000004</v>
      </c>
      <c r="E74" s="24">
        <v>14.8003</v>
      </c>
      <c r="F74" s="24">
        <v>12.4002</v>
      </c>
      <c r="G74" s="24">
        <v>1.9962</v>
      </c>
      <c r="H74" s="24">
        <v>35.804499999999997</v>
      </c>
      <c r="I74" s="24">
        <v>36.2502</v>
      </c>
      <c r="J74" s="24">
        <v>17.852900000000002</v>
      </c>
      <c r="K74" s="24">
        <v>116</v>
      </c>
      <c r="L74" s="24">
        <v>0.44719999999999999</v>
      </c>
    </row>
    <row r="75" spans="1:12" s="24" customFormat="1" x14ac:dyDescent="0.25">
      <c r="A75" s="24" t="s">
        <v>262</v>
      </c>
      <c r="B75" s="24">
        <v>6.2424999999999997</v>
      </c>
      <c r="C75" s="24">
        <v>4.0667</v>
      </c>
      <c r="D75" s="24">
        <v>2.3371</v>
      </c>
      <c r="E75" s="24">
        <v>2.0499999999999998</v>
      </c>
      <c r="F75" s="24">
        <v>1.4</v>
      </c>
      <c r="G75" s="24">
        <v>2.7000000000000001E-3</v>
      </c>
      <c r="H75" s="24">
        <v>3.8300000000000001E-2</v>
      </c>
      <c r="I75" s="24">
        <v>3.8800000000000001E-2</v>
      </c>
      <c r="J75" s="24">
        <v>2.3900000000000001E-2</v>
      </c>
      <c r="K75" s="24">
        <v>118</v>
      </c>
      <c r="L75" s="24">
        <v>2.0799999999999999E-2</v>
      </c>
    </row>
    <row r="76" spans="1:12" s="24" customFormat="1" x14ac:dyDescent="0.25">
      <c r="A76" s="24" t="s">
        <v>263</v>
      </c>
      <c r="B76" s="24">
        <v>6.2424999999999997</v>
      </c>
      <c r="C76" s="24">
        <v>2.85</v>
      </c>
      <c r="D76" s="24">
        <v>1.4906999999999999</v>
      </c>
      <c r="E76" s="24">
        <v>1.3</v>
      </c>
      <c r="F76" s="24">
        <v>1.4</v>
      </c>
      <c r="G76" s="24">
        <v>1.8E-3</v>
      </c>
      <c r="H76" s="24">
        <v>3.5099999999999999E-2</v>
      </c>
      <c r="I76" s="24">
        <v>3.5499999999999997E-2</v>
      </c>
      <c r="J76" s="24">
        <v>2.2599999999999999E-2</v>
      </c>
      <c r="K76" s="24">
        <v>119</v>
      </c>
      <c r="L76" s="24">
        <v>3.2399999999999998E-2</v>
      </c>
    </row>
    <row r="77" spans="1:12" s="24" customFormat="1" x14ac:dyDescent="0.25">
      <c r="A77" s="24" t="s">
        <v>77</v>
      </c>
      <c r="B77" s="24">
        <v>6.2424999999999997</v>
      </c>
      <c r="C77" s="24">
        <v>18.884499999999999</v>
      </c>
      <c r="D77" s="24">
        <v>0.2984</v>
      </c>
      <c r="E77" s="24">
        <v>0</v>
      </c>
      <c r="F77" s="24">
        <v>17.701000000000001</v>
      </c>
      <c r="G77" s="24">
        <v>1E-4</v>
      </c>
      <c r="H77" s="24">
        <v>4.7000000000000002E-3</v>
      </c>
      <c r="I77" s="24">
        <v>4.7000000000000002E-3</v>
      </c>
      <c r="J77" s="24">
        <v>6.9999999999999999E-4</v>
      </c>
      <c r="K77" s="24">
        <v>150</v>
      </c>
      <c r="L77" s="24">
        <v>4.5400000000000003E-2</v>
      </c>
    </row>
    <row r="78" spans="1:12" s="24" customFormat="1" x14ac:dyDescent="0.25">
      <c r="A78" s="24" t="s">
        <v>264</v>
      </c>
      <c r="B78" s="24">
        <v>6.2424999999999997</v>
      </c>
      <c r="C78" s="24">
        <v>28.652699999999999</v>
      </c>
      <c r="D78" s="24">
        <v>20.072500000000002</v>
      </c>
      <c r="E78" s="24">
        <v>0</v>
      </c>
      <c r="F78" s="24">
        <v>7.8002000000000002</v>
      </c>
      <c r="G78" s="24">
        <v>1.32E-2</v>
      </c>
      <c r="H78" s="24">
        <v>0.1381</v>
      </c>
      <c r="I78" s="24">
        <v>0.13980000000000001</v>
      </c>
      <c r="J78" s="24">
        <v>7.0599999999999996E-2</v>
      </c>
      <c r="K78" s="24">
        <v>110</v>
      </c>
      <c r="L78" s="24">
        <v>3.1300000000000001E-2</v>
      </c>
    </row>
    <row r="79" spans="1:12" s="24" customFormat="1" x14ac:dyDescent="0.25">
      <c r="A79" s="24" t="s">
        <v>75</v>
      </c>
      <c r="B79" s="24">
        <v>6.2424999999999997</v>
      </c>
      <c r="C79" s="24">
        <v>5.5251000000000001</v>
      </c>
      <c r="D79" s="24">
        <v>1.7704</v>
      </c>
      <c r="E79" s="24">
        <v>4.2667000000000002</v>
      </c>
      <c r="F79" s="24">
        <v>0</v>
      </c>
      <c r="G79" s="24">
        <v>2.2000000000000001E-3</v>
      </c>
      <c r="H79" s="24">
        <v>7.8700000000000006E-2</v>
      </c>
      <c r="I79" s="24">
        <v>7.9600000000000004E-2</v>
      </c>
      <c r="J79" s="24">
        <v>2.86E-2</v>
      </c>
      <c r="K79" s="24">
        <v>324</v>
      </c>
      <c r="L79" s="24">
        <v>6.8400000000000002E-2</v>
      </c>
    </row>
    <row r="80" spans="1:12" s="24" customFormat="1" x14ac:dyDescent="0.25">
      <c r="A80" s="24" t="s">
        <v>74</v>
      </c>
      <c r="B80" s="24">
        <v>6.2424999999999997</v>
      </c>
      <c r="C80" s="24">
        <v>11.1754</v>
      </c>
      <c r="D80" s="24">
        <v>6.3872999999999998</v>
      </c>
      <c r="E80" s="24">
        <v>0</v>
      </c>
      <c r="F80" s="24">
        <v>4.2000999999999999</v>
      </c>
      <c r="G80" s="24">
        <v>3.5000000000000001E-3</v>
      </c>
      <c r="H80" s="24">
        <v>0.28699999999999998</v>
      </c>
      <c r="I80" s="24">
        <v>0.29060000000000002</v>
      </c>
      <c r="J80" s="24">
        <v>0.1027</v>
      </c>
      <c r="K80" s="24">
        <v>348</v>
      </c>
      <c r="L80" s="24">
        <v>8.9399999999999993E-2</v>
      </c>
    </row>
    <row r="81" spans="1:12" s="24" customFormat="1" x14ac:dyDescent="0.25">
      <c r="A81" s="24" t="s">
        <v>79</v>
      </c>
      <c r="B81" s="24">
        <v>6.2424999999999997</v>
      </c>
      <c r="C81" s="24">
        <v>5.9749999999999996</v>
      </c>
      <c r="D81" s="24">
        <v>1.929</v>
      </c>
      <c r="E81" s="24">
        <v>0</v>
      </c>
      <c r="F81" s="24">
        <v>3.4</v>
      </c>
      <c r="G81" s="24">
        <v>2.3999999999999998E-3</v>
      </c>
      <c r="H81" s="24">
        <v>0.1331</v>
      </c>
      <c r="I81" s="24">
        <v>0.1348</v>
      </c>
      <c r="J81" s="24">
        <v>3.04E-2</v>
      </c>
      <c r="K81" s="24">
        <v>400</v>
      </c>
      <c r="L81" s="24">
        <v>0.12280000000000001</v>
      </c>
    </row>
    <row r="82" spans="1:12" s="24" customFormat="1" x14ac:dyDescent="0.25">
      <c r="A82" s="24" t="s">
        <v>265</v>
      </c>
      <c r="B82" s="24">
        <v>6.2424999999999997</v>
      </c>
      <c r="C82" s="24">
        <v>2.2999999999999998</v>
      </c>
      <c r="D82" s="24">
        <v>0.48</v>
      </c>
      <c r="E82" s="24">
        <v>0</v>
      </c>
      <c r="F82" s="24">
        <v>1.7333000000000001</v>
      </c>
      <c r="G82" s="24">
        <v>8.9999999999999998E-4</v>
      </c>
      <c r="H82" s="24">
        <v>6.6400000000000001E-2</v>
      </c>
      <c r="I82" s="24">
        <v>6.7199999999999996E-2</v>
      </c>
      <c r="J82" s="24">
        <v>9.4999999999999998E-3</v>
      </c>
      <c r="K82" s="24">
        <v>621</v>
      </c>
      <c r="L82" s="24">
        <v>0.1426</v>
      </c>
    </row>
    <row r="83" spans="1:12" s="24" customFormat="1" x14ac:dyDescent="0.25">
      <c r="A83" s="24" t="s">
        <v>73</v>
      </c>
      <c r="B83" s="24">
        <v>6.2424999999999997</v>
      </c>
      <c r="C83" s="24">
        <v>35.668300000000002</v>
      </c>
      <c r="D83" s="24">
        <v>31.3948</v>
      </c>
      <c r="E83" s="24">
        <v>0</v>
      </c>
      <c r="F83" s="24">
        <v>3.85</v>
      </c>
      <c r="G83" s="24">
        <v>3.0800000000000001E-2</v>
      </c>
      <c r="H83" s="24">
        <v>0.79339999999999999</v>
      </c>
      <c r="I83" s="24">
        <v>0.80330000000000001</v>
      </c>
      <c r="J83" s="24">
        <v>0.56459999999999999</v>
      </c>
      <c r="K83" s="24">
        <v>234</v>
      </c>
      <c r="L83" s="24">
        <v>9.0899999999999995E-2</v>
      </c>
    </row>
    <row r="84" spans="1:12" s="24" customFormat="1" x14ac:dyDescent="0.25">
      <c r="A84" s="24" t="s">
        <v>72</v>
      </c>
      <c r="B84" s="24">
        <v>6.2424999999999997</v>
      </c>
      <c r="C84" s="24">
        <v>14.500299999999999</v>
      </c>
      <c r="D84" s="24">
        <v>11.4003</v>
      </c>
      <c r="E84" s="24">
        <v>3.1</v>
      </c>
      <c r="F84" s="24">
        <v>3.1</v>
      </c>
      <c r="G84" s="24">
        <v>3.7199999999999997E-2</v>
      </c>
      <c r="H84" s="24">
        <v>0.41599999999999998</v>
      </c>
      <c r="I84" s="24">
        <v>0.42120000000000002</v>
      </c>
      <c r="J84" s="24">
        <v>0.30809999999999998</v>
      </c>
      <c r="K84" s="24">
        <v>267</v>
      </c>
      <c r="L84" s="24">
        <v>0.10349999999999999</v>
      </c>
    </row>
    <row r="85" spans="1:12" s="24" customFormat="1" x14ac:dyDescent="0.25">
      <c r="A85" s="24" t="s">
        <v>266</v>
      </c>
      <c r="H85" s="24">
        <v>48.330199999999998</v>
      </c>
      <c r="I85" s="24">
        <v>48.931699999999999</v>
      </c>
      <c r="J85" s="24">
        <v>60.366999999999997</v>
      </c>
    </row>
    <row r="86" spans="1:12" s="24" customFormat="1" x14ac:dyDescent="0.25">
      <c r="A86" s="24" t="s">
        <v>267</v>
      </c>
      <c r="H86" s="24">
        <v>12</v>
      </c>
      <c r="I86" s="24">
        <v>12</v>
      </c>
      <c r="J86" s="24">
        <v>19.9665</v>
      </c>
    </row>
    <row r="87" spans="1:12" s="24" customFormat="1" x14ac:dyDescent="0.25">
      <c r="A87" s="24" t="s">
        <v>14</v>
      </c>
      <c r="H87" s="24">
        <v>98.918099999999995</v>
      </c>
      <c r="I87" s="24">
        <v>100</v>
      </c>
      <c r="J87" s="24">
        <v>100</v>
      </c>
    </row>
    <row r="88" spans="1:12" s="24" customFormat="1" x14ac:dyDescent="0.25">
      <c r="A88" s="24" t="s">
        <v>0</v>
      </c>
      <c r="B88" s="24" t="s">
        <v>97</v>
      </c>
    </row>
    <row r="89" spans="1:12" s="24" customFormat="1" x14ac:dyDescent="0.25">
      <c r="A89" s="24" t="s">
        <v>3</v>
      </c>
      <c r="B89" s="24">
        <v>1.3051999999999999</v>
      </c>
    </row>
    <row r="90" spans="1:12" s="24" customFormat="1" x14ac:dyDescent="0.25">
      <c r="A90" s="24" t="s">
        <v>1</v>
      </c>
      <c r="B90" s="24">
        <v>7.4000000000000003E-3</v>
      </c>
    </row>
    <row r="91" spans="1:12" s="24" customFormat="1" x14ac:dyDescent="0.25">
      <c r="A91" s="24" t="s">
        <v>4</v>
      </c>
      <c r="B91" s="24">
        <v>50.097700000000003</v>
      </c>
    </row>
    <row r="92" spans="1:12" s="24" customFormat="1" x14ac:dyDescent="0.25">
      <c r="A92" s="24" t="s">
        <v>13</v>
      </c>
      <c r="B92" s="24">
        <v>9.5699999999999993E-2</v>
      </c>
    </row>
    <row r="93" spans="1:12" s="24" customFormat="1" x14ac:dyDescent="0.25">
      <c r="A93" s="24" t="s">
        <v>12</v>
      </c>
      <c r="B93" s="24">
        <v>8.0399999999999999E-2</v>
      </c>
    </row>
    <row r="94" spans="1:12" s="24" customFormat="1" x14ac:dyDescent="0.25">
      <c r="A94" s="24" t="s">
        <v>8</v>
      </c>
      <c r="B94" s="24">
        <v>5.1999999999999998E-3</v>
      </c>
    </row>
    <row r="95" spans="1:12" s="24" customFormat="1" x14ac:dyDescent="0.25">
      <c r="A95" s="24" t="s">
        <v>2</v>
      </c>
      <c r="B95" s="24">
        <v>0.16639999999999999</v>
      </c>
    </row>
    <row r="96" spans="1:12" s="24" customFormat="1" x14ac:dyDescent="0.25">
      <c r="A96" s="24" t="s">
        <v>5</v>
      </c>
      <c r="B96" s="24">
        <v>0.1016</v>
      </c>
    </row>
    <row r="97" spans="1:12" s="24" customFormat="1" x14ac:dyDescent="0.25">
      <c r="A97" s="24" t="s">
        <v>6</v>
      </c>
      <c r="B97" s="24">
        <v>0.36930000000000002</v>
      </c>
    </row>
    <row r="98" spans="1:12" s="24" customFormat="1" x14ac:dyDescent="0.25">
      <c r="A98" s="24" t="s">
        <v>7</v>
      </c>
      <c r="B98" s="24">
        <v>0.1575</v>
      </c>
    </row>
    <row r="99" spans="1:12" s="24" customFormat="1" x14ac:dyDescent="0.25">
      <c r="A99" s="24" t="s">
        <v>268</v>
      </c>
      <c r="B99" s="24">
        <v>7.7799999999999994E-2</v>
      </c>
    </row>
    <row r="100" spans="1:12" s="24" customFormat="1" x14ac:dyDescent="0.25">
      <c r="A100" s="24" t="s">
        <v>11</v>
      </c>
      <c r="B100" s="24">
        <v>1.6974</v>
      </c>
    </row>
    <row r="101" spans="1:12" s="24" customFormat="1" x14ac:dyDescent="0.25">
      <c r="A101" s="24" t="s">
        <v>9</v>
      </c>
      <c r="B101" s="24">
        <v>0.78610000000000002</v>
      </c>
    </row>
    <row r="102" spans="1:12" s="24" customFormat="1" x14ac:dyDescent="0.25">
      <c r="A102" s="24" t="s">
        <v>10</v>
      </c>
      <c r="B102" s="24">
        <v>43.970599999999997</v>
      </c>
    </row>
    <row r="103" spans="1:12" s="24" customFormat="1" x14ac:dyDescent="0.25">
      <c r="A103" s="24" t="s">
        <v>14</v>
      </c>
      <c r="B103" s="24">
        <v>98.918099999999995</v>
      </c>
    </row>
    <row r="104" spans="1:12" s="24" customFormat="1" x14ac:dyDescent="0.25">
      <c r="A104" s="24" t="s">
        <v>122</v>
      </c>
    </row>
    <row r="105" spans="1:12" s="24" customFormat="1" x14ac:dyDescent="0.25">
      <c r="A105" s="24" t="s">
        <v>122</v>
      </c>
      <c r="B105" s="24" t="s">
        <v>271</v>
      </c>
    </row>
    <row r="106" spans="1:12" s="24" customFormat="1" x14ac:dyDescent="0.25">
      <c r="A106" s="24" t="s">
        <v>71</v>
      </c>
      <c r="B106" s="24">
        <v>6.0487000000000002</v>
      </c>
      <c r="C106" s="24">
        <v>7.1001000000000003</v>
      </c>
      <c r="D106" s="24">
        <v>4.6851000000000003</v>
      </c>
      <c r="E106" s="24">
        <v>0</v>
      </c>
      <c r="F106" s="24">
        <v>2.1</v>
      </c>
      <c r="G106" s="24">
        <v>4.0000000000000001E-3</v>
      </c>
      <c r="H106" s="24">
        <v>0.32090000000000002</v>
      </c>
      <c r="I106" s="24">
        <v>0.31940000000000002</v>
      </c>
      <c r="J106" s="24">
        <v>0.26319999999999999</v>
      </c>
      <c r="K106" s="24">
        <v>538</v>
      </c>
      <c r="L106" s="24">
        <v>0.14180000000000001</v>
      </c>
    </row>
    <row r="107" spans="1:12" s="24" customFormat="1" x14ac:dyDescent="0.25">
      <c r="A107" s="24" t="s">
        <v>80</v>
      </c>
      <c r="B107" s="24">
        <v>6.0487000000000002</v>
      </c>
      <c r="C107" s="24">
        <v>1.2</v>
      </c>
      <c r="D107" s="24">
        <v>0.43730000000000002</v>
      </c>
      <c r="E107" s="24">
        <v>0</v>
      </c>
      <c r="F107" s="24">
        <v>0.73329999999999995</v>
      </c>
      <c r="G107" s="24">
        <v>7.4999999999999997E-3</v>
      </c>
      <c r="H107" s="24">
        <v>8.4699999999999998E-2</v>
      </c>
      <c r="I107" s="24">
        <v>8.43E-2</v>
      </c>
      <c r="J107" s="24">
        <v>7.3499999999999996E-2</v>
      </c>
      <c r="K107" s="24">
        <v>972</v>
      </c>
      <c r="L107" s="24">
        <v>0.21029999999999999</v>
      </c>
    </row>
    <row r="108" spans="1:12" s="24" customFormat="1" x14ac:dyDescent="0.25">
      <c r="A108" s="24" t="s">
        <v>76</v>
      </c>
      <c r="B108" s="24">
        <v>6.0487000000000002</v>
      </c>
      <c r="C108" s="24">
        <v>5974.14</v>
      </c>
      <c r="D108" s="24">
        <v>5960.5249999999996</v>
      </c>
      <c r="E108" s="24">
        <v>14.3003</v>
      </c>
      <c r="F108" s="24">
        <v>12.700200000000001</v>
      </c>
      <c r="G108" s="24">
        <v>2.2124999999999999</v>
      </c>
      <c r="H108" s="24">
        <v>39.478400000000001</v>
      </c>
      <c r="I108" s="24">
        <v>39.284399999999998</v>
      </c>
      <c r="J108" s="24">
        <v>19.634</v>
      </c>
      <c r="K108" s="24">
        <v>119</v>
      </c>
      <c r="L108" s="24">
        <v>0.48409999999999997</v>
      </c>
    </row>
    <row r="109" spans="1:12" s="24" customFormat="1" x14ac:dyDescent="0.25">
      <c r="A109" s="24" t="s">
        <v>262</v>
      </c>
      <c r="B109" s="24">
        <v>6.0487000000000002</v>
      </c>
      <c r="C109" s="24">
        <v>3.6334</v>
      </c>
      <c r="D109" s="24">
        <v>2.0566</v>
      </c>
      <c r="E109" s="24">
        <v>1.7</v>
      </c>
      <c r="F109" s="24">
        <v>1.45</v>
      </c>
      <c r="G109" s="24">
        <v>2.5000000000000001E-3</v>
      </c>
      <c r="H109" s="24">
        <v>3.4500000000000003E-2</v>
      </c>
      <c r="I109" s="24">
        <v>3.4299999999999997E-2</v>
      </c>
      <c r="J109" s="24">
        <v>2.1399999999999999E-2</v>
      </c>
      <c r="K109" s="24">
        <v>116</v>
      </c>
      <c r="L109" s="24">
        <v>2.01E-2</v>
      </c>
    </row>
    <row r="110" spans="1:12" s="24" customFormat="1" x14ac:dyDescent="0.25">
      <c r="A110" s="24" t="s">
        <v>263</v>
      </c>
      <c r="B110" s="24">
        <v>6.0487000000000002</v>
      </c>
      <c r="C110" s="24">
        <v>2.4500000000000002</v>
      </c>
      <c r="D110" s="24">
        <v>0.47210000000000002</v>
      </c>
      <c r="E110" s="24">
        <v>1.8</v>
      </c>
      <c r="F110" s="24">
        <v>2.1</v>
      </c>
      <c r="G110" s="24">
        <v>5.9999999999999995E-4</v>
      </c>
      <c r="H110" s="24">
        <v>1.1299999999999999E-2</v>
      </c>
      <c r="I110" s="24">
        <v>1.1299999999999999E-2</v>
      </c>
      <c r="J110" s="24">
        <v>7.3000000000000001E-3</v>
      </c>
      <c r="K110" s="24">
        <v>148</v>
      </c>
      <c r="L110" s="24">
        <v>3.39E-2</v>
      </c>
    </row>
    <row r="111" spans="1:12" s="24" customFormat="1" x14ac:dyDescent="0.25">
      <c r="A111" s="24" t="s">
        <v>77</v>
      </c>
      <c r="B111" s="24">
        <v>6.0487000000000002</v>
      </c>
      <c r="C111" s="24">
        <v>16.850899999999999</v>
      </c>
      <c r="D111" s="24">
        <v>-1.2451000000000001</v>
      </c>
      <c r="E111" s="24">
        <v>0</v>
      </c>
      <c r="F111" s="24">
        <v>17.234300000000001</v>
      </c>
      <c r="G111" s="24">
        <v>-2.9999999999999997E-4</v>
      </c>
      <c r="H111" s="24">
        <v>0</v>
      </c>
      <c r="I111" s="24">
        <v>0</v>
      </c>
      <c r="J111" s="24">
        <v>0</v>
      </c>
      <c r="K111" s="24">
        <v>153</v>
      </c>
      <c r="L111" s="24">
        <v>0</v>
      </c>
    </row>
    <row r="112" spans="1:12" s="24" customFormat="1" x14ac:dyDescent="0.25">
      <c r="A112" s="24" t="s">
        <v>264</v>
      </c>
      <c r="B112" s="24">
        <v>6.0487000000000002</v>
      </c>
      <c r="C112" s="24">
        <v>9.7003000000000004</v>
      </c>
      <c r="D112" s="24">
        <v>0.90010000000000001</v>
      </c>
      <c r="E112" s="24">
        <v>0</v>
      </c>
      <c r="F112" s="24">
        <v>8.0001999999999995</v>
      </c>
      <c r="G112" s="24">
        <v>5.9999999999999995E-4</v>
      </c>
      <c r="H112" s="24">
        <v>6.3E-3</v>
      </c>
      <c r="I112" s="24">
        <v>6.1999999999999998E-3</v>
      </c>
      <c r="J112" s="24">
        <v>3.2000000000000002E-3</v>
      </c>
      <c r="K112" s="24">
        <v>116</v>
      </c>
      <c r="L112" s="24">
        <v>2.4500000000000001E-2</v>
      </c>
    </row>
    <row r="113" spans="1:12" s="24" customFormat="1" x14ac:dyDescent="0.25">
      <c r="A113" s="24" t="s">
        <v>75</v>
      </c>
      <c r="B113" s="24">
        <v>6.0487000000000002</v>
      </c>
      <c r="C113" s="24">
        <v>4.1750999999999996</v>
      </c>
      <c r="D113" s="24">
        <v>0.77229999999999999</v>
      </c>
      <c r="E113" s="24">
        <v>3.8666999999999998</v>
      </c>
      <c r="F113" s="24">
        <v>0</v>
      </c>
      <c r="G113" s="24">
        <v>1E-3</v>
      </c>
      <c r="H113" s="24">
        <v>3.5400000000000001E-2</v>
      </c>
      <c r="I113" s="24">
        <v>3.5200000000000002E-2</v>
      </c>
      <c r="J113" s="24">
        <v>1.2800000000000001E-2</v>
      </c>
      <c r="K113" s="24">
        <v>319</v>
      </c>
      <c r="L113" s="24">
        <v>6.4199999999999993E-2</v>
      </c>
    </row>
    <row r="114" spans="1:12" s="24" customFormat="1" x14ac:dyDescent="0.25">
      <c r="A114" s="24" t="s">
        <v>74</v>
      </c>
      <c r="B114" s="24">
        <v>6.0487000000000002</v>
      </c>
      <c r="C114" s="24">
        <v>7.1252000000000004</v>
      </c>
      <c r="D114" s="24">
        <v>2.7551000000000001</v>
      </c>
      <c r="E114" s="24">
        <v>0</v>
      </c>
      <c r="F114" s="24">
        <v>3.8334000000000001</v>
      </c>
      <c r="G114" s="24">
        <v>1.6000000000000001E-3</v>
      </c>
      <c r="H114" s="24">
        <v>0.12770000000000001</v>
      </c>
      <c r="I114" s="24">
        <v>0.127</v>
      </c>
      <c r="J114" s="24">
        <v>4.5600000000000002E-2</v>
      </c>
      <c r="K114" s="24">
        <v>344</v>
      </c>
      <c r="L114" s="24">
        <v>7.9100000000000004E-2</v>
      </c>
    </row>
    <row r="115" spans="1:12" s="24" customFormat="1" x14ac:dyDescent="0.25">
      <c r="A115" s="24" t="s">
        <v>79</v>
      </c>
      <c r="B115" s="24">
        <v>6.0487000000000002</v>
      </c>
      <c r="C115" s="24">
        <v>5.3</v>
      </c>
      <c r="D115" s="24">
        <v>1.0754999999999999</v>
      </c>
      <c r="E115" s="24">
        <v>0</v>
      </c>
      <c r="F115" s="24">
        <v>3.55</v>
      </c>
      <c r="G115" s="24">
        <v>1.4E-3</v>
      </c>
      <c r="H115" s="24">
        <v>7.6200000000000004E-2</v>
      </c>
      <c r="I115" s="24">
        <v>7.5800000000000006E-2</v>
      </c>
      <c r="J115" s="24">
        <v>1.7299999999999999E-2</v>
      </c>
      <c r="K115" s="24">
        <v>423</v>
      </c>
      <c r="L115" s="24">
        <v>0.1246</v>
      </c>
    </row>
    <row r="116" spans="1:12" s="24" customFormat="1" x14ac:dyDescent="0.25">
      <c r="A116" s="24" t="s">
        <v>265</v>
      </c>
      <c r="B116" s="24">
        <v>6.0487000000000002</v>
      </c>
      <c r="C116" s="24">
        <v>2.2999999999999998</v>
      </c>
      <c r="D116" s="24">
        <v>0.65500000000000003</v>
      </c>
      <c r="E116" s="24">
        <v>0</v>
      </c>
      <c r="F116" s="24">
        <v>1.5667</v>
      </c>
      <c r="G116" s="24">
        <v>1.2999999999999999E-3</v>
      </c>
      <c r="H116" s="24">
        <v>9.3600000000000003E-2</v>
      </c>
      <c r="I116" s="24">
        <v>9.3100000000000002E-2</v>
      </c>
      <c r="J116" s="24">
        <v>1.3299999999999999E-2</v>
      </c>
      <c r="K116" s="24">
        <v>611</v>
      </c>
      <c r="L116" s="24">
        <v>0.14369999999999999</v>
      </c>
    </row>
    <row r="117" spans="1:12" s="24" customFormat="1" x14ac:dyDescent="0.25">
      <c r="A117" s="24" t="s">
        <v>73</v>
      </c>
      <c r="B117" s="24">
        <v>6.0487000000000002</v>
      </c>
      <c r="C117" s="24">
        <v>4.9000000000000004</v>
      </c>
      <c r="D117" s="24">
        <v>0.90400000000000003</v>
      </c>
      <c r="E117" s="24">
        <v>0</v>
      </c>
      <c r="F117" s="24">
        <v>3.6</v>
      </c>
      <c r="G117" s="24">
        <v>8.9999999999999998E-4</v>
      </c>
      <c r="H117" s="24">
        <v>2.3400000000000001E-2</v>
      </c>
      <c r="I117" s="24">
        <v>2.3300000000000001E-2</v>
      </c>
      <c r="J117" s="24">
        <v>1.66E-2</v>
      </c>
      <c r="K117" s="24">
        <v>233</v>
      </c>
      <c r="L117" s="24">
        <v>4.6899999999999997E-2</v>
      </c>
    </row>
    <row r="118" spans="1:12" s="24" customFormat="1" x14ac:dyDescent="0.25">
      <c r="A118" s="24" t="s">
        <v>72</v>
      </c>
      <c r="B118" s="24">
        <v>6.0487000000000002</v>
      </c>
      <c r="C118" s="24">
        <v>2.25</v>
      </c>
      <c r="D118" s="24">
        <v>-0.3216</v>
      </c>
      <c r="E118" s="24">
        <v>3</v>
      </c>
      <c r="F118" s="24">
        <v>2.2999999999999998</v>
      </c>
      <c r="G118" s="24">
        <v>-1.1000000000000001E-3</v>
      </c>
      <c r="H118" s="24">
        <v>0</v>
      </c>
      <c r="I118" s="24">
        <v>0</v>
      </c>
      <c r="J118" s="24">
        <v>0</v>
      </c>
      <c r="K118" s="24">
        <v>248</v>
      </c>
      <c r="L118" s="24">
        <v>0</v>
      </c>
    </row>
    <row r="119" spans="1:12" s="24" customFormat="1" x14ac:dyDescent="0.25">
      <c r="A119" s="24" t="s">
        <v>266</v>
      </c>
      <c r="H119" s="24">
        <v>48.142200000000003</v>
      </c>
      <c r="I119" s="24">
        <v>47.9056</v>
      </c>
      <c r="J119" s="24">
        <v>59.976799999999997</v>
      </c>
    </row>
    <row r="120" spans="1:12" s="24" customFormat="1" x14ac:dyDescent="0.25">
      <c r="A120" s="24" t="s">
        <v>267</v>
      </c>
      <c r="H120" s="24">
        <v>12</v>
      </c>
      <c r="I120" s="24">
        <v>12</v>
      </c>
      <c r="J120" s="24">
        <v>19.914899999999999</v>
      </c>
    </row>
    <row r="121" spans="1:12" s="24" customFormat="1" x14ac:dyDescent="0.25">
      <c r="A121" s="24" t="s">
        <v>14</v>
      </c>
      <c r="H121" s="24">
        <v>100.4346</v>
      </c>
      <c r="I121" s="24">
        <v>100</v>
      </c>
      <c r="J121" s="24">
        <v>100</v>
      </c>
    </row>
    <row r="122" spans="1:12" s="24" customFormat="1" x14ac:dyDescent="0.25">
      <c r="A122" s="24" t="s">
        <v>0</v>
      </c>
      <c r="B122" s="24" t="s">
        <v>97</v>
      </c>
    </row>
    <row r="123" spans="1:12" s="24" customFormat="1" x14ac:dyDescent="0.25">
      <c r="A123" s="24" t="s">
        <v>3</v>
      </c>
      <c r="B123" s="24">
        <v>0.53220000000000001</v>
      </c>
    </row>
    <row r="124" spans="1:12" s="24" customFormat="1" x14ac:dyDescent="0.25">
      <c r="A124" s="24" t="s">
        <v>1</v>
      </c>
      <c r="B124" s="24">
        <v>0.1142</v>
      </c>
    </row>
    <row r="125" spans="1:12" s="24" customFormat="1" x14ac:dyDescent="0.25">
      <c r="A125" s="24" t="s">
        <v>4</v>
      </c>
      <c r="B125" s="24">
        <v>55.238199999999999</v>
      </c>
    </row>
    <row r="126" spans="1:12" s="24" customFormat="1" x14ac:dyDescent="0.25">
      <c r="A126" s="24" t="s">
        <v>13</v>
      </c>
      <c r="B126" s="24">
        <v>8.5999999999999993E-2</v>
      </c>
    </row>
    <row r="127" spans="1:12" s="24" customFormat="1" x14ac:dyDescent="0.25">
      <c r="A127" s="24" t="s">
        <v>12</v>
      </c>
      <c r="B127" s="24">
        <v>2.5999999999999999E-2</v>
      </c>
    </row>
    <row r="128" spans="1:12" s="24" customFormat="1" x14ac:dyDescent="0.25">
      <c r="A128" s="24" t="s">
        <v>8</v>
      </c>
      <c r="B128" s="24">
        <v>0</v>
      </c>
    </row>
    <row r="129" spans="1:12" s="24" customFormat="1" x14ac:dyDescent="0.25">
      <c r="A129" s="24" t="s">
        <v>2</v>
      </c>
      <c r="B129" s="24">
        <v>7.6E-3</v>
      </c>
    </row>
    <row r="130" spans="1:12" s="24" customFormat="1" x14ac:dyDescent="0.25">
      <c r="A130" s="24" t="s">
        <v>5</v>
      </c>
      <c r="B130" s="24">
        <v>4.5699999999999998E-2</v>
      </c>
    </row>
    <row r="131" spans="1:12" s="24" customFormat="1" x14ac:dyDescent="0.25">
      <c r="A131" s="24" t="s">
        <v>6</v>
      </c>
      <c r="B131" s="24">
        <v>0.16420000000000001</v>
      </c>
    </row>
    <row r="132" spans="1:12" s="24" customFormat="1" x14ac:dyDescent="0.25">
      <c r="A132" s="24" t="s">
        <v>7</v>
      </c>
      <c r="B132" s="24">
        <v>9.01E-2</v>
      </c>
    </row>
    <row r="133" spans="1:12" s="24" customFormat="1" x14ac:dyDescent="0.25">
      <c r="A133" s="24" t="s">
        <v>268</v>
      </c>
      <c r="B133" s="24">
        <v>0.1096</v>
      </c>
    </row>
    <row r="134" spans="1:12" s="24" customFormat="1" x14ac:dyDescent="0.25">
      <c r="A134" s="24" t="s">
        <v>11</v>
      </c>
      <c r="B134" s="24">
        <v>5.0200000000000002E-2</v>
      </c>
    </row>
    <row r="135" spans="1:12" s="24" customFormat="1" x14ac:dyDescent="0.25">
      <c r="A135" s="24" t="s">
        <v>9</v>
      </c>
      <c r="B135" s="24">
        <v>0</v>
      </c>
    </row>
    <row r="136" spans="1:12" s="24" customFormat="1" x14ac:dyDescent="0.25">
      <c r="A136" s="24" t="s">
        <v>10</v>
      </c>
      <c r="B136" s="24">
        <v>43.970599999999997</v>
      </c>
    </row>
    <row r="137" spans="1:12" s="24" customFormat="1" x14ac:dyDescent="0.25">
      <c r="A137" s="24" t="s">
        <v>14</v>
      </c>
      <c r="B137" s="24">
        <v>100.4346</v>
      </c>
    </row>
    <row r="138" spans="1:12" s="24" customFormat="1" x14ac:dyDescent="0.25">
      <c r="A138" s="24" t="s">
        <v>122</v>
      </c>
    </row>
    <row r="139" spans="1:12" s="24" customFormat="1" x14ac:dyDescent="0.25">
      <c r="A139" s="24" t="s">
        <v>122</v>
      </c>
      <c r="B139" s="24" t="s">
        <v>272</v>
      </c>
    </row>
    <row r="140" spans="1:12" s="24" customFormat="1" x14ac:dyDescent="0.25">
      <c r="A140" s="24" t="s">
        <v>71</v>
      </c>
      <c r="B140" s="24">
        <v>6.0563000000000002</v>
      </c>
      <c r="C140" s="24">
        <v>13.200200000000001</v>
      </c>
      <c r="D140" s="24">
        <v>10.325200000000001</v>
      </c>
      <c r="E140" s="24">
        <v>0</v>
      </c>
      <c r="F140" s="24">
        <v>2.5</v>
      </c>
      <c r="G140" s="24">
        <v>8.8999999999999999E-3</v>
      </c>
      <c r="H140" s="24">
        <v>0.70479999999999998</v>
      </c>
      <c r="I140" s="24">
        <v>0.70809999999999995</v>
      </c>
      <c r="J140" s="24">
        <v>0.58050000000000002</v>
      </c>
      <c r="K140" s="24">
        <v>586</v>
      </c>
      <c r="L140" s="24">
        <v>0.18390000000000001</v>
      </c>
    </row>
    <row r="141" spans="1:12" s="24" customFormat="1" x14ac:dyDescent="0.25">
      <c r="A141" s="24" t="s">
        <v>80</v>
      </c>
      <c r="B141" s="24">
        <v>6.0563000000000002</v>
      </c>
      <c r="C141" s="24">
        <v>1.5333000000000001</v>
      </c>
      <c r="D141" s="24">
        <v>0.63200000000000001</v>
      </c>
      <c r="E141" s="24">
        <v>0</v>
      </c>
      <c r="F141" s="24">
        <v>0.86670000000000003</v>
      </c>
      <c r="G141" s="24">
        <v>1.0800000000000001E-2</v>
      </c>
      <c r="H141" s="24">
        <v>0.12189999999999999</v>
      </c>
      <c r="I141" s="24">
        <v>0.12239999999999999</v>
      </c>
      <c r="J141" s="24">
        <v>0.1061</v>
      </c>
      <c r="K141" s="24">
        <v>1055</v>
      </c>
      <c r="L141" s="24">
        <v>0.23319999999999999</v>
      </c>
    </row>
    <row r="142" spans="1:12" s="24" customFormat="1" x14ac:dyDescent="0.25">
      <c r="A142" s="24" t="s">
        <v>76</v>
      </c>
      <c r="B142" s="24">
        <v>6.0563000000000002</v>
      </c>
      <c r="C142" s="24">
        <v>5829.3940000000002</v>
      </c>
      <c r="D142" s="24">
        <v>5815.4080000000004</v>
      </c>
      <c r="E142" s="24">
        <v>15.4003</v>
      </c>
      <c r="F142" s="24">
        <v>12.100199999999999</v>
      </c>
      <c r="G142" s="24">
        <v>2.1558999999999999</v>
      </c>
      <c r="H142" s="24">
        <v>38.53</v>
      </c>
      <c r="I142" s="24">
        <v>38.712200000000003</v>
      </c>
      <c r="J142" s="24">
        <v>19.244199999999999</v>
      </c>
      <c r="K142" s="24">
        <v>121</v>
      </c>
      <c r="L142" s="24">
        <v>0.47549999999999998</v>
      </c>
    </row>
    <row r="143" spans="1:12" s="24" customFormat="1" x14ac:dyDescent="0.25">
      <c r="A143" s="24" t="s">
        <v>262</v>
      </c>
      <c r="B143" s="24">
        <v>6.0563000000000002</v>
      </c>
      <c r="C143" s="24">
        <v>2.1333000000000002</v>
      </c>
      <c r="D143" s="24">
        <v>-0.17599999999999999</v>
      </c>
      <c r="E143" s="24">
        <v>2.95</v>
      </c>
      <c r="F143" s="24">
        <v>1.65</v>
      </c>
      <c r="G143" s="24">
        <v>-2.0000000000000001E-4</v>
      </c>
      <c r="H143" s="24">
        <v>0</v>
      </c>
      <c r="I143" s="24">
        <v>0</v>
      </c>
      <c r="J143" s="24">
        <v>0</v>
      </c>
      <c r="K143" s="24">
        <v>141</v>
      </c>
      <c r="L143" s="24">
        <v>-1E-4</v>
      </c>
    </row>
    <row r="144" spans="1:12" s="24" customFormat="1" x14ac:dyDescent="0.25">
      <c r="A144" s="24" t="s">
        <v>263</v>
      </c>
      <c r="B144" s="24">
        <v>6.0563000000000002</v>
      </c>
      <c r="C144" s="24">
        <v>1.95</v>
      </c>
      <c r="D144" s="24">
        <v>-0.33579999999999999</v>
      </c>
      <c r="E144" s="24">
        <v>1.1000000000000001</v>
      </c>
      <c r="F144" s="24">
        <v>3.1</v>
      </c>
      <c r="G144" s="24">
        <v>-4.0000000000000002E-4</v>
      </c>
      <c r="H144" s="24">
        <v>0</v>
      </c>
      <c r="I144" s="24">
        <v>0</v>
      </c>
      <c r="J144" s="24">
        <v>0</v>
      </c>
      <c r="K144" s="24">
        <v>159</v>
      </c>
      <c r="L144" s="24">
        <v>0</v>
      </c>
    </row>
    <row r="145" spans="1:12" s="24" customFormat="1" x14ac:dyDescent="0.25">
      <c r="A145" s="24" t="s">
        <v>77</v>
      </c>
      <c r="B145" s="24">
        <v>6.0563000000000002</v>
      </c>
      <c r="C145" s="24">
        <v>19.2012</v>
      </c>
      <c r="D145" s="24">
        <v>0.30009999999999998</v>
      </c>
      <c r="E145" s="24">
        <v>0</v>
      </c>
      <c r="F145" s="24">
        <v>18.001100000000001</v>
      </c>
      <c r="G145" s="24">
        <v>1E-4</v>
      </c>
      <c r="H145" s="24">
        <v>4.7999999999999996E-3</v>
      </c>
      <c r="I145" s="24">
        <v>4.8999999999999998E-3</v>
      </c>
      <c r="J145" s="24">
        <v>6.9999999999999999E-4</v>
      </c>
      <c r="K145" s="24">
        <v>156</v>
      </c>
      <c r="L145" s="24">
        <v>4.7199999999999999E-2</v>
      </c>
    </row>
    <row r="146" spans="1:12" s="24" customFormat="1" x14ac:dyDescent="0.25">
      <c r="A146" s="24" t="s">
        <v>264</v>
      </c>
      <c r="B146" s="24">
        <v>6.0563000000000002</v>
      </c>
      <c r="C146" s="24">
        <v>8.5001999999999995</v>
      </c>
      <c r="D146" s="24">
        <v>1.2401</v>
      </c>
      <c r="E146" s="24">
        <v>0</v>
      </c>
      <c r="F146" s="24">
        <v>6.6001000000000003</v>
      </c>
      <c r="G146" s="24">
        <v>8.0000000000000004E-4</v>
      </c>
      <c r="H146" s="24">
        <v>8.6999999999999994E-3</v>
      </c>
      <c r="I146" s="24">
        <v>8.6999999999999994E-3</v>
      </c>
      <c r="J146" s="24">
        <v>4.4000000000000003E-3</v>
      </c>
      <c r="K146" s="24">
        <v>105</v>
      </c>
      <c r="L146" s="24">
        <v>2.2499999999999999E-2</v>
      </c>
    </row>
    <row r="147" spans="1:12" s="24" customFormat="1" x14ac:dyDescent="0.25">
      <c r="A147" s="24" t="s">
        <v>75</v>
      </c>
      <c r="B147" s="24">
        <v>6.0563000000000002</v>
      </c>
      <c r="C147" s="24">
        <v>4.0000999999999998</v>
      </c>
      <c r="D147" s="24">
        <v>0.74399999999999999</v>
      </c>
      <c r="E147" s="24">
        <v>3.7</v>
      </c>
      <c r="F147" s="24">
        <v>0</v>
      </c>
      <c r="G147" s="24">
        <v>1E-3</v>
      </c>
      <c r="H147" s="24">
        <v>3.4099999999999998E-2</v>
      </c>
      <c r="I147" s="24">
        <v>3.4200000000000001E-2</v>
      </c>
      <c r="J147" s="24">
        <v>1.24E-2</v>
      </c>
      <c r="K147" s="24">
        <v>311</v>
      </c>
      <c r="L147" s="24">
        <v>6.2700000000000006E-2</v>
      </c>
    </row>
    <row r="148" spans="1:12" s="24" customFormat="1" x14ac:dyDescent="0.25">
      <c r="A148" s="24" t="s">
        <v>74</v>
      </c>
      <c r="B148" s="24">
        <v>6.0563000000000002</v>
      </c>
      <c r="C148" s="24">
        <v>5.6001000000000003</v>
      </c>
      <c r="D148" s="24">
        <v>0.81200000000000006</v>
      </c>
      <c r="E148" s="24">
        <v>0</v>
      </c>
      <c r="F148" s="24">
        <v>4.2000999999999999</v>
      </c>
      <c r="G148" s="24">
        <v>5.0000000000000001E-4</v>
      </c>
      <c r="H148" s="24">
        <v>3.7600000000000001E-2</v>
      </c>
      <c r="I148" s="24">
        <v>3.78E-2</v>
      </c>
      <c r="J148" s="24">
        <v>1.35E-2</v>
      </c>
      <c r="K148" s="24">
        <v>359</v>
      </c>
      <c r="L148" s="24">
        <v>7.5999999999999998E-2</v>
      </c>
    </row>
    <row r="149" spans="1:12" s="24" customFormat="1" x14ac:dyDescent="0.25">
      <c r="A149" s="24" t="s">
        <v>79</v>
      </c>
      <c r="B149" s="24">
        <v>6.0563000000000002</v>
      </c>
      <c r="C149" s="24">
        <v>7.9001000000000001</v>
      </c>
      <c r="D149" s="24">
        <v>2.5451000000000001</v>
      </c>
      <c r="E149" s="24">
        <v>0</v>
      </c>
      <c r="F149" s="24">
        <v>4.5</v>
      </c>
      <c r="G149" s="24">
        <v>3.3E-3</v>
      </c>
      <c r="H149" s="24">
        <v>0.1804</v>
      </c>
      <c r="I149" s="24">
        <v>0.18129999999999999</v>
      </c>
      <c r="J149" s="24">
        <v>4.1200000000000001E-2</v>
      </c>
      <c r="K149" s="24">
        <v>477</v>
      </c>
      <c r="L149" s="24">
        <v>0.14510000000000001</v>
      </c>
    </row>
    <row r="150" spans="1:12" s="24" customFormat="1" x14ac:dyDescent="0.25">
      <c r="A150" s="24" t="s">
        <v>265</v>
      </c>
      <c r="B150" s="24">
        <v>6.0563000000000002</v>
      </c>
      <c r="C150" s="24">
        <v>2.2749999999999999</v>
      </c>
      <c r="D150" s="24">
        <v>-7.0000000000000007E-2</v>
      </c>
      <c r="E150" s="24">
        <v>0</v>
      </c>
      <c r="F150" s="24">
        <v>2.2332999999999998</v>
      </c>
      <c r="G150" s="24">
        <v>-1E-4</v>
      </c>
      <c r="H150" s="24">
        <v>0</v>
      </c>
      <c r="I150" s="24">
        <v>0</v>
      </c>
      <c r="J150" s="24">
        <v>0</v>
      </c>
      <c r="K150" s="24">
        <v>729</v>
      </c>
      <c r="L150" s="24">
        <v>-2.0000000000000001E-4</v>
      </c>
    </row>
    <row r="151" spans="1:12" s="24" customFormat="1" x14ac:dyDescent="0.25">
      <c r="A151" s="24" t="s">
        <v>73</v>
      </c>
      <c r="B151" s="24">
        <v>6.0563000000000002</v>
      </c>
      <c r="C151" s="24">
        <v>5.3</v>
      </c>
      <c r="D151" s="24">
        <v>0.30499999999999999</v>
      </c>
      <c r="E151" s="24">
        <v>0</v>
      </c>
      <c r="F151" s="24">
        <v>4.5</v>
      </c>
      <c r="G151" s="24">
        <v>2.9999999999999997E-4</v>
      </c>
      <c r="H151" s="24">
        <v>7.9000000000000008E-3</v>
      </c>
      <c r="I151" s="24">
        <v>8.0000000000000002E-3</v>
      </c>
      <c r="J151" s="24">
        <v>5.5999999999999999E-3</v>
      </c>
      <c r="K151" s="24">
        <v>261</v>
      </c>
      <c r="L151" s="24">
        <v>5.0799999999999998E-2</v>
      </c>
    </row>
    <row r="152" spans="1:12" s="24" customFormat="1" x14ac:dyDescent="0.25">
      <c r="A152" s="24" t="s">
        <v>72</v>
      </c>
      <c r="B152" s="24">
        <v>6.0563000000000002</v>
      </c>
      <c r="C152" s="24">
        <v>3.35</v>
      </c>
      <c r="D152" s="24">
        <v>0.45600000000000002</v>
      </c>
      <c r="E152" s="24">
        <v>3.2</v>
      </c>
      <c r="F152" s="24">
        <v>2.7</v>
      </c>
      <c r="G152" s="24">
        <v>1.5E-3</v>
      </c>
      <c r="H152" s="24">
        <v>1.72E-2</v>
      </c>
      <c r="I152" s="24">
        <v>1.72E-2</v>
      </c>
      <c r="J152" s="24">
        <v>1.2699999999999999E-2</v>
      </c>
      <c r="K152" s="24">
        <v>262</v>
      </c>
      <c r="L152" s="24">
        <v>6.3100000000000003E-2</v>
      </c>
    </row>
    <row r="153" spans="1:12" s="24" customFormat="1" x14ac:dyDescent="0.25">
      <c r="A153" s="24" t="s">
        <v>266</v>
      </c>
      <c r="H153" s="24">
        <v>47.938400000000001</v>
      </c>
      <c r="I153" s="24">
        <v>48.165199999999999</v>
      </c>
      <c r="J153" s="24">
        <v>59.978400000000001</v>
      </c>
    </row>
    <row r="154" spans="1:12" s="24" customFormat="1" x14ac:dyDescent="0.25">
      <c r="A154" s="24" t="s">
        <v>267</v>
      </c>
      <c r="H154" s="24">
        <v>12</v>
      </c>
      <c r="I154" s="24">
        <v>12</v>
      </c>
      <c r="J154" s="24">
        <v>20.0001</v>
      </c>
    </row>
    <row r="155" spans="1:12" s="24" customFormat="1" x14ac:dyDescent="0.25">
      <c r="A155" s="24" t="s">
        <v>14</v>
      </c>
      <c r="H155" s="24">
        <v>99.585700000000003</v>
      </c>
      <c r="I155" s="24">
        <v>100</v>
      </c>
      <c r="J155" s="24">
        <v>100</v>
      </c>
    </row>
    <row r="156" spans="1:12" s="24" customFormat="1" x14ac:dyDescent="0.25">
      <c r="A156" s="24" t="s">
        <v>0</v>
      </c>
      <c r="B156" s="24" t="s">
        <v>97</v>
      </c>
    </row>
    <row r="157" spans="1:12" s="24" customFormat="1" x14ac:dyDescent="0.25">
      <c r="A157" s="24" t="s">
        <v>3</v>
      </c>
      <c r="B157" s="24">
        <v>1.1687000000000001</v>
      </c>
    </row>
    <row r="158" spans="1:12" s="24" customFormat="1" x14ac:dyDescent="0.25">
      <c r="A158" s="24" t="s">
        <v>1</v>
      </c>
      <c r="B158" s="24">
        <v>0.1643</v>
      </c>
    </row>
    <row r="159" spans="1:12" s="24" customFormat="1" x14ac:dyDescent="0.25">
      <c r="A159" s="24" t="s">
        <v>4</v>
      </c>
      <c r="B159" s="24">
        <v>53.911099999999998</v>
      </c>
    </row>
    <row r="160" spans="1:12" s="24" customFormat="1" x14ac:dyDescent="0.25">
      <c r="A160" s="24" t="s">
        <v>13</v>
      </c>
      <c r="B160" s="24">
        <v>0</v>
      </c>
    </row>
    <row r="161" spans="1:12" s="24" customFormat="1" x14ac:dyDescent="0.25">
      <c r="A161" s="24" t="s">
        <v>12</v>
      </c>
      <c r="B161" s="24">
        <v>0</v>
      </c>
    </row>
    <row r="162" spans="1:12" s="24" customFormat="1" x14ac:dyDescent="0.25">
      <c r="A162" s="24" t="s">
        <v>8</v>
      </c>
      <c r="B162" s="24">
        <v>5.4000000000000003E-3</v>
      </c>
    </row>
    <row r="163" spans="1:12" s="24" customFormat="1" x14ac:dyDescent="0.25">
      <c r="A163" s="24" t="s">
        <v>2</v>
      </c>
      <c r="B163" s="24">
        <v>1.04E-2</v>
      </c>
    </row>
    <row r="164" spans="1:12" s="24" customFormat="1" x14ac:dyDescent="0.25">
      <c r="A164" s="24" t="s">
        <v>5</v>
      </c>
      <c r="B164" s="24">
        <v>4.3999999999999997E-2</v>
      </c>
    </row>
    <row r="165" spans="1:12" s="24" customFormat="1" x14ac:dyDescent="0.25">
      <c r="A165" s="24" t="s">
        <v>6</v>
      </c>
      <c r="B165" s="24">
        <v>4.8399999999999999E-2</v>
      </c>
    </row>
    <row r="166" spans="1:12" s="24" customFormat="1" x14ac:dyDescent="0.25">
      <c r="A166" s="24" t="s">
        <v>7</v>
      </c>
      <c r="B166" s="24">
        <v>0.21329999999999999</v>
      </c>
    </row>
    <row r="167" spans="1:12" s="24" customFormat="1" x14ac:dyDescent="0.25">
      <c r="A167" s="24" t="s">
        <v>268</v>
      </c>
      <c r="B167" s="24">
        <v>0</v>
      </c>
    </row>
    <row r="168" spans="1:12" s="24" customFormat="1" x14ac:dyDescent="0.25">
      <c r="A168" s="24" t="s">
        <v>11</v>
      </c>
      <c r="B168" s="24">
        <v>1.6899999999999998E-2</v>
      </c>
    </row>
    <row r="169" spans="1:12" s="24" customFormat="1" x14ac:dyDescent="0.25">
      <c r="A169" s="24" t="s">
        <v>9</v>
      </c>
      <c r="B169" s="24">
        <v>3.2399999999999998E-2</v>
      </c>
    </row>
    <row r="170" spans="1:12" s="24" customFormat="1" x14ac:dyDescent="0.25">
      <c r="A170" s="24" t="s">
        <v>10</v>
      </c>
      <c r="B170" s="24">
        <v>43.970599999999997</v>
      </c>
    </row>
    <row r="171" spans="1:12" s="24" customFormat="1" x14ac:dyDescent="0.25">
      <c r="A171" s="24" t="s">
        <v>14</v>
      </c>
      <c r="B171" s="24">
        <v>99.585700000000003</v>
      </c>
    </row>
    <row r="172" spans="1:12" s="24" customFormat="1" x14ac:dyDescent="0.25">
      <c r="A172" s="24" t="s">
        <v>122</v>
      </c>
    </row>
    <row r="173" spans="1:12" s="24" customFormat="1" x14ac:dyDescent="0.25">
      <c r="A173" s="24" t="s">
        <v>122</v>
      </c>
      <c r="B173" s="24" t="s">
        <v>273</v>
      </c>
    </row>
    <row r="174" spans="1:12" s="24" customFormat="1" x14ac:dyDescent="0.25">
      <c r="A174" s="24" t="s">
        <v>71</v>
      </c>
      <c r="B174" s="24">
        <v>6.1417999999999999</v>
      </c>
      <c r="C174" s="24">
        <v>6.7000999999999999</v>
      </c>
      <c r="D174" s="24">
        <v>3.3075000000000001</v>
      </c>
      <c r="E174" s="24">
        <v>0</v>
      </c>
      <c r="F174" s="24">
        <v>2.95</v>
      </c>
      <c r="G174" s="24">
        <v>2.8E-3</v>
      </c>
      <c r="H174" s="24">
        <v>0.22459999999999999</v>
      </c>
      <c r="I174" s="24">
        <v>0.2278</v>
      </c>
      <c r="J174" s="24">
        <v>0.18729999999999999</v>
      </c>
      <c r="K174" s="24">
        <v>626</v>
      </c>
      <c r="L174" s="24">
        <v>0.1447</v>
      </c>
    </row>
    <row r="175" spans="1:12" s="24" customFormat="1" x14ac:dyDescent="0.25">
      <c r="A175" s="24" t="s">
        <v>80</v>
      </c>
      <c r="B175" s="24">
        <v>6.1417999999999999</v>
      </c>
      <c r="C175" s="24">
        <v>0.66669999999999996</v>
      </c>
      <c r="D175" s="24">
        <v>-0.30399999999999999</v>
      </c>
      <c r="E175" s="24">
        <v>0</v>
      </c>
      <c r="F175" s="24">
        <v>0.93330000000000002</v>
      </c>
      <c r="G175" s="24">
        <v>-5.1000000000000004E-3</v>
      </c>
      <c r="H175" s="24">
        <v>0</v>
      </c>
      <c r="I175" s="24">
        <v>0</v>
      </c>
      <c r="J175" s="24">
        <v>0</v>
      </c>
      <c r="K175" s="24">
        <v>1080</v>
      </c>
      <c r="L175" s="24">
        <v>0</v>
      </c>
    </row>
    <row r="176" spans="1:12" s="24" customFormat="1" x14ac:dyDescent="0.25">
      <c r="A176" s="24" t="s">
        <v>76</v>
      </c>
      <c r="B176" s="24">
        <v>6.1417999999999999</v>
      </c>
      <c r="C176" s="24">
        <v>5676.7870000000003</v>
      </c>
      <c r="D176" s="24">
        <v>5661.5290000000005</v>
      </c>
      <c r="E176" s="24">
        <v>17.1004</v>
      </c>
      <c r="F176" s="24">
        <v>12.8002</v>
      </c>
      <c r="G176" s="24">
        <v>2.0697000000000001</v>
      </c>
      <c r="H176" s="24">
        <v>36.955300000000001</v>
      </c>
      <c r="I176" s="24">
        <v>37.486199999999997</v>
      </c>
      <c r="J176" s="24">
        <v>18.6938</v>
      </c>
      <c r="K176" s="24">
        <v>124</v>
      </c>
      <c r="L176" s="24">
        <v>0.45929999999999999</v>
      </c>
    </row>
    <row r="177" spans="1:12" s="24" customFormat="1" x14ac:dyDescent="0.25">
      <c r="A177" s="24" t="s">
        <v>262</v>
      </c>
      <c r="B177" s="24">
        <v>6.1417999999999999</v>
      </c>
      <c r="C177" s="24">
        <v>1.9</v>
      </c>
      <c r="D177" s="24">
        <v>0.1007</v>
      </c>
      <c r="E177" s="24">
        <v>1.75</v>
      </c>
      <c r="F177" s="24">
        <v>1.85</v>
      </c>
      <c r="G177" s="24">
        <v>1E-4</v>
      </c>
      <c r="H177" s="24">
        <v>1.6999999999999999E-3</v>
      </c>
      <c r="I177" s="24">
        <v>1.6999999999999999E-3</v>
      </c>
      <c r="J177" s="24">
        <v>1.1000000000000001E-3</v>
      </c>
      <c r="K177" s="24">
        <v>121</v>
      </c>
      <c r="L177" s="24">
        <v>1.6400000000000001E-2</v>
      </c>
    </row>
    <row r="178" spans="1:12" s="24" customFormat="1" x14ac:dyDescent="0.25">
      <c r="A178" s="24" t="s">
        <v>263</v>
      </c>
      <c r="B178" s="24">
        <v>6.1417999999999999</v>
      </c>
      <c r="C178" s="24">
        <v>2.2000000000000002</v>
      </c>
      <c r="D178" s="24">
        <v>0.77790000000000004</v>
      </c>
      <c r="E178" s="24">
        <v>1.6</v>
      </c>
      <c r="F178" s="24">
        <v>1.3</v>
      </c>
      <c r="G178" s="24">
        <v>1E-3</v>
      </c>
      <c r="H178" s="24">
        <v>1.8499999999999999E-2</v>
      </c>
      <c r="I178" s="24">
        <v>1.8800000000000001E-2</v>
      </c>
      <c r="J178" s="24">
        <v>1.21E-2</v>
      </c>
      <c r="K178" s="24">
        <v>125</v>
      </c>
      <c r="L178" s="24">
        <v>3.0300000000000001E-2</v>
      </c>
    </row>
    <row r="179" spans="1:12" s="24" customFormat="1" x14ac:dyDescent="0.25">
      <c r="A179" s="24" t="s">
        <v>77</v>
      </c>
      <c r="B179" s="24">
        <v>6.1417999999999999</v>
      </c>
      <c r="C179" s="24">
        <v>19.167899999999999</v>
      </c>
      <c r="D179" s="24">
        <v>1.7719</v>
      </c>
      <c r="E179" s="24">
        <v>0</v>
      </c>
      <c r="F179" s="24">
        <v>16.567599999999999</v>
      </c>
      <c r="G179" s="24">
        <v>4.0000000000000002E-4</v>
      </c>
      <c r="H179" s="24">
        <v>2.81E-2</v>
      </c>
      <c r="I179" s="24">
        <v>2.8500000000000001E-2</v>
      </c>
      <c r="J179" s="24">
        <v>4.1000000000000003E-3</v>
      </c>
      <c r="K179" s="24">
        <v>147</v>
      </c>
      <c r="L179" s="24">
        <v>4.5100000000000001E-2</v>
      </c>
    </row>
    <row r="180" spans="1:12" s="24" customFormat="1" x14ac:dyDescent="0.25">
      <c r="A180" s="24" t="s">
        <v>264</v>
      </c>
      <c r="B180" s="24">
        <v>6.1417999999999999</v>
      </c>
      <c r="C180" s="24">
        <v>9.2502999999999993</v>
      </c>
      <c r="D180" s="24">
        <v>1.1101000000000001</v>
      </c>
      <c r="E180" s="24">
        <v>0</v>
      </c>
      <c r="F180" s="24">
        <v>7.4001999999999999</v>
      </c>
      <c r="G180" s="24">
        <v>6.9999999999999999E-4</v>
      </c>
      <c r="H180" s="24">
        <v>7.7000000000000002E-3</v>
      </c>
      <c r="I180" s="24">
        <v>7.7999999999999996E-3</v>
      </c>
      <c r="J180" s="24">
        <v>4.0000000000000001E-3</v>
      </c>
      <c r="K180" s="24">
        <v>110</v>
      </c>
      <c r="L180" s="24">
        <v>2.35E-2</v>
      </c>
    </row>
    <row r="181" spans="1:12" s="24" customFormat="1" x14ac:dyDescent="0.25">
      <c r="A181" s="24" t="s">
        <v>75</v>
      </c>
      <c r="B181" s="24">
        <v>6.1417999999999999</v>
      </c>
      <c r="C181" s="24">
        <v>5.3501000000000003</v>
      </c>
      <c r="D181" s="24">
        <v>0.95</v>
      </c>
      <c r="E181" s="24">
        <v>5.0000999999999998</v>
      </c>
      <c r="F181" s="24">
        <v>0</v>
      </c>
      <c r="G181" s="24">
        <v>1.1999999999999999E-3</v>
      </c>
      <c r="H181" s="24">
        <v>4.2799999999999998E-2</v>
      </c>
      <c r="I181" s="24">
        <v>4.3400000000000001E-2</v>
      </c>
      <c r="J181" s="24">
        <v>1.5800000000000002E-2</v>
      </c>
      <c r="K181" s="24">
        <v>358</v>
      </c>
      <c r="L181" s="24">
        <v>7.1499999999999994E-2</v>
      </c>
    </row>
    <row r="182" spans="1:12" s="24" customFormat="1" x14ac:dyDescent="0.25">
      <c r="A182" s="24" t="s">
        <v>74</v>
      </c>
      <c r="B182" s="24">
        <v>6.1417999999999999</v>
      </c>
      <c r="C182" s="24">
        <v>38.379899999999999</v>
      </c>
      <c r="D182" s="24">
        <v>32.375799999999998</v>
      </c>
      <c r="E182" s="24">
        <v>0</v>
      </c>
      <c r="F182" s="24">
        <v>5.2667999999999999</v>
      </c>
      <c r="G182" s="24">
        <v>1.83E-2</v>
      </c>
      <c r="H182" s="24">
        <v>1.4742</v>
      </c>
      <c r="I182" s="24">
        <v>1.4953000000000001</v>
      </c>
      <c r="J182" s="24">
        <v>0.53520000000000001</v>
      </c>
      <c r="K182" s="24">
        <v>397</v>
      </c>
      <c r="L182" s="24">
        <v>0.14799999999999999</v>
      </c>
    </row>
    <row r="183" spans="1:12" s="24" customFormat="1" x14ac:dyDescent="0.25">
      <c r="A183" s="24" t="s">
        <v>79</v>
      </c>
      <c r="B183" s="24">
        <v>6.1417999999999999</v>
      </c>
      <c r="C183" s="24">
        <v>11.100199999999999</v>
      </c>
      <c r="D183" s="24">
        <v>6.4591000000000003</v>
      </c>
      <c r="E183" s="24">
        <v>0</v>
      </c>
      <c r="F183" s="24">
        <v>3.9</v>
      </c>
      <c r="G183" s="24">
        <v>8.2000000000000007E-3</v>
      </c>
      <c r="H183" s="24">
        <v>0.45179999999999998</v>
      </c>
      <c r="I183" s="24">
        <v>0.45829999999999999</v>
      </c>
      <c r="J183" s="24">
        <v>0.1045</v>
      </c>
      <c r="K183" s="24">
        <v>436</v>
      </c>
      <c r="L183" s="24">
        <v>0.14990000000000001</v>
      </c>
    </row>
    <row r="184" spans="1:12" s="24" customFormat="1" x14ac:dyDescent="0.25">
      <c r="A184" s="24" t="s">
        <v>265</v>
      </c>
      <c r="B184" s="24">
        <v>6.1417999999999999</v>
      </c>
      <c r="C184" s="24">
        <v>2.375</v>
      </c>
      <c r="D184" s="24">
        <v>0.27500000000000002</v>
      </c>
      <c r="E184" s="24">
        <v>0</v>
      </c>
      <c r="F184" s="24">
        <v>2</v>
      </c>
      <c r="G184" s="24">
        <v>5.0000000000000001E-4</v>
      </c>
      <c r="H184" s="24">
        <v>3.85E-2</v>
      </c>
      <c r="I184" s="24">
        <v>3.9100000000000003E-2</v>
      </c>
      <c r="J184" s="24">
        <v>5.5999999999999999E-3</v>
      </c>
      <c r="K184" s="24">
        <v>682</v>
      </c>
      <c r="L184" s="24">
        <v>0.1512</v>
      </c>
    </row>
    <row r="185" spans="1:12" s="24" customFormat="1" x14ac:dyDescent="0.25">
      <c r="A185" s="24" t="s">
        <v>73</v>
      </c>
      <c r="B185" s="24">
        <v>6.1417999999999999</v>
      </c>
      <c r="C185" s="24">
        <v>4.9000000000000004</v>
      </c>
      <c r="D185" s="24">
        <v>0.1825</v>
      </c>
      <c r="E185" s="24">
        <v>0</v>
      </c>
      <c r="F185" s="24">
        <v>4.25</v>
      </c>
      <c r="G185" s="24">
        <v>2.0000000000000001E-4</v>
      </c>
      <c r="H185" s="24">
        <v>4.7000000000000002E-3</v>
      </c>
      <c r="I185" s="24">
        <v>4.7000000000000002E-3</v>
      </c>
      <c r="J185" s="24">
        <v>3.3999999999999998E-3</v>
      </c>
      <c r="K185" s="24">
        <v>250</v>
      </c>
      <c r="L185" s="24">
        <v>4.8599999999999997E-2</v>
      </c>
    </row>
    <row r="186" spans="1:12" s="24" customFormat="1" x14ac:dyDescent="0.25">
      <c r="A186" s="24" t="s">
        <v>72</v>
      </c>
      <c r="B186" s="24">
        <v>6.1417999999999999</v>
      </c>
      <c r="C186" s="24">
        <v>3.8</v>
      </c>
      <c r="D186" s="24">
        <v>1.0611999999999999</v>
      </c>
      <c r="E186" s="24">
        <v>2.8</v>
      </c>
      <c r="F186" s="24">
        <v>2.7</v>
      </c>
      <c r="G186" s="24">
        <v>3.5000000000000001E-3</v>
      </c>
      <c r="H186" s="24">
        <v>3.9399999999999998E-2</v>
      </c>
      <c r="I186" s="24">
        <v>0.04</v>
      </c>
      <c r="J186" s="24">
        <v>2.9600000000000001E-2</v>
      </c>
      <c r="K186" s="24">
        <v>254</v>
      </c>
      <c r="L186" s="24">
        <v>6.3799999999999996E-2</v>
      </c>
    </row>
    <row r="187" spans="1:12" s="24" customFormat="1" x14ac:dyDescent="0.25">
      <c r="A187" s="24" t="s">
        <v>266</v>
      </c>
      <c r="H187" s="24">
        <v>47.466500000000003</v>
      </c>
      <c r="I187" s="24">
        <v>48.148400000000002</v>
      </c>
      <c r="J187" s="24">
        <v>60.147599999999997</v>
      </c>
    </row>
    <row r="188" spans="1:12" s="24" customFormat="1" x14ac:dyDescent="0.25">
      <c r="A188" s="24" t="s">
        <v>267</v>
      </c>
      <c r="H188" s="24">
        <v>12</v>
      </c>
      <c r="I188" s="24">
        <v>12</v>
      </c>
      <c r="J188" s="24">
        <v>20.2559</v>
      </c>
    </row>
    <row r="189" spans="1:12" s="24" customFormat="1" x14ac:dyDescent="0.25">
      <c r="A189" s="24" t="s">
        <v>14</v>
      </c>
      <c r="H189" s="24">
        <v>98.753799999999998</v>
      </c>
      <c r="I189" s="24">
        <v>100</v>
      </c>
      <c r="J189" s="24">
        <v>100</v>
      </c>
    </row>
    <row r="190" spans="1:12" s="24" customFormat="1" x14ac:dyDescent="0.25">
      <c r="A190" s="24" t="s">
        <v>0</v>
      </c>
      <c r="B190" s="24" t="s">
        <v>97</v>
      </c>
    </row>
    <row r="191" spans="1:12" s="24" customFormat="1" x14ac:dyDescent="0.25">
      <c r="A191" s="24" t="s">
        <v>3</v>
      </c>
      <c r="B191" s="24">
        <v>0.37240000000000001</v>
      </c>
    </row>
    <row r="192" spans="1:12" s="24" customFormat="1" x14ac:dyDescent="0.25">
      <c r="A192" s="24" t="s">
        <v>1</v>
      </c>
      <c r="B192" s="24">
        <v>0</v>
      </c>
    </row>
    <row r="193" spans="1:12" s="24" customFormat="1" x14ac:dyDescent="0.25">
      <c r="A193" s="24" t="s">
        <v>4</v>
      </c>
      <c r="B193" s="24">
        <v>51.707900000000002</v>
      </c>
    </row>
    <row r="194" spans="1:12" s="24" customFormat="1" x14ac:dyDescent="0.25">
      <c r="A194" s="24" t="s">
        <v>13</v>
      </c>
      <c r="B194" s="24">
        <v>4.1999999999999997E-3</v>
      </c>
    </row>
    <row r="195" spans="1:12" s="24" customFormat="1" x14ac:dyDescent="0.25">
      <c r="A195" s="24" t="s">
        <v>12</v>
      </c>
      <c r="B195" s="24">
        <v>4.24E-2</v>
      </c>
    </row>
    <row r="196" spans="1:12" s="24" customFormat="1" x14ac:dyDescent="0.25">
      <c r="A196" s="24" t="s">
        <v>8</v>
      </c>
      <c r="B196" s="24">
        <v>3.1399999999999997E-2</v>
      </c>
    </row>
    <row r="197" spans="1:12" s="24" customFormat="1" x14ac:dyDescent="0.25">
      <c r="A197" s="24" t="s">
        <v>2</v>
      </c>
      <c r="B197" s="24">
        <v>9.2999999999999992E-3</v>
      </c>
    </row>
    <row r="198" spans="1:12" s="24" customFormat="1" x14ac:dyDescent="0.25">
      <c r="A198" s="24" t="s">
        <v>5</v>
      </c>
      <c r="B198" s="24">
        <v>5.5199999999999999E-2</v>
      </c>
    </row>
    <row r="199" spans="1:12" s="24" customFormat="1" x14ac:dyDescent="0.25">
      <c r="A199" s="24" t="s">
        <v>6</v>
      </c>
      <c r="B199" s="24">
        <v>1.8965000000000001</v>
      </c>
    </row>
    <row r="200" spans="1:12" s="24" customFormat="1" x14ac:dyDescent="0.25">
      <c r="A200" s="24" t="s">
        <v>7</v>
      </c>
      <c r="B200" s="24">
        <v>0.5343</v>
      </c>
    </row>
    <row r="201" spans="1:12" s="24" customFormat="1" x14ac:dyDescent="0.25">
      <c r="A201" s="24" t="s">
        <v>268</v>
      </c>
      <c r="B201" s="24">
        <v>4.5100000000000001E-2</v>
      </c>
    </row>
    <row r="202" spans="1:12" s="24" customFormat="1" x14ac:dyDescent="0.25">
      <c r="A202" s="24" t="s">
        <v>11</v>
      </c>
      <c r="B202" s="24">
        <v>0.01</v>
      </c>
    </row>
    <row r="203" spans="1:12" s="24" customFormat="1" x14ac:dyDescent="0.25">
      <c r="A203" s="24" t="s">
        <v>9</v>
      </c>
      <c r="B203" s="24">
        <v>7.4499999999999997E-2</v>
      </c>
    </row>
    <row r="204" spans="1:12" s="24" customFormat="1" x14ac:dyDescent="0.25">
      <c r="A204" s="24" t="s">
        <v>10</v>
      </c>
      <c r="B204" s="24">
        <v>43.970599999999997</v>
      </c>
    </row>
    <row r="205" spans="1:12" s="24" customFormat="1" x14ac:dyDescent="0.25">
      <c r="A205" s="24" t="s">
        <v>14</v>
      </c>
      <c r="B205" s="24">
        <v>98.753799999999998</v>
      </c>
    </row>
    <row r="206" spans="1:12" s="24" customFormat="1" x14ac:dyDescent="0.25">
      <c r="A206" s="24" t="s">
        <v>122</v>
      </c>
    </row>
    <row r="207" spans="1:12" s="24" customFormat="1" x14ac:dyDescent="0.25">
      <c r="A207" s="24" t="s">
        <v>122</v>
      </c>
      <c r="B207" s="24" t="s">
        <v>274</v>
      </c>
    </row>
    <row r="208" spans="1:12" s="24" customFormat="1" x14ac:dyDescent="0.25">
      <c r="A208" s="24" t="s">
        <v>71</v>
      </c>
      <c r="B208" s="24">
        <v>6.0914000000000001</v>
      </c>
      <c r="C208" s="24">
        <v>3.7</v>
      </c>
      <c r="D208" s="24">
        <v>0.76749999999999996</v>
      </c>
      <c r="E208" s="24">
        <v>0</v>
      </c>
      <c r="F208" s="24">
        <v>2.5499999999999998</v>
      </c>
      <c r="G208" s="24">
        <v>6.9999999999999999E-4</v>
      </c>
      <c r="H208" s="24">
        <v>5.2299999999999999E-2</v>
      </c>
      <c r="I208" s="24">
        <v>5.2499999999999998E-2</v>
      </c>
      <c r="J208" s="24">
        <v>4.3200000000000002E-2</v>
      </c>
      <c r="K208" s="24">
        <v>588</v>
      </c>
      <c r="L208" s="24">
        <v>0.1178</v>
      </c>
    </row>
    <row r="209" spans="1:12" s="24" customFormat="1" x14ac:dyDescent="0.25">
      <c r="A209" s="24" t="s">
        <v>80</v>
      </c>
      <c r="B209" s="24">
        <v>6.0914000000000001</v>
      </c>
      <c r="C209" s="24">
        <v>0.93330000000000002</v>
      </c>
      <c r="D209" s="24">
        <v>-3.73E-2</v>
      </c>
      <c r="E209" s="24">
        <v>0</v>
      </c>
      <c r="F209" s="24">
        <v>0.93330000000000002</v>
      </c>
      <c r="G209" s="24">
        <v>-5.9999999999999995E-4</v>
      </c>
      <c r="H209" s="24">
        <v>0</v>
      </c>
      <c r="I209" s="24">
        <v>0</v>
      </c>
      <c r="J209" s="24">
        <v>0</v>
      </c>
      <c r="K209" s="24">
        <v>1088</v>
      </c>
      <c r="L209" s="24">
        <v>-2.9999999999999997E-4</v>
      </c>
    </row>
    <row r="210" spans="1:12" s="24" customFormat="1" x14ac:dyDescent="0.25">
      <c r="A210" s="24" t="s">
        <v>76</v>
      </c>
      <c r="B210" s="24">
        <v>6.0914000000000001</v>
      </c>
      <c r="C210" s="24">
        <v>5963.4759999999997</v>
      </c>
      <c r="D210" s="24">
        <v>5949.2470000000003</v>
      </c>
      <c r="E210" s="24">
        <v>15.600300000000001</v>
      </c>
      <c r="F210" s="24">
        <v>12.4002</v>
      </c>
      <c r="G210" s="24">
        <v>2.1928000000000001</v>
      </c>
      <c r="H210" s="24">
        <v>39.1233</v>
      </c>
      <c r="I210" s="24">
        <v>39.232199999999999</v>
      </c>
      <c r="J210" s="24">
        <v>19.602</v>
      </c>
      <c r="K210" s="24">
        <v>121</v>
      </c>
      <c r="L210" s="24">
        <v>0.48</v>
      </c>
    </row>
    <row r="211" spans="1:12" s="24" customFormat="1" x14ac:dyDescent="0.25">
      <c r="A211" s="24" t="s">
        <v>262</v>
      </c>
      <c r="B211" s="24">
        <v>6.0914000000000001</v>
      </c>
      <c r="C211" s="24">
        <v>1.7333000000000001</v>
      </c>
      <c r="D211" s="24">
        <v>-9.4899999999999998E-2</v>
      </c>
      <c r="E211" s="24">
        <v>2.0499999999999998</v>
      </c>
      <c r="F211" s="24">
        <v>1.6</v>
      </c>
      <c r="G211" s="24">
        <v>-1E-4</v>
      </c>
      <c r="H211" s="24">
        <v>0</v>
      </c>
      <c r="I211" s="24">
        <v>0</v>
      </c>
      <c r="J211" s="24">
        <v>0</v>
      </c>
      <c r="K211" s="24">
        <v>124</v>
      </c>
      <c r="L211" s="24">
        <v>-1E-4</v>
      </c>
    </row>
    <row r="212" spans="1:12" s="24" customFormat="1" x14ac:dyDescent="0.25">
      <c r="A212" s="24" t="s">
        <v>263</v>
      </c>
      <c r="B212" s="24">
        <v>6.0914000000000001</v>
      </c>
      <c r="C212" s="24">
        <v>2.1</v>
      </c>
      <c r="D212" s="24">
        <v>0.7</v>
      </c>
      <c r="E212" s="24">
        <v>1.4</v>
      </c>
      <c r="F212" s="24">
        <v>1.4</v>
      </c>
      <c r="G212" s="24">
        <v>8.9999999999999998E-4</v>
      </c>
      <c r="H212" s="24">
        <v>1.67E-2</v>
      </c>
      <c r="I212" s="24">
        <v>1.67E-2</v>
      </c>
      <c r="J212" s="24">
        <v>1.0800000000000001E-2</v>
      </c>
      <c r="K212" s="24">
        <v>126</v>
      </c>
      <c r="L212" s="24">
        <v>2.9899999999999999E-2</v>
      </c>
    </row>
    <row r="213" spans="1:12" s="24" customFormat="1" x14ac:dyDescent="0.25">
      <c r="A213" s="24" t="s">
        <v>77</v>
      </c>
      <c r="B213" s="24">
        <v>6.0914000000000001</v>
      </c>
      <c r="C213" s="24">
        <v>17.9511</v>
      </c>
      <c r="D213" s="24">
        <v>-7.4999999999999997E-2</v>
      </c>
      <c r="E213" s="24">
        <v>0</v>
      </c>
      <c r="F213" s="24">
        <v>17.1676</v>
      </c>
      <c r="G213" s="24">
        <v>0</v>
      </c>
      <c r="H213" s="24">
        <v>0</v>
      </c>
      <c r="I213" s="24">
        <v>0</v>
      </c>
      <c r="J213" s="24">
        <v>0</v>
      </c>
      <c r="K213" s="24">
        <v>151</v>
      </c>
      <c r="L213" s="24">
        <v>-4.0000000000000002E-4</v>
      </c>
    </row>
    <row r="214" spans="1:12" s="24" customFormat="1" x14ac:dyDescent="0.25">
      <c r="A214" s="24" t="s">
        <v>264</v>
      </c>
      <c r="B214" s="24">
        <v>6.0914000000000001</v>
      </c>
      <c r="C214" s="24">
        <v>11.400399999999999</v>
      </c>
      <c r="D214" s="24">
        <v>4.4702999999999999</v>
      </c>
      <c r="E214" s="24">
        <v>0</v>
      </c>
      <c r="F214" s="24">
        <v>6.3000999999999996</v>
      </c>
      <c r="G214" s="24">
        <v>3.0000000000000001E-3</v>
      </c>
      <c r="H214" s="24">
        <v>3.1E-2</v>
      </c>
      <c r="I214" s="24">
        <v>3.1E-2</v>
      </c>
      <c r="J214" s="24">
        <v>1.5900000000000001E-2</v>
      </c>
      <c r="K214" s="24">
        <v>102</v>
      </c>
      <c r="L214" s="24">
        <v>2.3400000000000001E-2</v>
      </c>
    </row>
    <row r="215" spans="1:12" s="24" customFormat="1" x14ac:dyDescent="0.25">
      <c r="A215" s="24" t="s">
        <v>75</v>
      </c>
      <c r="B215" s="24">
        <v>6.0914000000000001</v>
      </c>
      <c r="C215" s="24">
        <v>4.2500999999999998</v>
      </c>
      <c r="D215" s="24">
        <v>0.58330000000000004</v>
      </c>
      <c r="E215" s="24">
        <v>4.1666999999999996</v>
      </c>
      <c r="F215" s="24">
        <v>0</v>
      </c>
      <c r="G215" s="24">
        <v>6.9999999999999999E-4</v>
      </c>
      <c r="H215" s="24">
        <v>2.6499999999999999E-2</v>
      </c>
      <c r="I215" s="24">
        <v>2.6599999999999999E-2</v>
      </c>
      <c r="J215" s="24">
        <v>9.7000000000000003E-3</v>
      </c>
      <c r="K215" s="24">
        <v>329</v>
      </c>
      <c r="L215" s="24">
        <v>6.5199999999999994E-2</v>
      </c>
    </row>
    <row r="216" spans="1:12" s="24" customFormat="1" x14ac:dyDescent="0.25">
      <c r="A216" s="24" t="s">
        <v>74</v>
      </c>
      <c r="B216" s="24">
        <v>6.0914000000000001</v>
      </c>
      <c r="C216" s="24">
        <v>16.200900000000001</v>
      </c>
      <c r="D216" s="24">
        <v>11.146800000000001</v>
      </c>
      <c r="E216" s="24">
        <v>0</v>
      </c>
      <c r="F216" s="24">
        <v>4.4333999999999998</v>
      </c>
      <c r="G216" s="24">
        <v>6.3E-3</v>
      </c>
      <c r="H216" s="24">
        <v>0.51249999999999996</v>
      </c>
      <c r="I216" s="24">
        <v>0.51400000000000001</v>
      </c>
      <c r="J216" s="24">
        <v>0.18429999999999999</v>
      </c>
      <c r="K216" s="24">
        <v>367</v>
      </c>
      <c r="L216" s="24">
        <v>0.1046</v>
      </c>
    </row>
    <row r="217" spans="1:12" s="24" customFormat="1" x14ac:dyDescent="0.25">
      <c r="A217" s="24" t="s">
        <v>79</v>
      </c>
      <c r="B217" s="24">
        <v>6.0914000000000001</v>
      </c>
      <c r="C217" s="24">
        <v>6.9001000000000001</v>
      </c>
      <c r="D217" s="24">
        <v>1.9615</v>
      </c>
      <c r="E217" s="24">
        <v>0</v>
      </c>
      <c r="F217" s="24">
        <v>4.1500000000000004</v>
      </c>
      <c r="G217" s="24">
        <v>2.5000000000000001E-3</v>
      </c>
      <c r="H217" s="24">
        <v>0.13780000000000001</v>
      </c>
      <c r="I217" s="24">
        <v>0.13819999999999999</v>
      </c>
      <c r="J217" s="24">
        <v>3.1600000000000003E-2</v>
      </c>
      <c r="K217" s="24">
        <v>454</v>
      </c>
      <c r="L217" s="24">
        <v>0.13650000000000001</v>
      </c>
    </row>
    <row r="218" spans="1:12" s="24" customFormat="1" x14ac:dyDescent="0.25">
      <c r="A218" s="24" t="s">
        <v>265</v>
      </c>
      <c r="B218" s="24">
        <v>6.0914000000000001</v>
      </c>
      <c r="C218" s="24">
        <v>2.0750000000000002</v>
      </c>
      <c r="D218" s="24">
        <v>0.15</v>
      </c>
      <c r="E218" s="24">
        <v>0</v>
      </c>
      <c r="F218" s="24">
        <v>1.8332999999999999</v>
      </c>
      <c r="G218" s="24">
        <v>2.9999999999999997E-4</v>
      </c>
      <c r="H218" s="24">
        <v>2.1299999999999999E-2</v>
      </c>
      <c r="I218" s="24">
        <v>2.1299999999999999E-2</v>
      </c>
      <c r="J218" s="24">
        <v>3.0000000000000001E-3</v>
      </c>
      <c r="K218" s="24">
        <v>654</v>
      </c>
      <c r="L218" s="24">
        <v>0.1449</v>
      </c>
    </row>
    <row r="219" spans="1:12" s="24" customFormat="1" x14ac:dyDescent="0.25">
      <c r="A219" s="24" t="s">
        <v>73</v>
      </c>
      <c r="B219" s="24">
        <v>6.0914000000000001</v>
      </c>
      <c r="C219" s="24">
        <v>4.8666999999999998</v>
      </c>
      <c r="D219" s="24">
        <v>-1.7299999999999999E-2</v>
      </c>
      <c r="E219" s="24">
        <v>0</v>
      </c>
      <c r="F219" s="24">
        <v>4.4000000000000004</v>
      </c>
      <c r="G219" s="24">
        <v>0</v>
      </c>
      <c r="H219" s="24">
        <v>0</v>
      </c>
      <c r="I219" s="24">
        <v>0</v>
      </c>
      <c r="J219" s="24">
        <v>0</v>
      </c>
      <c r="K219" s="24">
        <v>256</v>
      </c>
      <c r="L219" s="24">
        <v>-1.1000000000000001E-3</v>
      </c>
    </row>
    <row r="220" spans="1:12" s="24" customFormat="1" x14ac:dyDescent="0.25">
      <c r="A220" s="24" t="s">
        <v>72</v>
      </c>
      <c r="B220" s="24">
        <v>6.0914000000000001</v>
      </c>
      <c r="C220" s="24">
        <v>2.4500000000000002</v>
      </c>
      <c r="D220" s="24">
        <v>-0.2828</v>
      </c>
      <c r="E220" s="24">
        <v>3.1</v>
      </c>
      <c r="F220" s="24">
        <v>2.5</v>
      </c>
      <c r="G220" s="24">
        <v>-8.9999999999999998E-4</v>
      </c>
      <c r="H220" s="24">
        <v>0</v>
      </c>
      <c r="I220" s="24">
        <v>0</v>
      </c>
      <c r="J220" s="24">
        <v>0</v>
      </c>
      <c r="K220" s="24">
        <v>256</v>
      </c>
      <c r="L220" s="24">
        <v>-1E-4</v>
      </c>
    </row>
    <row r="221" spans="1:12" s="24" customFormat="1" x14ac:dyDescent="0.25">
      <c r="A221" s="24" t="s">
        <v>266</v>
      </c>
      <c r="H221" s="24">
        <v>47.834299999999999</v>
      </c>
      <c r="I221" s="24">
        <v>47.967500000000001</v>
      </c>
      <c r="J221" s="24">
        <v>60.0364</v>
      </c>
    </row>
    <row r="222" spans="1:12" s="24" customFormat="1" x14ac:dyDescent="0.25">
      <c r="A222" s="24" t="s">
        <v>267</v>
      </c>
      <c r="H222" s="24">
        <v>12</v>
      </c>
      <c r="I222" s="24">
        <v>12</v>
      </c>
      <c r="J222" s="24">
        <v>20.062999999999999</v>
      </c>
    </row>
    <row r="223" spans="1:12" s="24" customFormat="1" x14ac:dyDescent="0.25">
      <c r="A223" s="24" t="s">
        <v>14</v>
      </c>
      <c r="H223" s="24">
        <v>99.755799999999994</v>
      </c>
      <c r="I223" s="24">
        <v>100</v>
      </c>
      <c r="J223" s="24">
        <v>100</v>
      </c>
    </row>
    <row r="224" spans="1:12" s="24" customFormat="1" x14ac:dyDescent="0.25">
      <c r="A224" s="24" t="s">
        <v>0</v>
      </c>
      <c r="B224" s="24" t="s">
        <v>97</v>
      </c>
    </row>
    <row r="225" spans="1:2" s="24" customFormat="1" x14ac:dyDescent="0.25">
      <c r="A225" s="24" t="s">
        <v>3</v>
      </c>
      <c r="B225" s="24">
        <v>8.6800000000000002E-2</v>
      </c>
    </row>
    <row r="226" spans="1:2" s="24" customFormat="1" x14ac:dyDescent="0.25">
      <c r="A226" s="24" t="s">
        <v>1</v>
      </c>
      <c r="B226" s="24">
        <v>0</v>
      </c>
    </row>
    <row r="227" spans="1:2" s="24" customFormat="1" x14ac:dyDescent="0.25">
      <c r="A227" s="24" t="s">
        <v>4</v>
      </c>
      <c r="B227" s="24">
        <v>54.741300000000003</v>
      </c>
    </row>
    <row r="228" spans="1:2" s="24" customFormat="1" x14ac:dyDescent="0.25">
      <c r="A228" s="24" t="s">
        <v>13</v>
      </c>
      <c r="B228" s="24">
        <v>0</v>
      </c>
    </row>
    <row r="229" spans="1:2" s="24" customFormat="1" x14ac:dyDescent="0.25">
      <c r="A229" s="24" t="s">
        <v>12</v>
      </c>
      <c r="B229" s="24">
        <v>3.8199999999999998E-2</v>
      </c>
    </row>
    <row r="230" spans="1:2" s="24" customFormat="1" x14ac:dyDescent="0.25">
      <c r="A230" s="24" t="s">
        <v>8</v>
      </c>
      <c r="B230" s="24">
        <v>0</v>
      </c>
    </row>
    <row r="231" spans="1:2" s="24" customFormat="1" x14ac:dyDescent="0.25">
      <c r="A231" s="24" t="s">
        <v>2</v>
      </c>
      <c r="B231" s="24">
        <v>3.73E-2</v>
      </c>
    </row>
    <row r="232" spans="1:2" s="24" customFormat="1" x14ac:dyDescent="0.25">
      <c r="A232" s="24" t="s">
        <v>5</v>
      </c>
      <c r="B232" s="24">
        <v>3.4299999999999997E-2</v>
      </c>
    </row>
    <row r="233" spans="1:2" s="24" customFormat="1" x14ac:dyDescent="0.25">
      <c r="A233" s="24" t="s">
        <v>6</v>
      </c>
      <c r="B233" s="24">
        <v>0.65939999999999999</v>
      </c>
    </row>
    <row r="234" spans="1:2" s="24" customFormat="1" x14ac:dyDescent="0.25">
      <c r="A234" s="24" t="s">
        <v>7</v>
      </c>
      <c r="B234" s="24">
        <v>0.16300000000000001</v>
      </c>
    </row>
    <row r="235" spans="1:2" s="24" customFormat="1" x14ac:dyDescent="0.25">
      <c r="A235" s="24" t="s">
        <v>268</v>
      </c>
      <c r="B235" s="24">
        <v>2.4899999999999999E-2</v>
      </c>
    </row>
    <row r="236" spans="1:2" s="24" customFormat="1" x14ac:dyDescent="0.25">
      <c r="A236" s="24" t="s">
        <v>11</v>
      </c>
      <c r="B236" s="24">
        <v>0</v>
      </c>
    </row>
    <row r="237" spans="1:2" s="24" customFormat="1" x14ac:dyDescent="0.25">
      <c r="A237" s="24" t="s">
        <v>9</v>
      </c>
      <c r="B237" s="24">
        <v>0</v>
      </c>
    </row>
    <row r="238" spans="1:2" s="24" customFormat="1" x14ac:dyDescent="0.25">
      <c r="A238" s="24" t="s">
        <v>10</v>
      </c>
      <c r="B238" s="24">
        <v>43.970599999999997</v>
      </c>
    </row>
    <row r="239" spans="1:2" s="24" customFormat="1" x14ac:dyDescent="0.25">
      <c r="A239" s="24" t="s">
        <v>14</v>
      </c>
      <c r="B239" s="24">
        <v>99.755799999999994</v>
      </c>
    </row>
    <row r="240" spans="1:2" s="24" customFormat="1" x14ac:dyDescent="0.25">
      <c r="A240" s="24" t="s">
        <v>122</v>
      </c>
    </row>
    <row r="241" spans="1:12" s="24" customFormat="1" x14ac:dyDescent="0.25">
      <c r="A241" s="24" t="s">
        <v>122</v>
      </c>
      <c r="B241" s="24" t="s">
        <v>275</v>
      </c>
    </row>
    <row r="242" spans="1:12" s="24" customFormat="1" x14ac:dyDescent="0.25">
      <c r="A242" s="24" t="s">
        <v>71</v>
      </c>
      <c r="B242" s="24">
        <v>6.1280999999999999</v>
      </c>
      <c r="C242" s="24">
        <v>6.3501000000000003</v>
      </c>
      <c r="D242" s="24">
        <v>3.7050000000000001</v>
      </c>
      <c r="E242" s="24">
        <v>0</v>
      </c>
      <c r="F242" s="24">
        <v>2.2999999999999998</v>
      </c>
      <c r="G242" s="24">
        <v>3.0999999999999999E-3</v>
      </c>
      <c r="H242" s="24">
        <v>0.25090000000000001</v>
      </c>
      <c r="I242" s="24">
        <v>0.253</v>
      </c>
      <c r="J242" s="24">
        <v>0.2074</v>
      </c>
      <c r="K242" s="24">
        <v>553</v>
      </c>
      <c r="L242" s="24">
        <v>0.1363</v>
      </c>
    </row>
    <row r="243" spans="1:12" s="24" customFormat="1" x14ac:dyDescent="0.25">
      <c r="A243" s="24" t="s">
        <v>80</v>
      </c>
      <c r="B243" s="24">
        <v>6.1280999999999999</v>
      </c>
      <c r="C243" s="24">
        <v>1.1333</v>
      </c>
      <c r="D243" s="24">
        <v>-4.53E-2</v>
      </c>
      <c r="E243" s="24">
        <v>0</v>
      </c>
      <c r="F243" s="24">
        <v>1.1333</v>
      </c>
      <c r="G243" s="24">
        <v>-8.0000000000000004E-4</v>
      </c>
      <c r="H243" s="24">
        <v>0</v>
      </c>
      <c r="I243" s="24">
        <v>0</v>
      </c>
      <c r="J243" s="24">
        <v>0</v>
      </c>
      <c r="K243" s="24">
        <v>1192</v>
      </c>
      <c r="L243" s="24">
        <v>-2.9999999999999997E-4</v>
      </c>
    </row>
    <row r="244" spans="1:12" s="24" customFormat="1" x14ac:dyDescent="0.25">
      <c r="A244" s="24" t="s">
        <v>76</v>
      </c>
      <c r="B244" s="24">
        <v>6.1280999999999999</v>
      </c>
      <c r="C244" s="24">
        <v>5725.6030000000001</v>
      </c>
      <c r="D244" s="24">
        <v>5709.8879999999999</v>
      </c>
      <c r="E244" s="24">
        <v>16.400400000000001</v>
      </c>
      <c r="F244" s="24">
        <v>14.8003</v>
      </c>
      <c r="G244" s="24">
        <v>2.0920000000000001</v>
      </c>
      <c r="H244" s="24">
        <v>37.390599999999999</v>
      </c>
      <c r="I244" s="24">
        <v>37.704099999999997</v>
      </c>
      <c r="J244" s="24">
        <v>18.7438</v>
      </c>
      <c r="K244" s="24">
        <v>127</v>
      </c>
      <c r="L244" s="24">
        <v>0.4637</v>
      </c>
    </row>
    <row r="245" spans="1:12" s="24" customFormat="1" x14ac:dyDescent="0.25">
      <c r="A245" s="24" t="s">
        <v>262</v>
      </c>
      <c r="B245" s="24">
        <v>6.1280999999999999</v>
      </c>
      <c r="C245" s="24">
        <v>2.7667000000000002</v>
      </c>
      <c r="D245" s="24">
        <v>0.76380000000000003</v>
      </c>
      <c r="E245" s="24">
        <v>2.2000000000000002</v>
      </c>
      <c r="F245" s="24">
        <v>1.8</v>
      </c>
      <c r="G245" s="24">
        <v>8.9999999999999998E-4</v>
      </c>
      <c r="H245" s="24">
        <v>1.2699999999999999E-2</v>
      </c>
      <c r="I245" s="24">
        <v>1.2800000000000001E-2</v>
      </c>
      <c r="J245" s="24">
        <v>8.0000000000000002E-3</v>
      </c>
      <c r="K245" s="24">
        <v>130</v>
      </c>
      <c r="L245" s="24">
        <v>1.8800000000000001E-2</v>
      </c>
    </row>
    <row r="246" spans="1:12" s="24" customFormat="1" x14ac:dyDescent="0.25">
      <c r="A246" s="24" t="s">
        <v>263</v>
      </c>
      <c r="B246" s="24">
        <v>6.1280999999999999</v>
      </c>
      <c r="C246" s="24">
        <v>1.95</v>
      </c>
      <c r="D246" s="24">
        <v>0.1721</v>
      </c>
      <c r="E246" s="24">
        <v>1.6</v>
      </c>
      <c r="F246" s="24">
        <v>1.9</v>
      </c>
      <c r="G246" s="24">
        <v>2.0000000000000001E-4</v>
      </c>
      <c r="H246" s="24">
        <v>4.1000000000000003E-3</v>
      </c>
      <c r="I246" s="24">
        <v>4.1000000000000003E-3</v>
      </c>
      <c r="J246" s="24">
        <v>2.7000000000000001E-3</v>
      </c>
      <c r="K246" s="24">
        <v>138</v>
      </c>
      <c r="L246" s="24">
        <v>3.0800000000000001E-2</v>
      </c>
    </row>
    <row r="247" spans="1:12" s="24" customFormat="1" x14ac:dyDescent="0.25">
      <c r="A247" s="24" t="s">
        <v>77</v>
      </c>
      <c r="B247" s="24">
        <v>6.1280999999999999</v>
      </c>
      <c r="C247" s="24">
        <v>17.717700000000001</v>
      </c>
      <c r="D247" s="24">
        <v>-2.0935000000000001</v>
      </c>
      <c r="E247" s="24">
        <v>0</v>
      </c>
      <c r="F247" s="24">
        <v>18.867799999999999</v>
      </c>
      <c r="G247" s="24">
        <v>-5.0000000000000001E-4</v>
      </c>
      <c r="H247" s="24">
        <v>0</v>
      </c>
      <c r="I247" s="24">
        <v>0</v>
      </c>
      <c r="J247" s="24">
        <v>0</v>
      </c>
      <c r="K247" s="24">
        <v>158</v>
      </c>
      <c r="L247" s="24">
        <v>0</v>
      </c>
    </row>
    <row r="248" spans="1:12" s="24" customFormat="1" x14ac:dyDescent="0.25">
      <c r="A248" s="24" t="s">
        <v>264</v>
      </c>
      <c r="B248" s="24">
        <v>6.1280999999999999</v>
      </c>
      <c r="C248" s="24">
        <v>17.251000000000001</v>
      </c>
      <c r="D248" s="24">
        <v>8.6707999999999998</v>
      </c>
      <c r="E248" s="24">
        <v>0</v>
      </c>
      <c r="F248" s="24">
        <v>7.8002000000000002</v>
      </c>
      <c r="G248" s="24">
        <v>5.7999999999999996E-3</v>
      </c>
      <c r="H248" s="24">
        <v>6.0199999999999997E-2</v>
      </c>
      <c r="I248" s="24">
        <v>6.0699999999999997E-2</v>
      </c>
      <c r="J248" s="24">
        <v>3.09E-2</v>
      </c>
      <c r="K248" s="24">
        <v>113</v>
      </c>
      <c r="L248" s="24">
        <v>2.7300000000000001E-2</v>
      </c>
    </row>
    <row r="249" spans="1:12" s="24" customFormat="1" x14ac:dyDescent="0.25">
      <c r="A249" s="24" t="s">
        <v>75</v>
      </c>
      <c r="B249" s="24">
        <v>6.1280999999999999</v>
      </c>
      <c r="C249" s="24">
        <v>5.4001000000000001</v>
      </c>
      <c r="D249" s="24">
        <v>1.6747000000000001</v>
      </c>
      <c r="E249" s="24">
        <v>4.2333999999999996</v>
      </c>
      <c r="F249" s="24">
        <v>0</v>
      </c>
      <c r="G249" s="24">
        <v>2.0999999999999999E-3</v>
      </c>
      <c r="H249" s="24">
        <v>7.5700000000000003E-2</v>
      </c>
      <c r="I249" s="24">
        <v>7.6300000000000007E-2</v>
      </c>
      <c r="J249" s="24">
        <v>2.7699999999999999E-2</v>
      </c>
      <c r="K249" s="24">
        <v>329</v>
      </c>
      <c r="L249" s="24">
        <v>6.9000000000000006E-2</v>
      </c>
    </row>
    <row r="250" spans="1:12" s="24" customFormat="1" x14ac:dyDescent="0.25">
      <c r="A250" s="24" t="s">
        <v>74</v>
      </c>
      <c r="B250" s="24">
        <v>6.1280999999999999</v>
      </c>
      <c r="C250" s="24">
        <v>23.601800000000001</v>
      </c>
      <c r="D250" s="24">
        <v>18.319800000000001</v>
      </c>
      <c r="E250" s="24">
        <v>0</v>
      </c>
      <c r="F250" s="24">
        <v>4.6334</v>
      </c>
      <c r="G250" s="24">
        <v>1.04E-2</v>
      </c>
      <c r="H250" s="24">
        <v>0.83720000000000006</v>
      </c>
      <c r="I250" s="24">
        <v>0.84419999999999995</v>
      </c>
      <c r="J250" s="24">
        <v>0.30120000000000002</v>
      </c>
      <c r="K250" s="24">
        <v>373</v>
      </c>
      <c r="L250" s="24">
        <v>0.12039999999999999</v>
      </c>
    </row>
    <row r="251" spans="1:12" s="24" customFormat="1" x14ac:dyDescent="0.25">
      <c r="A251" s="24" t="s">
        <v>79</v>
      </c>
      <c r="B251" s="24">
        <v>6.1280999999999999</v>
      </c>
      <c r="C251" s="24">
        <v>8.1501000000000001</v>
      </c>
      <c r="D251" s="24">
        <v>2.7951000000000001</v>
      </c>
      <c r="E251" s="24">
        <v>0</v>
      </c>
      <c r="F251" s="24">
        <v>4.5</v>
      </c>
      <c r="G251" s="24">
        <v>3.5999999999999999E-3</v>
      </c>
      <c r="H251" s="24">
        <v>0.1958</v>
      </c>
      <c r="I251" s="24">
        <v>0.19750000000000001</v>
      </c>
      <c r="J251" s="24">
        <v>4.4900000000000002E-2</v>
      </c>
      <c r="K251" s="24">
        <v>471</v>
      </c>
      <c r="L251" s="24">
        <v>0.1444</v>
      </c>
    </row>
    <row r="252" spans="1:12" s="24" customFormat="1" x14ac:dyDescent="0.25">
      <c r="A252" s="24" t="s">
        <v>265</v>
      </c>
      <c r="B252" s="24">
        <v>6.1280999999999999</v>
      </c>
      <c r="C252" s="24">
        <v>2</v>
      </c>
      <c r="D252" s="24">
        <v>-0.27500000000000002</v>
      </c>
      <c r="E252" s="24">
        <v>0</v>
      </c>
      <c r="F252" s="24">
        <v>2.1667000000000001</v>
      </c>
      <c r="G252" s="24">
        <v>-5.0000000000000001E-4</v>
      </c>
      <c r="H252" s="24">
        <v>0</v>
      </c>
      <c r="I252" s="24">
        <v>0</v>
      </c>
      <c r="J252" s="24">
        <v>0</v>
      </c>
      <c r="K252" s="24">
        <v>710</v>
      </c>
      <c r="L252" s="24">
        <v>0</v>
      </c>
    </row>
    <row r="253" spans="1:12" s="24" customFormat="1" x14ac:dyDescent="0.25">
      <c r="A253" s="24" t="s">
        <v>73</v>
      </c>
      <c r="B253" s="24">
        <v>6.1280999999999999</v>
      </c>
      <c r="C253" s="24">
        <v>17.0671</v>
      </c>
      <c r="D253" s="24">
        <v>12.516</v>
      </c>
      <c r="E253" s="24">
        <v>0</v>
      </c>
      <c r="F253" s="24">
        <v>4.0999999999999996</v>
      </c>
      <c r="G253" s="24">
        <v>1.2500000000000001E-2</v>
      </c>
      <c r="H253" s="24">
        <v>0.3211</v>
      </c>
      <c r="I253" s="24">
        <v>0.32369999999999999</v>
      </c>
      <c r="J253" s="24">
        <v>0.22969999999999999</v>
      </c>
      <c r="K253" s="24">
        <v>247</v>
      </c>
      <c r="L253" s="24">
        <v>6.8900000000000003E-2</v>
      </c>
    </row>
    <row r="254" spans="1:12" s="24" customFormat="1" x14ac:dyDescent="0.25">
      <c r="A254" s="24" t="s">
        <v>72</v>
      </c>
      <c r="B254" s="24">
        <v>6.1280999999999999</v>
      </c>
      <c r="C254" s="24">
        <v>7.5000999999999998</v>
      </c>
      <c r="D254" s="24">
        <v>5.1016000000000004</v>
      </c>
      <c r="E254" s="24">
        <v>3.5</v>
      </c>
      <c r="F254" s="24">
        <v>1.7</v>
      </c>
      <c r="G254" s="24">
        <v>1.6899999999999998E-2</v>
      </c>
      <c r="H254" s="24">
        <v>0.18940000000000001</v>
      </c>
      <c r="I254" s="24">
        <v>0.191</v>
      </c>
      <c r="J254" s="24">
        <v>0.1411</v>
      </c>
      <c r="K254" s="24">
        <v>235</v>
      </c>
      <c r="L254" s="24">
        <v>7.8600000000000003E-2</v>
      </c>
    </row>
    <row r="255" spans="1:12" s="24" customFormat="1" x14ac:dyDescent="0.25">
      <c r="A255" s="24" t="s">
        <v>266</v>
      </c>
      <c r="H255" s="24">
        <v>47.930700000000002</v>
      </c>
      <c r="I255" s="24">
        <v>48.332500000000003</v>
      </c>
      <c r="J255" s="24">
        <v>60.189100000000003</v>
      </c>
    </row>
    <row r="256" spans="1:12" s="24" customFormat="1" x14ac:dyDescent="0.25">
      <c r="A256" s="24" t="s">
        <v>267</v>
      </c>
      <c r="H256" s="24">
        <v>12</v>
      </c>
      <c r="I256" s="24">
        <v>12</v>
      </c>
      <c r="J256" s="24">
        <v>20.073599999999999</v>
      </c>
    </row>
    <row r="257" spans="1:10" s="24" customFormat="1" x14ac:dyDescent="0.25">
      <c r="A257" s="24" t="s">
        <v>14</v>
      </c>
      <c r="H257" s="24">
        <v>99.268500000000003</v>
      </c>
      <c r="I257" s="24">
        <v>100</v>
      </c>
      <c r="J257" s="24">
        <v>100</v>
      </c>
    </row>
    <row r="258" spans="1:10" s="24" customFormat="1" x14ac:dyDescent="0.25">
      <c r="A258" s="24" t="s">
        <v>0</v>
      </c>
      <c r="B258" s="24" t="s">
        <v>97</v>
      </c>
    </row>
    <row r="259" spans="1:10" s="24" customFormat="1" x14ac:dyDescent="0.25">
      <c r="A259" s="24" t="s">
        <v>3</v>
      </c>
      <c r="B259" s="24">
        <v>0.41610000000000003</v>
      </c>
    </row>
    <row r="260" spans="1:10" s="24" customFormat="1" x14ac:dyDescent="0.25">
      <c r="A260" s="24" t="s">
        <v>1</v>
      </c>
      <c r="B260" s="24">
        <v>0</v>
      </c>
    </row>
    <row r="261" spans="1:10" s="24" customFormat="1" x14ac:dyDescent="0.25">
      <c r="A261" s="24" t="s">
        <v>4</v>
      </c>
      <c r="B261" s="24">
        <v>52.317</v>
      </c>
    </row>
    <row r="262" spans="1:10" s="24" customFormat="1" x14ac:dyDescent="0.25">
      <c r="A262" s="24" t="s">
        <v>13</v>
      </c>
      <c r="B262" s="24">
        <v>3.1699999999999999E-2</v>
      </c>
    </row>
    <row r="263" spans="1:10" s="24" customFormat="1" x14ac:dyDescent="0.25">
      <c r="A263" s="24" t="s">
        <v>12</v>
      </c>
      <c r="B263" s="24">
        <v>9.4000000000000004E-3</v>
      </c>
    </row>
    <row r="264" spans="1:10" s="24" customFormat="1" x14ac:dyDescent="0.25">
      <c r="A264" s="24" t="s">
        <v>8</v>
      </c>
      <c r="B264" s="24">
        <v>0</v>
      </c>
    </row>
    <row r="265" spans="1:10" s="24" customFormat="1" x14ac:dyDescent="0.25">
      <c r="A265" s="24" t="s">
        <v>2</v>
      </c>
      <c r="B265" s="24">
        <v>7.2499999999999995E-2</v>
      </c>
    </row>
    <row r="266" spans="1:10" s="24" customFormat="1" x14ac:dyDescent="0.25">
      <c r="A266" s="24" t="s">
        <v>5</v>
      </c>
      <c r="B266" s="24">
        <v>9.7699999999999995E-2</v>
      </c>
    </row>
    <row r="267" spans="1:10" s="24" customFormat="1" x14ac:dyDescent="0.25">
      <c r="A267" s="24" t="s">
        <v>6</v>
      </c>
      <c r="B267" s="24">
        <v>1.0770999999999999</v>
      </c>
    </row>
    <row r="268" spans="1:10" s="24" customFormat="1" x14ac:dyDescent="0.25">
      <c r="A268" s="24" t="s">
        <v>7</v>
      </c>
      <c r="B268" s="24">
        <v>0.2316</v>
      </c>
    </row>
    <row r="269" spans="1:10" s="24" customFormat="1" x14ac:dyDescent="0.25">
      <c r="A269" s="24" t="s">
        <v>268</v>
      </c>
      <c r="B269" s="24">
        <v>0</v>
      </c>
    </row>
    <row r="270" spans="1:10" s="24" customFormat="1" x14ac:dyDescent="0.25">
      <c r="A270" s="24" t="s">
        <v>11</v>
      </c>
      <c r="B270" s="24">
        <v>0.68679999999999997</v>
      </c>
    </row>
    <row r="271" spans="1:10" s="24" customFormat="1" x14ac:dyDescent="0.25">
      <c r="A271" s="24" t="s">
        <v>9</v>
      </c>
      <c r="B271" s="24">
        <v>0.3579</v>
      </c>
    </row>
    <row r="272" spans="1:10" s="24" customFormat="1" x14ac:dyDescent="0.25">
      <c r="A272" s="24" t="s">
        <v>10</v>
      </c>
      <c r="B272" s="24">
        <v>43.970599999999997</v>
      </c>
    </row>
    <row r="273" spans="1:12" s="24" customFormat="1" x14ac:dyDescent="0.25">
      <c r="A273" s="24" t="s">
        <v>14</v>
      </c>
      <c r="B273" s="24">
        <v>99.268500000000003</v>
      </c>
    </row>
    <row r="274" spans="1:12" s="24" customFormat="1" x14ac:dyDescent="0.25">
      <c r="A274" s="24" t="s">
        <v>122</v>
      </c>
    </row>
    <row r="275" spans="1:12" s="24" customFormat="1" x14ac:dyDescent="0.25">
      <c r="A275" s="24" t="s">
        <v>122</v>
      </c>
      <c r="B275" s="24" t="s">
        <v>276</v>
      </c>
    </row>
    <row r="276" spans="1:12" s="24" customFormat="1" x14ac:dyDescent="0.25">
      <c r="A276" s="24" t="s">
        <v>71</v>
      </c>
      <c r="B276" s="24">
        <v>6.0136000000000003</v>
      </c>
      <c r="C276" s="24">
        <v>14.2003</v>
      </c>
      <c r="D276" s="24">
        <v>10.9803</v>
      </c>
      <c r="E276" s="24">
        <v>0</v>
      </c>
      <c r="F276" s="24">
        <v>2.8</v>
      </c>
      <c r="G276" s="24">
        <v>9.4999999999999998E-3</v>
      </c>
      <c r="H276" s="24">
        <v>0.75360000000000005</v>
      </c>
      <c r="I276" s="24">
        <v>0.74950000000000006</v>
      </c>
      <c r="J276" s="24">
        <v>0.6169</v>
      </c>
      <c r="K276" s="24">
        <v>625</v>
      </c>
      <c r="L276" s="24">
        <v>0.1925</v>
      </c>
    </row>
    <row r="277" spans="1:12" s="24" customFormat="1" x14ac:dyDescent="0.25">
      <c r="A277" s="24" t="s">
        <v>80</v>
      </c>
      <c r="B277" s="24">
        <v>6.0136000000000003</v>
      </c>
      <c r="C277" s="24">
        <v>1.6667000000000001</v>
      </c>
      <c r="D277" s="24">
        <v>-0.20530000000000001</v>
      </c>
      <c r="E277" s="24">
        <v>0</v>
      </c>
      <c r="F277" s="24">
        <v>1.8</v>
      </c>
      <c r="G277" s="24">
        <v>-3.5000000000000001E-3</v>
      </c>
      <c r="H277" s="24">
        <v>0</v>
      </c>
      <c r="I277" s="24">
        <v>0</v>
      </c>
      <c r="J277" s="24">
        <v>0</v>
      </c>
      <c r="K277" s="24">
        <v>1559</v>
      </c>
      <c r="L277" s="24">
        <v>-1E-4</v>
      </c>
    </row>
    <row r="278" spans="1:12" s="24" customFormat="1" x14ac:dyDescent="0.25">
      <c r="A278" s="24" t="s">
        <v>76</v>
      </c>
      <c r="B278" s="24">
        <v>6.0136000000000003</v>
      </c>
      <c r="C278" s="24">
        <v>5882.6459999999997</v>
      </c>
      <c r="D278" s="24">
        <v>5869.1880000000001</v>
      </c>
      <c r="E278" s="24">
        <v>14.4003</v>
      </c>
      <c r="F278" s="24">
        <v>12.200200000000001</v>
      </c>
      <c r="G278" s="24">
        <v>2.1913</v>
      </c>
      <c r="H278" s="24">
        <v>39.127699999999997</v>
      </c>
      <c r="I278" s="24">
        <v>38.913499999999999</v>
      </c>
      <c r="J278" s="24">
        <v>19.424700000000001</v>
      </c>
      <c r="K278" s="24">
        <v>119</v>
      </c>
      <c r="L278" s="24">
        <v>0.48170000000000002</v>
      </c>
    </row>
    <row r="279" spans="1:12" s="24" customFormat="1" x14ac:dyDescent="0.25">
      <c r="A279" s="24" t="s">
        <v>262</v>
      </c>
      <c r="B279" s="24">
        <v>6.0136000000000003</v>
      </c>
      <c r="C279" s="24">
        <v>2.7</v>
      </c>
      <c r="D279" s="24">
        <v>0.34570000000000001</v>
      </c>
      <c r="E279" s="24">
        <v>2.65</v>
      </c>
      <c r="F279" s="24">
        <v>2.0499999999999998</v>
      </c>
      <c r="G279" s="24">
        <v>4.0000000000000002E-4</v>
      </c>
      <c r="H279" s="24">
        <v>5.7999999999999996E-3</v>
      </c>
      <c r="I279" s="24">
        <v>5.7999999999999996E-3</v>
      </c>
      <c r="J279" s="24">
        <v>3.5999999999999999E-3</v>
      </c>
      <c r="K279" s="24">
        <v>144</v>
      </c>
      <c r="L279" s="24">
        <v>1.95E-2</v>
      </c>
    </row>
    <row r="280" spans="1:12" s="24" customFormat="1" x14ac:dyDescent="0.25">
      <c r="A280" s="24" t="s">
        <v>263</v>
      </c>
      <c r="B280" s="24">
        <v>6.0136000000000003</v>
      </c>
      <c r="C280" s="24">
        <v>2.35</v>
      </c>
      <c r="D280" s="24">
        <v>0.86860000000000004</v>
      </c>
      <c r="E280" s="24">
        <v>1.6</v>
      </c>
      <c r="F280" s="24">
        <v>1.4</v>
      </c>
      <c r="G280" s="24">
        <v>1.1000000000000001E-3</v>
      </c>
      <c r="H280" s="24">
        <v>2.1000000000000001E-2</v>
      </c>
      <c r="I280" s="24">
        <v>2.0899999999999998E-2</v>
      </c>
      <c r="J280" s="24">
        <v>1.35E-2</v>
      </c>
      <c r="K280" s="24">
        <v>128</v>
      </c>
      <c r="L280" s="24">
        <v>3.1800000000000002E-2</v>
      </c>
    </row>
    <row r="281" spans="1:12" s="24" customFormat="1" x14ac:dyDescent="0.25">
      <c r="A281" s="24" t="s">
        <v>77</v>
      </c>
      <c r="B281" s="24">
        <v>6.0136000000000003</v>
      </c>
      <c r="C281" s="24">
        <v>20.584700000000002</v>
      </c>
      <c r="D281" s="24">
        <v>2.0337000000000001</v>
      </c>
      <c r="E281" s="24">
        <v>0</v>
      </c>
      <c r="F281" s="24">
        <v>17.6677</v>
      </c>
      <c r="G281" s="24">
        <v>5.0000000000000001E-4</v>
      </c>
      <c r="H281" s="24">
        <v>3.3099999999999997E-2</v>
      </c>
      <c r="I281" s="24">
        <v>3.2899999999999999E-2</v>
      </c>
      <c r="J281" s="24">
        <v>4.7999999999999996E-3</v>
      </c>
      <c r="K281" s="24">
        <v>156</v>
      </c>
      <c r="L281" s="24">
        <v>4.7899999999999998E-2</v>
      </c>
    </row>
    <row r="282" spans="1:12" s="24" customFormat="1" x14ac:dyDescent="0.25">
      <c r="A282" s="24" t="s">
        <v>264</v>
      </c>
      <c r="B282" s="24">
        <v>6.0136000000000003</v>
      </c>
      <c r="C282" s="24">
        <v>10.2003</v>
      </c>
      <c r="D282" s="24">
        <v>1.5101</v>
      </c>
      <c r="E282" s="24">
        <v>0</v>
      </c>
      <c r="F282" s="24">
        <v>7.9001999999999999</v>
      </c>
      <c r="G282" s="24">
        <v>1E-3</v>
      </c>
      <c r="H282" s="24">
        <v>1.06E-2</v>
      </c>
      <c r="I282" s="24">
        <v>1.06E-2</v>
      </c>
      <c r="J282" s="24">
        <v>5.4000000000000003E-3</v>
      </c>
      <c r="K282" s="24">
        <v>115</v>
      </c>
      <c r="L282" s="24">
        <v>2.4799999999999999E-2</v>
      </c>
    </row>
    <row r="283" spans="1:12" s="24" customFormat="1" x14ac:dyDescent="0.25">
      <c r="A283" s="24" t="s">
        <v>75</v>
      </c>
      <c r="B283" s="24">
        <v>6.0136000000000003</v>
      </c>
      <c r="C283" s="24">
        <v>5.0500999999999996</v>
      </c>
      <c r="D283" s="24">
        <v>1.3247</v>
      </c>
      <c r="E283" s="24">
        <v>4.2333999999999996</v>
      </c>
      <c r="F283" s="24">
        <v>0</v>
      </c>
      <c r="G283" s="24">
        <v>1.6999999999999999E-3</v>
      </c>
      <c r="H283" s="24">
        <v>6.1100000000000002E-2</v>
      </c>
      <c r="I283" s="24">
        <v>6.0699999999999997E-2</v>
      </c>
      <c r="J283" s="24">
        <v>2.2100000000000002E-2</v>
      </c>
      <c r="K283" s="24">
        <v>335</v>
      </c>
      <c r="L283" s="24">
        <v>6.9199999999999998E-2</v>
      </c>
    </row>
    <row r="284" spans="1:12" s="24" customFormat="1" x14ac:dyDescent="0.25">
      <c r="A284" s="24" t="s">
        <v>74</v>
      </c>
      <c r="B284" s="24">
        <v>6.0136000000000003</v>
      </c>
      <c r="C284" s="24">
        <v>4.8250999999999999</v>
      </c>
      <c r="D284" s="24">
        <v>-7.6999999999999999E-2</v>
      </c>
      <c r="E284" s="24">
        <v>0</v>
      </c>
      <c r="F284" s="24">
        <v>4.3000999999999996</v>
      </c>
      <c r="G284" s="24">
        <v>0</v>
      </c>
      <c r="H284" s="24">
        <v>0</v>
      </c>
      <c r="I284" s="24">
        <v>0</v>
      </c>
      <c r="J284" s="24">
        <v>0</v>
      </c>
      <c r="K284" s="24">
        <v>366</v>
      </c>
      <c r="L284" s="24">
        <v>-2.0000000000000001E-4</v>
      </c>
    </row>
    <row r="285" spans="1:12" s="24" customFormat="1" x14ac:dyDescent="0.25">
      <c r="A285" s="24" t="s">
        <v>79</v>
      </c>
      <c r="B285" s="24">
        <v>6.0136000000000003</v>
      </c>
      <c r="C285" s="24">
        <v>8.1250999999999998</v>
      </c>
      <c r="D285" s="24">
        <v>3.2461000000000002</v>
      </c>
      <c r="E285" s="24">
        <v>0</v>
      </c>
      <c r="F285" s="24">
        <v>4.0999999999999996</v>
      </c>
      <c r="G285" s="24">
        <v>4.1999999999999997E-3</v>
      </c>
      <c r="H285" s="24">
        <v>0.2316</v>
      </c>
      <c r="I285" s="24">
        <v>0.2303</v>
      </c>
      <c r="J285" s="24">
        <v>5.2600000000000001E-2</v>
      </c>
      <c r="K285" s="24">
        <v>457</v>
      </c>
      <c r="L285" s="24">
        <v>0.14319999999999999</v>
      </c>
    </row>
    <row r="286" spans="1:12" s="24" customFormat="1" x14ac:dyDescent="0.25">
      <c r="A286" s="24" t="s">
        <v>265</v>
      </c>
      <c r="B286" s="24">
        <v>6.0136000000000003</v>
      </c>
      <c r="C286" s="24">
        <v>2.1</v>
      </c>
      <c r="D286" s="24">
        <v>-3.5000000000000003E-2</v>
      </c>
      <c r="E286" s="24">
        <v>0</v>
      </c>
      <c r="F286" s="24">
        <v>2.0333000000000001</v>
      </c>
      <c r="G286" s="24">
        <v>-1E-4</v>
      </c>
      <c r="H286" s="24">
        <v>0</v>
      </c>
      <c r="I286" s="24">
        <v>0</v>
      </c>
      <c r="J286" s="24">
        <v>0</v>
      </c>
      <c r="K286" s="24">
        <v>702</v>
      </c>
      <c r="L286" s="24">
        <v>-2.9999999999999997E-4</v>
      </c>
    </row>
    <row r="287" spans="1:12" s="24" customFormat="1" x14ac:dyDescent="0.25">
      <c r="A287" s="24" t="s">
        <v>73</v>
      </c>
      <c r="B287" s="24">
        <v>6.0136000000000003</v>
      </c>
      <c r="C287" s="24">
        <v>4.2333999999999996</v>
      </c>
      <c r="D287" s="24">
        <v>-0.87270000000000003</v>
      </c>
      <c r="E287" s="24">
        <v>0</v>
      </c>
      <c r="F287" s="24">
        <v>4.5999999999999996</v>
      </c>
      <c r="G287" s="24">
        <v>-8.9999999999999998E-4</v>
      </c>
      <c r="H287" s="24">
        <v>0</v>
      </c>
      <c r="I287" s="24">
        <v>0</v>
      </c>
      <c r="J287" s="24">
        <v>0</v>
      </c>
      <c r="K287" s="24">
        <v>266</v>
      </c>
      <c r="L287" s="24">
        <v>0</v>
      </c>
    </row>
    <row r="288" spans="1:12" s="24" customFormat="1" x14ac:dyDescent="0.25">
      <c r="A288" s="24" t="s">
        <v>72</v>
      </c>
      <c r="B288" s="24">
        <v>6.0136000000000003</v>
      </c>
      <c r="C288" s="24">
        <v>3.7</v>
      </c>
      <c r="D288" s="24">
        <v>0.71789999999999998</v>
      </c>
      <c r="E288" s="24">
        <v>3.9</v>
      </c>
      <c r="F288" s="24">
        <v>2.4</v>
      </c>
      <c r="G288" s="24">
        <v>2.3999999999999998E-3</v>
      </c>
      <c r="H288" s="24">
        <v>2.7199999999999998E-2</v>
      </c>
      <c r="I288" s="24">
        <v>2.7E-2</v>
      </c>
      <c r="J288" s="24">
        <v>2.01E-2</v>
      </c>
      <c r="K288" s="24">
        <v>269</v>
      </c>
      <c r="L288" s="24">
        <v>6.5699999999999995E-2</v>
      </c>
    </row>
    <row r="289" spans="1:10" s="24" customFormat="1" x14ac:dyDescent="0.25">
      <c r="A289" s="24" t="s">
        <v>266</v>
      </c>
      <c r="H289" s="24">
        <v>48.212600000000002</v>
      </c>
      <c r="I289" s="24">
        <v>47.948700000000002</v>
      </c>
      <c r="J289" s="24">
        <v>59.957000000000001</v>
      </c>
    </row>
    <row r="290" spans="1:10" s="24" customFormat="1" x14ac:dyDescent="0.25">
      <c r="A290" s="24" t="s">
        <v>267</v>
      </c>
      <c r="H290" s="24">
        <v>12</v>
      </c>
      <c r="I290" s="24">
        <v>12</v>
      </c>
      <c r="J290" s="24">
        <v>19.879200000000001</v>
      </c>
    </row>
    <row r="291" spans="1:10" s="24" customFormat="1" x14ac:dyDescent="0.25">
      <c r="A291" s="24" t="s">
        <v>14</v>
      </c>
      <c r="H291" s="24">
        <v>100.48439999999999</v>
      </c>
      <c r="I291" s="24">
        <v>100</v>
      </c>
      <c r="J291" s="24">
        <v>100</v>
      </c>
    </row>
    <row r="292" spans="1:10" s="24" customFormat="1" x14ac:dyDescent="0.25">
      <c r="A292" s="24" t="s">
        <v>0</v>
      </c>
      <c r="B292" s="24" t="s">
        <v>97</v>
      </c>
    </row>
    <row r="293" spans="1:10" s="24" customFormat="1" x14ac:dyDescent="0.25">
      <c r="A293" s="24" t="s">
        <v>3</v>
      </c>
      <c r="B293" s="24">
        <v>1.2497</v>
      </c>
    </row>
    <row r="294" spans="1:10" s="24" customFormat="1" x14ac:dyDescent="0.25">
      <c r="A294" s="24" t="s">
        <v>1</v>
      </c>
      <c r="B294" s="24">
        <v>0</v>
      </c>
    </row>
    <row r="295" spans="1:10" s="24" customFormat="1" x14ac:dyDescent="0.25">
      <c r="A295" s="24" t="s">
        <v>4</v>
      </c>
      <c r="B295" s="24">
        <v>54.747399999999999</v>
      </c>
    </row>
    <row r="296" spans="1:10" s="24" customFormat="1" x14ac:dyDescent="0.25">
      <c r="A296" s="24" t="s">
        <v>13</v>
      </c>
      <c r="B296" s="24">
        <v>1.46E-2</v>
      </c>
    </row>
    <row r="297" spans="1:10" s="24" customFormat="1" x14ac:dyDescent="0.25">
      <c r="A297" s="24" t="s">
        <v>12</v>
      </c>
      <c r="B297" s="24">
        <v>4.82E-2</v>
      </c>
    </row>
    <row r="298" spans="1:10" s="24" customFormat="1" x14ac:dyDescent="0.25">
      <c r="A298" s="24" t="s">
        <v>8</v>
      </c>
      <c r="B298" s="24">
        <v>3.6900000000000002E-2</v>
      </c>
    </row>
    <row r="299" spans="1:10" s="24" customFormat="1" x14ac:dyDescent="0.25">
      <c r="A299" s="24" t="s">
        <v>2</v>
      </c>
      <c r="B299" s="24">
        <v>1.2800000000000001E-2</v>
      </c>
    </row>
    <row r="300" spans="1:10" s="24" customFormat="1" x14ac:dyDescent="0.25">
      <c r="A300" s="24" t="s">
        <v>5</v>
      </c>
      <c r="B300" s="24">
        <v>7.8899999999999998E-2</v>
      </c>
    </row>
    <row r="301" spans="1:10" s="24" customFormat="1" x14ac:dyDescent="0.25">
      <c r="A301" s="24" t="s">
        <v>6</v>
      </c>
      <c r="B301" s="24">
        <v>0</v>
      </c>
    </row>
    <row r="302" spans="1:10" s="24" customFormat="1" x14ac:dyDescent="0.25">
      <c r="A302" s="24" t="s">
        <v>7</v>
      </c>
      <c r="B302" s="24">
        <v>0.27389999999999998</v>
      </c>
    </row>
    <row r="303" spans="1:10" s="24" customFormat="1" x14ac:dyDescent="0.25">
      <c r="A303" s="24" t="s">
        <v>268</v>
      </c>
      <c r="B303" s="24">
        <v>0</v>
      </c>
    </row>
    <row r="304" spans="1:10" s="24" customFormat="1" x14ac:dyDescent="0.25">
      <c r="A304" s="24" t="s">
        <v>11</v>
      </c>
      <c r="B304" s="24">
        <v>0</v>
      </c>
    </row>
    <row r="305" spans="1:12" s="24" customFormat="1" x14ac:dyDescent="0.25">
      <c r="A305" s="24" t="s">
        <v>9</v>
      </c>
      <c r="B305" s="24">
        <v>5.1400000000000001E-2</v>
      </c>
    </row>
    <row r="306" spans="1:12" s="24" customFormat="1" x14ac:dyDescent="0.25">
      <c r="A306" s="24" t="s">
        <v>10</v>
      </c>
      <c r="B306" s="24">
        <v>43.970599999999997</v>
      </c>
    </row>
    <row r="307" spans="1:12" s="24" customFormat="1" x14ac:dyDescent="0.25">
      <c r="A307" s="24" t="s">
        <v>14</v>
      </c>
      <c r="B307" s="24">
        <v>100.48439999999999</v>
      </c>
    </row>
    <row r="308" spans="1:12" s="24" customFormat="1" x14ac:dyDescent="0.25">
      <c r="A308" s="24" t="s">
        <v>122</v>
      </c>
    </row>
    <row r="309" spans="1:12" s="24" customFormat="1" x14ac:dyDescent="0.25">
      <c r="A309" s="24" t="s">
        <v>122</v>
      </c>
      <c r="B309" s="24" t="s">
        <v>277</v>
      </c>
    </row>
    <row r="310" spans="1:12" s="24" customFormat="1" x14ac:dyDescent="0.25">
      <c r="A310" s="24" t="s">
        <v>71</v>
      </c>
      <c r="B310" s="24">
        <v>6.1326000000000001</v>
      </c>
      <c r="C310" s="24">
        <v>19.3005</v>
      </c>
      <c r="D310" s="24">
        <v>16.253</v>
      </c>
      <c r="E310" s="24">
        <v>0</v>
      </c>
      <c r="F310" s="24">
        <v>2.65</v>
      </c>
      <c r="G310" s="24">
        <v>1.38E-2</v>
      </c>
      <c r="H310" s="24">
        <v>1.0931999999999999</v>
      </c>
      <c r="I310" s="24">
        <v>1.0974999999999999</v>
      </c>
      <c r="J310" s="24">
        <v>0.89859999999999995</v>
      </c>
      <c r="K310" s="24">
        <v>594</v>
      </c>
      <c r="L310" s="24">
        <v>0.21390000000000001</v>
      </c>
    </row>
    <row r="311" spans="1:12" s="24" customFormat="1" x14ac:dyDescent="0.25">
      <c r="A311" s="24" t="s">
        <v>80</v>
      </c>
      <c r="B311" s="24">
        <v>6.1326000000000001</v>
      </c>
      <c r="C311" s="24">
        <v>0.93330000000000002</v>
      </c>
      <c r="D311" s="24">
        <v>-0.31469999999999998</v>
      </c>
      <c r="E311" s="24">
        <v>0</v>
      </c>
      <c r="F311" s="24">
        <v>1.2</v>
      </c>
      <c r="G311" s="24">
        <v>-5.3E-3</v>
      </c>
      <c r="H311" s="24">
        <v>0</v>
      </c>
      <c r="I311" s="24">
        <v>0</v>
      </c>
      <c r="J311" s="24">
        <v>0</v>
      </c>
      <c r="K311" s="24">
        <v>1226</v>
      </c>
      <c r="L311" s="24">
        <v>0</v>
      </c>
    </row>
    <row r="312" spans="1:12" s="24" customFormat="1" x14ac:dyDescent="0.25">
      <c r="A312" s="24" t="s">
        <v>76</v>
      </c>
      <c r="B312" s="24">
        <v>6.1326000000000001</v>
      </c>
      <c r="C312" s="24">
        <v>5827.0079999999998</v>
      </c>
      <c r="D312" s="24">
        <v>5813.2370000000001</v>
      </c>
      <c r="E312" s="24">
        <v>15.7003</v>
      </c>
      <c r="F312" s="24">
        <v>11.200200000000001</v>
      </c>
      <c r="G312" s="24">
        <v>2.1282999999999999</v>
      </c>
      <c r="H312" s="24">
        <v>38.058399999999999</v>
      </c>
      <c r="I312" s="24">
        <v>38.207099999999997</v>
      </c>
      <c r="J312" s="24">
        <v>18.969799999999999</v>
      </c>
      <c r="K312" s="24">
        <v>118</v>
      </c>
      <c r="L312" s="24">
        <v>0.46970000000000001</v>
      </c>
    </row>
    <row r="313" spans="1:12" s="24" customFormat="1" x14ac:dyDescent="0.25">
      <c r="A313" s="24" t="s">
        <v>262</v>
      </c>
      <c r="B313" s="24">
        <v>6.1326000000000001</v>
      </c>
      <c r="C313" s="24">
        <v>2.9333999999999998</v>
      </c>
      <c r="D313" s="24">
        <v>1.1508</v>
      </c>
      <c r="E313" s="24">
        <v>2.2999999999999998</v>
      </c>
      <c r="F313" s="24">
        <v>1.25</v>
      </c>
      <c r="G313" s="24">
        <v>1.4E-3</v>
      </c>
      <c r="H313" s="24">
        <v>1.9099999999999999E-2</v>
      </c>
      <c r="I313" s="24">
        <v>1.9199999999999998E-2</v>
      </c>
      <c r="J313" s="24">
        <v>1.1900000000000001E-2</v>
      </c>
      <c r="K313" s="24">
        <v>122</v>
      </c>
      <c r="L313" s="24">
        <v>1.8800000000000001E-2</v>
      </c>
    </row>
    <row r="314" spans="1:12" s="24" customFormat="1" x14ac:dyDescent="0.25">
      <c r="A314" s="24" t="s">
        <v>263</v>
      </c>
      <c r="B314" s="24">
        <v>6.1326000000000001</v>
      </c>
      <c r="C314" s="24">
        <v>3.55</v>
      </c>
      <c r="D314" s="24">
        <v>1.9536</v>
      </c>
      <c r="E314" s="24">
        <v>1.3</v>
      </c>
      <c r="F314" s="24">
        <v>1.8</v>
      </c>
      <c r="G314" s="24">
        <v>2.3999999999999998E-3</v>
      </c>
      <c r="H314" s="24">
        <v>4.6399999999999997E-2</v>
      </c>
      <c r="I314" s="24">
        <v>4.6600000000000003E-2</v>
      </c>
      <c r="J314" s="24">
        <v>0.03</v>
      </c>
      <c r="K314" s="24">
        <v>130</v>
      </c>
      <c r="L314" s="24">
        <v>3.6200000000000003E-2</v>
      </c>
    </row>
    <row r="315" spans="1:12" s="24" customFormat="1" x14ac:dyDescent="0.25">
      <c r="A315" s="24" t="s">
        <v>77</v>
      </c>
      <c r="B315" s="24">
        <v>6.1326000000000001</v>
      </c>
      <c r="C315" s="24">
        <v>18.1511</v>
      </c>
      <c r="D315" s="24">
        <v>0.65010000000000001</v>
      </c>
      <c r="E315" s="24">
        <v>0</v>
      </c>
      <c r="F315" s="24">
        <v>16.6676</v>
      </c>
      <c r="G315" s="24">
        <v>1E-4</v>
      </c>
      <c r="H315" s="24">
        <v>1.04E-2</v>
      </c>
      <c r="I315" s="24">
        <v>1.04E-2</v>
      </c>
      <c r="J315" s="24">
        <v>1.5E-3</v>
      </c>
      <c r="K315" s="24">
        <v>148</v>
      </c>
      <c r="L315" s="24">
        <v>4.4999999999999998E-2</v>
      </c>
    </row>
    <row r="316" spans="1:12" s="24" customFormat="1" x14ac:dyDescent="0.25">
      <c r="A316" s="24" t="s">
        <v>264</v>
      </c>
      <c r="B316" s="24">
        <v>6.1326000000000001</v>
      </c>
      <c r="C316" s="24">
        <v>6.9501999999999997</v>
      </c>
      <c r="D316" s="24">
        <v>-2.2900999999999998</v>
      </c>
      <c r="E316" s="24">
        <v>0</v>
      </c>
      <c r="F316" s="24">
        <v>8.4001999999999999</v>
      </c>
      <c r="G316" s="24">
        <v>-1.5E-3</v>
      </c>
      <c r="H316" s="24">
        <v>0</v>
      </c>
      <c r="I316" s="24">
        <v>0</v>
      </c>
      <c r="J316" s="24">
        <v>0</v>
      </c>
      <c r="K316" s="24">
        <v>117</v>
      </c>
      <c r="L316" s="24">
        <v>0</v>
      </c>
    </row>
    <row r="317" spans="1:12" s="24" customFormat="1" x14ac:dyDescent="0.25">
      <c r="A317" s="24" t="s">
        <v>75</v>
      </c>
      <c r="B317" s="24">
        <v>6.1326000000000001</v>
      </c>
      <c r="C317" s="24">
        <v>4.4500999999999999</v>
      </c>
      <c r="D317" s="24">
        <v>0.4607</v>
      </c>
      <c r="E317" s="24">
        <v>4.5334000000000003</v>
      </c>
      <c r="F317" s="24">
        <v>0</v>
      </c>
      <c r="G317" s="24">
        <v>5.9999999999999995E-4</v>
      </c>
      <c r="H317" s="24">
        <v>2.0799999999999999E-2</v>
      </c>
      <c r="I317" s="24">
        <v>2.0899999999999998E-2</v>
      </c>
      <c r="J317" s="24">
        <v>7.6E-3</v>
      </c>
      <c r="K317" s="24">
        <v>340</v>
      </c>
      <c r="L317" s="24">
        <v>6.7000000000000004E-2</v>
      </c>
    </row>
    <row r="318" spans="1:12" s="24" customFormat="1" x14ac:dyDescent="0.25">
      <c r="A318" s="24" t="s">
        <v>74</v>
      </c>
      <c r="B318" s="24">
        <v>6.1326000000000001</v>
      </c>
      <c r="C318" s="24">
        <v>6.7251000000000003</v>
      </c>
      <c r="D318" s="24">
        <v>2.4310999999999998</v>
      </c>
      <c r="E318" s="24">
        <v>0</v>
      </c>
      <c r="F318" s="24">
        <v>3.7667000000000002</v>
      </c>
      <c r="G318" s="24">
        <v>1.4E-3</v>
      </c>
      <c r="H318" s="24">
        <v>0.1111</v>
      </c>
      <c r="I318" s="24">
        <v>0.1116</v>
      </c>
      <c r="J318" s="24">
        <v>3.9800000000000002E-2</v>
      </c>
      <c r="K318" s="24">
        <v>335</v>
      </c>
      <c r="L318" s="24">
        <v>7.6499999999999999E-2</v>
      </c>
    </row>
    <row r="319" spans="1:12" s="24" customFormat="1" x14ac:dyDescent="0.25">
      <c r="A319" s="24" t="s">
        <v>79</v>
      </c>
      <c r="B319" s="24">
        <v>6.1326000000000001</v>
      </c>
      <c r="C319" s="24">
        <v>7.5500999999999996</v>
      </c>
      <c r="D319" s="24">
        <v>2.9685999999999999</v>
      </c>
      <c r="E319" s="24">
        <v>0</v>
      </c>
      <c r="F319" s="24">
        <v>3.85</v>
      </c>
      <c r="G319" s="24">
        <v>3.8E-3</v>
      </c>
      <c r="H319" s="24">
        <v>0.20810000000000001</v>
      </c>
      <c r="I319" s="24">
        <v>0.20899999999999999</v>
      </c>
      <c r="J319" s="24">
        <v>4.7500000000000001E-2</v>
      </c>
      <c r="K319" s="24">
        <v>434</v>
      </c>
      <c r="L319" s="24">
        <v>0.13600000000000001</v>
      </c>
    </row>
    <row r="320" spans="1:12" s="24" customFormat="1" x14ac:dyDescent="0.25">
      <c r="A320" s="24" t="s">
        <v>265</v>
      </c>
      <c r="B320" s="24">
        <v>6.1326000000000001</v>
      </c>
      <c r="C320" s="24">
        <v>1.45</v>
      </c>
      <c r="D320" s="24">
        <v>-0.68500000000000005</v>
      </c>
      <c r="E320" s="24">
        <v>0</v>
      </c>
      <c r="F320" s="24">
        <v>2.0333000000000001</v>
      </c>
      <c r="G320" s="24">
        <v>-1.2999999999999999E-3</v>
      </c>
      <c r="H320" s="24">
        <v>0</v>
      </c>
      <c r="I320" s="24">
        <v>0</v>
      </c>
      <c r="J320" s="24">
        <v>0</v>
      </c>
      <c r="K320" s="24">
        <v>688</v>
      </c>
      <c r="L320" s="24">
        <v>0</v>
      </c>
    </row>
    <row r="321" spans="1:12" s="24" customFormat="1" x14ac:dyDescent="0.25">
      <c r="A321" s="24" t="s">
        <v>73</v>
      </c>
      <c r="B321" s="24">
        <v>6.1326000000000001</v>
      </c>
      <c r="C321" s="24">
        <v>4.8</v>
      </c>
      <c r="D321" s="24">
        <v>0.74850000000000005</v>
      </c>
      <c r="E321" s="24">
        <v>0</v>
      </c>
      <c r="F321" s="24">
        <v>3.65</v>
      </c>
      <c r="G321" s="24">
        <v>6.9999999999999999E-4</v>
      </c>
      <c r="H321" s="24">
        <v>1.9199999999999998E-2</v>
      </c>
      <c r="I321" s="24">
        <v>1.9300000000000001E-2</v>
      </c>
      <c r="J321" s="24">
        <v>1.37E-2</v>
      </c>
      <c r="K321" s="24">
        <v>233</v>
      </c>
      <c r="L321" s="24">
        <v>4.6399999999999997E-2</v>
      </c>
    </row>
    <row r="322" spans="1:12" s="24" customFormat="1" x14ac:dyDescent="0.25">
      <c r="A322" s="24" t="s">
        <v>72</v>
      </c>
      <c r="B322" s="24">
        <v>6.1326000000000001</v>
      </c>
      <c r="C322" s="24">
        <v>2.5499999999999998</v>
      </c>
      <c r="D322" s="24">
        <v>-0.16039999999999999</v>
      </c>
      <c r="E322" s="24">
        <v>3.2</v>
      </c>
      <c r="F322" s="24">
        <v>2.4</v>
      </c>
      <c r="G322" s="24">
        <v>-5.0000000000000001E-4</v>
      </c>
      <c r="H322" s="24">
        <v>0</v>
      </c>
      <c r="I322" s="24">
        <v>0</v>
      </c>
      <c r="J322" s="24">
        <v>0</v>
      </c>
      <c r="K322" s="24">
        <v>254</v>
      </c>
      <c r="L322" s="24">
        <v>-1E-4</v>
      </c>
    </row>
    <row r="323" spans="1:12" s="24" customFormat="1" x14ac:dyDescent="0.25">
      <c r="A323" s="24" t="s">
        <v>266</v>
      </c>
      <c r="H323" s="24">
        <v>48.070799999999998</v>
      </c>
      <c r="I323" s="24">
        <v>48.258499999999998</v>
      </c>
      <c r="J323" s="24">
        <v>60.020800000000001</v>
      </c>
    </row>
    <row r="324" spans="1:12" s="24" customFormat="1" x14ac:dyDescent="0.25">
      <c r="A324" s="24" t="s">
        <v>267</v>
      </c>
      <c r="H324" s="24">
        <v>12</v>
      </c>
      <c r="I324" s="24">
        <v>12</v>
      </c>
      <c r="J324" s="24">
        <v>19.959099999999999</v>
      </c>
    </row>
    <row r="325" spans="1:12" s="24" customFormat="1" x14ac:dyDescent="0.25">
      <c r="A325" s="24" t="s">
        <v>14</v>
      </c>
      <c r="H325" s="24">
        <v>99.657700000000006</v>
      </c>
      <c r="I325" s="24">
        <v>100</v>
      </c>
      <c r="J325" s="24">
        <v>100</v>
      </c>
    </row>
    <row r="326" spans="1:12" s="24" customFormat="1" x14ac:dyDescent="0.25">
      <c r="A326" s="24" t="s">
        <v>0</v>
      </c>
      <c r="B326" s="24" t="s">
        <v>97</v>
      </c>
    </row>
    <row r="327" spans="1:12" s="24" customFormat="1" x14ac:dyDescent="0.25">
      <c r="A327" s="24" t="s">
        <v>3</v>
      </c>
      <c r="B327" s="24">
        <v>1.8129</v>
      </c>
    </row>
    <row r="328" spans="1:12" s="24" customFormat="1" x14ac:dyDescent="0.25">
      <c r="A328" s="24" t="s">
        <v>1</v>
      </c>
      <c r="B328" s="24">
        <v>0</v>
      </c>
    </row>
    <row r="329" spans="1:12" s="24" customFormat="1" x14ac:dyDescent="0.25">
      <c r="A329" s="24" t="s">
        <v>4</v>
      </c>
      <c r="B329" s="24">
        <v>53.251300000000001</v>
      </c>
    </row>
    <row r="330" spans="1:12" s="24" customFormat="1" x14ac:dyDescent="0.25">
      <c r="A330" s="24" t="s">
        <v>13</v>
      </c>
      <c r="B330" s="24">
        <v>4.7699999999999999E-2</v>
      </c>
    </row>
    <row r="331" spans="1:12" s="24" customFormat="1" x14ac:dyDescent="0.25">
      <c r="A331" s="24" t="s">
        <v>12</v>
      </c>
      <c r="B331" s="24">
        <v>0.10639999999999999</v>
      </c>
    </row>
    <row r="332" spans="1:12" s="24" customFormat="1" x14ac:dyDescent="0.25">
      <c r="A332" s="24" t="s">
        <v>8</v>
      </c>
      <c r="B332" s="24">
        <v>1.1599999999999999E-2</v>
      </c>
    </row>
    <row r="333" spans="1:12" s="24" customFormat="1" x14ac:dyDescent="0.25">
      <c r="A333" s="24" t="s">
        <v>2</v>
      </c>
      <c r="B333" s="24">
        <v>0</v>
      </c>
    </row>
    <row r="334" spans="1:12" s="24" customFormat="1" x14ac:dyDescent="0.25">
      <c r="A334" s="24" t="s">
        <v>5</v>
      </c>
      <c r="B334" s="24">
        <v>2.69E-2</v>
      </c>
    </row>
    <row r="335" spans="1:12" s="24" customFormat="1" x14ac:dyDescent="0.25">
      <c r="A335" s="24" t="s">
        <v>6</v>
      </c>
      <c r="B335" s="24">
        <v>0.14299999999999999</v>
      </c>
    </row>
    <row r="336" spans="1:12" s="24" customFormat="1" x14ac:dyDescent="0.25">
      <c r="A336" s="24" t="s">
        <v>7</v>
      </c>
      <c r="B336" s="24">
        <v>0.24610000000000001</v>
      </c>
    </row>
    <row r="337" spans="1:12" s="24" customFormat="1" x14ac:dyDescent="0.25">
      <c r="A337" s="24" t="s">
        <v>268</v>
      </c>
      <c r="B337" s="24">
        <v>0</v>
      </c>
    </row>
    <row r="338" spans="1:12" s="24" customFormat="1" x14ac:dyDescent="0.25">
      <c r="A338" s="24" t="s">
        <v>11</v>
      </c>
      <c r="B338" s="24">
        <v>4.1099999999999998E-2</v>
      </c>
    </row>
    <row r="339" spans="1:12" s="24" customFormat="1" x14ac:dyDescent="0.25">
      <c r="A339" s="24" t="s">
        <v>9</v>
      </c>
      <c r="B339" s="24">
        <v>0</v>
      </c>
    </row>
    <row r="340" spans="1:12" s="24" customFormat="1" x14ac:dyDescent="0.25">
      <c r="A340" s="24" t="s">
        <v>10</v>
      </c>
      <c r="B340" s="24">
        <v>43.970599999999997</v>
      </c>
    </row>
    <row r="341" spans="1:12" s="24" customFormat="1" x14ac:dyDescent="0.25">
      <c r="A341" s="24" t="s">
        <v>14</v>
      </c>
      <c r="B341" s="24">
        <v>99.657700000000006</v>
      </c>
    </row>
    <row r="342" spans="1:12" s="24" customFormat="1" x14ac:dyDescent="0.25">
      <c r="A342" s="24" t="s">
        <v>122</v>
      </c>
    </row>
    <row r="343" spans="1:12" s="24" customFormat="1" x14ac:dyDescent="0.25">
      <c r="A343" s="24" t="s">
        <v>122</v>
      </c>
      <c r="B343" s="24" t="s">
        <v>278</v>
      </c>
    </row>
    <row r="344" spans="1:12" s="24" customFormat="1" x14ac:dyDescent="0.25">
      <c r="A344" s="24" t="s">
        <v>71</v>
      </c>
      <c r="B344" s="24">
        <v>6.0533000000000001</v>
      </c>
      <c r="C344" s="24">
        <v>5.7</v>
      </c>
      <c r="D344" s="24">
        <v>2.5950000000000002</v>
      </c>
      <c r="E344" s="24">
        <v>0</v>
      </c>
      <c r="F344" s="24">
        <v>2.7</v>
      </c>
      <c r="G344" s="24">
        <v>2.2000000000000001E-3</v>
      </c>
      <c r="H344" s="24">
        <v>0.17780000000000001</v>
      </c>
      <c r="I344" s="24">
        <v>0.1782</v>
      </c>
      <c r="J344" s="24">
        <v>0.1464</v>
      </c>
      <c r="K344" s="24">
        <v>611</v>
      </c>
      <c r="L344" s="24">
        <v>0.13639999999999999</v>
      </c>
    </row>
    <row r="345" spans="1:12" s="24" customFormat="1" x14ac:dyDescent="0.25">
      <c r="A345" s="24" t="s">
        <v>80</v>
      </c>
      <c r="B345" s="24">
        <v>6.0533000000000001</v>
      </c>
      <c r="C345" s="24">
        <v>1.5333000000000001</v>
      </c>
      <c r="D345" s="24">
        <v>0.35470000000000002</v>
      </c>
      <c r="E345" s="24">
        <v>0</v>
      </c>
      <c r="F345" s="24">
        <v>1.1333</v>
      </c>
      <c r="G345" s="24">
        <v>6.1000000000000004E-3</v>
      </c>
      <c r="H345" s="24">
        <v>6.88E-2</v>
      </c>
      <c r="I345" s="24">
        <v>6.8900000000000003E-2</v>
      </c>
      <c r="J345" s="24">
        <v>5.9900000000000002E-2</v>
      </c>
      <c r="K345" s="24">
        <v>1207</v>
      </c>
      <c r="L345" s="24">
        <v>0.24740000000000001</v>
      </c>
    </row>
    <row r="346" spans="1:12" s="24" customFormat="1" x14ac:dyDescent="0.25">
      <c r="A346" s="24" t="s">
        <v>76</v>
      </c>
      <c r="B346" s="24">
        <v>6.0533000000000001</v>
      </c>
      <c r="C346" s="24">
        <v>5885.3869999999997</v>
      </c>
      <c r="D346" s="24">
        <v>5872.1580000000004</v>
      </c>
      <c r="E346" s="24">
        <v>14.3003</v>
      </c>
      <c r="F346" s="24">
        <v>11.8002</v>
      </c>
      <c r="G346" s="24">
        <v>2.1779999999999999</v>
      </c>
      <c r="H346" s="24">
        <v>38.8889</v>
      </c>
      <c r="I346" s="24">
        <v>38.974499999999999</v>
      </c>
      <c r="J346" s="24">
        <v>19.4194</v>
      </c>
      <c r="K346" s="24">
        <v>117</v>
      </c>
      <c r="L346" s="24">
        <v>0.47870000000000001</v>
      </c>
    </row>
    <row r="347" spans="1:12" s="24" customFormat="1" x14ac:dyDescent="0.25">
      <c r="A347" s="24" t="s">
        <v>262</v>
      </c>
      <c r="B347" s="24">
        <v>6.0533000000000001</v>
      </c>
      <c r="C347" s="24">
        <v>2.1</v>
      </c>
      <c r="D347" s="24">
        <v>0.29709999999999998</v>
      </c>
      <c r="E347" s="24">
        <v>2</v>
      </c>
      <c r="F347" s="24">
        <v>1.6</v>
      </c>
      <c r="G347" s="24">
        <v>4.0000000000000002E-4</v>
      </c>
      <c r="H347" s="24">
        <v>5.0000000000000001E-3</v>
      </c>
      <c r="I347" s="24">
        <v>5.0000000000000001E-3</v>
      </c>
      <c r="J347" s="24">
        <v>3.0999999999999999E-3</v>
      </c>
      <c r="K347" s="24">
        <v>125</v>
      </c>
      <c r="L347" s="24">
        <v>1.7000000000000001E-2</v>
      </c>
    </row>
    <row r="348" spans="1:12" s="24" customFormat="1" x14ac:dyDescent="0.25">
      <c r="A348" s="24" t="s">
        <v>263</v>
      </c>
      <c r="B348" s="24">
        <v>6.0533000000000001</v>
      </c>
      <c r="C348" s="24">
        <v>2.4500000000000002</v>
      </c>
      <c r="D348" s="24">
        <v>0.85709999999999997</v>
      </c>
      <c r="E348" s="24">
        <v>1</v>
      </c>
      <c r="F348" s="24">
        <v>2</v>
      </c>
      <c r="G348" s="24">
        <v>1.1000000000000001E-3</v>
      </c>
      <c r="H348" s="24">
        <v>2.06E-2</v>
      </c>
      <c r="I348" s="24">
        <v>2.06E-2</v>
      </c>
      <c r="J348" s="24">
        <v>1.3299999999999999E-2</v>
      </c>
      <c r="K348" s="24">
        <v>132</v>
      </c>
      <c r="L348" s="24">
        <v>3.2399999999999998E-2</v>
      </c>
    </row>
    <row r="349" spans="1:12" s="24" customFormat="1" x14ac:dyDescent="0.25">
      <c r="A349" s="24" t="s">
        <v>77</v>
      </c>
      <c r="B349" s="24">
        <v>6.0533000000000001</v>
      </c>
      <c r="C349" s="24">
        <v>17.9344</v>
      </c>
      <c r="D349" s="24">
        <v>0.25840000000000002</v>
      </c>
      <c r="E349" s="24">
        <v>0</v>
      </c>
      <c r="F349" s="24">
        <v>16.834299999999999</v>
      </c>
      <c r="G349" s="24">
        <v>1E-4</v>
      </c>
      <c r="H349" s="24">
        <v>4.1999999999999997E-3</v>
      </c>
      <c r="I349" s="24">
        <v>4.1999999999999997E-3</v>
      </c>
      <c r="J349" s="24">
        <v>5.9999999999999995E-4</v>
      </c>
      <c r="K349" s="24">
        <v>151</v>
      </c>
      <c r="L349" s="24">
        <v>4.5699999999999998E-2</v>
      </c>
    </row>
    <row r="350" spans="1:12" s="24" customFormat="1" x14ac:dyDescent="0.25">
      <c r="A350" s="24" t="s">
        <v>264</v>
      </c>
      <c r="B350" s="24">
        <v>6.0533000000000001</v>
      </c>
      <c r="C350" s="24">
        <v>8.6501999999999999</v>
      </c>
      <c r="D350" s="24">
        <v>1.0601</v>
      </c>
      <c r="E350" s="24">
        <v>0</v>
      </c>
      <c r="F350" s="24">
        <v>6.9001999999999999</v>
      </c>
      <c r="G350" s="24">
        <v>6.9999999999999999E-4</v>
      </c>
      <c r="H350" s="24">
        <v>7.4000000000000003E-3</v>
      </c>
      <c r="I350" s="24">
        <v>7.4000000000000003E-3</v>
      </c>
      <c r="J350" s="24">
        <v>3.8E-3</v>
      </c>
      <c r="K350" s="24">
        <v>107</v>
      </c>
      <c r="L350" s="24">
        <v>2.29E-2</v>
      </c>
    </row>
    <row r="351" spans="1:12" s="24" customFormat="1" x14ac:dyDescent="0.25">
      <c r="A351" s="24" t="s">
        <v>75</v>
      </c>
      <c r="B351" s="24">
        <v>6.0533000000000001</v>
      </c>
      <c r="C351" s="24">
        <v>3.9500999999999999</v>
      </c>
      <c r="D351" s="24">
        <v>4.87E-2</v>
      </c>
      <c r="E351" s="24">
        <v>4.4333999999999998</v>
      </c>
      <c r="F351" s="24">
        <v>0</v>
      </c>
      <c r="G351" s="24">
        <v>1E-4</v>
      </c>
      <c r="H351" s="24">
        <v>2.2000000000000001E-3</v>
      </c>
      <c r="I351" s="24">
        <v>2.2000000000000001E-3</v>
      </c>
      <c r="J351" s="24">
        <v>8.0000000000000004E-4</v>
      </c>
      <c r="K351" s="24">
        <v>342</v>
      </c>
      <c r="L351" s="24">
        <v>6.5699999999999995E-2</v>
      </c>
    </row>
    <row r="352" spans="1:12" s="24" customFormat="1" x14ac:dyDescent="0.25">
      <c r="A352" s="24" t="s">
        <v>74</v>
      </c>
      <c r="B352" s="24">
        <v>6.0533000000000001</v>
      </c>
      <c r="C352" s="24">
        <v>13.025600000000001</v>
      </c>
      <c r="D352" s="24">
        <v>7.6675000000000004</v>
      </c>
      <c r="E352" s="24">
        <v>0</v>
      </c>
      <c r="F352" s="24">
        <v>4.7000999999999999</v>
      </c>
      <c r="G352" s="24">
        <v>4.4000000000000003E-3</v>
      </c>
      <c r="H352" s="24">
        <v>0.35499999999999998</v>
      </c>
      <c r="I352" s="24">
        <v>0.35580000000000001</v>
      </c>
      <c r="J352" s="24">
        <v>0.12720000000000001</v>
      </c>
      <c r="K352" s="24">
        <v>380</v>
      </c>
      <c r="L352" s="24">
        <v>9.8699999999999996E-2</v>
      </c>
    </row>
    <row r="353" spans="1:12" s="24" customFormat="1" x14ac:dyDescent="0.25">
      <c r="A353" s="24" t="s">
        <v>79</v>
      </c>
      <c r="B353" s="24">
        <v>6.0533000000000001</v>
      </c>
      <c r="C353" s="24">
        <v>4.9749999999999996</v>
      </c>
      <c r="D353" s="24">
        <v>0.63149999999999995</v>
      </c>
      <c r="E353" s="24">
        <v>0</v>
      </c>
      <c r="F353" s="24">
        <v>3.65</v>
      </c>
      <c r="G353" s="24">
        <v>8.0000000000000004E-4</v>
      </c>
      <c r="H353" s="24">
        <v>4.4699999999999997E-2</v>
      </c>
      <c r="I353" s="24">
        <v>4.48E-2</v>
      </c>
      <c r="J353" s="24">
        <v>1.0200000000000001E-2</v>
      </c>
      <c r="K353" s="24">
        <v>428</v>
      </c>
      <c r="L353" s="24">
        <v>0.1241</v>
      </c>
    </row>
    <row r="354" spans="1:12" s="24" customFormat="1" x14ac:dyDescent="0.25">
      <c r="A354" s="24" t="s">
        <v>265</v>
      </c>
      <c r="B354" s="24">
        <v>6.0533000000000001</v>
      </c>
      <c r="C354" s="24">
        <v>2.1</v>
      </c>
      <c r="D354" s="24">
        <v>-0.21</v>
      </c>
      <c r="E354" s="24">
        <v>0</v>
      </c>
      <c r="F354" s="24">
        <v>2.2000000000000002</v>
      </c>
      <c r="G354" s="24">
        <v>-4.0000000000000002E-4</v>
      </c>
      <c r="H354" s="24">
        <v>0</v>
      </c>
      <c r="I354" s="24">
        <v>0</v>
      </c>
      <c r="J354" s="24">
        <v>0</v>
      </c>
      <c r="K354" s="24">
        <v>724</v>
      </c>
      <c r="L354" s="24">
        <v>-1E-4</v>
      </c>
    </row>
    <row r="355" spans="1:12" s="24" customFormat="1" x14ac:dyDescent="0.25">
      <c r="A355" s="24" t="s">
        <v>73</v>
      </c>
      <c r="B355" s="24">
        <v>6.0533000000000001</v>
      </c>
      <c r="C355" s="24">
        <v>11.3668</v>
      </c>
      <c r="D355" s="24">
        <v>7.3152999999999997</v>
      </c>
      <c r="E355" s="24">
        <v>0</v>
      </c>
      <c r="F355" s="24">
        <v>3.65</v>
      </c>
      <c r="G355" s="24">
        <v>7.4000000000000003E-3</v>
      </c>
      <c r="H355" s="24">
        <v>0.1895</v>
      </c>
      <c r="I355" s="24">
        <v>0.18990000000000001</v>
      </c>
      <c r="J355" s="24">
        <v>0.13500000000000001</v>
      </c>
      <c r="K355" s="24">
        <v>236</v>
      </c>
      <c r="L355" s="24">
        <v>5.9299999999999999E-2</v>
      </c>
    </row>
    <row r="356" spans="1:12" s="24" customFormat="1" x14ac:dyDescent="0.25">
      <c r="A356" s="24" t="s">
        <v>72</v>
      </c>
      <c r="B356" s="24">
        <v>6.0533000000000001</v>
      </c>
      <c r="C356" s="24">
        <v>3.4</v>
      </c>
      <c r="D356" s="24">
        <v>0.62390000000000001</v>
      </c>
      <c r="E356" s="24">
        <v>4</v>
      </c>
      <c r="F356" s="24">
        <v>2</v>
      </c>
      <c r="G356" s="24">
        <v>2.0999999999999999E-3</v>
      </c>
      <c r="H356" s="24">
        <v>2.3400000000000001E-2</v>
      </c>
      <c r="I356" s="24">
        <v>2.35E-2</v>
      </c>
      <c r="J356" s="24">
        <v>1.7399999999999999E-2</v>
      </c>
      <c r="K356" s="24">
        <v>257</v>
      </c>
      <c r="L356" s="24">
        <v>6.2600000000000003E-2</v>
      </c>
    </row>
    <row r="357" spans="1:12" s="24" customFormat="1" x14ac:dyDescent="0.25">
      <c r="A357" s="24" t="s">
        <v>266</v>
      </c>
      <c r="H357" s="24">
        <v>48.019199999999998</v>
      </c>
      <c r="I357" s="24">
        <v>48.125</v>
      </c>
      <c r="J357" s="24">
        <v>60.067</v>
      </c>
    </row>
    <row r="358" spans="1:12" s="24" customFormat="1" x14ac:dyDescent="0.25">
      <c r="A358" s="24" t="s">
        <v>267</v>
      </c>
      <c r="H358" s="24">
        <v>12</v>
      </c>
      <c r="I358" s="24">
        <v>12</v>
      </c>
      <c r="J358" s="24">
        <v>19.995899999999999</v>
      </c>
    </row>
    <row r="359" spans="1:12" s="24" customFormat="1" x14ac:dyDescent="0.25">
      <c r="A359" s="24" t="s">
        <v>14</v>
      </c>
      <c r="H359" s="24">
        <v>99.806600000000003</v>
      </c>
      <c r="I359" s="24">
        <v>100</v>
      </c>
      <c r="J359" s="24">
        <v>100</v>
      </c>
    </row>
    <row r="360" spans="1:12" s="24" customFormat="1" x14ac:dyDescent="0.25">
      <c r="A360" s="24" t="s">
        <v>0</v>
      </c>
      <c r="B360" s="24" t="s">
        <v>97</v>
      </c>
    </row>
    <row r="361" spans="1:12" s="24" customFormat="1" x14ac:dyDescent="0.25">
      <c r="A361" s="24" t="s">
        <v>3</v>
      </c>
      <c r="B361" s="24">
        <v>0.29480000000000001</v>
      </c>
    </row>
    <row r="362" spans="1:12" s="24" customFormat="1" x14ac:dyDescent="0.25">
      <c r="A362" s="24" t="s">
        <v>1</v>
      </c>
      <c r="B362" s="24">
        <v>9.2700000000000005E-2</v>
      </c>
    </row>
    <row r="363" spans="1:12" s="24" customFormat="1" x14ac:dyDescent="0.25">
      <c r="A363" s="24" t="s">
        <v>4</v>
      </c>
      <c r="B363" s="24">
        <v>54.4133</v>
      </c>
    </row>
    <row r="364" spans="1:12" s="24" customFormat="1" x14ac:dyDescent="0.25">
      <c r="A364" s="24" t="s">
        <v>13</v>
      </c>
      <c r="B364" s="24">
        <v>1.24E-2</v>
      </c>
    </row>
    <row r="365" spans="1:12" s="24" customFormat="1" x14ac:dyDescent="0.25">
      <c r="A365" s="24" t="s">
        <v>12</v>
      </c>
      <c r="B365" s="24">
        <v>4.7100000000000003E-2</v>
      </c>
    </row>
    <row r="366" spans="1:12" s="24" customFormat="1" x14ac:dyDescent="0.25">
      <c r="A366" s="24" t="s">
        <v>8</v>
      </c>
      <c r="B366" s="24">
        <v>4.7000000000000002E-3</v>
      </c>
    </row>
    <row r="367" spans="1:12" s="24" customFormat="1" x14ac:dyDescent="0.25">
      <c r="A367" s="24" t="s">
        <v>2</v>
      </c>
      <c r="B367" s="24">
        <v>8.8999999999999999E-3</v>
      </c>
    </row>
    <row r="368" spans="1:12" s="24" customFormat="1" x14ac:dyDescent="0.25">
      <c r="A368" s="24" t="s">
        <v>5</v>
      </c>
      <c r="B368" s="24">
        <v>2.8999999999999998E-3</v>
      </c>
    </row>
    <row r="369" spans="1:12" s="24" customFormat="1" x14ac:dyDescent="0.25">
      <c r="A369" s="24" t="s">
        <v>6</v>
      </c>
      <c r="B369" s="24">
        <v>0.45669999999999999</v>
      </c>
    </row>
    <row r="370" spans="1:12" s="24" customFormat="1" x14ac:dyDescent="0.25">
      <c r="A370" s="24" t="s">
        <v>7</v>
      </c>
      <c r="B370" s="24">
        <v>5.28E-2</v>
      </c>
    </row>
    <row r="371" spans="1:12" s="24" customFormat="1" x14ac:dyDescent="0.25">
      <c r="A371" s="24" t="s">
        <v>268</v>
      </c>
      <c r="B371" s="24">
        <v>0</v>
      </c>
    </row>
    <row r="372" spans="1:12" s="24" customFormat="1" x14ac:dyDescent="0.25">
      <c r="A372" s="24" t="s">
        <v>11</v>
      </c>
      <c r="B372" s="24">
        <v>0.40529999999999999</v>
      </c>
    </row>
    <row r="373" spans="1:12" s="24" customFormat="1" x14ac:dyDescent="0.25">
      <c r="A373" s="24" t="s">
        <v>9</v>
      </c>
      <c r="B373" s="24">
        <v>4.4200000000000003E-2</v>
      </c>
    </row>
    <row r="374" spans="1:12" s="24" customFormat="1" x14ac:dyDescent="0.25">
      <c r="A374" s="24" t="s">
        <v>10</v>
      </c>
      <c r="B374" s="24">
        <v>43.970599999999997</v>
      </c>
    </row>
    <row r="375" spans="1:12" s="24" customFormat="1" x14ac:dyDescent="0.25">
      <c r="A375" s="24" t="s">
        <v>14</v>
      </c>
      <c r="B375" s="24">
        <v>99.806600000000003</v>
      </c>
    </row>
    <row r="376" spans="1:12" s="24" customFormat="1" x14ac:dyDescent="0.25">
      <c r="A376" s="24" t="s">
        <v>122</v>
      </c>
    </row>
    <row r="377" spans="1:12" s="24" customFormat="1" x14ac:dyDescent="0.25">
      <c r="A377" s="24" t="s">
        <v>122</v>
      </c>
      <c r="B377" s="24" t="s">
        <v>279</v>
      </c>
    </row>
    <row r="378" spans="1:12" s="24" customFormat="1" x14ac:dyDescent="0.25">
      <c r="A378" s="24" t="s">
        <v>71</v>
      </c>
      <c r="B378" s="24">
        <v>6.0594000000000001</v>
      </c>
      <c r="C378" s="24">
        <v>16.000299999999999</v>
      </c>
      <c r="D378" s="24">
        <v>13.815300000000001</v>
      </c>
      <c r="E378" s="24">
        <v>0</v>
      </c>
      <c r="F378" s="24">
        <v>1.9</v>
      </c>
      <c r="G378" s="24">
        <v>1.18E-2</v>
      </c>
      <c r="H378" s="24">
        <v>0.94020000000000004</v>
      </c>
      <c r="I378" s="24">
        <v>0.9395</v>
      </c>
      <c r="J378" s="24">
        <v>0.76870000000000005</v>
      </c>
      <c r="K378" s="24">
        <v>509</v>
      </c>
      <c r="L378" s="24">
        <v>0.19520000000000001</v>
      </c>
    </row>
    <row r="379" spans="1:12" s="24" customFormat="1" x14ac:dyDescent="0.25">
      <c r="A379" s="24" t="s">
        <v>80</v>
      </c>
      <c r="B379" s="24">
        <v>6.0594000000000001</v>
      </c>
      <c r="C379" s="24">
        <v>2.0667</v>
      </c>
      <c r="D379" s="24">
        <v>0.68</v>
      </c>
      <c r="E379" s="24">
        <v>0</v>
      </c>
      <c r="F379" s="24">
        <v>1.3332999999999999</v>
      </c>
      <c r="G379" s="24">
        <v>1.17E-2</v>
      </c>
      <c r="H379" s="24">
        <v>0.13059999999999999</v>
      </c>
      <c r="I379" s="24">
        <v>0.1305</v>
      </c>
      <c r="J379" s="24">
        <v>0.1128</v>
      </c>
      <c r="K379" s="24">
        <v>1308</v>
      </c>
      <c r="L379" s="24">
        <v>0.27650000000000002</v>
      </c>
    </row>
    <row r="380" spans="1:12" s="24" customFormat="1" x14ac:dyDescent="0.25">
      <c r="A380" s="24" t="s">
        <v>76</v>
      </c>
      <c r="B380" s="24">
        <v>6.0594000000000001</v>
      </c>
      <c r="C380" s="24">
        <v>5650.2</v>
      </c>
      <c r="D380" s="24">
        <v>5636.1139999999996</v>
      </c>
      <c r="E380" s="24">
        <v>14.9003</v>
      </c>
      <c r="F380" s="24">
        <v>13.0002</v>
      </c>
      <c r="G380" s="24">
        <v>2.0884</v>
      </c>
      <c r="H380" s="24">
        <v>37.374600000000001</v>
      </c>
      <c r="I380" s="24">
        <v>37.3461</v>
      </c>
      <c r="J380" s="24">
        <v>18.5288</v>
      </c>
      <c r="K380" s="24">
        <v>121</v>
      </c>
      <c r="L380" s="24">
        <v>0.46500000000000002</v>
      </c>
    </row>
    <row r="381" spans="1:12" s="24" customFormat="1" x14ac:dyDescent="0.25">
      <c r="A381" s="24" t="s">
        <v>262</v>
      </c>
      <c r="B381" s="24">
        <v>6.0594000000000001</v>
      </c>
      <c r="C381" s="24">
        <v>2.2334000000000001</v>
      </c>
      <c r="D381" s="24">
        <v>-1.7399999999999999E-2</v>
      </c>
      <c r="E381" s="24">
        <v>2.2999999999999998</v>
      </c>
      <c r="F381" s="24">
        <v>2.2000000000000002</v>
      </c>
      <c r="G381" s="24">
        <v>0</v>
      </c>
      <c r="H381" s="24">
        <v>0</v>
      </c>
      <c r="I381" s="24">
        <v>0</v>
      </c>
      <c r="J381" s="24">
        <v>0</v>
      </c>
      <c r="K381" s="24">
        <v>139</v>
      </c>
      <c r="L381" s="24">
        <v>-5.9999999999999995E-4</v>
      </c>
    </row>
    <row r="382" spans="1:12" s="24" customFormat="1" x14ac:dyDescent="0.25">
      <c r="A382" s="24" t="s">
        <v>263</v>
      </c>
      <c r="B382" s="24">
        <v>6.0594000000000001</v>
      </c>
      <c r="C382" s="24">
        <v>3.15</v>
      </c>
      <c r="D382" s="24">
        <v>1.4943</v>
      </c>
      <c r="E382" s="24">
        <v>1.3</v>
      </c>
      <c r="F382" s="24">
        <v>1.9</v>
      </c>
      <c r="G382" s="24">
        <v>1.9E-3</v>
      </c>
      <c r="H382" s="24">
        <v>3.61E-2</v>
      </c>
      <c r="I382" s="24">
        <v>3.61E-2</v>
      </c>
      <c r="J382" s="24">
        <v>2.3199999999999998E-2</v>
      </c>
      <c r="K382" s="24">
        <v>136</v>
      </c>
      <c r="L382" s="24">
        <v>3.5499999999999997E-2</v>
      </c>
    </row>
    <row r="383" spans="1:12" s="24" customFormat="1" x14ac:dyDescent="0.25">
      <c r="A383" s="24" t="s">
        <v>77</v>
      </c>
      <c r="B383" s="24">
        <v>6.0594000000000001</v>
      </c>
      <c r="C383" s="24">
        <v>19.534600000000001</v>
      </c>
      <c r="D383" s="24">
        <v>2.0686</v>
      </c>
      <c r="E383" s="24">
        <v>0</v>
      </c>
      <c r="F383" s="24">
        <v>16.6343</v>
      </c>
      <c r="G383" s="24">
        <v>5.0000000000000001E-4</v>
      </c>
      <c r="H383" s="24">
        <v>3.3399999999999999E-2</v>
      </c>
      <c r="I383" s="24">
        <v>3.3300000000000003E-2</v>
      </c>
      <c r="J383" s="24">
        <v>4.7999999999999996E-3</v>
      </c>
      <c r="K383" s="24">
        <v>150</v>
      </c>
      <c r="L383" s="24">
        <v>4.6100000000000002E-2</v>
      </c>
    </row>
    <row r="384" spans="1:12" s="24" customFormat="1" x14ac:dyDescent="0.25">
      <c r="A384" s="24" t="s">
        <v>264</v>
      </c>
      <c r="B384" s="24">
        <v>6.0594000000000001</v>
      </c>
      <c r="C384" s="24">
        <v>15.950799999999999</v>
      </c>
      <c r="D384" s="24">
        <v>8.0306999999999995</v>
      </c>
      <c r="E384" s="24">
        <v>0</v>
      </c>
      <c r="F384" s="24">
        <v>7.2001999999999997</v>
      </c>
      <c r="G384" s="24">
        <v>5.4000000000000003E-3</v>
      </c>
      <c r="H384" s="24">
        <v>5.6599999999999998E-2</v>
      </c>
      <c r="I384" s="24">
        <v>5.6599999999999998E-2</v>
      </c>
      <c r="J384" s="24">
        <v>2.8799999999999999E-2</v>
      </c>
      <c r="K384" s="24">
        <v>110</v>
      </c>
      <c r="L384" s="24">
        <v>2.6700000000000002E-2</v>
      </c>
    </row>
    <row r="385" spans="1:12" s="24" customFormat="1" x14ac:dyDescent="0.25">
      <c r="A385" s="24" t="s">
        <v>75</v>
      </c>
      <c r="B385" s="24">
        <v>6.0594000000000001</v>
      </c>
      <c r="C385" s="24">
        <v>5.5500999999999996</v>
      </c>
      <c r="D385" s="24">
        <v>1.3553999999999999</v>
      </c>
      <c r="E385" s="24">
        <v>4.7667000000000002</v>
      </c>
      <c r="F385" s="24">
        <v>0</v>
      </c>
      <c r="G385" s="24">
        <v>1.6999999999999999E-3</v>
      </c>
      <c r="H385" s="24">
        <v>6.2E-2</v>
      </c>
      <c r="I385" s="24">
        <v>6.2E-2</v>
      </c>
      <c r="J385" s="24">
        <v>2.24E-2</v>
      </c>
      <c r="K385" s="24">
        <v>353</v>
      </c>
      <c r="L385" s="24">
        <v>7.2499999999999995E-2</v>
      </c>
    </row>
    <row r="386" spans="1:12" s="24" customFormat="1" x14ac:dyDescent="0.25">
      <c r="A386" s="24" t="s">
        <v>74</v>
      </c>
      <c r="B386" s="24">
        <v>6.0594000000000001</v>
      </c>
      <c r="C386" s="24">
        <v>6.8502000000000001</v>
      </c>
      <c r="D386" s="24">
        <v>2.5941000000000001</v>
      </c>
      <c r="E386" s="24">
        <v>0</v>
      </c>
      <c r="F386" s="24">
        <v>3.7334000000000001</v>
      </c>
      <c r="G386" s="24">
        <v>1.5E-3</v>
      </c>
      <c r="H386" s="24">
        <v>0.12</v>
      </c>
      <c r="I386" s="24">
        <v>0.11990000000000001</v>
      </c>
      <c r="J386" s="24">
        <v>4.2700000000000002E-2</v>
      </c>
      <c r="K386" s="24">
        <v>338</v>
      </c>
      <c r="L386" s="24">
        <v>7.7700000000000005E-2</v>
      </c>
    </row>
    <row r="387" spans="1:12" s="24" customFormat="1" x14ac:dyDescent="0.25">
      <c r="A387" s="24" t="s">
        <v>79</v>
      </c>
      <c r="B387" s="24">
        <v>6.0594000000000001</v>
      </c>
      <c r="C387" s="24">
        <v>7.6250999999999998</v>
      </c>
      <c r="D387" s="24">
        <v>3.3411</v>
      </c>
      <c r="E387" s="24">
        <v>0</v>
      </c>
      <c r="F387" s="24">
        <v>3.6</v>
      </c>
      <c r="G387" s="24">
        <v>4.3E-3</v>
      </c>
      <c r="H387" s="24">
        <v>0.23730000000000001</v>
      </c>
      <c r="I387" s="24">
        <v>0.23710000000000001</v>
      </c>
      <c r="J387" s="24">
        <v>5.3800000000000001E-2</v>
      </c>
      <c r="K387" s="24">
        <v>425</v>
      </c>
      <c r="L387" s="24">
        <v>0.1356</v>
      </c>
    </row>
    <row r="388" spans="1:12" s="24" customFormat="1" x14ac:dyDescent="0.25">
      <c r="A388" s="24" t="s">
        <v>265</v>
      </c>
      <c r="B388" s="24">
        <v>6.0594000000000001</v>
      </c>
      <c r="C388" s="24">
        <v>2.5249999999999999</v>
      </c>
      <c r="D388" s="24">
        <v>0.32</v>
      </c>
      <c r="E388" s="24">
        <v>0</v>
      </c>
      <c r="F388" s="24">
        <v>2.1</v>
      </c>
      <c r="G388" s="24">
        <v>5.9999999999999995E-4</v>
      </c>
      <c r="H388" s="24">
        <v>4.5600000000000002E-2</v>
      </c>
      <c r="I388" s="24">
        <v>4.5600000000000002E-2</v>
      </c>
      <c r="J388" s="24">
        <v>6.4999999999999997E-3</v>
      </c>
      <c r="K388" s="24">
        <v>708</v>
      </c>
      <c r="L388" s="24">
        <v>0.15809999999999999</v>
      </c>
    </row>
    <row r="389" spans="1:12" s="24" customFormat="1" x14ac:dyDescent="0.25">
      <c r="A389" s="24" t="s">
        <v>73</v>
      </c>
      <c r="B389" s="24">
        <v>6.0594000000000001</v>
      </c>
      <c r="C389" s="24">
        <v>20.500599999999999</v>
      </c>
      <c r="D389" s="24">
        <v>16.338000000000001</v>
      </c>
      <c r="E389" s="24">
        <v>0</v>
      </c>
      <c r="F389" s="24">
        <v>3.75</v>
      </c>
      <c r="G389" s="24">
        <v>1.6500000000000001E-2</v>
      </c>
      <c r="H389" s="24">
        <v>0.4249</v>
      </c>
      <c r="I389" s="24">
        <v>0.42459999999999998</v>
      </c>
      <c r="J389" s="24">
        <v>0.30059999999999998</v>
      </c>
      <c r="K389" s="24">
        <v>238</v>
      </c>
      <c r="L389" s="24">
        <v>7.4099999999999999E-2</v>
      </c>
    </row>
    <row r="390" spans="1:12" s="24" customFormat="1" x14ac:dyDescent="0.25">
      <c r="A390" s="24" t="s">
        <v>72</v>
      </c>
      <c r="B390" s="24">
        <v>6.0594000000000001</v>
      </c>
      <c r="C390" s="24">
        <v>8.3001000000000005</v>
      </c>
      <c r="D390" s="24">
        <v>5.6344000000000003</v>
      </c>
      <c r="E390" s="24">
        <v>3.4</v>
      </c>
      <c r="F390" s="24">
        <v>2.2000000000000002</v>
      </c>
      <c r="G390" s="24">
        <v>1.89E-2</v>
      </c>
      <c r="H390" s="24">
        <v>0.2122</v>
      </c>
      <c r="I390" s="24">
        <v>0.21199999999999999</v>
      </c>
      <c r="J390" s="24">
        <v>0.15620000000000001</v>
      </c>
      <c r="K390" s="24">
        <v>252</v>
      </c>
      <c r="L390" s="24">
        <v>8.3900000000000002E-2</v>
      </c>
    </row>
    <row r="391" spans="1:12" s="24" customFormat="1" x14ac:dyDescent="0.25">
      <c r="A391" s="24" t="s">
        <v>266</v>
      </c>
      <c r="H391" s="24">
        <v>48.393500000000003</v>
      </c>
      <c r="I391" s="24">
        <v>48.3566</v>
      </c>
      <c r="J391" s="24">
        <v>60.0989</v>
      </c>
    </row>
    <row r="392" spans="1:12" s="24" customFormat="1" x14ac:dyDescent="0.25">
      <c r="A392" s="24" t="s">
        <v>267</v>
      </c>
      <c r="H392" s="24">
        <v>12</v>
      </c>
      <c r="I392" s="24">
        <v>12</v>
      </c>
      <c r="J392" s="24">
        <v>19.851800000000001</v>
      </c>
    </row>
    <row r="393" spans="1:12" s="24" customFormat="1" x14ac:dyDescent="0.25">
      <c r="A393" s="24" t="s">
        <v>14</v>
      </c>
      <c r="H393" s="24">
        <v>100.0671</v>
      </c>
      <c r="I393" s="24">
        <v>100</v>
      </c>
      <c r="J393" s="24">
        <v>100</v>
      </c>
    </row>
    <row r="394" spans="1:12" s="24" customFormat="1" x14ac:dyDescent="0.25">
      <c r="A394" s="24" t="s">
        <v>0</v>
      </c>
      <c r="B394" s="24" t="s">
        <v>97</v>
      </c>
    </row>
    <row r="395" spans="1:12" s="24" customFormat="1" x14ac:dyDescent="0.25">
      <c r="A395" s="24" t="s">
        <v>3</v>
      </c>
      <c r="B395" s="24">
        <v>1.5591999999999999</v>
      </c>
    </row>
    <row r="396" spans="1:12" s="24" customFormat="1" x14ac:dyDescent="0.25">
      <c r="A396" s="24" t="s">
        <v>1</v>
      </c>
      <c r="B396" s="24">
        <v>0.17599999999999999</v>
      </c>
    </row>
    <row r="397" spans="1:12" s="24" customFormat="1" x14ac:dyDescent="0.25">
      <c r="A397" s="24" t="s">
        <v>4</v>
      </c>
      <c r="B397" s="24">
        <v>52.294600000000003</v>
      </c>
    </row>
    <row r="398" spans="1:12" s="24" customFormat="1" x14ac:dyDescent="0.25">
      <c r="A398" s="24" t="s">
        <v>13</v>
      </c>
      <c r="B398" s="24">
        <v>0</v>
      </c>
    </row>
    <row r="399" spans="1:12" s="24" customFormat="1" x14ac:dyDescent="0.25">
      <c r="A399" s="24" t="s">
        <v>12</v>
      </c>
      <c r="B399" s="24">
        <v>8.2699999999999996E-2</v>
      </c>
    </row>
    <row r="400" spans="1:12" s="24" customFormat="1" x14ac:dyDescent="0.25">
      <c r="A400" s="24" t="s">
        <v>8</v>
      </c>
      <c r="B400" s="24">
        <v>3.73E-2</v>
      </c>
    </row>
    <row r="401" spans="1:12" s="24" customFormat="1" x14ac:dyDescent="0.25">
      <c r="A401" s="24" t="s">
        <v>2</v>
      </c>
      <c r="B401" s="24">
        <v>6.8199999999999997E-2</v>
      </c>
    </row>
    <row r="402" spans="1:12" s="24" customFormat="1" x14ac:dyDescent="0.25">
      <c r="A402" s="24" t="s">
        <v>5</v>
      </c>
      <c r="B402" s="24">
        <v>8.0100000000000005E-2</v>
      </c>
    </row>
    <row r="403" spans="1:12" s="24" customFormat="1" x14ac:dyDescent="0.25">
      <c r="A403" s="24" t="s">
        <v>6</v>
      </c>
      <c r="B403" s="24">
        <v>0.15440000000000001</v>
      </c>
    </row>
    <row r="404" spans="1:12" s="24" customFormat="1" x14ac:dyDescent="0.25">
      <c r="A404" s="24" t="s">
        <v>7</v>
      </c>
      <c r="B404" s="24">
        <v>0.28070000000000001</v>
      </c>
    </row>
    <row r="405" spans="1:12" s="24" customFormat="1" x14ac:dyDescent="0.25">
      <c r="A405" s="24" t="s">
        <v>268</v>
      </c>
      <c r="B405" s="24">
        <v>5.3400000000000003E-2</v>
      </c>
    </row>
    <row r="406" spans="1:12" s="24" customFormat="1" x14ac:dyDescent="0.25">
      <c r="A406" s="24" t="s">
        <v>11</v>
      </c>
      <c r="B406" s="24">
        <v>0.90910000000000002</v>
      </c>
    </row>
    <row r="407" spans="1:12" s="24" customFormat="1" x14ac:dyDescent="0.25">
      <c r="A407" s="24" t="s">
        <v>9</v>
      </c>
      <c r="B407" s="24">
        <v>0.40089999999999998</v>
      </c>
    </row>
    <row r="408" spans="1:12" s="24" customFormat="1" x14ac:dyDescent="0.25">
      <c r="A408" s="24" t="s">
        <v>10</v>
      </c>
      <c r="B408" s="24">
        <v>43.970599999999997</v>
      </c>
    </row>
    <row r="409" spans="1:12" s="24" customFormat="1" x14ac:dyDescent="0.25">
      <c r="A409" s="24" t="s">
        <v>14</v>
      </c>
      <c r="B409" s="24">
        <v>100.0671</v>
      </c>
    </row>
    <row r="410" spans="1:12" s="24" customFormat="1" x14ac:dyDescent="0.25">
      <c r="A410" s="24" t="s">
        <v>122</v>
      </c>
    </row>
    <row r="411" spans="1:12" s="24" customFormat="1" x14ac:dyDescent="0.25">
      <c r="A411" s="24" t="s">
        <v>122</v>
      </c>
      <c r="B411" s="24" t="s">
        <v>280</v>
      </c>
    </row>
    <row r="412" spans="1:12" s="24" customFormat="1" x14ac:dyDescent="0.25">
      <c r="A412" s="24" t="s">
        <v>71</v>
      </c>
      <c r="B412" s="24">
        <v>6.0975000000000001</v>
      </c>
      <c r="C412" s="24">
        <v>14.100300000000001</v>
      </c>
      <c r="D412" s="24">
        <v>11.5128</v>
      </c>
      <c r="E412" s="24">
        <v>0</v>
      </c>
      <c r="F412" s="24">
        <v>2.25</v>
      </c>
      <c r="G412" s="24">
        <v>9.7999999999999997E-3</v>
      </c>
      <c r="H412" s="24">
        <v>0.77449999999999997</v>
      </c>
      <c r="I412" s="24">
        <v>0.77880000000000005</v>
      </c>
      <c r="J412" s="24">
        <v>0.63139999999999996</v>
      </c>
      <c r="K412" s="24">
        <v>550</v>
      </c>
      <c r="L412" s="24">
        <v>0.1847</v>
      </c>
    </row>
    <row r="413" spans="1:12" s="24" customFormat="1" x14ac:dyDescent="0.25">
      <c r="A413" s="24" t="s">
        <v>80</v>
      </c>
      <c r="B413" s="24">
        <v>6.0975000000000001</v>
      </c>
      <c r="C413" s="24">
        <v>1.5333000000000001</v>
      </c>
      <c r="D413" s="24">
        <v>0.42399999999999999</v>
      </c>
      <c r="E413" s="24">
        <v>0</v>
      </c>
      <c r="F413" s="24">
        <v>1.0667</v>
      </c>
      <c r="G413" s="24">
        <v>7.1999999999999998E-3</v>
      </c>
      <c r="H413" s="24">
        <v>8.0399999999999999E-2</v>
      </c>
      <c r="I413" s="24">
        <v>8.09E-2</v>
      </c>
      <c r="J413" s="24">
        <v>6.93E-2</v>
      </c>
      <c r="K413" s="24">
        <v>1162</v>
      </c>
      <c r="L413" s="24">
        <v>0.23880000000000001</v>
      </c>
    </row>
    <row r="414" spans="1:12" s="24" customFormat="1" x14ac:dyDescent="0.25">
      <c r="A414" s="24" t="s">
        <v>76</v>
      </c>
      <c r="B414" s="24">
        <v>6.0975000000000001</v>
      </c>
      <c r="C414" s="24">
        <v>5322.9809999999998</v>
      </c>
      <c r="D414" s="24">
        <v>5309.31</v>
      </c>
      <c r="E414" s="24">
        <v>15.9003</v>
      </c>
      <c r="F414" s="24">
        <v>10.700200000000001</v>
      </c>
      <c r="G414" s="24">
        <v>1.9550000000000001</v>
      </c>
      <c r="H414" s="24">
        <v>35.078800000000001</v>
      </c>
      <c r="I414" s="24">
        <v>35.273499999999999</v>
      </c>
      <c r="J414" s="24">
        <v>17.343</v>
      </c>
      <c r="K414" s="24">
        <v>118</v>
      </c>
      <c r="L414" s="24">
        <v>0.44340000000000002</v>
      </c>
    </row>
    <row r="415" spans="1:12" s="24" customFormat="1" x14ac:dyDescent="0.25">
      <c r="A415" s="24" t="s">
        <v>262</v>
      </c>
      <c r="B415" s="24">
        <v>6.0975000000000001</v>
      </c>
      <c r="C415" s="24">
        <v>4.7667000000000002</v>
      </c>
      <c r="D415" s="24">
        <v>3.0095999999999998</v>
      </c>
      <c r="E415" s="24">
        <v>2.25</v>
      </c>
      <c r="F415" s="24">
        <v>1.25</v>
      </c>
      <c r="G415" s="24">
        <v>3.5999999999999999E-3</v>
      </c>
      <c r="H415" s="24">
        <v>5.0700000000000002E-2</v>
      </c>
      <c r="I415" s="24">
        <v>5.0999999999999997E-2</v>
      </c>
      <c r="J415" s="24">
        <v>3.1399999999999997E-2</v>
      </c>
      <c r="K415" s="24">
        <v>122</v>
      </c>
      <c r="L415" s="24">
        <v>2.2800000000000001E-2</v>
      </c>
    </row>
    <row r="416" spans="1:12" s="24" customFormat="1" x14ac:dyDescent="0.25">
      <c r="A416" s="24" t="s">
        <v>263</v>
      </c>
      <c r="B416" s="24">
        <v>6.0975000000000001</v>
      </c>
      <c r="C416" s="24">
        <v>4.6500000000000004</v>
      </c>
      <c r="D416" s="24">
        <v>2.9722</v>
      </c>
      <c r="E416" s="24">
        <v>1.5</v>
      </c>
      <c r="F416" s="24">
        <v>1.8</v>
      </c>
      <c r="G416" s="24">
        <v>3.7000000000000002E-3</v>
      </c>
      <c r="H416" s="24">
        <v>7.1900000000000006E-2</v>
      </c>
      <c r="I416" s="24">
        <v>7.2300000000000003E-2</v>
      </c>
      <c r="J416" s="24">
        <v>4.5999999999999999E-2</v>
      </c>
      <c r="K416" s="24">
        <v>135</v>
      </c>
      <c r="L416" s="24">
        <v>4.0800000000000003E-2</v>
      </c>
    </row>
    <row r="417" spans="1:12" s="24" customFormat="1" x14ac:dyDescent="0.25">
      <c r="A417" s="24" t="s">
        <v>77</v>
      </c>
      <c r="B417" s="24">
        <v>6.0975000000000001</v>
      </c>
      <c r="C417" s="24">
        <v>18.317799999999998</v>
      </c>
      <c r="D417" s="24">
        <v>0.67679999999999996</v>
      </c>
      <c r="E417" s="24">
        <v>0</v>
      </c>
      <c r="F417" s="24">
        <v>16.800899999999999</v>
      </c>
      <c r="G417" s="24">
        <v>1E-4</v>
      </c>
      <c r="H417" s="24">
        <v>1.0800000000000001E-2</v>
      </c>
      <c r="I417" s="24">
        <v>1.09E-2</v>
      </c>
      <c r="J417" s="24">
        <v>1.6000000000000001E-3</v>
      </c>
      <c r="K417" s="24">
        <v>150</v>
      </c>
      <c r="L417" s="24">
        <v>4.5400000000000003E-2</v>
      </c>
    </row>
    <row r="418" spans="1:12" s="24" customFormat="1" x14ac:dyDescent="0.25">
      <c r="A418" s="24" t="s">
        <v>264</v>
      </c>
      <c r="B418" s="24">
        <v>6.0975000000000001</v>
      </c>
      <c r="C418" s="24">
        <v>9.7003000000000004</v>
      </c>
      <c r="D418" s="24">
        <v>2.6602000000000001</v>
      </c>
      <c r="E418" s="24">
        <v>0</v>
      </c>
      <c r="F418" s="24">
        <v>6.4001000000000001</v>
      </c>
      <c r="G418" s="24">
        <v>1.8E-3</v>
      </c>
      <c r="H418" s="24">
        <v>1.8800000000000001E-2</v>
      </c>
      <c r="I418" s="24">
        <v>1.89E-2</v>
      </c>
      <c r="J418" s="24">
        <v>9.4999999999999998E-3</v>
      </c>
      <c r="K418" s="24">
        <v>103</v>
      </c>
      <c r="L418" s="24">
        <v>2.3199999999999998E-2</v>
      </c>
    </row>
    <row r="419" spans="1:12" s="24" customFormat="1" x14ac:dyDescent="0.25">
      <c r="A419" s="24" t="s">
        <v>75</v>
      </c>
      <c r="B419" s="24">
        <v>6.0975000000000001</v>
      </c>
      <c r="C419" s="24">
        <v>5.4250999999999996</v>
      </c>
      <c r="D419" s="24">
        <v>1.5237000000000001</v>
      </c>
      <c r="E419" s="24">
        <v>4.4333999999999998</v>
      </c>
      <c r="F419" s="24">
        <v>0</v>
      </c>
      <c r="G419" s="24">
        <v>1.9E-3</v>
      </c>
      <c r="H419" s="24">
        <v>6.93E-2</v>
      </c>
      <c r="I419" s="24">
        <v>6.9699999999999998E-2</v>
      </c>
      <c r="J419" s="24">
        <v>2.5000000000000001E-2</v>
      </c>
      <c r="K419" s="24">
        <v>339</v>
      </c>
      <c r="L419" s="24">
        <v>7.0300000000000001E-2</v>
      </c>
    </row>
    <row r="420" spans="1:12" s="24" customFormat="1" x14ac:dyDescent="0.25">
      <c r="A420" s="24" t="s">
        <v>74</v>
      </c>
      <c r="B420" s="24">
        <v>6.0975000000000001</v>
      </c>
      <c r="C420" s="24">
        <v>9.8752999999999993</v>
      </c>
      <c r="D420" s="24">
        <v>5.6952999999999996</v>
      </c>
      <c r="E420" s="24">
        <v>0</v>
      </c>
      <c r="F420" s="24">
        <v>3.6667000000000001</v>
      </c>
      <c r="G420" s="24">
        <v>3.2000000000000002E-3</v>
      </c>
      <c r="H420" s="24">
        <v>0.26190000000000002</v>
      </c>
      <c r="I420" s="24">
        <v>0.26340000000000002</v>
      </c>
      <c r="J420" s="24">
        <v>9.2899999999999996E-2</v>
      </c>
      <c r="K420" s="24">
        <v>333</v>
      </c>
      <c r="L420" s="24">
        <v>8.5800000000000001E-2</v>
      </c>
    </row>
    <row r="421" spans="1:12" s="24" customFormat="1" x14ac:dyDescent="0.25">
      <c r="A421" s="24" t="s">
        <v>79</v>
      </c>
      <c r="B421" s="24">
        <v>6.0975000000000001</v>
      </c>
      <c r="C421" s="24">
        <v>6.9500999999999999</v>
      </c>
      <c r="D421" s="24">
        <v>3.6181000000000001</v>
      </c>
      <c r="E421" s="24">
        <v>0</v>
      </c>
      <c r="F421" s="24">
        <v>2.8</v>
      </c>
      <c r="G421" s="24">
        <v>4.5999999999999999E-3</v>
      </c>
      <c r="H421" s="24">
        <v>0.25840000000000002</v>
      </c>
      <c r="I421" s="24">
        <v>0.25979999999999998</v>
      </c>
      <c r="J421" s="24">
        <v>5.8400000000000001E-2</v>
      </c>
      <c r="K421" s="24">
        <v>372</v>
      </c>
      <c r="L421" s="24">
        <v>0.125</v>
      </c>
    </row>
    <row r="422" spans="1:12" s="24" customFormat="1" x14ac:dyDescent="0.25">
      <c r="A422" s="24" t="s">
        <v>265</v>
      </c>
      <c r="B422" s="24">
        <v>6.0975000000000001</v>
      </c>
      <c r="C422" s="24">
        <v>2.35</v>
      </c>
      <c r="D422" s="24">
        <v>-0.03</v>
      </c>
      <c r="E422" s="24">
        <v>0</v>
      </c>
      <c r="F422" s="24">
        <v>2.2667000000000002</v>
      </c>
      <c r="G422" s="24">
        <v>-1E-4</v>
      </c>
      <c r="H422" s="24">
        <v>0</v>
      </c>
      <c r="I422" s="24">
        <v>0</v>
      </c>
      <c r="J422" s="24">
        <v>0</v>
      </c>
      <c r="K422" s="24">
        <v>729</v>
      </c>
      <c r="L422" s="24">
        <v>-4.0000000000000002E-4</v>
      </c>
    </row>
    <row r="423" spans="1:12" s="24" customFormat="1" x14ac:dyDescent="0.25">
      <c r="A423" s="24" t="s">
        <v>73</v>
      </c>
      <c r="B423" s="24">
        <v>6.0975000000000001</v>
      </c>
      <c r="C423" s="24">
        <v>4.7333999999999996</v>
      </c>
      <c r="D423" s="24">
        <v>1.0703</v>
      </c>
      <c r="E423" s="24">
        <v>0</v>
      </c>
      <c r="F423" s="24">
        <v>3.3</v>
      </c>
      <c r="G423" s="24">
        <v>1.1000000000000001E-3</v>
      </c>
      <c r="H423" s="24">
        <v>2.8000000000000001E-2</v>
      </c>
      <c r="I423" s="24">
        <v>2.8199999999999999E-2</v>
      </c>
      <c r="J423" s="24">
        <v>1.9800000000000002E-2</v>
      </c>
      <c r="K423" s="24">
        <v>222</v>
      </c>
      <c r="L423" s="24">
        <v>4.5900000000000003E-2</v>
      </c>
    </row>
    <row r="424" spans="1:12" s="24" customFormat="1" x14ac:dyDescent="0.25">
      <c r="A424" s="24" t="s">
        <v>72</v>
      </c>
      <c r="B424" s="24">
        <v>6.0975000000000001</v>
      </c>
      <c r="C424" s="24">
        <v>58.654499999999999</v>
      </c>
      <c r="D424" s="24">
        <v>56.143999999999998</v>
      </c>
      <c r="E424" s="24">
        <v>3</v>
      </c>
      <c r="F424" s="24">
        <v>2.2000000000000002</v>
      </c>
      <c r="G424" s="24">
        <v>0.1875</v>
      </c>
      <c r="H424" s="24">
        <v>2.0908000000000002</v>
      </c>
      <c r="I424" s="24">
        <v>2.1025</v>
      </c>
      <c r="J424" s="24">
        <v>1.5355000000000001</v>
      </c>
      <c r="K424" s="24">
        <v>246</v>
      </c>
      <c r="L424" s="24">
        <v>0.20610000000000001</v>
      </c>
    </row>
    <row r="425" spans="1:12" s="24" customFormat="1" x14ac:dyDescent="0.25">
      <c r="A425" s="24" t="s">
        <v>266</v>
      </c>
      <c r="H425" s="24">
        <v>48.719900000000003</v>
      </c>
      <c r="I425" s="24">
        <v>48.990299999999998</v>
      </c>
      <c r="J425" s="24">
        <v>60.338700000000003</v>
      </c>
    </row>
    <row r="426" spans="1:12" s="24" customFormat="1" x14ac:dyDescent="0.25">
      <c r="A426" s="24" t="s">
        <v>267</v>
      </c>
      <c r="H426" s="24">
        <v>12</v>
      </c>
      <c r="I426" s="24">
        <v>12</v>
      </c>
      <c r="J426" s="24">
        <v>19.797499999999999</v>
      </c>
    </row>
    <row r="427" spans="1:12" s="24" customFormat="1" x14ac:dyDescent="0.25">
      <c r="A427" s="24" t="s">
        <v>14</v>
      </c>
      <c r="H427" s="24">
        <v>99.514399999999995</v>
      </c>
      <c r="I427" s="24">
        <v>100</v>
      </c>
      <c r="J427" s="24">
        <v>100</v>
      </c>
    </row>
    <row r="428" spans="1:12" s="24" customFormat="1" x14ac:dyDescent="0.25">
      <c r="A428" s="24" t="s">
        <v>0</v>
      </c>
      <c r="B428" s="24" t="s">
        <v>97</v>
      </c>
    </row>
    <row r="429" spans="1:12" s="24" customFormat="1" x14ac:dyDescent="0.25">
      <c r="A429" s="24" t="s">
        <v>3</v>
      </c>
      <c r="B429" s="24">
        <v>1.2843</v>
      </c>
    </row>
    <row r="430" spans="1:12" s="24" customFormat="1" x14ac:dyDescent="0.25">
      <c r="A430" s="24" t="s">
        <v>1</v>
      </c>
      <c r="B430" s="24">
        <v>0.1084</v>
      </c>
    </row>
    <row r="431" spans="1:12" s="24" customFormat="1" x14ac:dyDescent="0.25">
      <c r="A431" s="24" t="s">
        <v>4</v>
      </c>
      <c r="B431" s="24">
        <v>49.082299999999996</v>
      </c>
    </row>
    <row r="432" spans="1:12" s="24" customFormat="1" x14ac:dyDescent="0.25">
      <c r="A432" s="24" t="s">
        <v>13</v>
      </c>
      <c r="B432" s="24">
        <v>0.12670000000000001</v>
      </c>
    </row>
    <row r="433" spans="1:12" s="24" customFormat="1" x14ac:dyDescent="0.25">
      <c r="A433" s="24" t="s">
        <v>12</v>
      </c>
      <c r="B433" s="24">
        <v>0.1648</v>
      </c>
    </row>
    <row r="434" spans="1:12" s="24" customFormat="1" x14ac:dyDescent="0.25">
      <c r="A434" s="24" t="s">
        <v>8</v>
      </c>
      <c r="B434" s="24">
        <v>1.21E-2</v>
      </c>
    </row>
    <row r="435" spans="1:12" s="24" customFormat="1" x14ac:dyDescent="0.25">
      <c r="A435" s="24" t="s">
        <v>2</v>
      </c>
      <c r="B435" s="24">
        <v>2.2700000000000001E-2</v>
      </c>
    </row>
    <row r="436" spans="1:12" s="24" customFormat="1" x14ac:dyDescent="0.25">
      <c r="A436" s="24" t="s">
        <v>5</v>
      </c>
      <c r="B436" s="24">
        <v>8.9499999999999996E-2</v>
      </c>
    </row>
    <row r="437" spans="1:12" s="24" customFormat="1" x14ac:dyDescent="0.25">
      <c r="A437" s="24" t="s">
        <v>6</v>
      </c>
      <c r="B437" s="24">
        <v>0.33700000000000002</v>
      </c>
    </row>
    <row r="438" spans="1:12" s="24" customFormat="1" x14ac:dyDescent="0.25">
      <c r="A438" s="24" t="s">
        <v>7</v>
      </c>
      <c r="B438" s="24">
        <v>0.30549999999999999</v>
      </c>
    </row>
    <row r="439" spans="1:12" s="24" customFormat="1" x14ac:dyDescent="0.25">
      <c r="A439" s="24" t="s">
        <v>268</v>
      </c>
      <c r="B439" s="24">
        <v>0</v>
      </c>
    </row>
    <row r="440" spans="1:12" s="24" customFormat="1" x14ac:dyDescent="0.25">
      <c r="A440" s="24" t="s">
        <v>11</v>
      </c>
      <c r="B440" s="24">
        <v>5.9900000000000002E-2</v>
      </c>
    </row>
    <row r="441" spans="1:12" s="24" customFormat="1" x14ac:dyDescent="0.25">
      <c r="A441" s="24" t="s">
        <v>9</v>
      </c>
      <c r="B441" s="24">
        <v>3.9506000000000001</v>
      </c>
    </row>
    <row r="442" spans="1:12" s="24" customFormat="1" x14ac:dyDescent="0.25">
      <c r="A442" s="24" t="s">
        <v>10</v>
      </c>
      <c r="B442" s="24">
        <v>43.970599999999997</v>
      </c>
    </row>
    <row r="443" spans="1:12" s="24" customFormat="1" x14ac:dyDescent="0.25">
      <c r="A443" s="24" t="s">
        <v>14</v>
      </c>
      <c r="B443" s="24">
        <v>99.514399999999995</v>
      </c>
    </row>
    <row r="444" spans="1:12" s="24" customFormat="1" x14ac:dyDescent="0.25">
      <c r="A444" s="24" t="s">
        <v>122</v>
      </c>
    </row>
    <row r="445" spans="1:12" s="24" customFormat="1" x14ac:dyDescent="0.25">
      <c r="A445" s="24" t="s">
        <v>122</v>
      </c>
      <c r="B445" s="24" t="s">
        <v>281</v>
      </c>
    </row>
    <row r="446" spans="1:12" s="24" customFormat="1" x14ac:dyDescent="0.25">
      <c r="A446" s="24" t="s">
        <v>71</v>
      </c>
      <c r="B446" s="24">
        <v>6.0487000000000002</v>
      </c>
      <c r="C446" s="24">
        <v>15.350300000000001</v>
      </c>
      <c r="D446" s="24">
        <v>12.8203</v>
      </c>
      <c r="E446" s="24">
        <v>0</v>
      </c>
      <c r="F446" s="24">
        <v>2.2000000000000002</v>
      </c>
      <c r="G446" s="24">
        <v>1.0999999999999999E-2</v>
      </c>
      <c r="H446" s="24">
        <v>0.876</v>
      </c>
      <c r="I446" s="24">
        <v>0.88080000000000003</v>
      </c>
      <c r="J446" s="24">
        <v>0.72170000000000001</v>
      </c>
      <c r="K446" s="24">
        <v>549</v>
      </c>
      <c r="L446" s="24">
        <v>0.1943</v>
      </c>
    </row>
    <row r="447" spans="1:12" s="24" customFormat="1" x14ac:dyDescent="0.25">
      <c r="A447" s="24" t="s">
        <v>80</v>
      </c>
      <c r="B447" s="24">
        <v>6.0487000000000002</v>
      </c>
      <c r="C447" s="24">
        <v>0.86670000000000003</v>
      </c>
      <c r="D447" s="24">
        <v>-0.58930000000000005</v>
      </c>
      <c r="E447" s="24">
        <v>0</v>
      </c>
      <c r="F447" s="24">
        <v>1.4</v>
      </c>
      <c r="G447" s="24">
        <v>-1.01E-2</v>
      </c>
      <c r="H447" s="24">
        <v>0</v>
      </c>
      <c r="I447" s="24">
        <v>0</v>
      </c>
      <c r="J447" s="24">
        <v>0</v>
      </c>
      <c r="K447" s="24">
        <v>1343</v>
      </c>
      <c r="L447" s="24">
        <v>0</v>
      </c>
    </row>
    <row r="448" spans="1:12" s="24" customFormat="1" x14ac:dyDescent="0.25">
      <c r="A448" s="24" t="s">
        <v>76</v>
      </c>
      <c r="B448" s="24">
        <v>6.0487000000000002</v>
      </c>
      <c r="C448" s="24">
        <v>5740.5219999999999</v>
      </c>
      <c r="D448" s="24">
        <v>5725.7510000000002</v>
      </c>
      <c r="E448" s="24">
        <v>14.9003</v>
      </c>
      <c r="F448" s="24">
        <v>14.600300000000001</v>
      </c>
      <c r="G448" s="24">
        <v>2.1254</v>
      </c>
      <c r="H448" s="24">
        <v>37.991300000000003</v>
      </c>
      <c r="I448" s="24">
        <v>38.196899999999999</v>
      </c>
      <c r="J448" s="24">
        <v>18.978899999999999</v>
      </c>
      <c r="K448" s="24">
        <v>124</v>
      </c>
      <c r="L448" s="24">
        <v>0.4708</v>
      </c>
    </row>
    <row r="449" spans="1:12" s="24" customFormat="1" x14ac:dyDescent="0.25">
      <c r="A449" s="24" t="s">
        <v>262</v>
      </c>
      <c r="B449" s="24">
        <v>6.0487000000000002</v>
      </c>
      <c r="C449" s="24">
        <v>3.0667</v>
      </c>
      <c r="D449" s="24">
        <v>1.242</v>
      </c>
      <c r="E449" s="24">
        <v>1.8</v>
      </c>
      <c r="F449" s="24">
        <v>1.85</v>
      </c>
      <c r="G449" s="24">
        <v>1.5E-3</v>
      </c>
      <c r="H449" s="24">
        <v>2.0899999999999998E-2</v>
      </c>
      <c r="I449" s="24">
        <v>2.1000000000000001E-2</v>
      </c>
      <c r="J449" s="24">
        <v>1.2999999999999999E-2</v>
      </c>
      <c r="K449" s="24">
        <v>125</v>
      </c>
      <c r="L449" s="24">
        <v>1.9400000000000001E-2</v>
      </c>
    </row>
    <row r="450" spans="1:12" s="24" customFormat="1" x14ac:dyDescent="0.25">
      <c r="A450" s="24" t="s">
        <v>263</v>
      </c>
      <c r="B450" s="24">
        <v>6.0487000000000002</v>
      </c>
      <c r="C450" s="24">
        <v>4.4000000000000004</v>
      </c>
      <c r="D450" s="24">
        <v>2.6257000000000001</v>
      </c>
      <c r="E450" s="24">
        <v>1.3</v>
      </c>
      <c r="F450" s="24">
        <v>2.1</v>
      </c>
      <c r="G450" s="24">
        <v>3.3E-3</v>
      </c>
      <c r="H450" s="24">
        <v>6.3299999999999995E-2</v>
      </c>
      <c r="I450" s="24">
        <v>6.3600000000000004E-2</v>
      </c>
      <c r="J450" s="24">
        <v>4.0899999999999999E-2</v>
      </c>
      <c r="K450" s="24">
        <v>140</v>
      </c>
      <c r="L450" s="24">
        <v>4.02E-2</v>
      </c>
    </row>
    <row r="451" spans="1:12" s="24" customFormat="1" x14ac:dyDescent="0.25">
      <c r="A451" s="24" t="s">
        <v>77</v>
      </c>
      <c r="B451" s="24">
        <v>6.0487000000000002</v>
      </c>
      <c r="C451" s="24">
        <v>18.484500000000001</v>
      </c>
      <c r="D451" s="24">
        <v>1.8935999999999999</v>
      </c>
      <c r="E451" s="24">
        <v>0</v>
      </c>
      <c r="F451" s="24">
        <v>15.800800000000001</v>
      </c>
      <c r="G451" s="24">
        <v>4.0000000000000002E-4</v>
      </c>
      <c r="H451" s="24">
        <v>3.0599999999999999E-2</v>
      </c>
      <c r="I451" s="24">
        <v>3.0800000000000001E-2</v>
      </c>
      <c r="J451" s="24">
        <v>4.4999999999999997E-3</v>
      </c>
      <c r="K451" s="24">
        <v>146</v>
      </c>
      <c r="L451" s="24">
        <v>4.4999999999999998E-2</v>
      </c>
    </row>
    <row r="452" spans="1:12" s="24" customFormat="1" x14ac:dyDescent="0.25">
      <c r="A452" s="24" t="s">
        <v>264</v>
      </c>
      <c r="B452" s="24">
        <v>6.0487000000000002</v>
      </c>
      <c r="C452" s="24">
        <v>7.0502000000000002</v>
      </c>
      <c r="D452" s="24">
        <v>-2.1901000000000002</v>
      </c>
      <c r="E452" s="24">
        <v>0</v>
      </c>
      <c r="F452" s="24">
        <v>8.4001999999999999</v>
      </c>
      <c r="G452" s="24">
        <v>-1.5E-3</v>
      </c>
      <c r="H452" s="24">
        <v>0</v>
      </c>
      <c r="I452" s="24">
        <v>0</v>
      </c>
      <c r="J452" s="24">
        <v>0</v>
      </c>
      <c r="K452" s="24">
        <v>119</v>
      </c>
      <c r="L452" s="24">
        <v>0</v>
      </c>
    </row>
    <row r="453" spans="1:12" s="24" customFormat="1" x14ac:dyDescent="0.25">
      <c r="A453" s="24" t="s">
        <v>75</v>
      </c>
      <c r="B453" s="24">
        <v>6.0487000000000002</v>
      </c>
      <c r="C453" s="24">
        <v>5.7000999999999999</v>
      </c>
      <c r="D453" s="24">
        <v>2.2387000000000001</v>
      </c>
      <c r="E453" s="24">
        <v>3.9333999999999998</v>
      </c>
      <c r="F453" s="24">
        <v>0</v>
      </c>
      <c r="G453" s="24">
        <v>2.8999999999999998E-3</v>
      </c>
      <c r="H453" s="24">
        <v>0.1026</v>
      </c>
      <c r="I453" s="24">
        <v>0.1032</v>
      </c>
      <c r="J453" s="24">
        <v>3.7400000000000003E-2</v>
      </c>
      <c r="K453" s="24">
        <v>321</v>
      </c>
      <c r="L453" s="24">
        <v>6.9800000000000001E-2</v>
      </c>
    </row>
    <row r="454" spans="1:12" s="24" customFormat="1" x14ac:dyDescent="0.25">
      <c r="A454" s="24" t="s">
        <v>74</v>
      </c>
      <c r="B454" s="24">
        <v>6.0487000000000002</v>
      </c>
      <c r="C454" s="24">
        <v>9.1753</v>
      </c>
      <c r="D454" s="24">
        <v>4.9192</v>
      </c>
      <c r="E454" s="24">
        <v>0</v>
      </c>
      <c r="F454" s="24">
        <v>3.7334000000000001</v>
      </c>
      <c r="G454" s="24">
        <v>2.8E-3</v>
      </c>
      <c r="H454" s="24">
        <v>0.22789999999999999</v>
      </c>
      <c r="I454" s="24">
        <v>0.22919999999999999</v>
      </c>
      <c r="J454" s="24">
        <v>8.1699999999999995E-2</v>
      </c>
      <c r="K454" s="24">
        <v>339</v>
      </c>
      <c r="L454" s="24">
        <v>8.4699999999999998E-2</v>
      </c>
    </row>
    <row r="455" spans="1:12" s="24" customFormat="1" x14ac:dyDescent="0.25">
      <c r="A455" s="24" t="s">
        <v>79</v>
      </c>
      <c r="B455" s="24">
        <v>6.0487000000000002</v>
      </c>
      <c r="C455" s="24">
        <v>7.6501000000000001</v>
      </c>
      <c r="D455" s="24">
        <v>2.6520000000000001</v>
      </c>
      <c r="E455" s="24">
        <v>0</v>
      </c>
      <c r="F455" s="24">
        <v>4.2</v>
      </c>
      <c r="G455" s="24">
        <v>3.3999999999999998E-3</v>
      </c>
      <c r="H455" s="24">
        <v>0.1885</v>
      </c>
      <c r="I455" s="24">
        <v>0.1895</v>
      </c>
      <c r="J455" s="24">
        <v>4.3099999999999999E-2</v>
      </c>
      <c r="K455" s="24">
        <v>459</v>
      </c>
      <c r="L455" s="24">
        <v>0.1416</v>
      </c>
    </row>
    <row r="456" spans="1:12" s="24" customFormat="1" x14ac:dyDescent="0.25">
      <c r="A456" s="24" t="s">
        <v>265</v>
      </c>
      <c r="B456" s="24">
        <v>6.0487000000000002</v>
      </c>
      <c r="C456" s="24">
        <v>2.0499999999999998</v>
      </c>
      <c r="D456" s="24">
        <v>5.5E-2</v>
      </c>
      <c r="E456" s="24">
        <v>0</v>
      </c>
      <c r="F456" s="24">
        <v>1.9</v>
      </c>
      <c r="G456" s="24">
        <v>1E-4</v>
      </c>
      <c r="H456" s="24">
        <v>7.9000000000000008E-3</v>
      </c>
      <c r="I456" s="24">
        <v>7.9000000000000008E-3</v>
      </c>
      <c r="J456" s="24">
        <v>1.1000000000000001E-3</v>
      </c>
      <c r="K456" s="24">
        <v>670</v>
      </c>
      <c r="L456" s="24">
        <v>0.14699999999999999</v>
      </c>
    </row>
    <row r="457" spans="1:12" s="24" customFormat="1" x14ac:dyDescent="0.25">
      <c r="A457" s="24" t="s">
        <v>73</v>
      </c>
      <c r="B457" s="24">
        <v>6.0487000000000002</v>
      </c>
      <c r="C457" s="24">
        <v>3.8666999999999998</v>
      </c>
      <c r="D457" s="24">
        <v>3.7199999999999997E-2</v>
      </c>
      <c r="E457" s="24">
        <v>0</v>
      </c>
      <c r="F457" s="24">
        <v>3.45</v>
      </c>
      <c r="G457" s="24">
        <v>0</v>
      </c>
      <c r="H457" s="24">
        <v>1E-3</v>
      </c>
      <c r="I457" s="24">
        <v>1E-3</v>
      </c>
      <c r="J457" s="24">
        <v>6.9999999999999999E-4</v>
      </c>
      <c r="K457" s="24">
        <v>229</v>
      </c>
      <c r="L457" s="24">
        <v>4.4200000000000003E-2</v>
      </c>
    </row>
    <row r="458" spans="1:12" s="24" customFormat="1" x14ac:dyDescent="0.25">
      <c r="A458" s="24" t="s">
        <v>72</v>
      </c>
      <c r="B458" s="24">
        <v>6.0487000000000002</v>
      </c>
      <c r="C458" s="24">
        <v>3</v>
      </c>
      <c r="D458" s="24">
        <v>0.76119999999999999</v>
      </c>
      <c r="E458" s="24">
        <v>2.2999999999999998</v>
      </c>
      <c r="F458" s="24">
        <v>2.2000000000000002</v>
      </c>
      <c r="G458" s="24">
        <v>2.5999999999999999E-3</v>
      </c>
      <c r="H458" s="24">
        <v>2.87E-2</v>
      </c>
      <c r="I458" s="24">
        <v>2.8899999999999999E-2</v>
      </c>
      <c r="J458" s="24">
        <v>2.1299999999999999E-2</v>
      </c>
      <c r="K458" s="24">
        <v>233</v>
      </c>
      <c r="L458" s="24">
        <v>5.8000000000000003E-2</v>
      </c>
    </row>
    <row r="459" spans="1:12" s="24" customFormat="1" x14ac:dyDescent="0.25">
      <c r="A459" s="24" t="s">
        <v>266</v>
      </c>
      <c r="H459" s="24">
        <v>47.987499999999997</v>
      </c>
      <c r="I459" s="24">
        <v>48.247300000000003</v>
      </c>
      <c r="J459" s="24">
        <v>60.051699999999997</v>
      </c>
    </row>
    <row r="460" spans="1:12" s="24" customFormat="1" x14ac:dyDescent="0.25">
      <c r="A460" s="24" t="s">
        <v>267</v>
      </c>
      <c r="H460" s="24">
        <v>12</v>
      </c>
      <c r="I460" s="24">
        <v>12</v>
      </c>
      <c r="J460" s="24">
        <v>20.004000000000001</v>
      </c>
    </row>
    <row r="461" spans="1:12" s="24" customFormat="1" x14ac:dyDescent="0.25">
      <c r="A461" s="24" t="s">
        <v>14</v>
      </c>
      <c r="H461" s="24">
        <v>99.5261</v>
      </c>
      <c r="I461" s="24">
        <v>100</v>
      </c>
      <c r="J461" s="24">
        <v>100</v>
      </c>
    </row>
    <row r="462" spans="1:12" s="24" customFormat="1" x14ac:dyDescent="0.25">
      <c r="A462" s="24" t="s">
        <v>0</v>
      </c>
      <c r="B462" s="24" t="s">
        <v>97</v>
      </c>
    </row>
    <row r="463" spans="1:12" s="24" customFormat="1" x14ac:dyDescent="0.25">
      <c r="A463" s="24" t="s">
        <v>3</v>
      </c>
      <c r="B463" s="24">
        <v>1.4527000000000001</v>
      </c>
    </row>
    <row r="464" spans="1:12" s="24" customFormat="1" x14ac:dyDescent="0.25">
      <c r="A464" s="24" t="s">
        <v>1</v>
      </c>
      <c r="B464" s="24">
        <v>0</v>
      </c>
    </row>
    <row r="465" spans="1:14" s="24" customFormat="1" x14ac:dyDescent="0.25">
      <c r="A465" s="24" t="s">
        <v>4</v>
      </c>
      <c r="B465" s="24">
        <v>53.157400000000003</v>
      </c>
    </row>
    <row r="466" spans="1:14" s="24" customFormat="1" x14ac:dyDescent="0.25">
      <c r="A466" s="24" t="s">
        <v>13</v>
      </c>
      <c r="B466" s="24">
        <v>5.2200000000000003E-2</v>
      </c>
    </row>
    <row r="467" spans="1:14" s="24" customFormat="1" x14ac:dyDescent="0.25">
      <c r="A467" s="24" t="s">
        <v>12</v>
      </c>
      <c r="B467" s="24">
        <v>0.1449</v>
      </c>
    </row>
    <row r="468" spans="1:14" s="24" customFormat="1" x14ac:dyDescent="0.25">
      <c r="A468" s="24" t="s">
        <v>8</v>
      </c>
      <c r="B468" s="24">
        <v>3.4200000000000001E-2</v>
      </c>
    </row>
    <row r="469" spans="1:14" s="24" customFormat="1" x14ac:dyDescent="0.25">
      <c r="A469" s="24" t="s">
        <v>2</v>
      </c>
      <c r="B469" s="24">
        <v>0</v>
      </c>
    </row>
    <row r="470" spans="1:14" s="24" customFormat="1" x14ac:dyDescent="0.25">
      <c r="A470" s="24" t="s">
        <v>5</v>
      </c>
      <c r="B470" s="24">
        <v>0.13250000000000001</v>
      </c>
    </row>
    <row r="471" spans="1:14" s="24" customFormat="1" x14ac:dyDescent="0.25">
      <c r="A471" s="24" t="s">
        <v>6</v>
      </c>
      <c r="B471" s="24">
        <v>0.29330000000000001</v>
      </c>
    </row>
    <row r="472" spans="1:14" s="24" customFormat="1" x14ac:dyDescent="0.25">
      <c r="A472" s="24" t="s">
        <v>7</v>
      </c>
      <c r="B472" s="24">
        <v>0.22289999999999999</v>
      </c>
    </row>
    <row r="473" spans="1:14" s="24" customFormat="1" x14ac:dyDescent="0.25">
      <c r="A473" s="24" t="s">
        <v>268</v>
      </c>
      <c r="B473" s="24">
        <v>9.1999999999999998E-3</v>
      </c>
    </row>
    <row r="474" spans="1:14" s="24" customFormat="1" x14ac:dyDescent="0.25">
      <c r="A474" s="24" t="s">
        <v>11</v>
      </c>
      <c r="B474" s="24">
        <v>2.0999999999999999E-3</v>
      </c>
    </row>
    <row r="475" spans="1:14" s="24" customFormat="1" x14ac:dyDescent="0.25">
      <c r="A475" s="24" t="s">
        <v>9</v>
      </c>
      <c r="B475" s="24">
        <v>5.4300000000000001E-2</v>
      </c>
    </row>
    <row r="476" spans="1:14" s="24" customFormat="1" x14ac:dyDescent="0.25">
      <c r="A476" s="24" t="s">
        <v>10</v>
      </c>
      <c r="B476" s="24">
        <v>43.970599999999997</v>
      </c>
    </row>
    <row r="477" spans="1:14" s="24" customFormat="1" x14ac:dyDescent="0.25">
      <c r="A477" s="24" t="s">
        <v>14</v>
      </c>
      <c r="B477" s="24">
        <v>99.5261</v>
      </c>
    </row>
    <row r="479" spans="1:14" s="17" customFormat="1" x14ac:dyDescent="0.25">
      <c r="A479" s="23">
        <v>45973</v>
      </c>
      <c r="B479" s="17" t="s">
        <v>258</v>
      </c>
    </row>
    <row r="480" spans="1:14" x14ac:dyDescent="0.25">
      <c r="B480" s="16" t="s">
        <v>87</v>
      </c>
      <c r="C480" s="16" t="s">
        <v>88</v>
      </c>
      <c r="D480" s="16" t="s">
        <v>89</v>
      </c>
      <c r="E480" s="16" t="s">
        <v>90</v>
      </c>
      <c r="F480" s="16" t="s">
        <v>91</v>
      </c>
      <c r="G480" s="16" t="s">
        <v>92</v>
      </c>
      <c r="H480" s="16" t="s">
        <v>93</v>
      </c>
      <c r="I480" s="16" t="s">
        <v>70</v>
      </c>
      <c r="J480" s="16" t="s">
        <v>94</v>
      </c>
      <c r="K480" s="16" t="s">
        <v>95</v>
      </c>
      <c r="L480" s="16" t="s">
        <v>0</v>
      </c>
      <c r="M480" s="16" t="s">
        <v>85</v>
      </c>
      <c r="N480" s="16" t="s">
        <v>86</v>
      </c>
    </row>
    <row r="481" spans="1:14" x14ac:dyDescent="0.25">
      <c r="B481" s="16" t="s">
        <v>96</v>
      </c>
    </row>
    <row r="482" spans="1:14" x14ac:dyDescent="0.25">
      <c r="A482" s="16" t="s">
        <v>71</v>
      </c>
      <c r="B482" s="16">
        <v>9.9901999999999997</v>
      </c>
      <c r="C482" s="16">
        <v>60.278700000000001</v>
      </c>
      <c r="D482" s="16">
        <v>9.5873000000000008</v>
      </c>
      <c r="E482" s="16">
        <v>6.2873000000000001</v>
      </c>
      <c r="F482" s="16">
        <v>7.5335000000000001</v>
      </c>
      <c r="G482" s="16">
        <v>5.7333999999999996</v>
      </c>
      <c r="H482" s="16">
        <v>7.3000000000000001E-3</v>
      </c>
      <c r="I482" s="16">
        <v>0.57640000000000002</v>
      </c>
      <c r="J482" s="16">
        <v>0.56940000000000002</v>
      </c>
      <c r="K482" s="16">
        <v>0.46860000000000002</v>
      </c>
      <c r="L482" s="16" t="s">
        <v>3</v>
      </c>
      <c r="M482" s="16">
        <v>250</v>
      </c>
      <c r="N482" s="16">
        <v>4.7800000000000002E-2</v>
      </c>
    </row>
    <row r="483" spans="1:14" x14ac:dyDescent="0.25">
      <c r="A483" s="16" t="s">
        <v>72</v>
      </c>
      <c r="B483" s="16">
        <v>9.9901999999999997</v>
      </c>
      <c r="C483" s="16">
        <v>29.402899999999999</v>
      </c>
      <c r="D483" s="16">
        <v>3.1412</v>
      </c>
      <c r="E483" s="16">
        <v>9.3602000000000007</v>
      </c>
      <c r="F483" s="16">
        <v>0</v>
      </c>
      <c r="G483" s="16">
        <v>7.8002000000000002</v>
      </c>
      <c r="H483" s="16">
        <v>1.3100000000000001E-2</v>
      </c>
      <c r="I483" s="16">
        <v>0.14649999999999999</v>
      </c>
      <c r="J483" s="16">
        <v>0.1447</v>
      </c>
      <c r="K483" s="16">
        <v>0.10730000000000001</v>
      </c>
      <c r="L483" s="16" t="s">
        <v>9</v>
      </c>
      <c r="M483" s="16">
        <v>313</v>
      </c>
      <c r="N483" s="16">
        <v>3.4099999999999998E-2</v>
      </c>
    </row>
    <row r="484" spans="1:14" x14ac:dyDescent="0.25">
      <c r="A484" s="16" t="s">
        <v>73</v>
      </c>
      <c r="B484" s="16">
        <v>9.9901999999999997</v>
      </c>
      <c r="C484" s="16">
        <v>56.160400000000003</v>
      </c>
      <c r="D484" s="16">
        <v>4.4782999999999999</v>
      </c>
      <c r="E484" s="16">
        <v>12.5405</v>
      </c>
      <c r="F484" s="16">
        <v>0</v>
      </c>
      <c r="G484" s="16">
        <v>11.400399999999999</v>
      </c>
      <c r="H484" s="16">
        <v>1.09E-2</v>
      </c>
      <c r="I484" s="16">
        <v>0.28139999999999998</v>
      </c>
      <c r="J484" s="16">
        <v>0.27800000000000002</v>
      </c>
      <c r="K484" s="16">
        <v>0.19800000000000001</v>
      </c>
      <c r="L484" s="16" t="s">
        <v>11</v>
      </c>
      <c r="M484" s="16">
        <v>320</v>
      </c>
      <c r="N484" s="16">
        <v>3.9E-2</v>
      </c>
    </row>
    <row r="485" spans="1:14" x14ac:dyDescent="0.25">
      <c r="A485" s="16" t="s">
        <v>74</v>
      </c>
      <c r="B485" s="16">
        <v>9.9901999999999997</v>
      </c>
      <c r="C485" s="16">
        <v>4.5167000000000002</v>
      </c>
      <c r="D485" s="16">
        <v>1.6335</v>
      </c>
      <c r="E485" s="16">
        <v>2.7650000000000001</v>
      </c>
      <c r="F485" s="16">
        <v>0</v>
      </c>
      <c r="G485" s="16">
        <v>2.6334</v>
      </c>
      <c r="H485" s="16">
        <v>1.2999999999999999E-3</v>
      </c>
      <c r="I485" s="16">
        <v>0.1048</v>
      </c>
      <c r="J485" s="16">
        <v>0.10349999999999999</v>
      </c>
      <c r="K485" s="16">
        <v>3.7100000000000001E-2</v>
      </c>
      <c r="L485" s="16" t="s">
        <v>6</v>
      </c>
      <c r="M485" s="16">
        <v>804</v>
      </c>
      <c r="N485" s="16">
        <v>7.3400000000000007E-2</v>
      </c>
    </row>
    <row r="486" spans="1:14" x14ac:dyDescent="0.25">
      <c r="A486" s="16" t="s">
        <v>75</v>
      </c>
      <c r="B486" s="16">
        <v>9.9901999999999997</v>
      </c>
      <c r="C486" s="16">
        <v>5.0500999999999996</v>
      </c>
      <c r="D486" s="16">
        <v>2.2198000000000002</v>
      </c>
      <c r="E486" s="16">
        <v>2.2749999999999999</v>
      </c>
      <c r="F486" s="16">
        <v>0</v>
      </c>
      <c r="G486" s="16">
        <v>2.1667000000000001</v>
      </c>
      <c r="H486" s="16">
        <v>5.0000000000000001E-3</v>
      </c>
      <c r="I486" s="16">
        <v>0.18279999999999999</v>
      </c>
      <c r="J486" s="16">
        <v>0.18060000000000001</v>
      </c>
      <c r="K486" s="16">
        <v>6.5799999999999997E-2</v>
      </c>
      <c r="L486" s="16" t="s">
        <v>5</v>
      </c>
      <c r="M486" s="16">
        <v>804</v>
      </c>
      <c r="N486" s="16">
        <v>7.9100000000000004E-2</v>
      </c>
    </row>
    <row r="487" spans="1:14" x14ac:dyDescent="0.25">
      <c r="A487" s="16" t="s">
        <v>76</v>
      </c>
      <c r="B487" s="16">
        <v>9.9901999999999997</v>
      </c>
      <c r="C487" s="16">
        <v>6548.3469999999998</v>
      </c>
      <c r="D487" s="16">
        <v>78.759</v>
      </c>
      <c r="E487" s="16">
        <v>83.144099999999995</v>
      </c>
      <c r="F487" s="16">
        <v>0</v>
      </c>
      <c r="G487" s="16">
        <v>75.585499999999996</v>
      </c>
      <c r="H487" s="16">
        <v>2.1448</v>
      </c>
      <c r="I487" s="16">
        <v>38.5199</v>
      </c>
      <c r="J487" s="16">
        <v>38.055100000000003</v>
      </c>
      <c r="K487" s="16">
        <v>18.991700000000002</v>
      </c>
      <c r="L487" s="16" t="s">
        <v>4</v>
      </c>
      <c r="M487" s="16">
        <v>506</v>
      </c>
      <c r="N487" s="16">
        <v>0.3836</v>
      </c>
    </row>
    <row r="488" spans="1:14" x14ac:dyDescent="0.25">
      <c r="A488" s="16" t="s">
        <v>77</v>
      </c>
      <c r="B488" s="16">
        <v>9.9901999999999997</v>
      </c>
      <c r="C488" s="16">
        <v>18.884499999999999</v>
      </c>
      <c r="D488" s="16">
        <v>1.0660000000000001</v>
      </c>
      <c r="E488" s="16">
        <v>17.715599999999998</v>
      </c>
      <c r="F488" s="16">
        <v>19.2012</v>
      </c>
      <c r="G488" s="16">
        <v>16.100899999999999</v>
      </c>
      <c r="H488" s="16">
        <v>2.9999999999999997E-4</v>
      </c>
      <c r="I488" s="16">
        <v>1.83E-2</v>
      </c>
      <c r="J488" s="16">
        <v>1.8100000000000002E-2</v>
      </c>
      <c r="K488" s="16">
        <v>2.5999999999999999E-3</v>
      </c>
      <c r="L488" s="16" t="s">
        <v>8</v>
      </c>
      <c r="M488" s="16">
        <v>434</v>
      </c>
      <c r="N488" s="16">
        <v>3.6700000000000003E-2</v>
      </c>
    </row>
    <row r="489" spans="1:14" x14ac:dyDescent="0.25">
      <c r="A489" s="16" t="s">
        <v>78</v>
      </c>
      <c r="B489" s="16">
        <v>9.9901999999999997</v>
      </c>
      <c r="C489" s="16">
        <v>3.55</v>
      </c>
      <c r="D489" s="16">
        <v>1.7396</v>
      </c>
      <c r="E489" s="16">
        <v>2.0407999999999999</v>
      </c>
      <c r="F489" s="16">
        <v>2.2999999999999998</v>
      </c>
      <c r="G489" s="16">
        <v>1.8</v>
      </c>
      <c r="H489" s="16">
        <v>1.4E-3</v>
      </c>
      <c r="I489" s="16">
        <v>1.9300000000000001E-2</v>
      </c>
      <c r="J489" s="16">
        <v>1.9099999999999999E-2</v>
      </c>
      <c r="K489" s="16">
        <v>1.1900000000000001E-2</v>
      </c>
      <c r="L489" s="16" t="s">
        <v>13</v>
      </c>
      <c r="M489" s="16">
        <v>212</v>
      </c>
      <c r="N489" s="16">
        <v>2.0299999999999999E-2</v>
      </c>
    </row>
    <row r="490" spans="1:14" x14ac:dyDescent="0.25">
      <c r="A490" s="16" t="s">
        <v>79</v>
      </c>
      <c r="B490" s="16">
        <v>9.9901999999999997</v>
      </c>
      <c r="C490" s="16">
        <v>23.668500000000002</v>
      </c>
      <c r="D490" s="16">
        <v>2.0228999999999999</v>
      </c>
      <c r="E490" s="16">
        <v>11.7005</v>
      </c>
      <c r="F490" s="16">
        <v>0</v>
      </c>
      <c r="G490" s="16">
        <v>11.7005</v>
      </c>
      <c r="H490" s="16">
        <v>4.0000000000000001E-3</v>
      </c>
      <c r="I490" s="16">
        <v>0.2218</v>
      </c>
      <c r="J490" s="16">
        <v>0.21909999999999999</v>
      </c>
      <c r="K490" s="16">
        <v>0.05</v>
      </c>
      <c r="L490" s="16" t="s">
        <v>7</v>
      </c>
      <c r="M490" s="16">
        <v>591</v>
      </c>
      <c r="N490" s="16">
        <v>6.0400000000000002E-2</v>
      </c>
    </row>
    <row r="491" spans="1:14" x14ac:dyDescent="0.25">
      <c r="A491" s="16" t="s">
        <v>80</v>
      </c>
      <c r="B491" s="16">
        <v>9.9901999999999997</v>
      </c>
      <c r="C491" s="16">
        <v>49.007899999999999</v>
      </c>
      <c r="D491" s="16">
        <v>1.3957999999999999</v>
      </c>
      <c r="E491" s="16">
        <v>35.1098</v>
      </c>
      <c r="F491" s="16">
        <v>41.305599999999998</v>
      </c>
      <c r="G491" s="16">
        <v>0</v>
      </c>
      <c r="H491" s="16">
        <v>8.3000000000000001E-3</v>
      </c>
      <c r="I491" s="16">
        <v>9.5799999999999996E-2</v>
      </c>
      <c r="J491" s="16">
        <v>9.4700000000000006E-2</v>
      </c>
      <c r="K491" s="16">
        <v>8.2400000000000001E-2</v>
      </c>
      <c r="L491" s="16" t="s">
        <v>1</v>
      </c>
      <c r="M491" s="16">
        <v>426</v>
      </c>
      <c r="N491" s="16">
        <v>3.9399999999999998E-2</v>
      </c>
    </row>
    <row r="492" spans="1:14" x14ac:dyDescent="0.25">
      <c r="A492" s="16" t="s">
        <v>81</v>
      </c>
      <c r="B492" s="16">
        <v>9.9901999999999997</v>
      </c>
      <c r="C492" s="16">
        <v>42.506</v>
      </c>
      <c r="D492" s="16">
        <v>3.1318000000000001</v>
      </c>
      <c r="E492" s="16">
        <v>13.5724</v>
      </c>
      <c r="F492" s="16">
        <v>15.967499999999999</v>
      </c>
      <c r="G492" s="16">
        <v>0</v>
      </c>
      <c r="H492" s="16">
        <v>1.9E-2</v>
      </c>
      <c r="I492" s="16">
        <v>0.20979999999999999</v>
      </c>
      <c r="J492" s="16">
        <v>0.20730000000000001</v>
      </c>
      <c r="K492" s="16">
        <v>0.13389999999999999</v>
      </c>
      <c r="L492" s="16" t="s">
        <v>12</v>
      </c>
      <c r="M492" s="16">
        <v>249</v>
      </c>
      <c r="N492" s="16">
        <v>2.98E-2</v>
      </c>
    </row>
    <row r="493" spans="1:14" x14ac:dyDescent="0.25">
      <c r="A493" s="16" t="s">
        <v>82</v>
      </c>
      <c r="B493" s="16">
        <v>9.9901999999999997</v>
      </c>
      <c r="C493" s="16">
        <v>17.001000000000001</v>
      </c>
      <c r="D493" s="16">
        <v>1.9158999999999999</v>
      </c>
      <c r="E493" s="16">
        <v>8.8735999999999997</v>
      </c>
      <c r="F493" s="16">
        <v>0</v>
      </c>
      <c r="G493" s="16">
        <v>8.0669000000000004</v>
      </c>
      <c r="H493" s="16">
        <v>4.8999999999999998E-3</v>
      </c>
      <c r="I493" s="16">
        <v>5.0599999999999999E-2</v>
      </c>
      <c r="J493" s="16">
        <v>0.05</v>
      </c>
      <c r="K493" s="16">
        <v>2.5600000000000001E-2</v>
      </c>
      <c r="L493" s="16" t="s">
        <v>2</v>
      </c>
      <c r="M493" s="16">
        <v>212</v>
      </c>
      <c r="N493" s="16">
        <v>2.01E-2</v>
      </c>
    </row>
    <row r="494" spans="1:14" x14ac:dyDescent="0.25">
      <c r="A494" s="16" t="s">
        <v>83</v>
      </c>
      <c r="I494" s="16">
        <v>48.647500000000001</v>
      </c>
      <c r="J494" s="16">
        <v>48.060499999999998</v>
      </c>
      <c r="K494" s="16">
        <v>60.082500000000003</v>
      </c>
    </row>
    <row r="495" spans="1:14" x14ac:dyDescent="0.25">
      <c r="A495" s="16" t="s">
        <v>84</v>
      </c>
      <c r="I495" s="16">
        <v>12</v>
      </c>
      <c r="J495" s="16">
        <v>12</v>
      </c>
      <c r="K495" s="16">
        <v>19.742799999999999</v>
      </c>
      <c r="L495" s="16" t="s">
        <v>10</v>
      </c>
    </row>
    <row r="496" spans="1:14" x14ac:dyDescent="0.25">
      <c r="A496" s="16" t="s">
        <v>14</v>
      </c>
      <c r="I496" s="16">
        <v>101.0749</v>
      </c>
      <c r="J496" s="16">
        <v>100</v>
      </c>
      <c r="K496" s="16">
        <v>100</v>
      </c>
    </row>
    <row r="497" spans="1:2" x14ac:dyDescent="0.25">
      <c r="A497" s="16" t="s">
        <v>0</v>
      </c>
      <c r="B497" s="16" t="s">
        <v>97</v>
      </c>
    </row>
    <row r="498" spans="1:2" x14ac:dyDescent="0.25">
      <c r="A498" s="16" t="s">
        <v>3</v>
      </c>
      <c r="B498" s="16">
        <v>0.95579999999999998</v>
      </c>
    </row>
    <row r="499" spans="1:2" x14ac:dyDescent="0.25">
      <c r="A499" s="16" t="s">
        <v>9</v>
      </c>
      <c r="B499" s="16">
        <v>0.27679999999999999</v>
      </c>
    </row>
    <row r="500" spans="1:2" x14ac:dyDescent="0.25">
      <c r="A500" s="16" t="s">
        <v>11</v>
      </c>
      <c r="B500" s="16">
        <v>0.60189999999999999</v>
      </c>
    </row>
    <row r="501" spans="1:2" x14ac:dyDescent="0.25">
      <c r="A501" s="16" t="s">
        <v>6</v>
      </c>
      <c r="B501" s="16">
        <v>0.1348</v>
      </c>
    </row>
    <row r="502" spans="1:2" x14ac:dyDescent="0.25">
      <c r="A502" s="16" t="s">
        <v>5</v>
      </c>
      <c r="B502" s="16">
        <v>0.2361</v>
      </c>
    </row>
    <row r="503" spans="1:2" x14ac:dyDescent="0.25">
      <c r="A503" s="16" t="s">
        <v>4</v>
      </c>
      <c r="B503" s="16">
        <v>53.897100000000002</v>
      </c>
    </row>
    <row r="504" spans="1:2" x14ac:dyDescent="0.25">
      <c r="A504" s="16" t="s">
        <v>8</v>
      </c>
      <c r="B504" s="16">
        <v>2.0400000000000001E-2</v>
      </c>
    </row>
    <row r="505" spans="1:2" x14ac:dyDescent="0.25">
      <c r="A505" s="16" t="s">
        <v>13</v>
      </c>
      <c r="B505" s="16">
        <v>4.82E-2</v>
      </c>
    </row>
    <row r="506" spans="1:2" x14ac:dyDescent="0.25">
      <c r="A506" s="16" t="s">
        <v>7</v>
      </c>
      <c r="B506" s="16">
        <v>0.26229999999999998</v>
      </c>
    </row>
    <row r="507" spans="1:2" x14ac:dyDescent="0.25">
      <c r="A507" s="16" t="s">
        <v>1</v>
      </c>
      <c r="B507" s="16">
        <v>0.12920000000000001</v>
      </c>
    </row>
    <row r="508" spans="1:2" x14ac:dyDescent="0.25">
      <c r="A508" s="16" t="s">
        <v>12</v>
      </c>
      <c r="B508" s="16">
        <v>0.48080000000000001</v>
      </c>
    </row>
    <row r="509" spans="1:2" x14ac:dyDescent="0.25">
      <c r="A509" s="16" t="s">
        <v>2</v>
      </c>
      <c r="B509" s="16">
        <v>6.0999999999999999E-2</v>
      </c>
    </row>
    <row r="510" spans="1:2" x14ac:dyDescent="0.25">
      <c r="A510" s="16" t="s">
        <v>10</v>
      </c>
      <c r="B510" s="16">
        <v>43.970599999999997</v>
      </c>
    </row>
    <row r="511" spans="1:2" x14ac:dyDescent="0.25">
      <c r="A511" s="16" t="s">
        <v>14</v>
      </c>
      <c r="B511" s="16">
        <v>101.0748</v>
      </c>
    </row>
    <row r="513" spans="1:14" x14ac:dyDescent="0.25">
      <c r="B513" s="16" t="s">
        <v>98</v>
      </c>
    </row>
    <row r="514" spans="1:14" x14ac:dyDescent="0.25">
      <c r="A514" s="16" t="s">
        <v>71</v>
      </c>
      <c r="B514" s="16">
        <v>9.9886999999999997</v>
      </c>
      <c r="C514" s="16">
        <v>74.151499999999999</v>
      </c>
      <c r="D514" s="16">
        <v>11.5397</v>
      </c>
      <c r="E514" s="16">
        <v>6.4257999999999997</v>
      </c>
      <c r="F514" s="16">
        <v>8.1335999999999995</v>
      </c>
      <c r="G514" s="16">
        <v>5.6668000000000003</v>
      </c>
      <c r="H514" s="16">
        <v>9.1000000000000004E-3</v>
      </c>
      <c r="I514" s="16">
        <v>0.72360000000000002</v>
      </c>
      <c r="J514" s="16">
        <v>0.71989999999999998</v>
      </c>
      <c r="K514" s="16">
        <v>0.5917</v>
      </c>
      <c r="L514" s="16" t="s">
        <v>3</v>
      </c>
      <c r="M514" s="16">
        <v>253</v>
      </c>
      <c r="N514" s="16">
        <v>5.2699999999999997E-2</v>
      </c>
    </row>
    <row r="515" spans="1:14" x14ac:dyDescent="0.25">
      <c r="A515" s="16" t="s">
        <v>72</v>
      </c>
      <c r="B515" s="16">
        <v>9.9886999999999997</v>
      </c>
      <c r="C515" s="16">
        <v>9.3503000000000007</v>
      </c>
      <c r="D515" s="16">
        <v>0.91669999999999996</v>
      </c>
      <c r="E515" s="16">
        <v>10.2003</v>
      </c>
      <c r="F515" s="16">
        <v>0</v>
      </c>
      <c r="G515" s="16">
        <v>8.5001999999999995</v>
      </c>
      <c r="H515" s="16">
        <v>-5.9999999999999995E-4</v>
      </c>
      <c r="I515" s="16">
        <v>0</v>
      </c>
      <c r="J515" s="16">
        <v>0</v>
      </c>
      <c r="K515" s="16">
        <v>0</v>
      </c>
      <c r="L515" s="16" t="s">
        <v>9</v>
      </c>
      <c r="N515" s="16">
        <v>0</v>
      </c>
    </row>
    <row r="516" spans="1:14" x14ac:dyDescent="0.25">
      <c r="A516" s="16" t="s">
        <v>73</v>
      </c>
      <c r="B516" s="16">
        <v>9.9886999999999997</v>
      </c>
      <c r="C516" s="16">
        <v>14.200699999999999</v>
      </c>
      <c r="D516" s="16">
        <v>1.1225000000000001</v>
      </c>
      <c r="E516" s="16">
        <v>12.650499999999999</v>
      </c>
      <c r="F516" s="16">
        <v>0</v>
      </c>
      <c r="G516" s="16">
        <v>11.500400000000001</v>
      </c>
      <c r="H516" s="16">
        <v>4.0000000000000002E-4</v>
      </c>
      <c r="I516" s="16">
        <v>0.01</v>
      </c>
      <c r="J516" s="16">
        <v>0.01</v>
      </c>
      <c r="K516" s="16">
        <v>7.1000000000000004E-3</v>
      </c>
      <c r="L516" s="16" t="s">
        <v>11</v>
      </c>
      <c r="M516" s="16">
        <v>321</v>
      </c>
      <c r="N516" s="16">
        <v>2.7199999999999998E-2</v>
      </c>
    </row>
    <row r="517" spans="1:14" x14ac:dyDescent="0.25">
      <c r="A517" s="16" t="s">
        <v>74</v>
      </c>
      <c r="B517" s="16">
        <v>9.9886999999999997</v>
      </c>
      <c r="C517" s="16">
        <v>3.2334000000000001</v>
      </c>
      <c r="D517" s="16">
        <v>1.7108000000000001</v>
      </c>
      <c r="E517" s="16">
        <v>1.89</v>
      </c>
      <c r="F517" s="16">
        <v>0</v>
      </c>
      <c r="G517" s="16">
        <v>1.8</v>
      </c>
      <c r="H517" s="16">
        <v>1E-3</v>
      </c>
      <c r="I517" s="16">
        <v>8.0399999999999999E-2</v>
      </c>
      <c r="J517" s="16">
        <v>0.08</v>
      </c>
      <c r="K517" s="16">
        <v>2.86E-2</v>
      </c>
      <c r="L517" s="16" t="s">
        <v>6</v>
      </c>
      <c r="M517" s="16">
        <v>666</v>
      </c>
      <c r="N517" s="16">
        <v>6.1400000000000003E-2</v>
      </c>
    </row>
    <row r="518" spans="1:14" x14ac:dyDescent="0.25">
      <c r="A518" s="16" t="s">
        <v>75</v>
      </c>
      <c r="B518" s="16">
        <v>9.9886999999999997</v>
      </c>
      <c r="C518" s="16">
        <v>4.1666999999999996</v>
      </c>
      <c r="D518" s="16">
        <v>2.0526</v>
      </c>
      <c r="E518" s="16">
        <v>2.0299999999999998</v>
      </c>
      <c r="F518" s="16">
        <v>0</v>
      </c>
      <c r="G518" s="16">
        <v>1.9333</v>
      </c>
      <c r="H518" s="16">
        <v>3.8E-3</v>
      </c>
      <c r="I518" s="16">
        <v>0.14080000000000001</v>
      </c>
      <c r="J518" s="16">
        <v>0.1401</v>
      </c>
      <c r="K518" s="16">
        <v>5.0900000000000001E-2</v>
      </c>
      <c r="L518" s="16" t="s">
        <v>5</v>
      </c>
      <c r="M518" s="16">
        <v>760</v>
      </c>
      <c r="N518" s="16">
        <v>7.3200000000000001E-2</v>
      </c>
    </row>
    <row r="519" spans="1:14" x14ac:dyDescent="0.25">
      <c r="A519" s="16" t="s">
        <v>76</v>
      </c>
      <c r="B519" s="16">
        <v>9.9886999999999997</v>
      </c>
      <c r="C519" s="16">
        <v>6557.4970000000003</v>
      </c>
      <c r="D519" s="16">
        <v>75.728200000000001</v>
      </c>
      <c r="E519" s="16">
        <v>86.592500000000001</v>
      </c>
      <c r="F519" s="16">
        <v>0</v>
      </c>
      <c r="G519" s="16">
        <v>78.720399999999998</v>
      </c>
      <c r="H519" s="16">
        <v>2.1469999999999998</v>
      </c>
      <c r="I519" s="16">
        <v>38.560400000000001</v>
      </c>
      <c r="J519" s="16">
        <v>38.366</v>
      </c>
      <c r="K519" s="16">
        <v>19.121500000000001</v>
      </c>
      <c r="L519" s="16" t="s">
        <v>4</v>
      </c>
      <c r="M519" s="16">
        <v>516</v>
      </c>
      <c r="N519" s="16">
        <v>0.38400000000000001</v>
      </c>
    </row>
    <row r="520" spans="1:14" x14ac:dyDescent="0.25">
      <c r="A520" s="16" t="s">
        <v>77</v>
      </c>
      <c r="B520" s="16">
        <v>9.9886999999999997</v>
      </c>
      <c r="C520" s="16">
        <v>19.417899999999999</v>
      </c>
      <c r="D520" s="16">
        <v>1.0105</v>
      </c>
      <c r="E520" s="16">
        <v>19.2165</v>
      </c>
      <c r="F520" s="16">
        <v>21.868200000000002</v>
      </c>
      <c r="G520" s="16">
        <v>16.334199999999999</v>
      </c>
      <c r="H520" s="16">
        <v>0</v>
      </c>
      <c r="I520" s="16">
        <v>3.2000000000000002E-3</v>
      </c>
      <c r="J520" s="16">
        <v>3.0999999999999999E-3</v>
      </c>
      <c r="K520" s="16">
        <v>5.0000000000000001E-4</v>
      </c>
      <c r="L520" s="16" t="s">
        <v>8</v>
      </c>
      <c r="M520" s="16">
        <v>452</v>
      </c>
      <c r="N520" s="16">
        <v>3.7699999999999997E-2</v>
      </c>
    </row>
    <row r="521" spans="1:14" x14ac:dyDescent="0.25">
      <c r="A521" s="16" t="s">
        <v>78</v>
      </c>
      <c r="B521" s="16">
        <v>9.9886999999999997</v>
      </c>
      <c r="C521" s="16">
        <v>3.5</v>
      </c>
      <c r="D521" s="16">
        <v>1.835</v>
      </c>
      <c r="E521" s="16">
        <v>1.9074</v>
      </c>
      <c r="F521" s="16">
        <v>1.7</v>
      </c>
      <c r="G521" s="16">
        <v>2.1</v>
      </c>
      <c r="H521" s="16">
        <v>1.5E-3</v>
      </c>
      <c r="I521" s="16">
        <v>2.0299999999999999E-2</v>
      </c>
      <c r="J521" s="16">
        <v>2.0199999999999999E-2</v>
      </c>
      <c r="K521" s="16">
        <v>1.26E-2</v>
      </c>
      <c r="L521" s="16" t="s">
        <v>13</v>
      </c>
      <c r="M521" s="16">
        <v>205</v>
      </c>
      <c r="N521" s="16">
        <v>1.9900000000000001E-2</v>
      </c>
    </row>
    <row r="522" spans="1:14" x14ac:dyDescent="0.25">
      <c r="A522" s="16" t="s">
        <v>79</v>
      </c>
      <c r="B522" s="16">
        <v>9.9886999999999997</v>
      </c>
      <c r="C522" s="16">
        <v>24.201899999999998</v>
      </c>
      <c r="D522" s="16">
        <v>2.1291000000000002</v>
      </c>
      <c r="E522" s="16">
        <v>11.367100000000001</v>
      </c>
      <c r="F522" s="16">
        <v>0</v>
      </c>
      <c r="G522" s="16">
        <v>11.367100000000001</v>
      </c>
      <c r="H522" s="16">
        <v>4.3E-3</v>
      </c>
      <c r="I522" s="16">
        <v>0.2379</v>
      </c>
      <c r="J522" s="16">
        <v>0.23669999999999999</v>
      </c>
      <c r="K522" s="16">
        <v>5.3999999999999999E-2</v>
      </c>
      <c r="L522" s="16" t="s">
        <v>7</v>
      </c>
      <c r="M522" s="16">
        <v>583</v>
      </c>
      <c r="N522" s="16">
        <v>6.0600000000000001E-2</v>
      </c>
    </row>
    <row r="523" spans="1:14" x14ac:dyDescent="0.25">
      <c r="A523" s="16" t="s">
        <v>80</v>
      </c>
      <c r="B523" s="16">
        <v>9.9886999999999997</v>
      </c>
      <c r="C523" s="16">
        <v>54.6098</v>
      </c>
      <c r="D523" s="16">
        <v>1.4108000000000001</v>
      </c>
      <c r="E523" s="16">
        <v>38.709200000000003</v>
      </c>
      <c r="F523" s="16">
        <v>45.540199999999999</v>
      </c>
      <c r="G523" s="16">
        <v>0</v>
      </c>
      <c r="H523" s="16">
        <v>9.4999999999999998E-3</v>
      </c>
      <c r="I523" s="16">
        <v>0.10970000000000001</v>
      </c>
      <c r="J523" s="16">
        <v>0.10920000000000001</v>
      </c>
      <c r="K523" s="16">
        <v>9.4899999999999998E-2</v>
      </c>
      <c r="L523" s="16" t="s">
        <v>1</v>
      </c>
      <c r="M523" s="16">
        <v>447</v>
      </c>
      <c r="N523" s="16">
        <v>4.1599999999999998E-2</v>
      </c>
    </row>
    <row r="524" spans="1:14" x14ac:dyDescent="0.25">
      <c r="A524" s="16" t="s">
        <v>81</v>
      </c>
      <c r="B524" s="16">
        <v>9.9886999999999997</v>
      </c>
      <c r="C524" s="16">
        <v>45.273400000000002</v>
      </c>
      <c r="D524" s="16">
        <v>3.4214000000000002</v>
      </c>
      <c r="E524" s="16">
        <v>13.2324</v>
      </c>
      <c r="F524" s="16">
        <v>15.567500000000001</v>
      </c>
      <c r="G524" s="16">
        <v>0</v>
      </c>
      <c r="H524" s="16">
        <v>2.1000000000000001E-2</v>
      </c>
      <c r="I524" s="16">
        <v>0.23200000000000001</v>
      </c>
      <c r="J524" s="16">
        <v>0.23080000000000001</v>
      </c>
      <c r="K524" s="16">
        <v>0.1489</v>
      </c>
      <c r="L524" s="16" t="s">
        <v>12</v>
      </c>
      <c r="M524" s="16">
        <v>246</v>
      </c>
      <c r="N524" s="16">
        <v>3.04E-2</v>
      </c>
    </row>
    <row r="525" spans="1:14" x14ac:dyDescent="0.25">
      <c r="A525" s="16" t="s">
        <v>82</v>
      </c>
      <c r="B525" s="16">
        <v>9.9886999999999997</v>
      </c>
      <c r="C525" s="16">
        <v>9.0669000000000004</v>
      </c>
      <c r="D525" s="16">
        <v>0.8831</v>
      </c>
      <c r="E525" s="16">
        <v>10.266999999999999</v>
      </c>
      <c r="F525" s="16">
        <v>0</v>
      </c>
      <c r="G525" s="16">
        <v>9.3336000000000006</v>
      </c>
      <c r="H525" s="16">
        <v>-6.9999999999999999E-4</v>
      </c>
      <c r="I525" s="16">
        <v>0</v>
      </c>
      <c r="J525" s="16">
        <v>0</v>
      </c>
      <c r="K525" s="16">
        <v>0</v>
      </c>
      <c r="L525" s="16" t="s">
        <v>2</v>
      </c>
      <c r="N525" s="16">
        <v>0</v>
      </c>
    </row>
    <row r="526" spans="1:14" x14ac:dyDescent="0.25">
      <c r="A526" s="16" t="s">
        <v>83</v>
      </c>
      <c r="I526" s="16">
        <v>48.327599999999997</v>
      </c>
      <c r="J526" s="16">
        <v>48.084000000000003</v>
      </c>
      <c r="K526" s="16">
        <v>60.032499999999999</v>
      </c>
    </row>
    <row r="527" spans="1:14" x14ac:dyDescent="0.25">
      <c r="A527" s="16" t="s">
        <v>84</v>
      </c>
      <c r="I527" s="16">
        <v>12</v>
      </c>
      <c r="J527" s="16">
        <v>12</v>
      </c>
      <c r="K527" s="16">
        <v>19.8569</v>
      </c>
      <c r="L527" s="16" t="s">
        <v>10</v>
      </c>
    </row>
    <row r="528" spans="1:14" x14ac:dyDescent="0.25">
      <c r="A528" s="16" t="s">
        <v>14</v>
      </c>
      <c r="I528" s="16">
        <v>100.44580000000001</v>
      </c>
      <c r="J528" s="16">
        <v>100</v>
      </c>
      <c r="K528" s="16">
        <v>100</v>
      </c>
    </row>
    <row r="529" spans="1:2" x14ac:dyDescent="0.25">
      <c r="A529" s="16" t="s">
        <v>0</v>
      </c>
      <c r="B529" s="16" t="s">
        <v>97</v>
      </c>
    </row>
    <row r="530" spans="1:2" x14ac:dyDescent="0.25">
      <c r="A530" s="16" t="s">
        <v>3</v>
      </c>
      <c r="B530" s="16">
        <v>1.1999</v>
      </c>
    </row>
    <row r="531" spans="1:2" x14ac:dyDescent="0.25">
      <c r="A531" s="16" t="s">
        <v>9</v>
      </c>
      <c r="B531" s="16">
        <v>0</v>
      </c>
    </row>
    <row r="532" spans="1:2" x14ac:dyDescent="0.25">
      <c r="A532" s="16" t="s">
        <v>11</v>
      </c>
      <c r="B532" s="16">
        <v>2.1399999999999999E-2</v>
      </c>
    </row>
    <row r="533" spans="1:2" x14ac:dyDescent="0.25">
      <c r="A533" s="16" t="s">
        <v>6</v>
      </c>
      <c r="B533" s="16">
        <v>0.10340000000000001</v>
      </c>
    </row>
    <row r="534" spans="1:2" x14ac:dyDescent="0.25">
      <c r="A534" s="16" t="s">
        <v>5</v>
      </c>
      <c r="B534" s="16">
        <v>0.18179999999999999</v>
      </c>
    </row>
    <row r="535" spans="1:2" x14ac:dyDescent="0.25">
      <c r="A535" s="16" t="s">
        <v>4</v>
      </c>
      <c r="B535" s="16">
        <v>53.953699999999998</v>
      </c>
    </row>
    <row r="536" spans="1:2" x14ac:dyDescent="0.25">
      <c r="A536" s="16" t="s">
        <v>8</v>
      </c>
      <c r="B536" s="16">
        <v>3.5000000000000001E-3</v>
      </c>
    </row>
    <row r="537" spans="1:2" x14ac:dyDescent="0.25">
      <c r="A537" s="16" t="s">
        <v>13</v>
      </c>
      <c r="B537" s="16">
        <v>5.0799999999999998E-2</v>
      </c>
    </row>
    <row r="538" spans="1:2" x14ac:dyDescent="0.25">
      <c r="A538" s="16" t="s">
        <v>7</v>
      </c>
      <c r="B538" s="16">
        <v>0.28129999999999999</v>
      </c>
    </row>
    <row r="539" spans="1:2" x14ac:dyDescent="0.25">
      <c r="A539" s="16" t="s">
        <v>1</v>
      </c>
      <c r="B539" s="16">
        <v>0.1479</v>
      </c>
    </row>
    <row r="540" spans="1:2" x14ac:dyDescent="0.25">
      <c r="A540" s="16" t="s">
        <v>12</v>
      </c>
      <c r="B540" s="16">
        <v>0.53159999999999996</v>
      </c>
    </row>
    <row r="541" spans="1:2" x14ac:dyDescent="0.25">
      <c r="A541" s="16" t="s">
        <v>2</v>
      </c>
      <c r="B541" s="16">
        <v>0</v>
      </c>
    </row>
    <row r="542" spans="1:2" x14ac:dyDescent="0.25">
      <c r="A542" s="16" t="s">
        <v>10</v>
      </c>
      <c r="B542" s="16">
        <v>43.970599999999997</v>
      </c>
    </row>
    <row r="543" spans="1:2" x14ac:dyDescent="0.25">
      <c r="A543" s="16" t="s">
        <v>14</v>
      </c>
      <c r="B543" s="16">
        <v>100.44580000000001</v>
      </c>
    </row>
    <row r="545" spans="1:14" x14ac:dyDescent="0.25">
      <c r="B545" s="16" t="s">
        <v>99</v>
      </c>
    </row>
    <row r="546" spans="1:14" x14ac:dyDescent="0.25">
      <c r="A546" s="16" t="s">
        <v>71</v>
      </c>
      <c r="B546" s="16">
        <v>10.0039</v>
      </c>
      <c r="C546" s="16">
        <v>86.091099999999997</v>
      </c>
      <c r="D546" s="16">
        <v>14.3728</v>
      </c>
      <c r="E546" s="16">
        <v>5.9898999999999996</v>
      </c>
      <c r="F546" s="16">
        <v>6.8667999999999996</v>
      </c>
      <c r="G546" s="16">
        <v>5.6001000000000003</v>
      </c>
      <c r="H546" s="16">
        <v>1.0699999999999999E-2</v>
      </c>
      <c r="I546" s="16">
        <v>0.85360000000000003</v>
      </c>
      <c r="J546" s="16">
        <v>0.84840000000000004</v>
      </c>
      <c r="K546" s="16">
        <v>0.69699999999999995</v>
      </c>
      <c r="L546" s="16" t="s">
        <v>3</v>
      </c>
      <c r="M546" s="16">
        <v>244</v>
      </c>
      <c r="N546" s="16">
        <v>5.62E-2</v>
      </c>
    </row>
    <row r="547" spans="1:14" x14ac:dyDescent="0.25">
      <c r="A547" s="16" t="s">
        <v>72</v>
      </c>
      <c r="B547" s="16">
        <v>10.0039</v>
      </c>
      <c r="C547" s="16">
        <v>9.2502999999999993</v>
      </c>
      <c r="D547" s="16">
        <v>0.77080000000000004</v>
      </c>
      <c r="E547" s="16">
        <v>12.000400000000001</v>
      </c>
      <c r="F547" s="16">
        <v>0</v>
      </c>
      <c r="G547" s="16">
        <v>10.000299999999999</v>
      </c>
      <c r="H547" s="16">
        <v>-1.8E-3</v>
      </c>
      <c r="I547" s="16">
        <v>0</v>
      </c>
      <c r="J547" s="16">
        <v>0</v>
      </c>
      <c r="K547" s="16">
        <v>0</v>
      </c>
      <c r="L547" s="16" t="s">
        <v>9</v>
      </c>
      <c r="N547" s="16">
        <v>0</v>
      </c>
    </row>
    <row r="548" spans="1:14" x14ac:dyDescent="0.25">
      <c r="A548" s="16" t="s">
        <v>73</v>
      </c>
      <c r="B548" s="16">
        <v>10.0039</v>
      </c>
      <c r="C548" s="16">
        <v>29.352799999999998</v>
      </c>
      <c r="D548" s="16">
        <v>2.3405999999999998</v>
      </c>
      <c r="E548" s="16">
        <v>12.5405</v>
      </c>
      <c r="F548" s="16">
        <v>0</v>
      </c>
      <c r="G548" s="16">
        <v>11.400399999999999</v>
      </c>
      <c r="H548" s="16">
        <v>4.1999999999999997E-3</v>
      </c>
      <c r="I548" s="16">
        <v>0.1084</v>
      </c>
      <c r="J548" s="16">
        <v>0.1077</v>
      </c>
      <c r="K548" s="16">
        <v>7.6600000000000001E-2</v>
      </c>
      <c r="L548" s="16" t="s">
        <v>11</v>
      </c>
      <c r="M548" s="16">
        <v>319</v>
      </c>
      <c r="N548" s="16">
        <v>3.1899999999999998E-2</v>
      </c>
    </row>
    <row r="549" spans="1:14" x14ac:dyDescent="0.25">
      <c r="A549" s="16" t="s">
        <v>74</v>
      </c>
      <c r="B549" s="16">
        <v>10.0039</v>
      </c>
      <c r="C549" s="16">
        <v>3.3</v>
      </c>
      <c r="D549" s="16">
        <v>1.1639999999999999</v>
      </c>
      <c r="E549" s="16">
        <v>2.835</v>
      </c>
      <c r="F549" s="16">
        <v>0</v>
      </c>
      <c r="G549" s="16">
        <v>2.7</v>
      </c>
      <c r="H549" s="16">
        <v>2.9999999999999997E-4</v>
      </c>
      <c r="I549" s="16">
        <v>2.7799999999999998E-2</v>
      </c>
      <c r="J549" s="16">
        <v>2.76E-2</v>
      </c>
      <c r="K549" s="16">
        <v>9.9000000000000008E-3</v>
      </c>
      <c r="L549" s="16" t="s">
        <v>6</v>
      </c>
      <c r="M549" s="16">
        <v>813</v>
      </c>
      <c r="N549" s="16">
        <v>6.93E-2</v>
      </c>
    </row>
    <row r="550" spans="1:14" x14ac:dyDescent="0.25">
      <c r="A550" s="16" t="s">
        <v>75</v>
      </c>
      <c r="B550" s="16">
        <v>10.0039</v>
      </c>
      <c r="C550" s="16">
        <v>3.1166999999999998</v>
      </c>
      <c r="D550" s="16">
        <v>1.7809999999999999</v>
      </c>
      <c r="E550" s="16">
        <v>1.75</v>
      </c>
      <c r="F550" s="16">
        <v>0</v>
      </c>
      <c r="G550" s="16">
        <v>1.6667000000000001</v>
      </c>
      <c r="H550" s="16">
        <v>2.5000000000000001E-3</v>
      </c>
      <c r="I550" s="16">
        <v>8.9899999999999994E-2</v>
      </c>
      <c r="J550" s="16">
        <v>8.9399999999999993E-2</v>
      </c>
      <c r="K550" s="16">
        <v>3.2500000000000001E-2</v>
      </c>
      <c r="L550" s="16" t="s">
        <v>5</v>
      </c>
      <c r="M550" s="16">
        <v>705</v>
      </c>
      <c r="N550" s="16">
        <v>6.5600000000000006E-2</v>
      </c>
    </row>
    <row r="551" spans="1:14" x14ac:dyDescent="0.25">
      <c r="A551" s="16" t="s">
        <v>76</v>
      </c>
      <c r="B551" s="16">
        <v>10.0039</v>
      </c>
      <c r="C551" s="16">
        <v>6525.5619999999999</v>
      </c>
      <c r="D551" s="16">
        <v>74.978300000000004</v>
      </c>
      <c r="E551" s="16">
        <v>87.032700000000006</v>
      </c>
      <c r="F551" s="16">
        <v>0</v>
      </c>
      <c r="G551" s="16">
        <v>79.120699999999999</v>
      </c>
      <c r="H551" s="16">
        <v>2.133</v>
      </c>
      <c r="I551" s="16">
        <v>38.327300000000001</v>
      </c>
      <c r="J551" s="16">
        <v>38.093699999999998</v>
      </c>
      <c r="K551" s="16">
        <v>18.978100000000001</v>
      </c>
      <c r="L551" s="16" t="s">
        <v>4</v>
      </c>
      <c r="M551" s="16">
        <v>517</v>
      </c>
      <c r="N551" s="16">
        <v>0.3821</v>
      </c>
    </row>
    <row r="552" spans="1:14" x14ac:dyDescent="0.25">
      <c r="A552" s="16" t="s">
        <v>77</v>
      </c>
      <c r="B552" s="16">
        <v>10.0039</v>
      </c>
      <c r="C552" s="16">
        <v>20.7181</v>
      </c>
      <c r="D552" s="16">
        <v>1.1091</v>
      </c>
      <c r="E552" s="16">
        <v>18.680299999999999</v>
      </c>
      <c r="F552" s="16">
        <v>19.7346</v>
      </c>
      <c r="G552" s="16">
        <v>17.534400000000002</v>
      </c>
      <c r="H552" s="16">
        <v>4.0000000000000002E-4</v>
      </c>
      <c r="I552" s="16">
        <v>3.1800000000000002E-2</v>
      </c>
      <c r="J552" s="16">
        <v>3.1699999999999999E-2</v>
      </c>
      <c r="K552" s="16">
        <v>4.5999999999999999E-3</v>
      </c>
      <c r="L552" s="16" t="s">
        <v>8</v>
      </c>
      <c r="M552" s="16">
        <v>445</v>
      </c>
      <c r="N552" s="16">
        <v>3.7999999999999999E-2</v>
      </c>
    </row>
    <row r="553" spans="1:14" x14ac:dyDescent="0.25">
      <c r="A553" s="16" t="s">
        <v>78</v>
      </c>
      <c r="B553" s="16">
        <v>10.0039</v>
      </c>
      <c r="C553" s="16">
        <v>2.25</v>
      </c>
      <c r="D553" s="16">
        <v>0.98140000000000005</v>
      </c>
      <c r="E553" s="16">
        <v>2.2926000000000002</v>
      </c>
      <c r="F553" s="16">
        <v>2.5</v>
      </c>
      <c r="G553" s="16">
        <v>2.1</v>
      </c>
      <c r="H553" s="16">
        <v>0</v>
      </c>
      <c r="I553" s="16">
        <v>0</v>
      </c>
      <c r="J553" s="16">
        <v>0</v>
      </c>
      <c r="K553" s="16">
        <v>0</v>
      </c>
      <c r="L553" s="16" t="s">
        <v>13</v>
      </c>
      <c r="N553" s="16">
        <v>-2.9999999999999997E-4</v>
      </c>
    </row>
    <row r="554" spans="1:14" x14ac:dyDescent="0.25">
      <c r="A554" s="16" t="s">
        <v>79</v>
      </c>
      <c r="B554" s="16">
        <v>10.0039</v>
      </c>
      <c r="C554" s="16">
        <v>28.802700000000002</v>
      </c>
      <c r="D554" s="16">
        <v>2.5564</v>
      </c>
      <c r="E554" s="16">
        <v>11.267099999999999</v>
      </c>
      <c r="F554" s="16">
        <v>0</v>
      </c>
      <c r="G554" s="16">
        <v>11.267099999999999</v>
      </c>
      <c r="H554" s="16">
        <v>5.8999999999999999E-3</v>
      </c>
      <c r="I554" s="16">
        <v>0.32469999999999999</v>
      </c>
      <c r="J554" s="16">
        <v>0.32269999999999999</v>
      </c>
      <c r="K554" s="16">
        <v>7.3499999999999996E-2</v>
      </c>
      <c r="L554" s="16" t="s">
        <v>7</v>
      </c>
      <c r="M554" s="16">
        <v>580</v>
      </c>
      <c r="N554" s="16">
        <v>6.4199999999999993E-2</v>
      </c>
    </row>
    <row r="555" spans="1:14" x14ac:dyDescent="0.25">
      <c r="A555" s="16" t="s">
        <v>80</v>
      </c>
      <c r="B555" s="16">
        <v>10.0039</v>
      </c>
      <c r="C555" s="16">
        <v>60.362000000000002</v>
      </c>
      <c r="D555" s="16">
        <v>1.6773</v>
      </c>
      <c r="E555" s="16">
        <v>35.988399999999999</v>
      </c>
      <c r="F555" s="16">
        <v>42.339300000000001</v>
      </c>
      <c r="G555" s="16">
        <v>0</v>
      </c>
      <c r="H555" s="16">
        <v>1.46E-2</v>
      </c>
      <c r="I555" s="16">
        <v>0.16750000000000001</v>
      </c>
      <c r="J555" s="16">
        <v>0.16650000000000001</v>
      </c>
      <c r="K555" s="16">
        <v>0.14460000000000001</v>
      </c>
      <c r="L555" s="16" t="s">
        <v>1</v>
      </c>
      <c r="M555" s="16">
        <v>430</v>
      </c>
      <c r="N555" s="16">
        <v>4.2500000000000003E-2</v>
      </c>
    </row>
    <row r="556" spans="1:14" x14ac:dyDescent="0.25">
      <c r="A556" s="16" t="s">
        <v>81</v>
      </c>
      <c r="B556" s="16">
        <v>10.0039</v>
      </c>
      <c r="C556" s="16">
        <v>42.005800000000001</v>
      </c>
      <c r="D556" s="16">
        <v>3.1408999999999998</v>
      </c>
      <c r="E556" s="16">
        <v>13.374000000000001</v>
      </c>
      <c r="F556" s="16">
        <v>15.7342</v>
      </c>
      <c r="G556" s="16">
        <v>0</v>
      </c>
      <c r="H556" s="16">
        <v>1.8800000000000001E-2</v>
      </c>
      <c r="I556" s="16">
        <v>0.2074</v>
      </c>
      <c r="J556" s="16">
        <v>0.20610000000000001</v>
      </c>
      <c r="K556" s="16">
        <v>0.13289999999999999</v>
      </c>
      <c r="L556" s="16" t="s">
        <v>12</v>
      </c>
      <c r="M556" s="16">
        <v>247</v>
      </c>
      <c r="N556" s="16">
        <v>2.9600000000000001E-2</v>
      </c>
    </row>
    <row r="557" spans="1:14" x14ac:dyDescent="0.25">
      <c r="A557" s="16" t="s">
        <v>82</v>
      </c>
      <c r="B557" s="16">
        <v>10.0039</v>
      </c>
      <c r="C557" s="16">
        <v>12.2005</v>
      </c>
      <c r="D557" s="16">
        <v>1.31</v>
      </c>
      <c r="E557" s="16">
        <v>9.3135999999999992</v>
      </c>
      <c r="F557" s="16">
        <v>0</v>
      </c>
      <c r="G557" s="16">
        <v>8.4669000000000008</v>
      </c>
      <c r="H557" s="16">
        <v>1.6999999999999999E-3</v>
      </c>
      <c r="I557" s="16">
        <v>1.7999999999999999E-2</v>
      </c>
      <c r="J557" s="16">
        <v>1.7899999999999999E-2</v>
      </c>
      <c r="K557" s="16">
        <v>9.1000000000000004E-3</v>
      </c>
      <c r="L557" s="16" t="s">
        <v>2</v>
      </c>
      <c r="M557" s="16">
        <v>217</v>
      </c>
      <c r="N557" s="16">
        <v>1.89E-2</v>
      </c>
    </row>
    <row r="558" spans="1:14" x14ac:dyDescent="0.25">
      <c r="A558" s="16" t="s">
        <v>83</v>
      </c>
      <c r="I558" s="16">
        <v>48.383200000000002</v>
      </c>
      <c r="J558" s="16">
        <v>48.088299999999997</v>
      </c>
      <c r="K558" s="16">
        <v>60.013399999999997</v>
      </c>
    </row>
    <row r="559" spans="1:14" x14ac:dyDescent="0.25">
      <c r="A559" s="16" t="s">
        <v>84</v>
      </c>
      <c r="I559" s="16">
        <v>12</v>
      </c>
      <c r="J559" s="16">
        <v>12</v>
      </c>
      <c r="K559" s="16">
        <v>19.8278</v>
      </c>
      <c r="L559" s="16" t="s">
        <v>10</v>
      </c>
    </row>
    <row r="560" spans="1:14" x14ac:dyDescent="0.25">
      <c r="A560" s="16" t="s">
        <v>14</v>
      </c>
      <c r="I560" s="16">
        <v>100.53959999999999</v>
      </c>
      <c r="J560" s="16">
        <v>100</v>
      </c>
      <c r="K560" s="16">
        <v>100</v>
      </c>
    </row>
    <row r="561" spans="1:2" x14ac:dyDescent="0.25">
      <c r="A561" s="16" t="s">
        <v>0</v>
      </c>
      <c r="B561" s="16" t="s">
        <v>97</v>
      </c>
    </row>
    <row r="562" spans="1:2" x14ac:dyDescent="0.25">
      <c r="A562" s="16" t="s">
        <v>3</v>
      </c>
      <c r="B562" s="16">
        <v>1.4155</v>
      </c>
    </row>
    <row r="563" spans="1:2" x14ac:dyDescent="0.25">
      <c r="A563" s="16" t="s">
        <v>9</v>
      </c>
      <c r="B563" s="16">
        <v>0</v>
      </c>
    </row>
    <row r="564" spans="1:2" x14ac:dyDescent="0.25">
      <c r="A564" s="16" t="s">
        <v>11</v>
      </c>
      <c r="B564" s="16">
        <v>0.23180000000000001</v>
      </c>
    </row>
    <row r="565" spans="1:2" x14ac:dyDescent="0.25">
      <c r="A565" s="16" t="s">
        <v>6</v>
      </c>
      <c r="B565" s="16">
        <v>3.5700000000000003E-2</v>
      </c>
    </row>
    <row r="566" spans="1:2" x14ac:dyDescent="0.25">
      <c r="A566" s="16" t="s">
        <v>5</v>
      </c>
      <c r="B566" s="16">
        <v>0.11609999999999999</v>
      </c>
    </row>
    <row r="567" spans="1:2" x14ac:dyDescent="0.25">
      <c r="A567" s="16" t="s">
        <v>4</v>
      </c>
      <c r="B567" s="16">
        <v>53.627600000000001</v>
      </c>
    </row>
    <row r="568" spans="1:2" x14ac:dyDescent="0.25">
      <c r="A568" s="16" t="s">
        <v>8</v>
      </c>
      <c r="B568" s="16">
        <v>3.56E-2</v>
      </c>
    </row>
    <row r="569" spans="1:2" x14ac:dyDescent="0.25">
      <c r="A569" s="16" t="s">
        <v>13</v>
      </c>
      <c r="B569" s="16">
        <v>0</v>
      </c>
    </row>
    <row r="570" spans="1:2" x14ac:dyDescent="0.25">
      <c r="A570" s="16" t="s">
        <v>7</v>
      </c>
      <c r="B570" s="16">
        <v>0.38400000000000001</v>
      </c>
    </row>
    <row r="571" spans="1:2" x14ac:dyDescent="0.25">
      <c r="A571" s="16" t="s">
        <v>1</v>
      </c>
      <c r="B571" s="16">
        <v>0.2258</v>
      </c>
    </row>
    <row r="572" spans="1:2" x14ac:dyDescent="0.25">
      <c r="A572" s="16" t="s">
        <v>12</v>
      </c>
      <c r="B572" s="16">
        <v>0.47520000000000001</v>
      </c>
    </row>
    <row r="573" spans="1:2" x14ac:dyDescent="0.25">
      <c r="A573" s="16" t="s">
        <v>2</v>
      </c>
      <c r="B573" s="16">
        <v>2.1600000000000001E-2</v>
      </c>
    </row>
    <row r="574" spans="1:2" x14ac:dyDescent="0.25">
      <c r="A574" s="16" t="s">
        <v>10</v>
      </c>
      <c r="B574" s="16">
        <v>43.970599999999997</v>
      </c>
    </row>
    <row r="575" spans="1:2" x14ac:dyDescent="0.25">
      <c r="A575" s="16" t="s">
        <v>14</v>
      </c>
      <c r="B575" s="16">
        <v>100.5397</v>
      </c>
    </row>
    <row r="577" spans="1:14" x14ac:dyDescent="0.25">
      <c r="B577" s="16" t="s">
        <v>100</v>
      </c>
    </row>
    <row r="578" spans="1:14" x14ac:dyDescent="0.25">
      <c r="A578" s="16" t="s">
        <v>71</v>
      </c>
      <c r="B578" s="16">
        <v>10.0039</v>
      </c>
      <c r="C578" s="16">
        <v>74.384900000000002</v>
      </c>
      <c r="D578" s="16">
        <v>12.1991</v>
      </c>
      <c r="E578" s="16">
        <v>6.0975999999999999</v>
      </c>
      <c r="F578" s="16">
        <v>7.0667999999999997</v>
      </c>
      <c r="G578" s="16">
        <v>5.6668000000000003</v>
      </c>
      <c r="H578" s="16">
        <v>9.1999999999999998E-3</v>
      </c>
      <c r="I578" s="16">
        <v>0.72819999999999996</v>
      </c>
      <c r="J578" s="16">
        <v>0.72370000000000001</v>
      </c>
      <c r="K578" s="16">
        <v>0.59489999999999998</v>
      </c>
      <c r="L578" s="16" t="s">
        <v>3</v>
      </c>
      <c r="M578" s="16">
        <v>246</v>
      </c>
      <c r="N578" s="16">
        <v>5.2600000000000001E-2</v>
      </c>
    </row>
    <row r="579" spans="1:14" x14ac:dyDescent="0.25">
      <c r="A579" s="16" t="s">
        <v>72</v>
      </c>
      <c r="B579" s="16">
        <v>10.0039</v>
      </c>
      <c r="C579" s="16">
        <v>10.900399999999999</v>
      </c>
      <c r="D579" s="16">
        <v>1.1797</v>
      </c>
      <c r="E579" s="16">
        <v>9.2401999999999997</v>
      </c>
      <c r="F579" s="16">
        <v>0</v>
      </c>
      <c r="G579" s="16">
        <v>7.7001999999999997</v>
      </c>
      <c r="H579" s="16">
        <v>1.1000000000000001E-3</v>
      </c>
      <c r="I579" s="16">
        <v>1.21E-2</v>
      </c>
      <c r="J579" s="16">
        <v>1.21E-2</v>
      </c>
      <c r="K579" s="16">
        <v>8.8999999999999999E-3</v>
      </c>
      <c r="L579" s="16" t="s">
        <v>9</v>
      </c>
      <c r="M579" s="16">
        <v>311</v>
      </c>
      <c r="N579" s="16">
        <v>2.6599999999999999E-2</v>
      </c>
    </row>
    <row r="580" spans="1:14" x14ac:dyDescent="0.25">
      <c r="A580" s="16" t="s">
        <v>73</v>
      </c>
      <c r="B580" s="16">
        <v>10.0039</v>
      </c>
      <c r="C580" s="16">
        <v>19.101199999999999</v>
      </c>
      <c r="D580" s="16">
        <v>1.5643</v>
      </c>
      <c r="E580" s="16">
        <v>12.2105</v>
      </c>
      <c r="F580" s="16">
        <v>0</v>
      </c>
      <c r="G580" s="16">
        <v>11.1004</v>
      </c>
      <c r="H580" s="16">
        <v>1.6999999999999999E-3</v>
      </c>
      <c r="I580" s="16">
        <v>4.4400000000000002E-2</v>
      </c>
      <c r="J580" s="16">
        <v>4.41E-2</v>
      </c>
      <c r="K580" s="16">
        <v>3.1399999999999997E-2</v>
      </c>
      <c r="L580" s="16" t="s">
        <v>11</v>
      </c>
      <c r="M580" s="16">
        <v>315</v>
      </c>
      <c r="N580" s="16">
        <v>2.8500000000000001E-2</v>
      </c>
    </row>
    <row r="581" spans="1:14" x14ac:dyDescent="0.25">
      <c r="A581" s="16" t="s">
        <v>74</v>
      </c>
      <c r="B581" s="16">
        <v>10.0039</v>
      </c>
      <c r="C581" s="16">
        <v>3.0667</v>
      </c>
      <c r="D581" s="16">
        <v>1.1839999999999999</v>
      </c>
      <c r="E581" s="16">
        <v>2.59</v>
      </c>
      <c r="F581" s="16">
        <v>0</v>
      </c>
      <c r="G581" s="16">
        <v>2.4666999999999999</v>
      </c>
      <c r="H581" s="16">
        <v>4.0000000000000002E-4</v>
      </c>
      <c r="I581" s="16">
        <v>2.8500000000000001E-2</v>
      </c>
      <c r="J581" s="16">
        <v>2.8299999999999999E-2</v>
      </c>
      <c r="K581" s="16">
        <v>1.01E-2</v>
      </c>
      <c r="L581" s="16" t="s">
        <v>6</v>
      </c>
      <c r="M581" s="16">
        <v>778</v>
      </c>
      <c r="N581" s="16">
        <v>6.6400000000000001E-2</v>
      </c>
    </row>
    <row r="582" spans="1:14" x14ac:dyDescent="0.25">
      <c r="A582" s="16" t="s">
        <v>75</v>
      </c>
      <c r="B582" s="16">
        <v>10.0039</v>
      </c>
      <c r="C582" s="16">
        <v>3.8834</v>
      </c>
      <c r="D582" s="16">
        <v>1.9813000000000001</v>
      </c>
      <c r="E582" s="16">
        <v>1.96</v>
      </c>
      <c r="F582" s="16">
        <v>0</v>
      </c>
      <c r="G582" s="16">
        <v>1.8667</v>
      </c>
      <c r="H582" s="16">
        <v>3.5000000000000001E-3</v>
      </c>
      <c r="I582" s="16">
        <v>0.12659999999999999</v>
      </c>
      <c r="J582" s="16">
        <v>0.1258</v>
      </c>
      <c r="K582" s="16">
        <v>4.5699999999999998E-2</v>
      </c>
      <c r="L582" s="16" t="s">
        <v>5</v>
      </c>
      <c r="M582" s="16">
        <v>746</v>
      </c>
      <c r="N582" s="16">
        <v>7.1199999999999999E-2</v>
      </c>
    </row>
    <row r="583" spans="1:14" x14ac:dyDescent="0.25">
      <c r="A583" s="16" t="s">
        <v>76</v>
      </c>
      <c r="B583" s="16">
        <v>10.0039</v>
      </c>
      <c r="C583" s="16">
        <v>6570.3010000000004</v>
      </c>
      <c r="D583" s="16">
        <v>77.284000000000006</v>
      </c>
      <c r="E583" s="16">
        <v>85.015000000000001</v>
      </c>
      <c r="F583" s="16">
        <v>0</v>
      </c>
      <c r="G583" s="16">
        <v>77.2864</v>
      </c>
      <c r="H583" s="16">
        <v>2.1484999999999999</v>
      </c>
      <c r="I583" s="16">
        <v>38.589799999999997</v>
      </c>
      <c r="J583" s="16">
        <v>38.350299999999997</v>
      </c>
      <c r="K583" s="16">
        <v>19.1172</v>
      </c>
      <c r="L583" s="16" t="s">
        <v>4</v>
      </c>
      <c r="M583" s="16">
        <v>511</v>
      </c>
      <c r="N583" s="16">
        <v>0.38400000000000001</v>
      </c>
    </row>
    <row r="584" spans="1:14" x14ac:dyDescent="0.25">
      <c r="A584" s="16" t="s">
        <v>77</v>
      </c>
      <c r="B584" s="16">
        <v>10.0039</v>
      </c>
      <c r="C584" s="16">
        <v>19.784600000000001</v>
      </c>
      <c r="D584" s="16">
        <v>1.0376000000000001</v>
      </c>
      <c r="E584" s="16">
        <v>19.0672</v>
      </c>
      <c r="F584" s="16">
        <v>20.9681</v>
      </c>
      <c r="G584" s="16">
        <v>17.001000000000001</v>
      </c>
      <c r="H584" s="16">
        <v>2.0000000000000001E-4</v>
      </c>
      <c r="I584" s="16">
        <v>1.12E-2</v>
      </c>
      <c r="J584" s="16">
        <v>1.11E-2</v>
      </c>
      <c r="K584" s="16">
        <v>1.6000000000000001E-3</v>
      </c>
      <c r="L584" s="16" t="s">
        <v>8</v>
      </c>
      <c r="M584" s="16">
        <v>450</v>
      </c>
      <c r="N584" s="16">
        <v>3.7699999999999997E-2</v>
      </c>
    </row>
    <row r="585" spans="1:14" x14ac:dyDescent="0.25">
      <c r="A585" s="16" t="s">
        <v>78</v>
      </c>
      <c r="B585" s="16">
        <v>10.0039</v>
      </c>
      <c r="C585" s="16">
        <v>3.15</v>
      </c>
      <c r="D585" s="16">
        <v>1.3565</v>
      </c>
      <c r="E585" s="16">
        <v>2.3222</v>
      </c>
      <c r="F585" s="16">
        <v>3.1</v>
      </c>
      <c r="G585" s="16">
        <v>1.6</v>
      </c>
      <c r="H585" s="16">
        <v>8.0000000000000004E-4</v>
      </c>
      <c r="I585" s="16">
        <v>1.06E-2</v>
      </c>
      <c r="J585" s="16">
        <v>1.0500000000000001E-2</v>
      </c>
      <c r="K585" s="16">
        <v>6.4999999999999997E-3</v>
      </c>
      <c r="L585" s="16" t="s">
        <v>13</v>
      </c>
      <c r="M585" s="16">
        <v>225</v>
      </c>
      <c r="N585" s="16">
        <v>0.02</v>
      </c>
    </row>
    <row r="586" spans="1:14" x14ac:dyDescent="0.25">
      <c r="A586" s="16" t="s">
        <v>79</v>
      </c>
      <c r="B586" s="16">
        <v>10.0039</v>
      </c>
      <c r="C586" s="16">
        <v>26.535699999999999</v>
      </c>
      <c r="D586" s="16">
        <v>2.1515</v>
      </c>
      <c r="E586" s="16">
        <v>12.3338</v>
      </c>
      <c r="F586" s="16">
        <v>0</v>
      </c>
      <c r="G586" s="16">
        <v>12.3338</v>
      </c>
      <c r="H586" s="16">
        <v>4.7999999999999996E-3</v>
      </c>
      <c r="I586" s="16">
        <v>0.26279999999999998</v>
      </c>
      <c r="J586" s="16">
        <v>0.26119999999999999</v>
      </c>
      <c r="K586" s="16">
        <v>5.96E-2</v>
      </c>
      <c r="L586" s="16" t="s">
        <v>7</v>
      </c>
      <c r="M586" s="16">
        <v>606</v>
      </c>
      <c r="N586" s="16">
        <v>6.3200000000000006E-2</v>
      </c>
    </row>
    <row r="587" spans="1:14" x14ac:dyDescent="0.25">
      <c r="A587" s="16" t="s">
        <v>80</v>
      </c>
      <c r="B587" s="16">
        <v>10.0039</v>
      </c>
      <c r="C587" s="16">
        <v>57.0107</v>
      </c>
      <c r="D587" s="16">
        <v>1.5841000000000001</v>
      </c>
      <c r="E587" s="16">
        <v>35.988399999999999</v>
      </c>
      <c r="F587" s="16">
        <v>42.339300000000001</v>
      </c>
      <c r="G587" s="16">
        <v>0</v>
      </c>
      <c r="H587" s="16">
        <v>1.26E-2</v>
      </c>
      <c r="I587" s="16">
        <v>0.1447</v>
      </c>
      <c r="J587" s="16">
        <v>0.14380000000000001</v>
      </c>
      <c r="K587" s="16">
        <v>0.125</v>
      </c>
      <c r="L587" s="16" t="s">
        <v>1</v>
      </c>
      <c r="M587" s="16">
        <v>430</v>
      </c>
      <c r="N587" s="16">
        <v>4.1700000000000001E-2</v>
      </c>
    </row>
    <row r="588" spans="1:14" x14ac:dyDescent="0.25">
      <c r="A588" s="16" t="s">
        <v>81</v>
      </c>
      <c r="B588" s="16">
        <v>10.0039</v>
      </c>
      <c r="C588" s="16">
        <v>43.439599999999999</v>
      </c>
      <c r="D588" s="16">
        <v>3.3473000000000002</v>
      </c>
      <c r="E588" s="16">
        <v>12.9773</v>
      </c>
      <c r="F588" s="16">
        <v>15.2674</v>
      </c>
      <c r="G588" s="16">
        <v>0</v>
      </c>
      <c r="H588" s="16">
        <v>0.02</v>
      </c>
      <c r="I588" s="16">
        <v>0.2203</v>
      </c>
      <c r="J588" s="16">
        <v>0.219</v>
      </c>
      <c r="K588" s="16">
        <v>0.14119999999999999</v>
      </c>
      <c r="L588" s="16" t="s">
        <v>12</v>
      </c>
      <c r="M588" s="16">
        <v>243</v>
      </c>
      <c r="N588" s="16">
        <v>2.98E-2</v>
      </c>
    </row>
    <row r="589" spans="1:14" x14ac:dyDescent="0.25">
      <c r="A589" s="16" t="s">
        <v>82</v>
      </c>
      <c r="B589" s="16">
        <v>10.0039</v>
      </c>
      <c r="C589" s="16">
        <v>10.000299999999999</v>
      </c>
      <c r="D589" s="16">
        <v>1.1364000000000001</v>
      </c>
      <c r="E589" s="16">
        <v>8.8002000000000002</v>
      </c>
      <c r="F589" s="16">
        <v>0</v>
      </c>
      <c r="G589" s="16">
        <v>8.0001999999999995</v>
      </c>
      <c r="H589" s="16">
        <v>6.9999999999999999E-4</v>
      </c>
      <c r="I589" s="16">
        <v>7.4999999999999997E-3</v>
      </c>
      <c r="J589" s="16">
        <v>7.4000000000000003E-3</v>
      </c>
      <c r="K589" s="16">
        <v>3.8E-3</v>
      </c>
      <c r="L589" s="16" t="s">
        <v>2</v>
      </c>
      <c r="M589" s="16">
        <v>210</v>
      </c>
      <c r="N589" s="16">
        <v>1.7899999999999999E-2</v>
      </c>
    </row>
    <row r="590" spans="1:14" x14ac:dyDescent="0.25">
      <c r="A590" s="16" t="s">
        <v>83</v>
      </c>
      <c r="I590" s="16">
        <v>48.362900000000003</v>
      </c>
      <c r="J590" s="16">
        <v>48.062800000000003</v>
      </c>
      <c r="K590" s="16">
        <v>60.016800000000003</v>
      </c>
    </row>
    <row r="591" spans="1:14" x14ac:dyDescent="0.25">
      <c r="A591" s="16" t="s">
        <v>84</v>
      </c>
      <c r="I591" s="16">
        <v>12</v>
      </c>
      <c r="J591" s="16">
        <v>12</v>
      </c>
      <c r="K591" s="16">
        <v>19.837199999999999</v>
      </c>
      <c r="L591" s="16" t="s">
        <v>10</v>
      </c>
    </row>
    <row r="592" spans="1:14" x14ac:dyDescent="0.25">
      <c r="A592" s="16" t="s">
        <v>14</v>
      </c>
      <c r="I592" s="16">
        <v>100.54949999999999</v>
      </c>
      <c r="J592" s="16">
        <v>100</v>
      </c>
      <c r="K592" s="16">
        <v>100</v>
      </c>
    </row>
    <row r="593" spans="1:2" x14ac:dyDescent="0.25">
      <c r="A593" s="16" t="s">
        <v>0</v>
      </c>
      <c r="B593" s="16" t="s">
        <v>97</v>
      </c>
    </row>
    <row r="594" spans="1:2" x14ac:dyDescent="0.25">
      <c r="A594" s="16" t="s">
        <v>3</v>
      </c>
      <c r="B594" s="16">
        <v>1.2076</v>
      </c>
    </row>
    <row r="595" spans="1:2" x14ac:dyDescent="0.25">
      <c r="A595" s="16" t="s">
        <v>9</v>
      </c>
      <c r="B595" s="16">
        <v>2.29E-2</v>
      </c>
    </row>
    <row r="596" spans="1:2" x14ac:dyDescent="0.25">
      <c r="A596" s="16" t="s">
        <v>11</v>
      </c>
      <c r="B596" s="16">
        <v>9.5000000000000001E-2</v>
      </c>
    </row>
    <row r="597" spans="1:2" x14ac:dyDescent="0.25">
      <c r="A597" s="16" t="s">
        <v>6</v>
      </c>
      <c r="B597" s="16">
        <v>3.6600000000000001E-2</v>
      </c>
    </row>
    <row r="598" spans="1:2" x14ac:dyDescent="0.25">
      <c r="A598" s="16" t="s">
        <v>5</v>
      </c>
      <c r="B598" s="16">
        <v>0.16339999999999999</v>
      </c>
    </row>
    <row r="599" spans="1:2" x14ac:dyDescent="0.25">
      <c r="A599" s="16" t="s">
        <v>4</v>
      </c>
      <c r="B599" s="16">
        <v>53.994799999999998</v>
      </c>
    </row>
    <row r="600" spans="1:2" x14ac:dyDescent="0.25">
      <c r="A600" s="16" t="s">
        <v>8</v>
      </c>
      <c r="B600" s="16">
        <v>1.2500000000000001E-2</v>
      </c>
    </row>
    <row r="601" spans="1:2" x14ac:dyDescent="0.25">
      <c r="A601" s="16" t="s">
        <v>13</v>
      </c>
      <c r="B601" s="16">
        <v>2.64E-2</v>
      </c>
    </row>
    <row r="602" spans="1:2" x14ac:dyDescent="0.25">
      <c r="A602" s="16" t="s">
        <v>7</v>
      </c>
      <c r="B602" s="16">
        <v>0.31080000000000002</v>
      </c>
    </row>
    <row r="603" spans="1:2" x14ac:dyDescent="0.25">
      <c r="A603" s="16" t="s">
        <v>1</v>
      </c>
      <c r="B603" s="16">
        <v>0.1951</v>
      </c>
    </row>
    <row r="604" spans="1:2" x14ac:dyDescent="0.25">
      <c r="A604" s="16" t="s">
        <v>12</v>
      </c>
      <c r="B604" s="16">
        <v>0.50490000000000002</v>
      </c>
    </row>
    <row r="605" spans="1:2" x14ac:dyDescent="0.25">
      <c r="A605" s="16" t="s">
        <v>2</v>
      </c>
      <c r="B605" s="16">
        <v>8.9999999999999993E-3</v>
      </c>
    </row>
    <row r="606" spans="1:2" x14ac:dyDescent="0.25">
      <c r="A606" s="16" t="s">
        <v>10</v>
      </c>
      <c r="B606" s="16">
        <v>43.970599999999997</v>
      </c>
    </row>
    <row r="607" spans="1:2" x14ac:dyDescent="0.25">
      <c r="A607" s="16" t="s">
        <v>14</v>
      </c>
      <c r="B607" s="16">
        <v>100.54949999999999</v>
      </c>
    </row>
    <row r="609" spans="1:14" x14ac:dyDescent="0.25">
      <c r="B609" s="16" t="s">
        <v>101</v>
      </c>
    </row>
    <row r="610" spans="1:14" x14ac:dyDescent="0.25">
      <c r="A610" s="16" t="s">
        <v>71</v>
      </c>
      <c r="B610" s="16">
        <v>10.0039</v>
      </c>
      <c r="C610" s="16">
        <v>77.619900000000001</v>
      </c>
      <c r="D610" s="16">
        <v>10.324299999999999</v>
      </c>
      <c r="E610" s="16">
        <v>7.5180999999999996</v>
      </c>
      <c r="F610" s="16">
        <v>9.7335999999999991</v>
      </c>
      <c r="G610" s="16">
        <v>6.5335000000000001</v>
      </c>
      <c r="H610" s="16">
        <v>9.4000000000000004E-3</v>
      </c>
      <c r="I610" s="16">
        <v>0.74739999999999995</v>
      </c>
      <c r="J610" s="16">
        <v>0.7429</v>
      </c>
      <c r="K610" s="16">
        <v>0.61070000000000002</v>
      </c>
      <c r="L610" s="16" t="s">
        <v>3</v>
      </c>
      <c r="M610" s="16">
        <v>273</v>
      </c>
      <c r="N610" s="16">
        <v>5.3999999999999999E-2</v>
      </c>
    </row>
    <row r="611" spans="1:14" x14ac:dyDescent="0.25">
      <c r="A611" s="16" t="s">
        <v>72</v>
      </c>
      <c r="B611" s="16">
        <v>10.0039</v>
      </c>
      <c r="C611" s="16">
        <v>8.4502000000000006</v>
      </c>
      <c r="D611" s="16">
        <v>0.89139999999999997</v>
      </c>
      <c r="E611" s="16">
        <v>9.4802</v>
      </c>
      <c r="F611" s="16">
        <v>0</v>
      </c>
      <c r="G611" s="16">
        <v>7.9001999999999999</v>
      </c>
      <c r="H611" s="16">
        <v>-6.9999999999999999E-4</v>
      </c>
      <c r="I611" s="16">
        <v>0</v>
      </c>
      <c r="J611" s="16">
        <v>0</v>
      </c>
      <c r="K611" s="16">
        <v>0</v>
      </c>
      <c r="L611" s="16" t="s">
        <v>9</v>
      </c>
      <c r="N611" s="16">
        <v>0</v>
      </c>
    </row>
    <row r="612" spans="1:14" x14ac:dyDescent="0.25">
      <c r="A612" s="16" t="s">
        <v>73</v>
      </c>
      <c r="B612" s="16">
        <v>10.0039</v>
      </c>
      <c r="C612" s="16">
        <v>12.4505</v>
      </c>
      <c r="D612" s="16">
        <v>1.0197000000000001</v>
      </c>
      <c r="E612" s="16">
        <v>12.2105</v>
      </c>
      <c r="F612" s="16">
        <v>0</v>
      </c>
      <c r="G612" s="16">
        <v>11.1004</v>
      </c>
      <c r="H612" s="16">
        <v>1E-4</v>
      </c>
      <c r="I612" s="16">
        <v>1.5E-3</v>
      </c>
      <c r="J612" s="16">
        <v>1.5E-3</v>
      </c>
      <c r="K612" s="16">
        <v>1.1000000000000001E-3</v>
      </c>
      <c r="L612" s="16" t="s">
        <v>11</v>
      </c>
      <c r="M612" s="16">
        <v>315</v>
      </c>
      <c r="N612" s="16">
        <v>2.6200000000000001E-2</v>
      </c>
    </row>
    <row r="613" spans="1:14" x14ac:dyDescent="0.25">
      <c r="A613" s="16" t="s">
        <v>74</v>
      </c>
      <c r="B613" s="16">
        <v>10.0039</v>
      </c>
      <c r="C613" s="16">
        <v>3.1667000000000001</v>
      </c>
      <c r="D613" s="16">
        <v>1.1453</v>
      </c>
      <c r="E613" s="16">
        <v>2.7650000000000001</v>
      </c>
      <c r="F613" s="16">
        <v>0</v>
      </c>
      <c r="G613" s="16">
        <v>2.6334</v>
      </c>
      <c r="H613" s="16">
        <v>2.9999999999999997E-4</v>
      </c>
      <c r="I613" s="16">
        <v>2.4E-2</v>
      </c>
      <c r="J613" s="16">
        <v>2.3800000000000002E-2</v>
      </c>
      <c r="K613" s="16">
        <v>8.5000000000000006E-3</v>
      </c>
      <c r="L613" s="16" t="s">
        <v>6</v>
      </c>
      <c r="M613" s="16">
        <v>803</v>
      </c>
      <c r="N613" s="16">
        <v>6.8199999999999997E-2</v>
      </c>
    </row>
    <row r="614" spans="1:14" x14ac:dyDescent="0.25">
      <c r="A614" s="16" t="s">
        <v>75</v>
      </c>
      <c r="B614" s="16">
        <v>10.0039</v>
      </c>
      <c r="C614" s="16">
        <v>2.6833999999999998</v>
      </c>
      <c r="D614" s="16">
        <v>1.1616</v>
      </c>
      <c r="E614" s="16">
        <v>2.31</v>
      </c>
      <c r="F614" s="16">
        <v>0</v>
      </c>
      <c r="G614" s="16">
        <v>2.2000000000000002</v>
      </c>
      <c r="H614" s="16">
        <v>6.9999999999999999E-4</v>
      </c>
      <c r="I614" s="16">
        <v>2.46E-2</v>
      </c>
      <c r="J614" s="16">
        <v>2.4400000000000002E-2</v>
      </c>
      <c r="K614" s="16">
        <v>8.8999999999999999E-3</v>
      </c>
      <c r="L614" s="16" t="s">
        <v>5</v>
      </c>
      <c r="M614" s="16">
        <v>810</v>
      </c>
      <c r="N614" s="16">
        <v>6.8900000000000003E-2</v>
      </c>
    </row>
    <row r="615" spans="1:14" x14ac:dyDescent="0.25">
      <c r="A615" s="16" t="s">
        <v>76</v>
      </c>
      <c r="B615" s="16">
        <v>10.0039</v>
      </c>
      <c r="C615" s="16">
        <v>6595.076</v>
      </c>
      <c r="D615" s="16">
        <v>71.840299999999999</v>
      </c>
      <c r="E615" s="16">
        <v>91.802000000000007</v>
      </c>
      <c r="F615" s="16">
        <v>0</v>
      </c>
      <c r="G615" s="16">
        <v>83.456299999999999</v>
      </c>
      <c r="H615" s="16">
        <v>2.1545000000000001</v>
      </c>
      <c r="I615" s="16">
        <v>38.700000000000003</v>
      </c>
      <c r="J615" s="16">
        <v>38.465400000000002</v>
      </c>
      <c r="K615" s="16">
        <v>19.174900000000001</v>
      </c>
      <c r="L615" s="16" t="s">
        <v>4</v>
      </c>
      <c r="M615" s="16">
        <v>531</v>
      </c>
      <c r="N615" s="16">
        <v>0.38500000000000001</v>
      </c>
    </row>
    <row r="616" spans="1:14" x14ac:dyDescent="0.25">
      <c r="A616" s="16" t="s">
        <v>77</v>
      </c>
      <c r="B616" s="16">
        <v>10.0039</v>
      </c>
      <c r="C616" s="16">
        <v>19.9847</v>
      </c>
      <c r="D616" s="16">
        <v>1.0221</v>
      </c>
      <c r="E616" s="16">
        <v>19.552</v>
      </c>
      <c r="F616" s="16">
        <v>22.635000000000002</v>
      </c>
      <c r="G616" s="16">
        <v>16.200900000000001</v>
      </c>
      <c r="H616" s="16">
        <v>1E-4</v>
      </c>
      <c r="I616" s="16">
        <v>6.7999999999999996E-3</v>
      </c>
      <c r="J616" s="16">
        <v>6.7000000000000002E-3</v>
      </c>
      <c r="K616" s="16">
        <v>1E-3</v>
      </c>
      <c r="L616" s="16" t="s">
        <v>8</v>
      </c>
      <c r="M616" s="16">
        <v>455</v>
      </c>
      <c r="N616" s="16">
        <v>3.8100000000000002E-2</v>
      </c>
    </row>
    <row r="617" spans="1:14" x14ac:dyDescent="0.25">
      <c r="A617" s="16" t="s">
        <v>78</v>
      </c>
      <c r="B617" s="16">
        <v>10.0039</v>
      </c>
      <c r="C617" s="16">
        <v>3.35</v>
      </c>
      <c r="D617" s="16">
        <v>1.5568</v>
      </c>
      <c r="E617" s="16">
        <v>2.1518999999999999</v>
      </c>
      <c r="F617" s="16">
        <v>2.1</v>
      </c>
      <c r="G617" s="16">
        <v>2.2000000000000002</v>
      </c>
      <c r="H617" s="16">
        <v>1.1000000000000001E-3</v>
      </c>
      <c r="I617" s="16">
        <v>1.5299999999999999E-2</v>
      </c>
      <c r="J617" s="16">
        <v>1.52E-2</v>
      </c>
      <c r="K617" s="16">
        <v>9.4999999999999998E-3</v>
      </c>
      <c r="L617" s="16" t="s">
        <v>13</v>
      </c>
      <c r="M617" s="16">
        <v>217</v>
      </c>
      <c r="N617" s="16">
        <v>2.01E-2</v>
      </c>
    </row>
    <row r="618" spans="1:14" x14ac:dyDescent="0.25">
      <c r="A618" s="16" t="s">
        <v>79</v>
      </c>
      <c r="B618" s="16">
        <v>10.0039</v>
      </c>
      <c r="C618" s="16">
        <v>27.3691</v>
      </c>
      <c r="D618" s="16">
        <v>2.3391999999999999</v>
      </c>
      <c r="E618" s="16">
        <v>11.7005</v>
      </c>
      <c r="F618" s="16">
        <v>0</v>
      </c>
      <c r="G618" s="16">
        <v>11.7005</v>
      </c>
      <c r="H618" s="16">
        <v>5.3E-3</v>
      </c>
      <c r="I618" s="16">
        <v>0.28989999999999999</v>
      </c>
      <c r="J618" s="16">
        <v>0.28820000000000001</v>
      </c>
      <c r="K618" s="16">
        <v>6.5699999999999995E-2</v>
      </c>
      <c r="L618" s="16" t="s">
        <v>7</v>
      </c>
      <c r="M618" s="16">
        <v>591</v>
      </c>
      <c r="N618" s="16">
        <v>6.3399999999999998E-2</v>
      </c>
    </row>
    <row r="619" spans="1:14" x14ac:dyDescent="0.25">
      <c r="A619" s="16" t="s">
        <v>80</v>
      </c>
      <c r="B619" s="16">
        <v>10.0039</v>
      </c>
      <c r="C619" s="16">
        <v>61.912700000000001</v>
      </c>
      <c r="D619" s="16">
        <v>1.6716</v>
      </c>
      <c r="E619" s="16">
        <v>37.036999999999999</v>
      </c>
      <c r="F619" s="16">
        <v>43.572899999999997</v>
      </c>
      <c r="G619" s="16">
        <v>0</v>
      </c>
      <c r="H619" s="16">
        <v>1.49E-2</v>
      </c>
      <c r="I619" s="16">
        <v>0.1711</v>
      </c>
      <c r="J619" s="16">
        <v>0.1701</v>
      </c>
      <c r="K619" s="16">
        <v>0.14779999999999999</v>
      </c>
      <c r="L619" s="16" t="s">
        <v>1</v>
      </c>
      <c r="M619" s="16">
        <v>436</v>
      </c>
      <c r="N619" s="16">
        <v>4.3099999999999999E-2</v>
      </c>
    </row>
    <row r="620" spans="1:14" x14ac:dyDescent="0.25">
      <c r="A620" s="16" t="s">
        <v>81</v>
      </c>
      <c r="B620" s="16">
        <v>10.0039</v>
      </c>
      <c r="C620" s="16">
        <v>42.005800000000001</v>
      </c>
      <c r="D620" s="16">
        <v>3.1475</v>
      </c>
      <c r="E620" s="16">
        <v>13.345700000000001</v>
      </c>
      <c r="F620" s="16">
        <v>15.700799999999999</v>
      </c>
      <c r="G620" s="16">
        <v>0</v>
      </c>
      <c r="H620" s="16">
        <v>1.8800000000000001E-2</v>
      </c>
      <c r="I620" s="16">
        <v>0.20730000000000001</v>
      </c>
      <c r="J620" s="16">
        <v>0.20599999999999999</v>
      </c>
      <c r="K620" s="16">
        <v>0.13289999999999999</v>
      </c>
      <c r="L620" s="16" t="s">
        <v>12</v>
      </c>
      <c r="M620" s="16">
        <v>246</v>
      </c>
      <c r="N620" s="16">
        <v>2.9499999999999998E-2</v>
      </c>
    </row>
    <row r="621" spans="1:14" x14ac:dyDescent="0.25">
      <c r="A621" s="16" t="s">
        <v>82</v>
      </c>
      <c r="B621" s="16">
        <v>10.0039</v>
      </c>
      <c r="C621" s="16">
        <v>12.2005</v>
      </c>
      <c r="D621" s="16">
        <v>1.2415</v>
      </c>
      <c r="E621" s="16">
        <v>9.827</v>
      </c>
      <c r="F621" s="16">
        <v>0</v>
      </c>
      <c r="G621" s="16">
        <v>8.9336000000000002</v>
      </c>
      <c r="H621" s="16">
        <v>1.4E-3</v>
      </c>
      <c r="I621" s="16">
        <v>1.47E-2</v>
      </c>
      <c r="J621" s="16">
        <v>1.46E-2</v>
      </c>
      <c r="K621" s="16">
        <v>7.4999999999999997E-3</v>
      </c>
      <c r="L621" s="16" t="s">
        <v>2</v>
      </c>
      <c r="M621" s="16">
        <v>222</v>
      </c>
      <c r="N621" s="16">
        <v>1.9199999999999998E-2</v>
      </c>
    </row>
    <row r="622" spans="1:14" x14ac:dyDescent="0.25">
      <c r="A622" s="16" t="s">
        <v>83</v>
      </c>
      <c r="I622" s="16">
        <v>48.334200000000003</v>
      </c>
      <c r="J622" s="16">
        <v>48.041200000000003</v>
      </c>
      <c r="K622" s="16">
        <v>59.991100000000003</v>
      </c>
    </row>
    <row r="623" spans="1:14" x14ac:dyDescent="0.25">
      <c r="A623" s="16" t="s">
        <v>84</v>
      </c>
      <c r="I623" s="16">
        <v>12</v>
      </c>
      <c r="J623" s="16">
        <v>12</v>
      </c>
      <c r="K623" s="16">
        <v>19.840499999999999</v>
      </c>
      <c r="L623" s="16" t="s">
        <v>10</v>
      </c>
    </row>
    <row r="624" spans="1:14" x14ac:dyDescent="0.25">
      <c r="A624" s="16" t="s">
        <v>14</v>
      </c>
      <c r="I624" s="16">
        <v>100.5368</v>
      </c>
      <c r="J624" s="16">
        <v>100</v>
      </c>
      <c r="K624" s="16">
        <v>100</v>
      </c>
    </row>
    <row r="625" spans="1:2" x14ac:dyDescent="0.25">
      <c r="A625" s="16" t="s">
        <v>0</v>
      </c>
      <c r="B625" s="16" t="s">
        <v>97</v>
      </c>
    </row>
    <row r="626" spans="1:2" x14ac:dyDescent="0.25">
      <c r="A626" s="16" t="s">
        <v>3</v>
      </c>
      <c r="B626" s="16">
        <v>1.2394000000000001</v>
      </c>
    </row>
    <row r="627" spans="1:2" x14ac:dyDescent="0.25">
      <c r="A627" s="16" t="s">
        <v>9</v>
      </c>
      <c r="B627" s="16">
        <v>0</v>
      </c>
    </row>
    <row r="628" spans="1:2" x14ac:dyDescent="0.25">
      <c r="A628" s="16" t="s">
        <v>11</v>
      </c>
      <c r="B628" s="16">
        <v>3.3E-3</v>
      </c>
    </row>
    <row r="629" spans="1:2" x14ac:dyDescent="0.25">
      <c r="A629" s="16" t="s">
        <v>6</v>
      </c>
      <c r="B629" s="16">
        <v>3.09E-2</v>
      </c>
    </row>
    <row r="630" spans="1:2" x14ac:dyDescent="0.25">
      <c r="A630" s="16" t="s">
        <v>5</v>
      </c>
      <c r="B630" s="16">
        <v>3.1699999999999999E-2</v>
      </c>
    </row>
    <row r="631" spans="1:2" x14ac:dyDescent="0.25">
      <c r="A631" s="16" t="s">
        <v>4</v>
      </c>
      <c r="B631" s="16">
        <v>54.149099999999997</v>
      </c>
    </row>
    <row r="632" spans="1:2" x14ac:dyDescent="0.25">
      <c r="A632" s="16" t="s">
        <v>8</v>
      </c>
      <c r="B632" s="16">
        <v>7.6E-3</v>
      </c>
    </row>
    <row r="633" spans="1:2" x14ac:dyDescent="0.25">
      <c r="A633" s="16" t="s">
        <v>13</v>
      </c>
      <c r="B633" s="16">
        <v>3.8100000000000002E-2</v>
      </c>
    </row>
    <row r="634" spans="1:2" x14ac:dyDescent="0.25">
      <c r="A634" s="16" t="s">
        <v>7</v>
      </c>
      <c r="B634" s="16">
        <v>0.34289999999999998</v>
      </c>
    </row>
    <row r="635" spans="1:2" x14ac:dyDescent="0.25">
      <c r="A635" s="16" t="s">
        <v>1</v>
      </c>
      <c r="B635" s="16">
        <v>0.2306</v>
      </c>
    </row>
    <row r="636" spans="1:2" x14ac:dyDescent="0.25">
      <c r="A636" s="16" t="s">
        <v>12</v>
      </c>
      <c r="B636" s="16">
        <v>0.47489999999999999</v>
      </c>
    </row>
    <row r="637" spans="1:2" x14ac:dyDescent="0.25">
      <c r="A637" s="16" t="s">
        <v>2</v>
      </c>
      <c r="B637" s="16">
        <v>1.77E-2</v>
      </c>
    </row>
    <row r="638" spans="1:2" x14ac:dyDescent="0.25">
      <c r="A638" s="16" t="s">
        <v>10</v>
      </c>
      <c r="B638" s="16">
        <v>43.970599999999997</v>
      </c>
    </row>
    <row r="639" spans="1:2" x14ac:dyDescent="0.25">
      <c r="A639" s="16" t="s">
        <v>14</v>
      </c>
      <c r="B639" s="16">
        <v>100.5368</v>
      </c>
    </row>
    <row r="641" spans="1:14" x14ac:dyDescent="0.25">
      <c r="B641" s="16" t="s">
        <v>102</v>
      </c>
    </row>
    <row r="642" spans="1:14" x14ac:dyDescent="0.25">
      <c r="A642" s="16" t="s">
        <v>71</v>
      </c>
      <c r="B642" s="16">
        <v>9.9901999999999997</v>
      </c>
      <c r="C642" s="16">
        <v>82.655900000000003</v>
      </c>
      <c r="D642" s="16">
        <v>14.263400000000001</v>
      </c>
      <c r="E642" s="16">
        <v>5.7949999999999999</v>
      </c>
      <c r="F642" s="16">
        <v>7.1334999999999997</v>
      </c>
      <c r="G642" s="16">
        <v>5.2000999999999999</v>
      </c>
      <c r="H642" s="16">
        <v>1.03E-2</v>
      </c>
      <c r="I642" s="16">
        <v>0.81989999999999996</v>
      </c>
      <c r="J642" s="16">
        <v>0.81810000000000005</v>
      </c>
      <c r="K642" s="16">
        <v>0.6714</v>
      </c>
      <c r="L642" s="16" t="s">
        <v>3</v>
      </c>
      <c r="M642" s="16">
        <v>240</v>
      </c>
      <c r="N642" s="16">
        <v>5.5100000000000003E-2</v>
      </c>
    </row>
    <row r="643" spans="1:14" x14ac:dyDescent="0.25">
      <c r="A643" s="16" t="s">
        <v>72</v>
      </c>
      <c r="B643" s="16">
        <v>9.9901999999999997</v>
      </c>
      <c r="C643" s="16">
        <v>8.8003</v>
      </c>
      <c r="D643" s="16">
        <v>0.83330000000000004</v>
      </c>
      <c r="E643" s="16">
        <v>10.5603</v>
      </c>
      <c r="F643" s="16">
        <v>0</v>
      </c>
      <c r="G643" s="16">
        <v>8.8003</v>
      </c>
      <c r="H643" s="16">
        <v>-1.1999999999999999E-3</v>
      </c>
      <c r="I643" s="16">
        <v>0</v>
      </c>
      <c r="J643" s="16">
        <v>0</v>
      </c>
      <c r="K643" s="16">
        <v>0</v>
      </c>
      <c r="L643" s="16" t="s">
        <v>9</v>
      </c>
      <c r="N643" s="16">
        <v>0</v>
      </c>
    </row>
    <row r="644" spans="1:14" x14ac:dyDescent="0.25">
      <c r="A644" s="16" t="s">
        <v>73</v>
      </c>
      <c r="B644" s="16">
        <v>9.9901999999999997</v>
      </c>
      <c r="C644" s="16">
        <v>14.950699999999999</v>
      </c>
      <c r="D644" s="16">
        <v>1.3194999999999999</v>
      </c>
      <c r="E644" s="16">
        <v>11.330399999999999</v>
      </c>
      <c r="F644" s="16">
        <v>0</v>
      </c>
      <c r="G644" s="16">
        <v>10.3004</v>
      </c>
      <c r="H644" s="16">
        <v>8.9999999999999998E-4</v>
      </c>
      <c r="I644" s="16">
        <v>2.3400000000000001E-2</v>
      </c>
      <c r="J644" s="16">
        <v>2.3300000000000001E-2</v>
      </c>
      <c r="K644" s="16">
        <v>1.66E-2</v>
      </c>
      <c r="L644" s="16" t="s">
        <v>11</v>
      </c>
      <c r="M644" s="16">
        <v>304</v>
      </c>
      <c r="N644" s="16">
        <v>2.6499999999999999E-2</v>
      </c>
    </row>
    <row r="645" spans="1:14" x14ac:dyDescent="0.25">
      <c r="A645" s="16" t="s">
        <v>74</v>
      </c>
      <c r="B645" s="16">
        <v>9.9901999999999997</v>
      </c>
      <c r="C645" s="16">
        <v>3.0834000000000001</v>
      </c>
      <c r="D645" s="16">
        <v>1.1746000000000001</v>
      </c>
      <c r="E645" s="16">
        <v>2.625</v>
      </c>
      <c r="F645" s="16">
        <v>0</v>
      </c>
      <c r="G645" s="16">
        <v>2.5</v>
      </c>
      <c r="H645" s="16">
        <v>2.9999999999999997E-4</v>
      </c>
      <c r="I645" s="16">
        <v>2.7400000000000001E-2</v>
      </c>
      <c r="J645" s="16">
        <v>2.7400000000000001E-2</v>
      </c>
      <c r="K645" s="16">
        <v>9.7999999999999997E-3</v>
      </c>
      <c r="L645" s="16" t="s">
        <v>6</v>
      </c>
      <c r="M645" s="16">
        <v>784</v>
      </c>
      <c r="N645" s="16">
        <v>6.6900000000000001E-2</v>
      </c>
    </row>
    <row r="646" spans="1:14" x14ac:dyDescent="0.25">
      <c r="A646" s="16" t="s">
        <v>75</v>
      </c>
      <c r="B646" s="16">
        <v>9.9901999999999997</v>
      </c>
      <c r="C646" s="16">
        <v>2.1833</v>
      </c>
      <c r="D646" s="16">
        <v>1.0061</v>
      </c>
      <c r="E646" s="16">
        <v>2.17</v>
      </c>
      <c r="F646" s="16">
        <v>0</v>
      </c>
      <c r="G646" s="16">
        <v>2.0667</v>
      </c>
      <c r="H646" s="16">
        <v>0</v>
      </c>
      <c r="I646" s="16">
        <v>8.9999999999999998E-4</v>
      </c>
      <c r="J646" s="16">
        <v>8.9999999999999998E-4</v>
      </c>
      <c r="K646" s="16">
        <v>2.9999999999999997E-4</v>
      </c>
      <c r="L646" s="16" t="s">
        <v>5</v>
      </c>
      <c r="M646" s="16">
        <v>786</v>
      </c>
      <c r="N646" s="16">
        <v>6.5199999999999994E-2</v>
      </c>
    </row>
    <row r="647" spans="1:14" x14ac:dyDescent="0.25">
      <c r="A647" s="16" t="s">
        <v>76</v>
      </c>
      <c r="B647" s="16">
        <v>9.9901999999999997</v>
      </c>
      <c r="C647" s="16">
        <v>6526.57</v>
      </c>
      <c r="D647" s="16">
        <v>76.015199999999993</v>
      </c>
      <c r="E647" s="16">
        <v>85.858800000000002</v>
      </c>
      <c r="F647" s="16">
        <v>0</v>
      </c>
      <c r="G647" s="16">
        <v>78.053399999999996</v>
      </c>
      <c r="H647" s="16">
        <v>2.1366999999999998</v>
      </c>
      <c r="I647" s="16">
        <v>38.399500000000003</v>
      </c>
      <c r="J647" s="16">
        <v>38.315300000000001</v>
      </c>
      <c r="K647" s="16">
        <v>19.069500000000001</v>
      </c>
      <c r="L647" s="16" t="s">
        <v>4</v>
      </c>
      <c r="M647" s="16">
        <v>514</v>
      </c>
      <c r="N647" s="16">
        <v>0.38279999999999997</v>
      </c>
    </row>
    <row r="648" spans="1:14" x14ac:dyDescent="0.25">
      <c r="A648" s="16" t="s">
        <v>77</v>
      </c>
      <c r="B648" s="16">
        <v>9.9901999999999997</v>
      </c>
      <c r="C648" s="16">
        <v>19.284600000000001</v>
      </c>
      <c r="D648" s="16">
        <v>1.0766</v>
      </c>
      <c r="E648" s="16">
        <v>17.9129</v>
      </c>
      <c r="F648" s="16">
        <v>20.101299999999998</v>
      </c>
      <c r="G648" s="16">
        <v>15.5341</v>
      </c>
      <c r="H648" s="16">
        <v>2.9999999999999997E-4</v>
      </c>
      <c r="I648" s="16">
        <v>2.1499999999999998E-2</v>
      </c>
      <c r="J648" s="16">
        <v>2.1399999999999999E-2</v>
      </c>
      <c r="K648" s="16">
        <v>3.0999999999999999E-3</v>
      </c>
      <c r="L648" s="16" t="s">
        <v>8</v>
      </c>
      <c r="M648" s="16">
        <v>437</v>
      </c>
      <c r="N648" s="16">
        <v>3.6999999999999998E-2</v>
      </c>
    </row>
    <row r="649" spans="1:14" x14ac:dyDescent="0.25">
      <c r="A649" s="16" t="s">
        <v>78</v>
      </c>
      <c r="B649" s="16">
        <v>9.9901999999999997</v>
      </c>
      <c r="C649" s="16">
        <v>2.65</v>
      </c>
      <c r="D649" s="16">
        <v>0.94769999999999999</v>
      </c>
      <c r="E649" s="16">
        <v>2.7963</v>
      </c>
      <c r="F649" s="16">
        <v>2.9</v>
      </c>
      <c r="G649" s="16">
        <v>2.7</v>
      </c>
      <c r="H649" s="16">
        <v>-1E-4</v>
      </c>
      <c r="I649" s="16">
        <v>0</v>
      </c>
      <c r="J649" s="16">
        <v>0</v>
      </c>
      <c r="K649" s="16">
        <v>0</v>
      </c>
      <c r="L649" s="16" t="s">
        <v>13</v>
      </c>
      <c r="N649" s="16">
        <v>-1E-4</v>
      </c>
    </row>
    <row r="650" spans="1:14" x14ac:dyDescent="0.25">
      <c r="A650" s="16" t="s">
        <v>79</v>
      </c>
      <c r="B650" s="16">
        <v>9.9901999999999997</v>
      </c>
      <c r="C650" s="16">
        <v>27.535799999999998</v>
      </c>
      <c r="D650" s="16">
        <v>2.4083000000000001</v>
      </c>
      <c r="E650" s="16">
        <v>11.4338</v>
      </c>
      <c r="F650" s="16">
        <v>0</v>
      </c>
      <c r="G650" s="16">
        <v>11.4338</v>
      </c>
      <c r="H650" s="16">
        <v>5.4000000000000003E-3</v>
      </c>
      <c r="I650" s="16">
        <v>0.2984</v>
      </c>
      <c r="J650" s="16">
        <v>0.29780000000000001</v>
      </c>
      <c r="K650" s="16">
        <v>6.7799999999999999E-2</v>
      </c>
      <c r="L650" s="16" t="s">
        <v>7</v>
      </c>
      <c r="M650" s="16">
        <v>585</v>
      </c>
      <c r="N650" s="16">
        <v>6.3399999999999998E-2</v>
      </c>
    </row>
    <row r="651" spans="1:14" x14ac:dyDescent="0.25">
      <c r="A651" s="16" t="s">
        <v>80</v>
      </c>
      <c r="B651" s="16">
        <v>9.9901999999999997</v>
      </c>
      <c r="C651" s="16">
        <v>49.708199999999998</v>
      </c>
      <c r="D651" s="16">
        <v>1.3651</v>
      </c>
      <c r="E651" s="16">
        <v>36.413499999999999</v>
      </c>
      <c r="F651" s="16">
        <v>42.839399999999998</v>
      </c>
      <c r="G651" s="16">
        <v>0</v>
      </c>
      <c r="H651" s="16">
        <v>8.0000000000000002E-3</v>
      </c>
      <c r="I651" s="16">
        <v>9.1600000000000001E-2</v>
      </c>
      <c r="J651" s="16">
        <v>9.1399999999999995E-2</v>
      </c>
      <c r="K651" s="16">
        <v>7.9299999999999995E-2</v>
      </c>
      <c r="L651" s="16" t="s">
        <v>1</v>
      </c>
      <c r="M651" s="16">
        <v>433</v>
      </c>
      <c r="N651" s="16">
        <v>3.9800000000000002E-2</v>
      </c>
    </row>
    <row r="652" spans="1:14" x14ac:dyDescent="0.25">
      <c r="A652" s="16" t="s">
        <v>81</v>
      </c>
      <c r="B652" s="16">
        <v>9.9901999999999997</v>
      </c>
      <c r="C652" s="16">
        <v>43.639600000000002</v>
      </c>
      <c r="D652" s="16">
        <v>3.6496</v>
      </c>
      <c r="E652" s="16">
        <v>11.9572</v>
      </c>
      <c r="F652" s="16">
        <v>14.067299999999999</v>
      </c>
      <c r="G652" s="16">
        <v>0</v>
      </c>
      <c r="H652" s="16">
        <v>2.0799999999999999E-2</v>
      </c>
      <c r="I652" s="16">
        <v>0.22950000000000001</v>
      </c>
      <c r="J652" s="16">
        <v>0.22900000000000001</v>
      </c>
      <c r="K652" s="16">
        <v>0.14749999999999999</v>
      </c>
      <c r="L652" s="16" t="s">
        <v>12</v>
      </c>
      <c r="M652" s="16">
        <v>234</v>
      </c>
      <c r="N652" s="16">
        <v>2.9700000000000001E-2</v>
      </c>
    </row>
    <row r="653" spans="1:14" x14ac:dyDescent="0.25">
      <c r="A653" s="16" t="s">
        <v>82</v>
      </c>
      <c r="B653" s="16">
        <v>9.9901999999999997</v>
      </c>
      <c r="C653" s="16">
        <v>11.2004</v>
      </c>
      <c r="D653" s="16">
        <v>1.3515999999999999</v>
      </c>
      <c r="E653" s="16">
        <v>8.2868999999999993</v>
      </c>
      <c r="F653" s="16">
        <v>0</v>
      </c>
      <c r="G653" s="16">
        <v>7.5335000000000001</v>
      </c>
      <c r="H653" s="16">
        <v>1.6999999999999999E-3</v>
      </c>
      <c r="I653" s="16">
        <v>1.8100000000000002E-2</v>
      </c>
      <c r="J653" s="16">
        <v>1.8100000000000002E-2</v>
      </c>
      <c r="K653" s="16">
        <v>9.1999999999999998E-3</v>
      </c>
      <c r="L653" s="16" t="s">
        <v>2</v>
      </c>
      <c r="M653" s="16">
        <v>205</v>
      </c>
      <c r="N653" s="16">
        <v>1.7999999999999999E-2</v>
      </c>
    </row>
    <row r="654" spans="1:14" x14ac:dyDescent="0.25">
      <c r="A654" s="16" t="s">
        <v>83</v>
      </c>
      <c r="I654" s="16">
        <v>48.263199999999998</v>
      </c>
      <c r="J654" s="16">
        <v>48.157299999999999</v>
      </c>
      <c r="K654" s="16">
        <v>60.039700000000003</v>
      </c>
    </row>
    <row r="655" spans="1:14" x14ac:dyDescent="0.25">
      <c r="A655" s="16" t="s">
        <v>84</v>
      </c>
      <c r="I655" s="16">
        <v>12</v>
      </c>
      <c r="J655" s="16">
        <v>12</v>
      </c>
      <c r="K655" s="16">
        <v>19.8858</v>
      </c>
      <c r="L655" s="16" t="s">
        <v>10</v>
      </c>
    </row>
    <row r="656" spans="1:14" x14ac:dyDescent="0.25">
      <c r="A656" s="16" t="s">
        <v>14</v>
      </c>
      <c r="I656" s="16">
        <v>100.1934</v>
      </c>
      <c r="J656" s="16">
        <v>100</v>
      </c>
      <c r="K656" s="16">
        <v>100</v>
      </c>
    </row>
    <row r="657" spans="1:2" x14ac:dyDescent="0.25">
      <c r="A657" s="16" t="s">
        <v>0</v>
      </c>
      <c r="B657" s="16" t="s">
        <v>97</v>
      </c>
    </row>
    <row r="658" spans="1:2" x14ac:dyDescent="0.25">
      <c r="A658" s="16" t="s">
        <v>3</v>
      </c>
      <c r="B658" s="16">
        <v>1.3595999999999999</v>
      </c>
    </row>
    <row r="659" spans="1:2" x14ac:dyDescent="0.25">
      <c r="A659" s="16" t="s">
        <v>9</v>
      </c>
      <c r="B659" s="16">
        <v>0</v>
      </c>
    </row>
    <row r="660" spans="1:2" x14ac:dyDescent="0.25">
      <c r="A660" s="16" t="s">
        <v>11</v>
      </c>
      <c r="B660" s="16">
        <v>0.05</v>
      </c>
    </row>
    <row r="661" spans="1:2" x14ac:dyDescent="0.25">
      <c r="A661" s="16" t="s">
        <v>6</v>
      </c>
      <c r="B661" s="16">
        <v>3.5299999999999998E-2</v>
      </c>
    </row>
    <row r="662" spans="1:2" x14ac:dyDescent="0.25">
      <c r="A662" s="16" t="s">
        <v>5</v>
      </c>
      <c r="B662" s="16">
        <v>1.1000000000000001E-3</v>
      </c>
    </row>
    <row r="663" spans="1:2" x14ac:dyDescent="0.25">
      <c r="A663" s="16" t="s">
        <v>4</v>
      </c>
      <c r="B663" s="16">
        <v>53.7286</v>
      </c>
    </row>
    <row r="664" spans="1:2" x14ac:dyDescent="0.25">
      <c r="A664" s="16" t="s">
        <v>8</v>
      </c>
      <c r="B664" s="16">
        <v>2.4E-2</v>
      </c>
    </row>
    <row r="665" spans="1:2" x14ac:dyDescent="0.25">
      <c r="A665" s="16" t="s">
        <v>13</v>
      </c>
      <c r="B665" s="16">
        <v>0</v>
      </c>
    </row>
    <row r="666" spans="1:2" x14ac:dyDescent="0.25">
      <c r="A666" s="16" t="s">
        <v>7</v>
      </c>
      <c r="B666" s="16">
        <v>0.35289999999999999</v>
      </c>
    </row>
    <row r="667" spans="1:2" x14ac:dyDescent="0.25">
      <c r="A667" s="16" t="s">
        <v>1</v>
      </c>
      <c r="B667" s="16">
        <v>0.1234</v>
      </c>
    </row>
    <row r="668" spans="1:2" x14ac:dyDescent="0.25">
      <c r="A668" s="16" t="s">
        <v>12</v>
      </c>
      <c r="B668" s="16">
        <v>0.52600000000000002</v>
      </c>
    </row>
    <row r="669" spans="1:2" x14ac:dyDescent="0.25">
      <c r="A669" s="16" t="s">
        <v>2</v>
      </c>
      <c r="B669" s="16">
        <v>2.18E-2</v>
      </c>
    </row>
    <row r="670" spans="1:2" x14ac:dyDescent="0.25">
      <c r="A670" s="16" t="s">
        <v>10</v>
      </c>
      <c r="B670" s="16">
        <v>43.970599999999997</v>
      </c>
    </row>
    <row r="671" spans="1:2" x14ac:dyDescent="0.25">
      <c r="A671" s="16" t="s">
        <v>14</v>
      </c>
      <c r="B671" s="16">
        <v>100.1934</v>
      </c>
    </row>
    <row r="673" spans="1:14" x14ac:dyDescent="0.25">
      <c r="B673" s="16" t="s">
        <v>103</v>
      </c>
    </row>
    <row r="674" spans="1:14" x14ac:dyDescent="0.25">
      <c r="A674" s="16" t="s">
        <v>71</v>
      </c>
      <c r="B674" s="16">
        <v>9.9901999999999997</v>
      </c>
      <c r="C674" s="16">
        <v>85.123900000000006</v>
      </c>
      <c r="D674" s="16">
        <v>14.5222</v>
      </c>
      <c r="E674" s="16">
        <v>5.8616999999999999</v>
      </c>
      <c r="F674" s="16">
        <v>7.8002000000000002</v>
      </c>
      <c r="G674" s="16">
        <v>5.0000999999999998</v>
      </c>
      <c r="H674" s="16">
        <v>1.06E-2</v>
      </c>
      <c r="I674" s="16">
        <v>0.8458</v>
      </c>
      <c r="J674" s="16">
        <v>0.84560000000000002</v>
      </c>
      <c r="K674" s="16">
        <v>0.69330000000000003</v>
      </c>
      <c r="L674" s="16" t="s">
        <v>3</v>
      </c>
      <c r="M674" s="16">
        <v>242</v>
      </c>
      <c r="N674" s="16">
        <v>5.6000000000000001E-2</v>
      </c>
    </row>
    <row r="675" spans="1:14" x14ac:dyDescent="0.25">
      <c r="A675" s="16" t="s">
        <v>72</v>
      </c>
      <c r="B675" s="16">
        <v>9.9901999999999997</v>
      </c>
      <c r="C675" s="16">
        <v>10.8504</v>
      </c>
      <c r="D675" s="16">
        <v>0.93210000000000004</v>
      </c>
      <c r="E675" s="16">
        <v>11.6404</v>
      </c>
      <c r="F675" s="16">
        <v>0</v>
      </c>
      <c r="G675" s="16">
        <v>9.7003000000000004</v>
      </c>
      <c r="H675" s="16">
        <v>-5.0000000000000001E-4</v>
      </c>
      <c r="I675" s="16">
        <v>0</v>
      </c>
      <c r="J675" s="16">
        <v>0</v>
      </c>
      <c r="K675" s="16">
        <v>0</v>
      </c>
      <c r="L675" s="16" t="s">
        <v>9</v>
      </c>
      <c r="N675" s="16">
        <v>0</v>
      </c>
    </row>
    <row r="676" spans="1:14" x14ac:dyDescent="0.25">
      <c r="A676" s="16" t="s">
        <v>73</v>
      </c>
      <c r="B676" s="16">
        <v>9.9901999999999997</v>
      </c>
      <c r="C676" s="16">
        <v>13.7506</v>
      </c>
      <c r="D676" s="16">
        <v>1.1468</v>
      </c>
      <c r="E676" s="16">
        <v>11.990399999999999</v>
      </c>
      <c r="F676" s="16">
        <v>0</v>
      </c>
      <c r="G676" s="16">
        <v>10.900399999999999</v>
      </c>
      <c r="H676" s="16">
        <v>4.0000000000000002E-4</v>
      </c>
      <c r="I676" s="16">
        <v>1.14E-2</v>
      </c>
      <c r="J676" s="16">
        <v>1.14E-2</v>
      </c>
      <c r="K676" s="16">
        <v>8.0999999999999996E-3</v>
      </c>
      <c r="L676" s="16" t="s">
        <v>11</v>
      </c>
      <c r="M676" s="16">
        <v>313</v>
      </c>
      <c r="N676" s="16">
        <v>2.6599999999999999E-2</v>
      </c>
    </row>
    <row r="677" spans="1:14" x14ac:dyDescent="0.25">
      <c r="A677" s="16" t="s">
        <v>74</v>
      </c>
      <c r="B677" s="16">
        <v>9.9901999999999997</v>
      </c>
      <c r="C677" s="16">
        <v>2.3666999999999998</v>
      </c>
      <c r="D677" s="16">
        <v>0.93920000000000003</v>
      </c>
      <c r="E677" s="16">
        <v>2.52</v>
      </c>
      <c r="F677" s="16">
        <v>0</v>
      </c>
      <c r="G677" s="16">
        <v>2.4</v>
      </c>
      <c r="H677" s="16">
        <v>-1E-4</v>
      </c>
      <c r="I677" s="16">
        <v>0</v>
      </c>
      <c r="J677" s="16">
        <v>0</v>
      </c>
      <c r="K677" s="16">
        <v>0</v>
      </c>
      <c r="L677" s="16" t="s">
        <v>6</v>
      </c>
      <c r="N677" s="16">
        <v>-1E-4</v>
      </c>
    </row>
    <row r="678" spans="1:14" x14ac:dyDescent="0.25">
      <c r="A678" s="16" t="s">
        <v>75</v>
      </c>
      <c r="B678" s="16">
        <v>9.9901999999999997</v>
      </c>
      <c r="C678" s="16">
        <v>2.5333999999999999</v>
      </c>
      <c r="D678" s="16">
        <v>1.1866000000000001</v>
      </c>
      <c r="E678" s="16">
        <v>2.1349999999999998</v>
      </c>
      <c r="F678" s="16">
        <v>0</v>
      </c>
      <c r="G678" s="16">
        <v>2.0333000000000001</v>
      </c>
      <c r="H678" s="16">
        <v>6.9999999999999999E-4</v>
      </c>
      <c r="I678" s="16">
        <v>2.63E-2</v>
      </c>
      <c r="J678" s="16">
        <v>2.63E-2</v>
      </c>
      <c r="K678" s="16">
        <v>9.4999999999999998E-3</v>
      </c>
      <c r="L678" s="16" t="s">
        <v>5</v>
      </c>
      <c r="M678" s="16">
        <v>780</v>
      </c>
      <c r="N678" s="16">
        <v>6.6600000000000006E-2</v>
      </c>
    </row>
    <row r="679" spans="1:14" x14ac:dyDescent="0.25">
      <c r="A679" s="16" t="s">
        <v>76</v>
      </c>
      <c r="B679" s="16">
        <v>9.9901999999999997</v>
      </c>
      <c r="C679" s="16">
        <v>6504.9359999999997</v>
      </c>
      <c r="D679" s="16">
        <v>72.688400000000001</v>
      </c>
      <c r="E679" s="16">
        <v>89.490700000000004</v>
      </c>
      <c r="F679" s="16">
        <v>0</v>
      </c>
      <c r="G679" s="16">
        <v>81.355199999999996</v>
      </c>
      <c r="H679" s="16">
        <v>2.1282999999999999</v>
      </c>
      <c r="I679" s="16">
        <v>38.255400000000002</v>
      </c>
      <c r="J679" s="16">
        <v>38.246499999999997</v>
      </c>
      <c r="K679" s="16">
        <v>19.017199999999999</v>
      </c>
      <c r="L679" s="16" t="s">
        <v>4</v>
      </c>
      <c r="M679" s="16">
        <v>525</v>
      </c>
      <c r="N679" s="16">
        <v>0.38179999999999997</v>
      </c>
    </row>
    <row r="680" spans="1:14" x14ac:dyDescent="0.25">
      <c r="A680" s="16" t="s">
        <v>77</v>
      </c>
      <c r="B680" s="16">
        <v>9.9901999999999997</v>
      </c>
      <c r="C680" s="16">
        <v>19.2179</v>
      </c>
      <c r="D680" s="16">
        <v>1.0569</v>
      </c>
      <c r="E680" s="16">
        <v>18.1831</v>
      </c>
      <c r="F680" s="16">
        <v>20.068000000000001</v>
      </c>
      <c r="G680" s="16">
        <v>16.1342</v>
      </c>
      <c r="H680" s="16">
        <v>2.0000000000000001E-4</v>
      </c>
      <c r="I680" s="16">
        <v>1.6199999999999999E-2</v>
      </c>
      <c r="J680" s="16">
        <v>1.6199999999999999E-2</v>
      </c>
      <c r="K680" s="16">
        <v>2.3999999999999998E-3</v>
      </c>
      <c r="L680" s="16" t="s">
        <v>8</v>
      </c>
      <c r="M680" s="16">
        <v>440</v>
      </c>
      <c r="N680" s="16">
        <v>3.7100000000000001E-2</v>
      </c>
    </row>
    <row r="681" spans="1:14" x14ac:dyDescent="0.25">
      <c r="A681" s="16" t="s">
        <v>78</v>
      </c>
      <c r="B681" s="16">
        <v>9.9901999999999997</v>
      </c>
      <c r="C681" s="16">
        <v>3.2</v>
      </c>
      <c r="D681" s="16">
        <v>1.2450000000000001</v>
      </c>
      <c r="E681" s="16">
        <v>2.5703999999999998</v>
      </c>
      <c r="F681" s="16">
        <v>2</v>
      </c>
      <c r="G681" s="16">
        <v>3.1</v>
      </c>
      <c r="H681" s="16">
        <v>5.9999999999999995E-4</v>
      </c>
      <c r="I681" s="16">
        <v>8.0000000000000002E-3</v>
      </c>
      <c r="J681" s="16">
        <v>8.0000000000000002E-3</v>
      </c>
      <c r="K681" s="16">
        <v>5.0000000000000001E-3</v>
      </c>
      <c r="L681" s="16" t="s">
        <v>13</v>
      </c>
      <c r="M681" s="16">
        <v>237</v>
      </c>
      <c r="N681" s="16">
        <v>2.06E-2</v>
      </c>
    </row>
    <row r="682" spans="1:14" x14ac:dyDescent="0.25">
      <c r="A682" s="16" t="s">
        <v>79</v>
      </c>
      <c r="B682" s="16">
        <v>9.9901999999999997</v>
      </c>
      <c r="C682" s="16">
        <v>26.9024</v>
      </c>
      <c r="D682" s="16">
        <v>2.4605000000000001</v>
      </c>
      <c r="E682" s="16">
        <v>10.9337</v>
      </c>
      <c r="F682" s="16">
        <v>0</v>
      </c>
      <c r="G682" s="16">
        <v>10.9337</v>
      </c>
      <c r="H682" s="16">
        <v>5.4000000000000003E-3</v>
      </c>
      <c r="I682" s="16">
        <v>0.29609999999999997</v>
      </c>
      <c r="J682" s="16">
        <v>0.29599999999999999</v>
      </c>
      <c r="K682" s="16">
        <v>6.7299999999999999E-2</v>
      </c>
      <c r="L682" s="16" t="s">
        <v>7</v>
      </c>
      <c r="M682" s="16">
        <v>572</v>
      </c>
      <c r="N682" s="16">
        <v>6.25E-2</v>
      </c>
    </row>
    <row r="683" spans="1:14" x14ac:dyDescent="0.25">
      <c r="A683" s="16" t="s">
        <v>80</v>
      </c>
      <c r="B683" s="16">
        <v>9.9901999999999997</v>
      </c>
      <c r="C683" s="16">
        <v>58.861400000000003</v>
      </c>
      <c r="D683" s="16">
        <v>1.5329999999999999</v>
      </c>
      <c r="E683" s="16">
        <v>38.397399999999998</v>
      </c>
      <c r="F683" s="16">
        <v>45.173400000000001</v>
      </c>
      <c r="G683" s="16">
        <v>0</v>
      </c>
      <c r="H683" s="16">
        <v>1.23E-2</v>
      </c>
      <c r="I683" s="16">
        <v>0.1409</v>
      </c>
      <c r="J683" s="16">
        <v>0.1409</v>
      </c>
      <c r="K683" s="16">
        <v>0.1221</v>
      </c>
      <c r="L683" s="16" t="s">
        <v>1</v>
      </c>
      <c r="M683" s="16">
        <v>445</v>
      </c>
      <c r="N683" s="16">
        <v>4.2500000000000003E-2</v>
      </c>
    </row>
    <row r="684" spans="1:14" x14ac:dyDescent="0.25">
      <c r="A684" s="16" t="s">
        <v>81</v>
      </c>
      <c r="B684" s="16">
        <v>9.9901999999999997</v>
      </c>
      <c r="C684" s="16">
        <v>41.605699999999999</v>
      </c>
      <c r="D684" s="16">
        <v>3.3372000000000002</v>
      </c>
      <c r="E684" s="16">
        <v>12.4673</v>
      </c>
      <c r="F684" s="16">
        <v>14.667400000000001</v>
      </c>
      <c r="G684" s="16">
        <v>0</v>
      </c>
      <c r="H684" s="16">
        <v>1.9099999999999999E-2</v>
      </c>
      <c r="I684" s="16">
        <v>0.2112</v>
      </c>
      <c r="J684" s="16">
        <v>0.21110000000000001</v>
      </c>
      <c r="K684" s="16">
        <v>0.1358</v>
      </c>
      <c r="L684" s="16" t="s">
        <v>12</v>
      </c>
      <c r="M684" s="16">
        <v>239</v>
      </c>
      <c r="N684" s="16">
        <v>2.93E-2</v>
      </c>
    </row>
    <row r="685" spans="1:14" x14ac:dyDescent="0.25">
      <c r="A685" s="16" t="s">
        <v>82</v>
      </c>
      <c r="B685" s="16">
        <v>9.9901999999999997</v>
      </c>
      <c r="C685" s="16">
        <v>10.067</v>
      </c>
      <c r="D685" s="16">
        <v>0.98760000000000003</v>
      </c>
      <c r="E685" s="16">
        <v>10.1936</v>
      </c>
      <c r="F685" s="16">
        <v>0</v>
      </c>
      <c r="G685" s="16">
        <v>9.2669999999999995</v>
      </c>
      <c r="H685" s="16">
        <v>-1E-4</v>
      </c>
      <c r="I685" s="16">
        <v>0</v>
      </c>
      <c r="J685" s="16">
        <v>0</v>
      </c>
      <c r="K685" s="16">
        <v>0</v>
      </c>
      <c r="L685" s="16" t="s">
        <v>2</v>
      </c>
      <c r="N685" s="16">
        <v>-2.0000000000000001E-4</v>
      </c>
    </row>
    <row r="686" spans="1:14" x14ac:dyDescent="0.25">
      <c r="A686" s="16" t="s">
        <v>83</v>
      </c>
      <c r="I686" s="16">
        <v>48.209299999999999</v>
      </c>
      <c r="J686" s="16">
        <v>48.198</v>
      </c>
      <c r="K686" s="16">
        <v>60.033299999999997</v>
      </c>
    </row>
    <row r="687" spans="1:14" x14ac:dyDescent="0.25">
      <c r="A687" s="16" t="s">
        <v>84</v>
      </c>
      <c r="I687" s="16">
        <v>12</v>
      </c>
      <c r="J687" s="16">
        <v>12</v>
      </c>
      <c r="K687" s="16">
        <v>19.905899999999999</v>
      </c>
      <c r="L687" s="16" t="s">
        <v>10</v>
      </c>
    </row>
    <row r="688" spans="1:14" x14ac:dyDescent="0.25">
      <c r="A688" s="16" t="s">
        <v>14</v>
      </c>
      <c r="I688" s="16">
        <v>100.0205</v>
      </c>
      <c r="J688" s="16">
        <v>100</v>
      </c>
      <c r="K688" s="16">
        <v>100</v>
      </c>
    </row>
    <row r="689" spans="1:2" x14ac:dyDescent="0.25">
      <c r="A689" s="16" t="s">
        <v>0</v>
      </c>
      <c r="B689" s="16" t="s">
        <v>97</v>
      </c>
    </row>
    <row r="690" spans="1:2" x14ac:dyDescent="0.25">
      <c r="A690" s="16" t="s">
        <v>3</v>
      </c>
      <c r="B690" s="16">
        <v>1.4026000000000001</v>
      </c>
    </row>
    <row r="691" spans="1:2" x14ac:dyDescent="0.25">
      <c r="A691" s="16" t="s">
        <v>9</v>
      </c>
      <c r="B691" s="16">
        <v>0</v>
      </c>
    </row>
    <row r="692" spans="1:2" x14ac:dyDescent="0.25">
      <c r="A692" s="16" t="s">
        <v>11</v>
      </c>
      <c r="B692" s="16">
        <v>2.4299999999999999E-2</v>
      </c>
    </row>
    <row r="693" spans="1:2" x14ac:dyDescent="0.25">
      <c r="A693" s="16" t="s">
        <v>6</v>
      </c>
      <c r="B693" s="16">
        <v>0</v>
      </c>
    </row>
    <row r="694" spans="1:2" x14ac:dyDescent="0.25">
      <c r="A694" s="16" t="s">
        <v>5</v>
      </c>
      <c r="B694" s="16">
        <v>3.39E-2</v>
      </c>
    </row>
    <row r="695" spans="1:2" x14ac:dyDescent="0.25">
      <c r="A695" s="16" t="s">
        <v>4</v>
      </c>
      <c r="B695" s="16">
        <v>53.527000000000001</v>
      </c>
    </row>
    <row r="696" spans="1:2" x14ac:dyDescent="0.25">
      <c r="A696" s="16" t="s">
        <v>8</v>
      </c>
      <c r="B696" s="16">
        <v>1.8100000000000002E-2</v>
      </c>
    </row>
    <row r="697" spans="1:2" x14ac:dyDescent="0.25">
      <c r="A697" s="16" t="s">
        <v>13</v>
      </c>
      <c r="B697" s="16">
        <v>2.01E-2</v>
      </c>
    </row>
    <row r="698" spans="1:2" x14ac:dyDescent="0.25">
      <c r="A698" s="16" t="s">
        <v>7</v>
      </c>
      <c r="B698" s="16">
        <v>0.35010000000000002</v>
      </c>
    </row>
    <row r="699" spans="1:2" x14ac:dyDescent="0.25">
      <c r="A699" s="16" t="s">
        <v>1</v>
      </c>
      <c r="B699" s="16">
        <v>0.18990000000000001</v>
      </c>
    </row>
    <row r="700" spans="1:2" x14ac:dyDescent="0.25">
      <c r="A700" s="16" t="s">
        <v>12</v>
      </c>
      <c r="B700" s="16">
        <v>0.4839</v>
      </c>
    </row>
    <row r="701" spans="1:2" x14ac:dyDescent="0.25">
      <c r="A701" s="16" t="s">
        <v>2</v>
      </c>
      <c r="B701" s="16">
        <v>0</v>
      </c>
    </row>
    <row r="702" spans="1:2" x14ac:dyDescent="0.25">
      <c r="A702" s="16" t="s">
        <v>10</v>
      </c>
      <c r="B702" s="16">
        <v>43.970599999999997</v>
      </c>
    </row>
    <row r="703" spans="1:2" x14ac:dyDescent="0.25">
      <c r="A703" s="16" t="s">
        <v>14</v>
      </c>
      <c r="B703" s="16">
        <v>100.0205</v>
      </c>
    </row>
    <row r="705" spans="1:14" x14ac:dyDescent="0.25">
      <c r="B705" s="16" t="s">
        <v>104</v>
      </c>
    </row>
    <row r="706" spans="1:14" x14ac:dyDescent="0.25">
      <c r="A706" s="16" t="s">
        <v>71</v>
      </c>
      <c r="B706" s="16">
        <v>10.0283</v>
      </c>
      <c r="C706" s="16">
        <v>57.977800000000002</v>
      </c>
      <c r="D706" s="16">
        <v>9.891</v>
      </c>
      <c r="E706" s="16">
        <v>5.8616999999999999</v>
      </c>
      <c r="F706" s="16">
        <v>6.6001000000000003</v>
      </c>
      <c r="G706" s="16">
        <v>5.5334000000000003</v>
      </c>
      <c r="H706" s="16">
        <v>7.0000000000000001E-3</v>
      </c>
      <c r="I706" s="16">
        <v>0.55120000000000002</v>
      </c>
      <c r="J706" s="16">
        <v>0.54</v>
      </c>
      <c r="K706" s="16">
        <v>0.44130000000000003</v>
      </c>
      <c r="L706" s="16" t="s">
        <v>3</v>
      </c>
      <c r="M706" s="16">
        <v>239</v>
      </c>
      <c r="N706" s="16">
        <v>4.6399999999999997E-2</v>
      </c>
    </row>
    <row r="707" spans="1:14" x14ac:dyDescent="0.25">
      <c r="A707" s="16" t="s">
        <v>72</v>
      </c>
      <c r="B707" s="16">
        <v>10.0283</v>
      </c>
      <c r="C707" s="16">
        <v>110.4903</v>
      </c>
      <c r="D707" s="16">
        <v>9.2072000000000003</v>
      </c>
      <c r="E707" s="16">
        <v>12.000400000000001</v>
      </c>
      <c r="F707" s="16">
        <v>0</v>
      </c>
      <c r="G707" s="16">
        <v>10.000299999999999</v>
      </c>
      <c r="H707" s="16">
        <v>6.4299999999999996E-2</v>
      </c>
      <c r="I707" s="16">
        <v>0.71440000000000003</v>
      </c>
      <c r="J707" s="16">
        <v>0.69979999999999998</v>
      </c>
      <c r="K707" s="16">
        <v>0.51529999999999998</v>
      </c>
      <c r="L707" s="16" t="s">
        <v>9</v>
      </c>
      <c r="M707" s="16">
        <v>352</v>
      </c>
      <c r="N707" s="16">
        <v>5.6899999999999999E-2</v>
      </c>
    </row>
    <row r="708" spans="1:14" x14ac:dyDescent="0.25">
      <c r="A708" s="16" t="s">
        <v>73</v>
      </c>
      <c r="B708" s="16">
        <v>10.0283</v>
      </c>
      <c r="C708" s="16">
        <v>245.4487</v>
      </c>
      <c r="D708" s="16">
        <v>21.049800000000001</v>
      </c>
      <c r="E708" s="16">
        <v>11.660399999999999</v>
      </c>
      <c r="F708" s="16">
        <v>0</v>
      </c>
      <c r="G708" s="16">
        <v>10.6004</v>
      </c>
      <c r="H708" s="16">
        <v>5.8400000000000001E-2</v>
      </c>
      <c r="I708" s="16">
        <v>1.5065</v>
      </c>
      <c r="J708" s="16">
        <v>1.4759</v>
      </c>
      <c r="K708" s="16">
        <v>1.044</v>
      </c>
      <c r="L708" s="16" t="s">
        <v>11</v>
      </c>
      <c r="M708" s="16">
        <v>308</v>
      </c>
      <c r="N708" s="16">
        <v>7.1199999999999999E-2</v>
      </c>
    </row>
    <row r="709" spans="1:14" x14ac:dyDescent="0.25">
      <c r="A709" s="16" t="s">
        <v>74</v>
      </c>
      <c r="B709" s="16">
        <v>10.0283</v>
      </c>
      <c r="C709" s="16">
        <v>7.6835000000000004</v>
      </c>
      <c r="D709" s="16">
        <v>2.8885000000000001</v>
      </c>
      <c r="E709" s="16">
        <v>2.66</v>
      </c>
      <c r="F709" s="16">
        <v>0</v>
      </c>
      <c r="G709" s="16">
        <v>2.5333999999999999</v>
      </c>
      <c r="H709" s="16">
        <v>3.7000000000000002E-3</v>
      </c>
      <c r="I709" s="16">
        <v>0.29949999999999999</v>
      </c>
      <c r="J709" s="16">
        <v>0.29339999999999999</v>
      </c>
      <c r="K709" s="16">
        <v>0.10440000000000001</v>
      </c>
      <c r="L709" s="16" t="s">
        <v>6</v>
      </c>
      <c r="M709" s="16">
        <v>787</v>
      </c>
      <c r="N709" s="16">
        <v>8.3299999999999999E-2</v>
      </c>
    </row>
    <row r="710" spans="1:14" x14ac:dyDescent="0.25">
      <c r="A710" s="16" t="s">
        <v>75</v>
      </c>
      <c r="B710" s="16">
        <v>10.0283</v>
      </c>
      <c r="C710" s="16">
        <v>4.1334</v>
      </c>
      <c r="D710" s="16">
        <v>1.7892999999999999</v>
      </c>
      <c r="E710" s="16">
        <v>2.31</v>
      </c>
      <c r="F710" s="16">
        <v>0</v>
      </c>
      <c r="G710" s="16">
        <v>2.2000000000000002</v>
      </c>
      <c r="H710" s="16">
        <v>3.3E-3</v>
      </c>
      <c r="I710" s="16">
        <v>0.1197</v>
      </c>
      <c r="J710" s="16">
        <v>0.1173</v>
      </c>
      <c r="K710" s="16">
        <v>4.24E-2</v>
      </c>
      <c r="L710" s="16" t="s">
        <v>5</v>
      </c>
      <c r="M710" s="16">
        <v>807</v>
      </c>
      <c r="N710" s="16">
        <v>7.5200000000000003E-2</v>
      </c>
    </row>
    <row r="711" spans="1:14" x14ac:dyDescent="0.25">
      <c r="A711" s="16" t="s">
        <v>76</v>
      </c>
      <c r="B711" s="16">
        <v>10.0283</v>
      </c>
      <c r="C711" s="16">
        <v>6152.5659999999998</v>
      </c>
      <c r="D711" s="16">
        <v>76.080100000000002</v>
      </c>
      <c r="E711" s="16">
        <v>80.869600000000005</v>
      </c>
      <c r="F711" s="16">
        <v>0</v>
      </c>
      <c r="G711" s="16">
        <v>73.517799999999994</v>
      </c>
      <c r="H711" s="16">
        <v>2.0066000000000002</v>
      </c>
      <c r="I711" s="16">
        <v>36.166400000000003</v>
      </c>
      <c r="J711" s="16">
        <v>35.432299999999998</v>
      </c>
      <c r="K711" s="16">
        <v>17.562100000000001</v>
      </c>
      <c r="L711" s="16" t="s">
        <v>4</v>
      </c>
      <c r="M711" s="16">
        <v>499</v>
      </c>
      <c r="N711" s="16">
        <v>0.36580000000000001</v>
      </c>
    </row>
    <row r="712" spans="1:14" x14ac:dyDescent="0.25">
      <c r="A712" s="16" t="s">
        <v>77</v>
      </c>
      <c r="B712" s="16">
        <v>10.0283</v>
      </c>
      <c r="C712" s="16">
        <v>18.801200000000001</v>
      </c>
      <c r="D712" s="16">
        <v>0.98089999999999999</v>
      </c>
      <c r="E712" s="16">
        <v>19.167200000000001</v>
      </c>
      <c r="F712" s="16">
        <v>21.834900000000001</v>
      </c>
      <c r="G712" s="16">
        <v>16.267499999999998</v>
      </c>
      <c r="H712" s="16">
        <v>-1E-4</v>
      </c>
      <c r="I712" s="16">
        <v>0</v>
      </c>
      <c r="J712" s="16">
        <v>0</v>
      </c>
      <c r="K712" s="16">
        <v>0</v>
      </c>
      <c r="L712" s="16" t="s">
        <v>8</v>
      </c>
      <c r="N712" s="16">
        <v>-1E-4</v>
      </c>
    </row>
    <row r="713" spans="1:14" x14ac:dyDescent="0.25">
      <c r="A713" s="16" t="s">
        <v>78</v>
      </c>
      <c r="B713" s="16">
        <v>10.0283</v>
      </c>
      <c r="C713" s="16">
        <v>7.8502000000000001</v>
      </c>
      <c r="D713" s="16">
        <v>3.2709000000000001</v>
      </c>
      <c r="E713" s="16">
        <v>2.4</v>
      </c>
      <c r="F713" s="16">
        <v>2.4</v>
      </c>
      <c r="G713" s="16">
        <v>2.4</v>
      </c>
      <c r="H713" s="16">
        <v>5.1999999999999998E-3</v>
      </c>
      <c r="I713" s="16">
        <v>7.0099999999999996E-2</v>
      </c>
      <c r="J713" s="16">
        <v>6.8699999999999997E-2</v>
      </c>
      <c r="K713" s="16">
        <v>4.2599999999999999E-2</v>
      </c>
      <c r="L713" s="16" t="s">
        <v>13</v>
      </c>
      <c r="M713" s="16">
        <v>231</v>
      </c>
      <c r="N713" s="16">
        <v>2.76E-2</v>
      </c>
    </row>
    <row r="714" spans="1:14" x14ac:dyDescent="0.25">
      <c r="A714" s="16" t="s">
        <v>79</v>
      </c>
      <c r="B714" s="16">
        <v>10.0283</v>
      </c>
      <c r="C714" s="16">
        <v>25.3688</v>
      </c>
      <c r="D714" s="16">
        <v>1.9365000000000001</v>
      </c>
      <c r="E714" s="16">
        <v>13.1006</v>
      </c>
      <c r="F714" s="16">
        <v>0</v>
      </c>
      <c r="G714" s="16">
        <v>13.1006</v>
      </c>
      <c r="H714" s="16">
        <v>4.1000000000000003E-3</v>
      </c>
      <c r="I714" s="16">
        <v>0.2271</v>
      </c>
      <c r="J714" s="16">
        <v>0.2225</v>
      </c>
      <c r="K714" s="16">
        <v>5.0500000000000003E-2</v>
      </c>
      <c r="L714" s="16" t="s">
        <v>7</v>
      </c>
      <c r="M714" s="16">
        <v>625</v>
      </c>
      <c r="N714" s="16">
        <v>6.2899999999999998E-2</v>
      </c>
    </row>
    <row r="715" spans="1:14" x14ac:dyDescent="0.25">
      <c r="A715" s="16" t="s">
        <v>80</v>
      </c>
      <c r="B715" s="16">
        <v>10.0283</v>
      </c>
      <c r="C715" s="16">
        <v>48.357700000000001</v>
      </c>
      <c r="D715" s="16">
        <v>1.3565</v>
      </c>
      <c r="E715" s="16">
        <v>35.648299999999999</v>
      </c>
      <c r="F715" s="16">
        <v>41.939100000000003</v>
      </c>
      <c r="G715" s="16">
        <v>0</v>
      </c>
      <c r="H715" s="16">
        <v>7.6E-3</v>
      </c>
      <c r="I715" s="16">
        <v>8.6699999999999999E-2</v>
      </c>
      <c r="J715" s="16">
        <v>8.4900000000000003E-2</v>
      </c>
      <c r="K715" s="16">
        <v>7.3400000000000007E-2</v>
      </c>
      <c r="L715" s="16" t="s">
        <v>1</v>
      </c>
      <c r="M715" s="16">
        <v>424</v>
      </c>
      <c r="N715" s="16">
        <v>3.8899999999999997E-2</v>
      </c>
    </row>
    <row r="716" spans="1:14" x14ac:dyDescent="0.25">
      <c r="A716" s="16" t="s">
        <v>81</v>
      </c>
      <c r="B716" s="16">
        <v>10.0283</v>
      </c>
      <c r="C716" s="16">
        <v>39.671900000000001</v>
      </c>
      <c r="D716" s="16">
        <v>3.1604999999999999</v>
      </c>
      <c r="E716" s="16">
        <v>12.552300000000001</v>
      </c>
      <c r="F716" s="16">
        <v>14.7674</v>
      </c>
      <c r="G716" s="16">
        <v>0</v>
      </c>
      <c r="H716" s="16">
        <v>1.77E-2</v>
      </c>
      <c r="I716" s="16">
        <v>0.1983</v>
      </c>
      <c r="J716" s="16">
        <v>0.19420000000000001</v>
      </c>
      <c r="K716" s="16">
        <v>0.1246</v>
      </c>
      <c r="L716" s="16" t="s">
        <v>12</v>
      </c>
      <c r="M716" s="16">
        <v>242</v>
      </c>
      <c r="N716" s="16">
        <v>2.9000000000000001E-2</v>
      </c>
    </row>
    <row r="717" spans="1:14" x14ac:dyDescent="0.25">
      <c r="A717" s="16" t="s">
        <v>82</v>
      </c>
      <c r="B717" s="16">
        <v>10.0283</v>
      </c>
      <c r="C717" s="16">
        <v>36.237699999999997</v>
      </c>
      <c r="D717" s="16">
        <v>4.0503</v>
      </c>
      <c r="E717" s="16">
        <v>8.9468999999999994</v>
      </c>
      <c r="F717" s="16">
        <v>0</v>
      </c>
      <c r="G717" s="16">
        <v>8.1335999999999995</v>
      </c>
      <c r="H717" s="16">
        <v>1.6299999999999999E-2</v>
      </c>
      <c r="I717" s="16">
        <v>0.17219999999999999</v>
      </c>
      <c r="J717" s="16">
        <v>0.16869999999999999</v>
      </c>
      <c r="K717" s="16">
        <v>8.5699999999999998E-2</v>
      </c>
      <c r="L717" s="16" t="s">
        <v>2</v>
      </c>
      <c r="M717" s="16">
        <v>216</v>
      </c>
      <c r="N717" s="16">
        <v>2.5499999999999998E-2</v>
      </c>
    </row>
    <row r="718" spans="1:14" x14ac:dyDescent="0.25">
      <c r="A718" s="16" t="s">
        <v>83</v>
      </c>
      <c r="I718" s="16">
        <v>49.711399999999998</v>
      </c>
      <c r="J718" s="16">
        <v>48.702300000000001</v>
      </c>
      <c r="K718" s="16">
        <v>60.469299999999997</v>
      </c>
    </row>
    <row r="719" spans="1:14" x14ac:dyDescent="0.25">
      <c r="A719" s="16" t="s">
        <v>84</v>
      </c>
      <c r="I719" s="16">
        <v>12</v>
      </c>
      <c r="J719" s="16">
        <v>12</v>
      </c>
      <c r="K719" s="16">
        <v>19.444600000000001</v>
      </c>
      <c r="L719" s="16" t="s">
        <v>10</v>
      </c>
    </row>
    <row r="720" spans="1:14" x14ac:dyDescent="0.25">
      <c r="A720" s="16" t="s">
        <v>14</v>
      </c>
      <c r="I720" s="16">
        <v>101.82340000000001</v>
      </c>
      <c r="J720" s="16">
        <v>100</v>
      </c>
      <c r="K720" s="16">
        <v>100</v>
      </c>
    </row>
    <row r="721" spans="1:2" x14ac:dyDescent="0.25">
      <c r="A721" s="16" t="s">
        <v>0</v>
      </c>
      <c r="B721" s="16" t="s">
        <v>97</v>
      </c>
    </row>
    <row r="722" spans="1:2" x14ac:dyDescent="0.25">
      <c r="A722" s="16" t="s">
        <v>3</v>
      </c>
      <c r="B722" s="16">
        <v>0.91400000000000003</v>
      </c>
    </row>
    <row r="723" spans="1:2" x14ac:dyDescent="0.25">
      <c r="A723" s="16" t="s">
        <v>9</v>
      </c>
      <c r="B723" s="16">
        <v>1.3498000000000001</v>
      </c>
    </row>
    <row r="724" spans="1:2" x14ac:dyDescent="0.25">
      <c r="A724" s="16" t="s">
        <v>11</v>
      </c>
      <c r="B724" s="16">
        <v>3.2229000000000001</v>
      </c>
    </row>
    <row r="725" spans="1:2" x14ac:dyDescent="0.25">
      <c r="A725" s="16" t="s">
        <v>6</v>
      </c>
      <c r="B725" s="16">
        <v>0.38529999999999998</v>
      </c>
    </row>
    <row r="726" spans="1:2" x14ac:dyDescent="0.25">
      <c r="A726" s="16" t="s">
        <v>5</v>
      </c>
      <c r="B726" s="16">
        <v>0.1545</v>
      </c>
    </row>
    <row r="727" spans="1:2" x14ac:dyDescent="0.25">
      <c r="A727" s="16" t="s">
        <v>4</v>
      </c>
      <c r="B727" s="16">
        <v>50.604100000000003</v>
      </c>
    </row>
    <row r="728" spans="1:2" x14ac:dyDescent="0.25">
      <c r="A728" s="16" t="s">
        <v>8</v>
      </c>
      <c r="B728" s="16">
        <v>0</v>
      </c>
    </row>
    <row r="729" spans="1:2" x14ac:dyDescent="0.25">
      <c r="A729" s="16" t="s">
        <v>13</v>
      </c>
      <c r="B729" s="16">
        <v>0.17499999999999999</v>
      </c>
    </row>
    <row r="730" spans="1:2" x14ac:dyDescent="0.25">
      <c r="A730" s="16" t="s">
        <v>7</v>
      </c>
      <c r="B730" s="16">
        <v>0.26860000000000001</v>
      </c>
    </row>
    <row r="731" spans="1:2" x14ac:dyDescent="0.25">
      <c r="A731" s="16" t="s">
        <v>1</v>
      </c>
      <c r="B731" s="16">
        <v>0.1168</v>
      </c>
    </row>
    <row r="732" spans="1:2" x14ac:dyDescent="0.25">
      <c r="A732" s="16" t="s">
        <v>12</v>
      </c>
      <c r="B732" s="16">
        <v>0.45429999999999998</v>
      </c>
    </row>
    <row r="733" spans="1:2" x14ac:dyDescent="0.25">
      <c r="A733" s="16" t="s">
        <v>2</v>
      </c>
      <c r="B733" s="16">
        <v>0.2074</v>
      </c>
    </row>
    <row r="734" spans="1:2" x14ac:dyDescent="0.25">
      <c r="A734" s="16" t="s">
        <v>10</v>
      </c>
      <c r="B734" s="16">
        <v>43.970599999999997</v>
      </c>
    </row>
    <row r="735" spans="1:2" x14ac:dyDescent="0.25">
      <c r="A735" s="16" t="s">
        <v>14</v>
      </c>
      <c r="B735" s="16">
        <v>101.82340000000001</v>
      </c>
    </row>
    <row r="737" spans="1:14" x14ac:dyDescent="0.25">
      <c r="B737" s="16" t="s">
        <v>105</v>
      </c>
    </row>
    <row r="738" spans="1:14" x14ac:dyDescent="0.25">
      <c r="A738" s="16" t="s">
        <v>71</v>
      </c>
      <c r="B738" s="16">
        <v>9.4804999999999993</v>
      </c>
      <c r="C738" s="16">
        <v>76.052400000000006</v>
      </c>
      <c r="D738" s="16">
        <v>13.2766</v>
      </c>
      <c r="E738" s="16">
        <v>5.7282999999999999</v>
      </c>
      <c r="F738" s="16">
        <v>7.6669</v>
      </c>
      <c r="G738" s="16">
        <v>4.8666999999999998</v>
      </c>
      <c r="H738" s="16">
        <v>0.01</v>
      </c>
      <c r="I738" s="16">
        <v>0.79079999999999995</v>
      </c>
      <c r="J738" s="16">
        <v>0.79079999999999995</v>
      </c>
      <c r="K738" s="16">
        <v>0.64839999999999998</v>
      </c>
      <c r="L738" s="16" t="s">
        <v>3</v>
      </c>
      <c r="M738" s="16">
        <v>252</v>
      </c>
      <c r="N738" s="16">
        <v>5.5899999999999998E-2</v>
      </c>
    </row>
    <row r="739" spans="1:14" x14ac:dyDescent="0.25">
      <c r="A739" s="16" t="s">
        <v>72</v>
      </c>
      <c r="B739" s="16">
        <v>9.4804999999999993</v>
      </c>
      <c r="C739" s="16">
        <v>9.3003</v>
      </c>
      <c r="D739" s="16">
        <v>0.96879999999999999</v>
      </c>
      <c r="E739" s="16">
        <v>9.6003000000000007</v>
      </c>
      <c r="F739" s="16">
        <v>0</v>
      </c>
      <c r="G739" s="16">
        <v>8.0001999999999995</v>
      </c>
      <c r="H739" s="16">
        <v>-2.0000000000000001E-4</v>
      </c>
      <c r="I739" s="16">
        <v>0</v>
      </c>
      <c r="J739" s="16">
        <v>0</v>
      </c>
      <c r="K739" s="16">
        <v>0</v>
      </c>
      <c r="L739" s="16" t="s">
        <v>9</v>
      </c>
      <c r="N739" s="16">
        <v>-1E-4</v>
      </c>
    </row>
    <row r="740" spans="1:14" x14ac:dyDescent="0.25">
      <c r="A740" s="16" t="s">
        <v>73</v>
      </c>
      <c r="B740" s="16">
        <v>9.4804999999999993</v>
      </c>
      <c r="C740" s="16">
        <v>14.650700000000001</v>
      </c>
      <c r="D740" s="16">
        <v>1.3452999999999999</v>
      </c>
      <c r="E740" s="16">
        <v>10.8904</v>
      </c>
      <c r="F740" s="16">
        <v>0</v>
      </c>
      <c r="G740" s="16">
        <v>9.9002999999999997</v>
      </c>
      <c r="H740" s="16">
        <v>1E-3</v>
      </c>
      <c r="I740" s="16">
        <v>2.5600000000000001E-2</v>
      </c>
      <c r="J740" s="16">
        <v>2.5600000000000001E-2</v>
      </c>
      <c r="K740" s="16">
        <v>1.8100000000000002E-2</v>
      </c>
      <c r="L740" s="16" t="s">
        <v>11</v>
      </c>
      <c r="M740" s="16">
        <v>314</v>
      </c>
      <c r="N740" s="16">
        <v>2.75E-2</v>
      </c>
    </row>
    <row r="741" spans="1:14" x14ac:dyDescent="0.25">
      <c r="A741" s="16" t="s">
        <v>74</v>
      </c>
      <c r="B741" s="16">
        <v>9.4804999999999993</v>
      </c>
      <c r="C741" s="16">
        <v>2.5167000000000002</v>
      </c>
      <c r="D741" s="16">
        <v>1.1234999999999999</v>
      </c>
      <c r="E741" s="16">
        <v>2.2400000000000002</v>
      </c>
      <c r="F741" s="16">
        <v>0</v>
      </c>
      <c r="G741" s="16">
        <v>2.1333000000000002</v>
      </c>
      <c r="H741" s="16">
        <v>2.0000000000000001E-4</v>
      </c>
      <c r="I741" s="16">
        <v>1.7399999999999999E-2</v>
      </c>
      <c r="J741" s="16">
        <v>1.7399999999999999E-2</v>
      </c>
      <c r="K741" s="16">
        <v>6.1999999999999998E-3</v>
      </c>
      <c r="L741" s="16" t="s">
        <v>6</v>
      </c>
      <c r="M741" s="16">
        <v>764</v>
      </c>
      <c r="N741" s="16">
        <v>6.4600000000000005E-2</v>
      </c>
    </row>
    <row r="742" spans="1:14" x14ac:dyDescent="0.25">
      <c r="A742" s="16" t="s">
        <v>75</v>
      </c>
      <c r="B742" s="16">
        <v>9.4804999999999993</v>
      </c>
      <c r="C742" s="16">
        <v>2.4333999999999998</v>
      </c>
      <c r="D742" s="16">
        <v>1.2197</v>
      </c>
      <c r="E742" s="16">
        <v>1.9950000000000001</v>
      </c>
      <c r="F742" s="16">
        <v>0</v>
      </c>
      <c r="G742" s="16">
        <v>1.9</v>
      </c>
      <c r="H742" s="16">
        <v>8.0000000000000004E-4</v>
      </c>
      <c r="I742" s="16">
        <v>3.04E-2</v>
      </c>
      <c r="J742" s="16">
        <v>3.04E-2</v>
      </c>
      <c r="K742" s="16">
        <v>1.0999999999999999E-2</v>
      </c>
      <c r="L742" s="16" t="s">
        <v>5</v>
      </c>
      <c r="M742" s="16">
        <v>794</v>
      </c>
      <c r="N742" s="16">
        <v>6.8199999999999997E-2</v>
      </c>
    </row>
    <row r="743" spans="1:14" x14ac:dyDescent="0.25">
      <c r="A743" s="16" t="s">
        <v>76</v>
      </c>
      <c r="B743" s="16">
        <v>9.4804999999999993</v>
      </c>
      <c r="C743" s="16">
        <v>6159.9579999999996</v>
      </c>
      <c r="D743" s="16">
        <v>76.693299999999994</v>
      </c>
      <c r="E743" s="16">
        <v>80.319400000000002</v>
      </c>
      <c r="F743" s="16">
        <v>0</v>
      </c>
      <c r="G743" s="16">
        <v>73.017600000000002</v>
      </c>
      <c r="H743" s="16">
        <v>2.1253000000000002</v>
      </c>
      <c r="I743" s="16">
        <v>38.2044</v>
      </c>
      <c r="J743" s="16">
        <v>38.204300000000003</v>
      </c>
      <c r="K743" s="16">
        <v>18.9956</v>
      </c>
      <c r="L743" s="16" t="s">
        <v>4</v>
      </c>
      <c r="M743" s="16">
        <v>524</v>
      </c>
      <c r="N743" s="16">
        <v>0.38619999999999999</v>
      </c>
    </row>
    <row r="744" spans="1:14" x14ac:dyDescent="0.25">
      <c r="A744" s="16" t="s">
        <v>77</v>
      </c>
      <c r="B744" s="16">
        <v>9.4804999999999993</v>
      </c>
      <c r="C744" s="16">
        <v>17.617699999999999</v>
      </c>
      <c r="D744" s="16">
        <v>1.0387</v>
      </c>
      <c r="E744" s="16">
        <v>16.961400000000001</v>
      </c>
      <c r="F744" s="16">
        <v>18.734500000000001</v>
      </c>
      <c r="G744" s="16">
        <v>15.0341</v>
      </c>
      <c r="H744" s="16">
        <v>1E-4</v>
      </c>
      <c r="I744" s="16">
        <v>1.0800000000000001E-2</v>
      </c>
      <c r="J744" s="16">
        <v>1.0800000000000001E-2</v>
      </c>
      <c r="K744" s="16">
        <v>1.6000000000000001E-3</v>
      </c>
      <c r="L744" s="16" t="s">
        <v>8</v>
      </c>
      <c r="M744" s="16">
        <v>448</v>
      </c>
      <c r="N744" s="16">
        <v>3.7600000000000001E-2</v>
      </c>
    </row>
    <row r="745" spans="1:14" x14ac:dyDescent="0.25">
      <c r="A745" s="16" t="s">
        <v>78</v>
      </c>
      <c r="B745" s="16">
        <v>9.4804999999999993</v>
      </c>
      <c r="C745" s="16">
        <v>2.9</v>
      </c>
      <c r="D745" s="16">
        <v>1.6177999999999999</v>
      </c>
      <c r="E745" s="16">
        <v>1.7926</v>
      </c>
      <c r="F745" s="16">
        <v>2</v>
      </c>
      <c r="G745" s="16">
        <v>1.6</v>
      </c>
      <c r="H745" s="16">
        <v>1.1000000000000001E-3</v>
      </c>
      <c r="I745" s="16">
        <v>1.49E-2</v>
      </c>
      <c r="J745" s="16">
        <v>1.49E-2</v>
      </c>
      <c r="K745" s="16">
        <v>9.2999999999999992E-3</v>
      </c>
      <c r="L745" s="16" t="s">
        <v>13</v>
      </c>
      <c r="M745" s="16">
        <v>210</v>
      </c>
      <c r="N745" s="16">
        <v>1.9599999999999999E-2</v>
      </c>
    </row>
    <row r="746" spans="1:14" x14ac:dyDescent="0.25">
      <c r="A746" s="16" t="s">
        <v>79</v>
      </c>
      <c r="B746" s="16">
        <v>9.4804999999999993</v>
      </c>
      <c r="C746" s="16">
        <v>27.1691</v>
      </c>
      <c r="D746" s="16">
        <v>2.4114</v>
      </c>
      <c r="E746" s="16">
        <v>11.267099999999999</v>
      </c>
      <c r="F746" s="16">
        <v>0</v>
      </c>
      <c r="G746" s="16">
        <v>11.267099999999999</v>
      </c>
      <c r="H746" s="16">
        <v>5.5999999999999999E-3</v>
      </c>
      <c r="I746" s="16">
        <v>0.31059999999999999</v>
      </c>
      <c r="J746" s="16">
        <v>0.31059999999999999</v>
      </c>
      <c r="K746" s="16">
        <v>7.0599999999999996E-2</v>
      </c>
      <c r="L746" s="16" t="s">
        <v>7</v>
      </c>
      <c r="M746" s="16">
        <v>612</v>
      </c>
      <c r="N746" s="16">
        <v>6.6400000000000001E-2</v>
      </c>
    </row>
    <row r="747" spans="1:14" x14ac:dyDescent="0.25">
      <c r="A747" s="16" t="s">
        <v>80</v>
      </c>
      <c r="B747" s="16">
        <v>9.4804999999999993</v>
      </c>
      <c r="C747" s="16">
        <v>52.308999999999997</v>
      </c>
      <c r="D747" s="16">
        <v>1.5267999999999999</v>
      </c>
      <c r="E747" s="16">
        <v>34.259599999999999</v>
      </c>
      <c r="F747" s="16">
        <v>40.305399999999999</v>
      </c>
      <c r="G747" s="16">
        <v>0</v>
      </c>
      <c r="H747" s="16">
        <v>1.14E-2</v>
      </c>
      <c r="I747" s="16">
        <v>0.13100000000000001</v>
      </c>
      <c r="J747" s="16">
        <v>0.13100000000000001</v>
      </c>
      <c r="K747" s="16">
        <v>0.1135</v>
      </c>
      <c r="L747" s="16" t="s">
        <v>1</v>
      </c>
      <c r="M747" s="16">
        <v>443</v>
      </c>
      <c r="N747" s="16">
        <v>4.2299999999999997E-2</v>
      </c>
    </row>
    <row r="748" spans="1:14" x14ac:dyDescent="0.25">
      <c r="A748" s="16" t="s">
        <v>81</v>
      </c>
      <c r="B748" s="16">
        <v>9.4804999999999993</v>
      </c>
      <c r="C748" s="16">
        <v>42.7727</v>
      </c>
      <c r="D748" s="16">
        <v>3.7364999999999999</v>
      </c>
      <c r="E748" s="16">
        <v>11.4472</v>
      </c>
      <c r="F748" s="16">
        <v>13.4673</v>
      </c>
      <c r="G748" s="16">
        <v>0</v>
      </c>
      <c r="H748" s="16">
        <v>2.1700000000000001E-2</v>
      </c>
      <c r="I748" s="16">
        <v>0.2392</v>
      </c>
      <c r="J748" s="16">
        <v>0.2392</v>
      </c>
      <c r="K748" s="16">
        <v>0.15390000000000001</v>
      </c>
      <c r="L748" s="16" t="s">
        <v>12</v>
      </c>
      <c r="M748" s="16">
        <v>241</v>
      </c>
      <c r="N748" s="16">
        <v>3.09E-2</v>
      </c>
    </row>
    <row r="749" spans="1:14" x14ac:dyDescent="0.25">
      <c r="A749" s="16" t="s">
        <v>82</v>
      </c>
      <c r="B749" s="16">
        <v>9.4804999999999993</v>
      </c>
      <c r="C749" s="16">
        <v>9.9337</v>
      </c>
      <c r="D749" s="16">
        <v>1.0666</v>
      </c>
      <c r="E749" s="16">
        <v>9.3135999999999992</v>
      </c>
      <c r="F749" s="16">
        <v>0</v>
      </c>
      <c r="G749" s="16">
        <v>8.4669000000000008</v>
      </c>
      <c r="H749" s="16">
        <v>4.0000000000000002E-4</v>
      </c>
      <c r="I749" s="16">
        <v>4.1000000000000003E-3</v>
      </c>
      <c r="J749" s="16">
        <v>4.1000000000000003E-3</v>
      </c>
      <c r="K749" s="16">
        <v>2.0999999999999999E-3</v>
      </c>
      <c r="L749" s="16" t="s">
        <v>2</v>
      </c>
      <c r="M749" s="16">
        <v>229</v>
      </c>
      <c r="N749" s="16">
        <v>1.9199999999999998E-2</v>
      </c>
    </row>
    <row r="750" spans="1:14" x14ac:dyDescent="0.25">
      <c r="A750" s="16" t="s">
        <v>83</v>
      </c>
      <c r="I750" s="16">
        <v>48.220999999999997</v>
      </c>
      <c r="J750" s="16">
        <v>48.220799999999997</v>
      </c>
      <c r="K750" s="16">
        <v>60.059800000000003</v>
      </c>
    </row>
    <row r="751" spans="1:14" x14ac:dyDescent="0.25">
      <c r="A751" s="16" t="s">
        <v>84</v>
      </c>
      <c r="I751" s="16">
        <v>12</v>
      </c>
      <c r="J751" s="16">
        <v>12</v>
      </c>
      <c r="K751" s="16">
        <v>19.9099</v>
      </c>
      <c r="L751" s="16" t="s">
        <v>10</v>
      </c>
    </row>
    <row r="752" spans="1:14" x14ac:dyDescent="0.25">
      <c r="A752" s="16" t="s">
        <v>14</v>
      </c>
      <c r="I752" s="16">
        <v>100.0003</v>
      </c>
      <c r="J752" s="16">
        <v>100</v>
      </c>
      <c r="K752" s="16">
        <v>100</v>
      </c>
    </row>
    <row r="753" spans="1:2" x14ac:dyDescent="0.25">
      <c r="A753" s="16" t="s">
        <v>0</v>
      </c>
      <c r="B753" s="16" t="s">
        <v>97</v>
      </c>
    </row>
    <row r="754" spans="1:2" x14ac:dyDescent="0.25">
      <c r="A754" s="16" t="s">
        <v>3</v>
      </c>
      <c r="B754" s="16">
        <v>1.3113999999999999</v>
      </c>
    </row>
    <row r="755" spans="1:2" x14ac:dyDescent="0.25">
      <c r="A755" s="16" t="s">
        <v>9</v>
      </c>
      <c r="B755" s="16">
        <v>0</v>
      </c>
    </row>
    <row r="756" spans="1:2" x14ac:dyDescent="0.25">
      <c r="A756" s="16" t="s">
        <v>11</v>
      </c>
      <c r="B756" s="16">
        <v>5.4699999999999999E-2</v>
      </c>
    </row>
    <row r="757" spans="1:2" x14ac:dyDescent="0.25">
      <c r="A757" s="16" t="s">
        <v>6</v>
      </c>
      <c r="B757" s="16">
        <v>2.24E-2</v>
      </c>
    </row>
    <row r="758" spans="1:2" x14ac:dyDescent="0.25">
      <c r="A758" s="16" t="s">
        <v>5</v>
      </c>
      <c r="B758" s="16">
        <v>3.9300000000000002E-2</v>
      </c>
    </row>
    <row r="759" spans="1:2" x14ac:dyDescent="0.25">
      <c r="A759" s="16" t="s">
        <v>4</v>
      </c>
      <c r="B759" s="16">
        <v>53.4557</v>
      </c>
    </row>
    <row r="760" spans="1:2" x14ac:dyDescent="0.25">
      <c r="A760" s="16" t="s">
        <v>8</v>
      </c>
      <c r="B760" s="16">
        <v>1.21E-2</v>
      </c>
    </row>
    <row r="761" spans="1:2" x14ac:dyDescent="0.25">
      <c r="A761" s="16" t="s">
        <v>13</v>
      </c>
      <c r="B761" s="16">
        <v>3.7199999999999997E-2</v>
      </c>
    </row>
    <row r="762" spans="1:2" x14ac:dyDescent="0.25">
      <c r="A762" s="16" t="s">
        <v>7</v>
      </c>
      <c r="B762" s="16">
        <v>0.36730000000000002</v>
      </c>
    </row>
    <row r="763" spans="1:2" x14ac:dyDescent="0.25">
      <c r="A763" s="16" t="s">
        <v>1</v>
      </c>
      <c r="B763" s="16">
        <v>0.17660000000000001</v>
      </c>
    </row>
    <row r="764" spans="1:2" x14ac:dyDescent="0.25">
      <c r="A764" s="16" t="s">
        <v>12</v>
      </c>
      <c r="B764" s="16">
        <v>0.54810000000000003</v>
      </c>
    </row>
    <row r="765" spans="1:2" x14ac:dyDescent="0.25">
      <c r="A765" s="16" t="s">
        <v>2</v>
      </c>
      <c r="B765" s="16">
        <v>4.8999999999999998E-3</v>
      </c>
    </row>
    <row r="766" spans="1:2" x14ac:dyDescent="0.25">
      <c r="A766" s="16" t="s">
        <v>10</v>
      </c>
      <c r="B766" s="16">
        <v>43.970599999999997</v>
      </c>
    </row>
    <row r="767" spans="1:2" x14ac:dyDescent="0.25">
      <c r="A767" s="16" t="s">
        <v>14</v>
      </c>
      <c r="B767" s="16">
        <v>100.0003</v>
      </c>
    </row>
    <row r="769" spans="1:14" x14ac:dyDescent="0.25">
      <c r="B769" s="16" t="s">
        <v>106</v>
      </c>
    </row>
    <row r="770" spans="1:14" x14ac:dyDescent="0.25">
      <c r="A770" s="16" t="s">
        <v>71</v>
      </c>
      <c r="B770" s="16">
        <v>9.9855999999999998</v>
      </c>
      <c r="C770" s="16">
        <v>90.126800000000003</v>
      </c>
      <c r="D770" s="16">
        <v>15.5663</v>
      </c>
      <c r="E770" s="16">
        <v>5.7899000000000003</v>
      </c>
      <c r="F770" s="16">
        <v>7.2667999999999999</v>
      </c>
      <c r="G770" s="16">
        <v>5.1334</v>
      </c>
      <c r="H770" s="16">
        <v>1.1299999999999999E-2</v>
      </c>
      <c r="I770" s="16">
        <v>0.90049999999999997</v>
      </c>
      <c r="J770" s="16">
        <v>0.90080000000000005</v>
      </c>
      <c r="K770" s="16">
        <v>0.73799999999999999</v>
      </c>
      <c r="L770" s="16" t="s">
        <v>3</v>
      </c>
      <c r="M770" s="16">
        <v>240</v>
      </c>
      <c r="N770" s="16">
        <v>5.7500000000000002E-2</v>
      </c>
    </row>
    <row r="771" spans="1:14" x14ac:dyDescent="0.25">
      <c r="A771" s="16" t="s">
        <v>72</v>
      </c>
      <c r="B771" s="16">
        <v>9.9855999999999998</v>
      </c>
      <c r="C771" s="16">
        <v>10.3004</v>
      </c>
      <c r="D771" s="16">
        <v>1.0341</v>
      </c>
      <c r="E771" s="16">
        <v>9.9603000000000002</v>
      </c>
      <c r="F771" s="16">
        <v>0</v>
      </c>
      <c r="G771" s="16">
        <v>8.3002000000000002</v>
      </c>
      <c r="H771" s="16">
        <v>2.0000000000000001E-4</v>
      </c>
      <c r="I771" s="16">
        <v>2.5000000000000001E-3</v>
      </c>
      <c r="J771" s="16">
        <v>2.5000000000000001E-3</v>
      </c>
      <c r="K771" s="16">
        <v>1.8E-3</v>
      </c>
      <c r="L771" s="16" t="s">
        <v>9</v>
      </c>
      <c r="M771" s="16">
        <v>324</v>
      </c>
      <c r="N771" s="16">
        <v>2.7099999999999999E-2</v>
      </c>
    </row>
    <row r="772" spans="1:14" x14ac:dyDescent="0.25">
      <c r="A772" s="16" t="s">
        <v>73</v>
      </c>
      <c r="B772" s="16">
        <v>9.9855999999999998</v>
      </c>
      <c r="C772" s="16">
        <v>14.5007</v>
      </c>
      <c r="D772" s="16">
        <v>1.2094</v>
      </c>
      <c r="E772" s="16">
        <v>11.990399999999999</v>
      </c>
      <c r="F772" s="16">
        <v>0</v>
      </c>
      <c r="G772" s="16">
        <v>10.900399999999999</v>
      </c>
      <c r="H772" s="16">
        <v>5.9999999999999995E-4</v>
      </c>
      <c r="I772" s="16">
        <v>1.6199999999999999E-2</v>
      </c>
      <c r="J772" s="16">
        <v>1.6199999999999999E-2</v>
      </c>
      <c r="K772" s="16">
        <v>1.15E-2</v>
      </c>
      <c r="L772" s="16" t="s">
        <v>11</v>
      </c>
      <c r="M772" s="16">
        <v>313</v>
      </c>
      <c r="N772" s="16">
        <v>2.69E-2</v>
      </c>
    </row>
    <row r="773" spans="1:14" x14ac:dyDescent="0.25">
      <c r="A773" s="16" t="s">
        <v>74</v>
      </c>
      <c r="B773" s="16">
        <v>9.9855999999999998</v>
      </c>
      <c r="C773" s="16">
        <v>3.1334</v>
      </c>
      <c r="D773" s="16">
        <v>1.1778999999999999</v>
      </c>
      <c r="E773" s="16">
        <v>2.66</v>
      </c>
      <c r="F773" s="16">
        <v>0</v>
      </c>
      <c r="G773" s="16">
        <v>2.5333999999999999</v>
      </c>
      <c r="H773" s="16">
        <v>4.0000000000000002E-4</v>
      </c>
      <c r="I773" s="16">
        <v>2.8299999999999999E-2</v>
      </c>
      <c r="J773" s="16">
        <v>2.8299999999999999E-2</v>
      </c>
      <c r="K773" s="16">
        <v>1.01E-2</v>
      </c>
      <c r="L773" s="16" t="s">
        <v>6</v>
      </c>
      <c r="M773" s="16">
        <v>790</v>
      </c>
      <c r="N773" s="16">
        <v>6.7400000000000002E-2</v>
      </c>
    </row>
    <row r="774" spans="1:14" x14ac:dyDescent="0.25">
      <c r="A774" s="16" t="s">
        <v>75</v>
      </c>
      <c r="B774" s="16">
        <v>9.9855999999999998</v>
      </c>
      <c r="C774" s="16">
        <v>2.8334000000000001</v>
      </c>
      <c r="D774" s="16">
        <v>1.2265999999999999</v>
      </c>
      <c r="E774" s="16">
        <v>2.31</v>
      </c>
      <c r="F774" s="16">
        <v>0</v>
      </c>
      <c r="G774" s="16">
        <v>2.2000000000000002</v>
      </c>
      <c r="H774" s="16">
        <v>8.9999999999999998E-4</v>
      </c>
      <c r="I774" s="16">
        <v>3.4500000000000003E-2</v>
      </c>
      <c r="J774" s="16">
        <v>3.4500000000000003E-2</v>
      </c>
      <c r="K774" s="16">
        <v>1.2500000000000001E-2</v>
      </c>
      <c r="L774" s="16" t="s">
        <v>5</v>
      </c>
      <c r="M774" s="16">
        <v>811</v>
      </c>
      <c r="N774" s="16">
        <v>6.9699999999999998E-2</v>
      </c>
    </row>
    <row r="775" spans="1:14" x14ac:dyDescent="0.25">
      <c r="A775" s="16" t="s">
        <v>76</v>
      </c>
      <c r="B775" s="16">
        <v>9.9855999999999998</v>
      </c>
      <c r="C775" s="16">
        <v>6462.1970000000001</v>
      </c>
      <c r="D775" s="16">
        <v>77.517700000000005</v>
      </c>
      <c r="E775" s="16">
        <v>83.364199999999997</v>
      </c>
      <c r="F775" s="16">
        <v>0</v>
      </c>
      <c r="G775" s="16">
        <v>75.785600000000002</v>
      </c>
      <c r="H775" s="16">
        <v>2.1171000000000002</v>
      </c>
      <c r="I775" s="16">
        <v>38.062399999999997</v>
      </c>
      <c r="J775" s="16">
        <v>38.072699999999998</v>
      </c>
      <c r="K775" s="16">
        <v>18.915299999999998</v>
      </c>
      <c r="L775" s="16" t="s">
        <v>4</v>
      </c>
      <c r="M775" s="16">
        <v>507</v>
      </c>
      <c r="N775" s="16">
        <v>0.38030000000000003</v>
      </c>
    </row>
    <row r="776" spans="1:14" x14ac:dyDescent="0.25">
      <c r="A776" s="16" t="s">
        <v>77</v>
      </c>
      <c r="B776" s="16">
        <v>9.9855999999999998</v>
      </c>
      <c r="C776" s="16">
        <v>19.584599999999998</v>
      </c>
      <c r="D776" s="16">
        <v>1.0593999999999999</v>
      </c>
      <c r="E776" s="16">
        <v>18.486599999999999</v>
      </c>
      <c r="F776" s="16">
        <v>20.068000000000001</v>
      </c>
      <c r="G776" s="16">
        <v>16.767600000000002</v>
      </c>
      <c r="H776" s="16">
        <v>2.0000000000000001E-4</v>
      </c>
      <c r="I776" s="16">
        <v>1.72E-2</v>
      </c>
      <c r="J776" s="16">
        <v>1.72E-2</v>
      </c>
      <c r="K776" s="16">
        <v>2.5000000000000001E-3</v>
      </c>
      <c r="L776" s="16" t="s">
        <v>8</v>
      </c>
      <c r="M776" s="16">
        <v>444</v>
      </c>
      <c r="N776" s="16">
        <v>3.7400000000000003E-2</v>
      </c>
    </row>
    <row r="777" spans="1:14" x14ac:dyDescent="0.25">
      <c r="A777" s="16" t="s">
        <v>78</v>
      </c>
      <c r="B777" s="16">
        <v>9.9855999999999998</v>
      </c>
      <c r="C777" s="16">
        <v>3.2</v>
      </c>
      <c r="D777" s="16">
        <v>1.8266</v>
      </c>
      <c r="E777" s="16">
        <v>1.7519</v>
      </c>
      <c r="F777" s="16">
        <v>1.7</v>
      </c>
      <c r="G777" s="16">
        <v>1.8</v>
      </c>
      <c r="H777" s="16">
        <v>1.4E-3</v>
      </c>
      <c r="I777" s="16">
        <v>1.8499999999999999E-2</v>
      </c>
      <c r="J777" s="16">
        <v>1.8499999999999999E-2</v>
      </c>
      <c r="K777" s="16">
        <v>1.15E-2</v>
      </c>
      <c r="L777" s="16" t="s">
        <v>13</v>
      </c>
      <c r="M777" s="16">
        <v>197</v>
      </c>
      <c r="N777" s="16">
        <v>1.9099999999999999E-2</v>
      </c>
    </row>
    <row r="778" spans="1:14" x14ac:dyDescent="0.25">
      <c r="A778" s="16" t="s">
        <v>79</v>
      </c>
      <c r="B778" s="16">
        <v>9.9855999999999998</v>
      </c>
      <c r="C778" s="16">
        <v>26.068899999999999</v>
      </c>
      <c r="D778" s="16">
        <v>2.2090999999999998</v>
      </c>
      <c r="E778" s="16">
        <v>11.8005</v>
      </c>
      <c r="F778" s="16">
        <v>0</v>
      </c>
      <c r="G778" s="16">
        <v>11.8005</v>
      </c>
      <c r="H778" s="16">
        <v>4.7999999999999996E-3</v>
      </c>
      <c r="I778" s="16">
        <v>0.26479999999999998</v>
      </c>
      <c r="J778" s="16">
        <v>0.26490000000000002</v>
      </c>
      <c r="K778" s="16">
        <v>6.0199999999999997E-2</v>
      </c>
      <c r="L778" s="16" t="s">
        <v>7</v>
      </c>
      <c r="M778" s="16">
        <v>595</v>
      </c>
      <c r="N778" s="16">
        <v>6.2600000000000003E-2</v>
      </c>
    </row>
    <row r="779" spans="1:14" x14ac:dyDescent="0.25">
      <c r="A779" s="16" t="s">
        <v>80</v>
      </c>
      <c r="B779" s="16">
        <v>9.9855999999999998</v>
      </c>
      <c r="C779" s="16">
        <v>60.962299999999999</v>
      </c>
      <c r="D779" s="16">
        <v>1.651</v>
      </c>
      <c r="E779" s="16">
        <v>36.9236</v>
      </c>
      <c r="F779" s="16">
        <v>43.439599999999999</v>
      </c>
      <c r="G779" s="16">
        <v>0</v>
      </c>
      <c r="H779" s="16">
        <v>1.44E-2</v>
      </c>
      <c r="I779" s="16">
        <v>0.1656</v>
      </c>
      <c r="J779" s="16">
        <v>0.1656</v>
      </c>
      <c r="K779" s="16">
        <v>0.1434</v>
      </c>
      <c r="L779" s="16" t="s">
        <v>1</v>
      </c>
      <c r="M779" s="16">
        <v>436</v>
      </c>
      <c r="N779" s="16">
        <v>4.2900000000000001E-2</v>
      </c>
    </row>
    <row r="780" spans="1:14" x14ac:dyDescent="0.25">
      <c r="A780" s="16" t="s">
        <v>81</v>
      </c>
      <c r="B780" s="16">
        <v>9.9855999999999998</v>
      </c>
      <c r="C780" s="16">
        <v>44.406500000000001</v>
      </c>
      <c r="D780" s="16">
        <v>3.6027999999999998</v>
      </c>
      <c r="E780" s="16">
        <v>12.3256</v>
      </c>
      <c r="F780" s="16">
        <v>14.5007</v>
      </c>
      <c r="G780" s="16">
        <v>0</v>
      </c>
      <c r="H780" s="16">
        <v>2.1100000000000001E-2</v>
      </c>
      <c r="I780" s="16">
        <v>0.2326</v>
      </c>
      <c r="J780" s="16">
        <v>0.23269999999999999</v>
      </c>
      <c r="K780" s="16">
        <v>0.14960000000000001</v>
      </c>
      <c r="L780" s="16" t="s">
        <v>12</v>
      </c>
      <c r="M780" s="16">
        <v>238</v>
      </c>
      <c r="N780" s="16">
        <v>0.03</v>
      </c>
    </row>
    <row r="781" spans="1:14" x14ac:dyDescent="0.25">
      <c r="A781" s="16" t="s">
        <v>82</v>
      </c>
      <c r="B781" s="16">
        <v>9.9855999999999998</v>
      </c>
      <c r="C781" s="16">
        <v>9.4002999999999997</v>
      </c>
      <c r="D781" s="16">
        <v>0.98599999999999999</v>
      </c>
      <c r="E781" s="16">
        <v>9.5335999999999999</v>
      </c>
      <c r="F781" s="16">
        <v>0</v>
      </c>
      <c r="G781" s="16">
        <v>8.6669</v>
      </c>
      <c r="H781" s="16">
        <v>-1E-4</v>
      </c>
      <c r="I781" s="16">
        <v>0</v>
      </c>
      <c r="J781" s="16">
        <v>0</v>
      </c>
      <c r="K781" s="16">
        <v>0</v>
      </c>
      <c r="L781" s="16" t="s">
        <v>2</v>
      </c>
      <c r="N781" s="16">
        <v>-2.0000000000000001E-4</v>
      </c>
    </row>
    <row r="782" spans="1:14" x14ac:dyDescent="0.25">
      <c r="A782" s="16" t="s">
        <v>83</v>
      </c>
      <c r="I782" s="16">
        <v>48.232900000000001</v>
      </c>
      <c r="J782" s="16">
        <v>48.246000000000002</v>
      </c>
      <c r="K782" s="16">
        <v>60.043900000000001</v>
      </c>
    </row>
    <row r="783" spans="1:14" x14ac:dyDescent="0.25">
      <c r="A783" s="16" t="s">
        <v>84</v>
      </c>
      <c r="I783" s="16">
        <v>12</v>
      </c>
      <c r="J783" s="16">
        <v>12</v>
      </c>
      <c r="K783" s="16">
        <v>19.899699999999999</v>
      </c>
      <c r="L783" s="16" t="s">
        <v>10</v>
      </c>
    </row>
    <row r="784" spans="1:14" x14ac:dyDescent="0.25">
      <c r="A784" s="16" t="s">
        <v>14</v>
      </c>
      <c r="I784" s="16">
        <v>99.976100000000002</v>
      </c>
      <c r="J784" s="16">
        <v>100</v>
      </c>
      <c r="K784" s="16">
        <v>100</v>
      </c>
    </row>
    <row r="785" spans="1:2" x14ac:dyDescent="0.25">
      <c r="A785" s="16" t="s">
        <v>0</v>
      </c>
      <c r="B785" s="16" t="s">
        <v>97</v>
      </c>
    </row>
    <row r="786" spans="1:2" x14ac:dyDescent="0.25">
      <c r="A786" s="16" t="s">
        <v>3</v>
      </c>
      <c r="B786" s="16">
        <v>1.4933000000000001</v>
      </c>
    </row>
    <row r="787" spans="1:2" x14ac:dyDescent="0.25">
      <c r="A787" s="16" t="s">
        <v>9</v>
      </c>
      <c r="B787" s="16">
        <v>4.7000000000000002E-3</v>
      </c>
    </row>
    <row r="788" spans="1:2" x14ac:dyDescent="0.25">
      <c r="A788" s="16" t="s">
        <v>11</v>
      </c>
      <c r="B788" s="16">
        <v>3.4700000000000002E-2</v>
      </c>
    </row>
    <row r="789" spans="1:2" x14ac:dyDescent="0.25">
      <c r="A789" s="16" t="s">
        <v>6</v>
      </c>
      <c r="B789" s="16">
        <v>3.6499999999999998E-2</v>
      </c>
    </row>
    <row r="790" spans="1:2" x14ac:dyDescent="0.25">
      <c r="A790" s="16" t="s">
        <v>5</v>
      </c>
      <c r="B790" s="16">
        <v>4.4600000000000001E-2</v>
      </c>
    </row>
    <row r="791" spans="1:2" x14ac:dyDescent="0.25">
      <c r="A791" s="16" t="s">
        <v>4</v>
      </c>
      <c r="B791" s="16">
        <v>53.256900000000002</v>
      </c>
    </row>
    <row r="792" spans="1:2" x14ac:dyDescent="0.25">
      <c r="A792" s="16" t="s">
        <v>8</v>
      </c>
      <c r="B792" s="16">
        <v>1.9199999999999998E-2</v>
      </c>
    </row>
    <row r="793" spans="1:2" x14ac:dyDescent="0.25">
      <c r="A793" s="16" t="s">
        <v>13</v>
      </c>
      <c r="B793" s="16">
        <v>4.6199999999999998E-2</v>
      </c>
    </row>
    <row r="794" spans="1:2" x14ac:dyDescent="0.25">
      <c r="A794" s="16" t="s">
        <v>7</v>
      </c>
      <c r="B794" s="16">
        <v>0.31319999999999998</v>
      </c>
    </row>
    <row r="795" spans="1:2" x14ac:dyDescent="0.25">
      <c r="A795" s="16" t="s">
        <v>1</v>
      </c>
      <c r="B795" s="16">
        <v>0.22320000000000001</v>
      </c>
    </row>
    <row r="796" spans="1:2" x14ac:dyDescent="0.25">
      <c r="A796" s="16" t="s">
        <v>12</v>
      </c>
      <c r="B796" s="16">
        <v>0.53310000000000002</v>
      </c>
    </row>
    <row r="797" spans="1:2" x14ac:dyDescent="0.25">
      <c r="A797" s="16" t="s">
        <v>2</v>
      </c>
      <c r="B797" s="16">
        <v>0</v>
      </c>
    </row>
    <row r="798" spans="1:2" x14ac:dyDescent="0.25">
      <c r="A798" s="16" t="s">
        <v>10</v>
      </c>
      <c r="B798" s="16">
        <v>43.970599999999997</v>
      </c>
    </row>
    <row r="799" spans="1:2" x14ac:dyDescent="0.25">
      <c r="A799" s="16" t="s">
        <v>14</v>
      </c>
      <c r="B799" s="16">
        <v>99.976100000000002</v>
      </c>
    </row>
    <row r="801" spans="1:14" x14ac:dyDescent="0.25">
      <c r="B801" s="16" t="s">
        <v>107</v>
      </c>
    </row>
    <row r="802" spans="1:14" x14ac:dyDescent="0.25">
      <c r="A802" s="16" t="s">
        <v>71</v>
      </c>
      <c r="B802" s="16">
        <v>9.9886999999999997</v>
      </c>
      <c r="C802" s="16">
        <v>63.746699999999997</v>
      </c>
      <c r="D802" s="16">
        <v>9.6584000000000003</v>
      </c>
      <c r="E802" s="16">
        <v>6.6001000000000003</v>
      </c>
      <c r="F802" s="16">
        <v>7.2001999999999997</v>
      </c>
      <c r="G802" s="16">
        <v>6.3334999999999999</v>
      </c>
      <c r="H802" s="16">
        <v>7.7000000000000002E-3</v>
      </c>
      <c r="I802" s="16">
        <v>0.60899999999999999</v>
      </c>
      <c r="J802" s="16">
        <v>0.60270000000000001</v>
      </c>
      <c r="K802" s="16">
        <v>0.49419999999999997</v>
      </c>
      <c r="L802" s="16" t="s">
        <v>3</v>
      </c>
      <c r="M802" s="16">
        <v>256</v>
      </c>
      <c r="N802" s="16">
        <v>4.9099999999999998E-2</v>
      </c>
    </row>
    <row r="803" spans="1:14" x14ac:dyDescent="0.25">
      <c r="A803" s="16" t="s">
        <v>72</v>
      </c>
      <c r="B803" s="16">
        <v>9.9886999999999997</v>
      </c>
      <c r="C803" s="16">
        <v>54.209699999999998</v>
      </c>
      <c r="D803" s="16">
        <v>5.4425999999999997</v>
      </c>
      <c r="E803" s="16">
        <v>9.9603000000000002</v>
      </c>
      <c r="F803" s="16">
        <v>0</v>
      </c>
      <c r="G803" s="16">
        <v>8.3002000000000002</v>
      </c>
      <c r="H803" s="16">
        <v>2.9000000000000001E-2</v>
      </c>
      <c r="I803" s="16">
        <v>0.32319999999999999</v>
      </c>
      <c r="J803" s="16">
        <v>0.31990000000000002</v>
      </c>
      <c r="K803" s="16">
        <v>0.23630000000000001</v>
      </c>
      <c r="L803" s="16" t="s">
        <v>9</v>
      </c>
      <c r="M803" s="16">
        <v>323</v>
      </c>
      <c r="N803" s="16">
        <v>4.2299999999999997E-2</v>
      </c>
    </row>
    <row r="804" spans="1:14" x14ac:dyDescent="0.25">
      <c r="A804" s="16" t="s">
        <v>73</v>
      </c>
      <c r="B804" s="16">
        <v>9.9886999999999997</v>
      </c>
      <c r="C804" s="16">
        <v>103.7855</v>
      </c>
      <c r="D804" s="16">
        <v>8.8175000000000008</v>
      </c>
      <c r="E804" s="16">
        <v>11.7704</v>
      </c>
      <c r="F804" s="16">
        <v>0</v>
      </c>
      <c r="G804" s="16">
        <v>10.7004</v>
      </c>
      <c r="H804" s="16">
        <v>2.3099999999999999E-2</v>
      </c>
      <c r="I804" s="16">
        <v>0.59430000000000005</v>
      </c>
      <c r="J804" s="16">
        <v>0.58809999999999996</v>
      </c>
      <c r="K804" s="16">
        <v>0.41739999999999999</v>
      </c>
      <c r="L804" s="16" t="s">
        <v>11</v>
      </c>
      <c r="M804" s="16">
        <v>310</v>
      </c>
      <c r="N804" s="16">
        <v>4.9000000000000002E-2</v>
      </c>
    </row>
    <row r="805" spans="1:14" x14ac:dyDescent="0.25">
      <c r="A805" s="16" t="s">
        <v>74</v>
      </c>
      <c r="B805" s="16">
        <v>9.9886999999999997</v>
      </c>
      <c r="C805" s="16">
        <v>5.0500999999999996</v>
      </c>
      <c r="D805" s="16">
        <v>2.0911</v>
      </c>
      <c r="E805" s="16">
        <v>2.415</v>
      </c>
      <c r="F805" s="16">
        <v>0</v>
      </c>
      <c r="G805" s="16">
        <v>2.2999999999999998</v>
      </c>
      <c r="H805" s="16">
        <v>1.9E-3</v>
      </c>
      <c r="I805" s="16">
        <v>0.15770000000000001</v>
      </c>
      <c r="J805" s="16">
        <v>0.156</v>
      </c>
      <c r="K805" s="16">
        <v>5.57E-2</v>
      </c>
      <c r="L805" s="16" t="s">
        <v>6</v>
      </c>
      <c r="M805" s="16">
        <v>752</v>
      </c>
      <c r="N805" s="16">
        <v>7.2900000000000006E-2</v>
      </c>
    </row>
    <row r="806" spans="1:14" x14ac:dyDescent="0.25">
      <c r="A806" s="16" t="s">
        <v>75</v>
      </c>
      <c r="B806" s="16">
        <v>9.9886999999999997</v>
      </c>
      <c r="C806" s="16">
        <v>3.6166999999999998</v>
      </c>
      <c r="D806" s="16">
        <v>1.6402000000000001</v>
      </c>
      <c r="E806" s="16">
        <v>2.2050000000000001</v>
      </c>
      <c r="F806" s="16">
        <v>0</v>
      </c>
      <c r="G806" s="16">
        <v>2.1</v>
      </c>
      <c r="H806" s="16">
        <v>2.5000000000000001E-3</v>
      </c>
      <c r="I806" s="16">
        <v>9.2999999999999999E-2</v>
      </c>
      <c r="J806" s="16">
        <v>9.2100000000000001E-2</v>
      </c>
      <c r="K806" s="16">
        <v>3.3399999999999999E-2</v>
      </c>
      <c r="L806" s="16" t="s">
        <v>5</v>
      </c>
      <c r="M806" s="16">
        <v>792</v>
      </c>
      <c r="N806" s="16">
        <v>7.2300000000000003E-2</v>
      </c>
    </row>
    <row r="807" spans="1:14" x14ac:dyDescent="0.25">
      <c r="A807" s="16" t="s">
        <v>76</v>
      </c>
      <c r="B807" s="16">
        <v>9.9886999999999997</v>
      </c>
      <c r="C807" s="16">
        <v>6383.4979999999996</v>
      </c>
      <c r="D807" s="16">
        <v>76.004999999999995</v>
      </c>
      <c r="E807" s="16">
        <v>83.987799999999993</v>
      </c>
      <c r="F807" s="16">
        <v>0</v>
      </c>
      <c r="G807" s="16">
        <v>76.352599999999995</v>
      </c>
      <c r="H807" s="16">
        <v>2.0901000000000001</v>
      </c>
      <c r="I807" s="16">
        <v>37.594499999999996</v>
      </c>
      <c r="J807" s="16">
        <v>37.202599999999997</v>
      </c>
      <c r="K807" s="16">
        <v>18.5001</v>
      </c>
      <c r="L807" s="16" t="s">
        <v>4</v>
      </c>
      <c r="M807" s="16">
        <v>509</v>
      </c>
      <c r="N807" s="16">
        <v>0.37680000000000002</v>
      </c>
    </row>
    <row r="808" spans="1:14" x14ac:dyDescent="0.25">
      <c r="A808" s="16" t="s">
        <v>77</v>
      </c>
      <c r="B808" s="16">
        <v>9.9886999999999997</v>
      </c>
      <c r="C808" s="16">
        <v>19.417899999999999</v>
      </c>
      <c r="D808" s="16">
        <v>1.1071</v>
      </c>
      <c r="E808" s="16">
        <v>17.539899999999999</v>
      </c>
      <c r="F808" s="16">
        <v>18.4345</v>
      </c>
      <c r="G808" s="16">
        <v>16.567599999999999</v>
      </c>
      <c r="H808" s="16">
        <v>4.0000000000000002E-4</v>
      </c>
      <c r="I808" s="16">
        <v>2.9399999999999999E-2</v>
      </c>
      <c r="J808" s="16">
        <v>2.9100000000000001E-2</v>
      </c>
      <c r="K808" s="16">
        <v>4.1999999999999997E-3</v>
      </c>
      <c r="L808" s="16" t="s">
        <v>8</v>
      </c>
      <c r="M808" s="16">
        <v>432</v>
      </c>
      <c r="N808" s="16">
        <v>3.6799999999999999E-2</v>
      </c>
    </row>
    <row r="809" spans="1:14" x14ac:dyDescent="0.25">
      <c r="A809" s="16" t="s">
        <v>78</v>
      </c>
      <c r="B809" s="16">
        <v>9.9886999999999997</v>
      </c>
      <c r="C809" s="16">
        <v>3.45</v>
      </c>
      <c r="D809" s="16">
        <v>1.6845000000000001</v>
      </c>
      <c r="E809" s="16">
        <v>2.0482</v>
      </c>
      <c r="F809" s="16">
        <v>2.1</v>
      </c>
      <c r="G809" s="16">
        <v>2</v>
      </c>
      <c r="H809" s="16">
        <v>1.2999999999999999E-3</v>
      </c>
      <c r="I809" s="16">
        <v>1.7999999999999999E-2</v>
      </c>
      <c r="J809" s="16">
        <v>1.78E-2</v>
      </c>
      <c r="K809" s="16">
        <v>1.11E-2</v>
      </c>
      <c r="L809" s="16" t="s">
        <v>13</v>
      </c>
      <c r="M809" s="16">
        <v>213</v>
      </c>
      <c r="N809" s="16">
        <v>2.0199999999999999E-2</v>
      </c>
    </row>
    <row r="810" spans="1:14" x14ac:dyDescent="0.25">
      <c r="A810" s="16" t="s">
        <v>79</v>
      </c>
      <c r="B810" s="16">
        <v>9.9886999999999997</v>
      </c>
      <c r="C810" s="16">
        <v>24.802</v>
      </c>
      <c r="D810" s="16">
        <v>2.1947999999999999</v>
      </c>
      <c r="E810" s="16">
        <v>11.3004</v>
      </c>
      <c r="F810" s="16">
        <v>0</v>
      </c>
      <c r="G810" s="16">
        <v>11.3004</v>
      </c>
      <c r="H810" s="16">
        <v>4.5999999999999999E-3</v>
      </c>
      <c r="I810" s="16">
        <v>0.2505</v>
      </c>
      <c r="J810" s="16">
        <v>0.24790000000000001</v>
      </c>
      <c r="K810" s="16">
        <v>5.6399999999999999E-2</v>
      </c>
      <c r="L810" s="16" t="s">
        <v>7</v>
      </c>
      <c r="M810" s="16">
        <v>582</v>
      </c>
      <c r="N810" s="16">
        <v>6.1100000000000002E-2</v>
      </c>
    </row>
    <row r="811" spans="1:14" x14ac:dyDescent="0.25">
      <c r="A811" s="16" t="s">
        <v>80</v>
      </c>
      <c r="B811" s="16">
        <v>9.9886999999999997</v>
      </c>
      <c r="C811" s="16">
        <v>50.508400000000002</v>
      </c>
      <c r="D811" s="16">
        <v>1.4169</v>
      </c>
      <c r="E811" s="16">
        <v>35.648299999999999</v>
      </c>
      <c r="F811" s="16">
        <v>41.939100000000003</v>
      </c>
      <c r="G811" s="16">
        <v>0</v>
      </c>
      <c r="H811" s="16">
        <v>8.8999999999999999E-3</v>
      </c>
      <c r="I811" s="16">
        <v>0.1022</v>
      </c>
      <c r="J811" s="16">
        <v>0.1011</v>
      </c>
      <c r="K811" s="16">
        <v>8.77E-2</v>
      </c>
      <c r="L811" s="16" t="s">
        <v>1</v>
      </c>
      <c r="M811" s="16">
        <v>428</v>
      </c>
      <c r="N811" s="16">
        <v>3.9800000000000002E-2</v>
      </c>
    </row>
    <row r="812" spans="1:14" x14ac:dyDescent="0.25">
      <c r="A812" s="16" t="s">
        <v>81</v>
      </c>
      <c r="B812" s="16">
        <v>9.9886999999999997</v>
      </c>
      <c r="C812" s="16">
        <v>44.373199999999997</v>
      </c>
      <c r="D812" s="16">
        <v>3.5918000000000001</v>
      </c>
      <c r="E812" s="16">
        <v>12.353899999999999</v>
      </c>
      <c r="F812" s="16">
        <v>14.534000000000001</v>
      </c>
      <c r="G812" s="16">
        <v>0</v>
      </c>
      <c r="H812" s="16">
        <v>2.1000000000000001E-2</v>
      </c>
      <c r="I812" s="16">
        <v>0.2331</v>
      </c>
      <c r="J812" s="16">
        <v>0.23069999999999999</v>
      </c>
      <c r="K812" s="16">
        <v>0.14849999999999999</v>
      </c>
      <c r="L812" s="16" t="s">
        <v>12</v>
      </c>
      <c r="M812" s="16">
        <v>239</v>
      </c>
      <c r="N812" s="16">
        <v>3.0099999999999998E-2</v>
      </c>
    </row>
    <row r="813" spans="1:14" x14ac:dyDescent="0.25">
      <c r="A813" s="16" t="s">
        <v>82</v>
      </c>
      <c r="B813" s="16">
        <v>9.9886999999999997</v>
      </c>
      <c r="C813" s="16">
        <v>22.468299999999999</v>
      </c>
      <c r="D813" s="16">
        <v>2.2201</v>
      </c>
      <c r="E813" s="16">
        <v>10.1203</v>
      </c>
      <c r="F813" s="16">
        <v>0</v>
      </c>
      <c r="G813" s="16">
        <v>9.2003000000000004</v>
      </c>
      <c r="H813" s="16">
        <v>7.4000000000000003E-3</v>
      </c>
      <c r="I813" s="16">
        <v>7.7399999999999997E-2</v>
      </c>
      <c r="J813" s="16">
        <v>7.6600000000000001E-2</v>
      </c>
      <c r="K813" s="16">
        <v>3.9E-2</v>
      </c>
      <c r="L813" s="16" t="s">
        <v>2</v>
      </c>
      <c r="M813" s="16">
        <v>228</v>
      </c>
      <c r="N813" s="16">
        <v>2.24E-2</v>
      </c>
    </row>
    <row r="814" spans="1:14" x14ac:dyDescent="0.25">
      <c r="A814" s="16" t="s">
        <v>83</v>
      </c>
      <c r="I814" s="16">
        <v>48.844700000000003</v>
      </c>
      <c r="J814" s="16">
        <v>48.335500000000003</v>
      </c>
      <c r="K814" s="16">
        <v>60.210999999999999</v>
      </c>
    </row>
    <row r="815" spans="1:14" x14ac:dyDescent="0.25">
      <c r="A815" s="16" t="s">
        <v>84</v>
      </c>
      <c r="I815" s="16">
        <v>12</v>
      </c>
      <c r="J815" s="16">
        <v>12</v>
      </c>
      <c r="K815" s="16">
        <v>19.705100000000002</v>
      </c>
      <c r="L815" s="16" t="s">
        <v>10</v>
      </c>
    </row>
    <row r="816" spans="1:14" x14ac:dyDescent="0.25">
      <c r="A816" s="16" t="s">
        <v>14</v>
      </c>
      <c r="I816" s="16">
        <v>100.92700000000001</v>
      </c>
      <c r="J816" s="16">
        <v>100</v>
      </c>
      <c r="K816" s="16">
        <v>100</v>
      </c>
    </row>
    <row r="817" spans="1:2" x14ac:dyDescent="0.25">
      <c r="A817" s="16" t="s">
        <v>0</v>
      </c>
      <c r="B817" s="16" t="s">
        <v>97</v>
      </c>
    </row>
    <row r="818" spans="1:2" x14ac:dyDescent="0.25">
      <c r="A818" s="16" t="s">
        <v>3</v>
      </c>
      <c r="B818" s="16">
        <v>1.0099</v>
      </c>
    </row>
    <row r="819" spans="1:2" x14ac:dyDescent="0.25">
      <c r="A819" s="16" t="s">
        <v>9</v>
      </c>
      <c r="B819" s="16">
        <v>0.61070000000000002</v>
      </c>
    </row>
    <row r="820" spans="1:2" x14ac:dyDescent="0.25">
      <c r="A820" s="16" t="s">
        <v>11</v>
      </c>
      <c r="B820" s="16">
        <v>1.2715000000000001</v>
      </c>
    </row>
    <row r="821" spans="1:2" x14ac:dyDescent="0.25">
      <c r="A821" s="16" t="s">
        <v>6</v>
      </c>
      <c r="B821" s="16">
        <v>0.20280000000000001</v>
      </c>
    </row>
    <row r="822" spans="1:2" x14ac:dyDescent="0.25">
      <c r="A822" s="16" t="s">
        <v>5</v>
      </c>
      <c r="B822" s="16">
        <v>0.1201</v>
      </c>
    </row>
    <row r="823" spans="1:2" x14ac:dyDescent="0.25">
      <c r="A823" s="16" t="s">
        <v>4</v>
      </c>
      <c r="B823" s="16">
        <v>52.602200000000003</v>
      </c>
    </row>
    <row r="824" spans="1:2" x14ac:dyDescent="0.25">
      <c r="A824" s="16" t="s">
        <v>8</v>
      </c>
      <c r="B824" s="16">
        <v>3.2800000000000003E-2</v>
      </c>
    </row>
    <row r="825" spans="1:2" x14ac:dyDescent="0.25">
      <c r="A825" s="16" t="s">
        <v>13</v>
      </c>
      <c r="B825" s="16">
        <v>4.4900000000000002E-2</v>
      </c>
    </row>
    <row r="826" spans="1:2" x14ac:dyDescent="0.25">
      <c r="A826" s="16" t="s">
        <v>7</v>
      </c>
      <c r="B826" s="16">
        <v>0.29630000000000001</v>
      </c>
    </row>
    <row r="827" spans="1:2" x14ac:dyDescent="0.25">
      <c r="A827" s="16" t="s">
        <v>1</v>
      </c>
      <c r="B827" s="16">
        <v>0.13780000000000001</v>
      </c>
    </row>
    <row r="828" spans="1:2" x14ac:dyDescent="0.25">
      <c r="A828" s="16" t="s">
        <v>12</v>
      </c>
      <c r="B828" s="16">
        <v>0.53420000000000001</v>
      </c>
    </row>
    <row r="829" spans="1:2" x14ac:dyDescent="0.25">
      <c r="A829" s="16" t="s">
        <v>2</v>
      </c>
      <c r="B829" s="16">
        <v>9.3200000000000005E-2</v>
      </c>
    </row>
    <row r="830" spans="1:2" x14ac:dyDescent="0.25">
      <c r="A830" s="16" t="s">
        <v>10</v>
      </c>
      <c r="B830" s="16">
        <v>43.970599999999997</v>
      </c>
    </row>
    <row r="831" spans="1:2" x14ac:dyDescent="0.25">
      <c r="A831" s="16" t="s">
        <v>14</v>
      </c>
      <c r="B831" s="16">
        <v>100.92700000000001</v>
      </c>
    </row>
    <row r="833" spans="1:14" x14ac:dyDescent="0.25">
      <c r="B833" s="16" t="s">
        <v>108</v>
      </c>
    </row>
    <row r="834" spans="1:14" x14ac:dyDescent="0.25">
      <c r="A834" s="16" t="s">
        <v>71</v>
      </c>
      <c r="B834" s="16">
        <v>10.243499999999999</v>
      </c>
      <c r="C834" s="16">
        <v>69.449299999999994</v>
      </c>
      <c r="D834" s="16">
        <v>9.9869000000000003</v>
      </c>
      <c r="E834" s="16">
        <v>6.9539999999999997</v>
      </c>
      <c r="F834" s="16">
        <v>7.6002000000000001</v>
      </c>
      <c r="G834" s="16">
        <v>6.6668000000000003</v>
      </c>
      <c r="H834" s="16">
        <v>8.2000000000000007E-3</v>
      </c>
      <c r="I834" s="16">
        <v>0.65129999999999999</v>
      </c>
      <c r="J834" s="16">
        <v>0.64629999999999999</v>
      </c>
      <c r="K834" s="16">
        <v>0.53190000000000004</v>
      </c>
      <c r="L834" s="16" t="s">
        <v>3</v>
      </c>
      <c r="M834" s="16">
        <v>257</v>
      </c>
      <c r="N834" s="16">
        <v>0.05</v>
      </c>
    </row>
    <row r="835" spans="1:14" x14ac:dyDescent="0.25">
      <c r="A835" s="16" t="s">
        <v>72</v>
      </c>
      <c r="B835" s="16">
        <v>10.243499999999999</v>
      </c>
      <c r="C835" s="16">
        <v>9.3503000000000007</v>
      </c>
      <c r="D835" s="16">
        <v>1.0528999999999999</v>
      </c>
      <c r="E835" s="16">
        <v>8.8802000000000003</v>
      </c>
      <c r="F835" s="16">
        <v>0</v>
      </c>
      <c r="G835" s="16">
        <v>7.4001999999999999</v>
      </c>
      <c r="H835" s="16">
        <v>2.9999999999999997E-4</v>
      </c>
      <c r="I835" s="16">
        <v>3.3999999999999998E-3</v>
      </c>
      <c r="J835" s="16">
        <v>3.3E-3</v>
      </c>
      <c r="K835" s="16">
        <v>2.5000000000000001E-3</v>
      </c>
      <c r="L835" s="16" t="s">
        <v>9</v>
      </c>
      <c r="M835" s="16">
        <v>298</v>
      </c>
      <c r="N835" s="16">
        <v>2.4899999999999999E-2</v>
      </c>
    </row>
    <row r="836" spans="1:14" x14ac:dyDescent="0.25">
      <c r="A836" s="16" t="s">
        <v>73</v>
      </c>
      <c r="B836" s="16">
        <v>10.243499999999999</v>
      </c>
      <c r="C836" s="16">
        <v>14.200699999999999</v>
      </c>
      <c r="D836" s="16">
        <v>1.0581</v>
      </c>
      <c r="E836" s="16">
        <v>13.420500000000001</v>
      </c>
      <c r="F836" s="16">
        <v>0</v>
      </c>
      <c r="G836" s="16">
        <v>12.2005</v>
      </c>
      <c r="H836" s="16">
        <v>2.0000000000000001E-4</v>
      </c>
      <c r="I836" s="16">
        <v>4.8999999999999998E-3</v>
      </c>
      <c r="J836" s="16">
        <v>4.8999999999999998E-3</v>
      </c>
      <c r="K836" s="16">
        <v>3.5000000000000001E-3</v>
      </c>
      <c r="L836" s="16" t="s">
        <v>11</v>
      </c>
      <c r="M836" s="16">
        <v>322</v>
      </c>
      <c r="N836" s="16">
        <v>2.7E-2</v>
      </c>
    </row>
    <row r="837" spans="1:14" x14ac:dyDescent="0.25">
      <c r="A837" s="16" t="s">
        <v>74</v>
      </c>
      <c r="B837" s="16">
        <v>10.243499999999999</v>
      </c>
      <c r="C837" s="16">
        <v>4.3501000000000003</v>
      </c>
      <c r="D837" s="16">
        <v>1.5344</v>
      </c>
      <c r="E837" s="16">
        <v>2.835</v>
      </c>
      <c r="F837" s="16">
        <v>0</v>
      </c>
      <c r="G837" s="16">
        <v>2.7</v>
      </c>
      <c r="H837" s="16">
        <v>1.1000000000000001E-3</v>
      </c>
      <c r="I837" s="16">
        <v>8.8400000000000006E-2</v>
      </c>
      <c r="J837" s="16">
        <v>8.77E-2</v>
      </c>
      <c r="K837" s="16">
        <v>3.1399999999999997E-2</v>
      </c>
      <c r="L837" s="16" t="s">
        <v>6</v>
      </c>
      <c r="M837" s="16">
        <v>794</v>
      </c>
      <c r="N837" s="16">
        <v>7.1499999999999994E-2</v>
      </c>
    </row>
    <row r="838" spans="1:14" x14ac:dyDescent="0.25">
      <c r="A838" s="16" t="s">
        <v>75</v>
      </c>
      <c r="B838" s="16">
        <v>10.243499999999999</v>
      </c>
      <c r="C838" s="16">
        <v>4.2333999999999996</v>
      </c>
      <c r="D838" s="16">
        <v>1.9827999999999999</v>
      </c>
      <c r="E838" s="16">
        <v>2.1349999999999998</v>
      </c>
      <c r="F838" s="16">
        <v>0</v>
      </c>
      <c r="G838" s="16">
        <v>2.0333000000000001</v>
      </c>
      <c r="H838" s="16">
        <v>3.7000000000000002E-3</v>
      </c>
      <c r="I838" s="16">
        <v>0.1348</v>
      </c>
      <c r="J838" s="16">
        <v>0.1338</v>
      </c>
      <c r="K838" s="16">
        <v>4.87E-2</v>
      </c>
      <c r="L838" s="16" t="s">
        <v>5</v>
      </c>
      <c r="M838" s="16">
        <v>760</v>
      </c>
      <c r="N838" s="16">
        <v>7.2599999999999998E-2</v>
      </c>
    </row>
    <row r="839" spans="1:14" x14ac:dyDescent="0.25">
      <c r="A839" s="16" t="s">
        <v>76</v>
      </c>
      <c r="B839" s="16">
        <v>10.243499999999999</v>
      </c>
      <c r="C839" s="16">
        <v>6762.6940000000004</v>
      </c>
      <c r="D839" s="16">
        <v>76.099000000000004</v>
      </c>
      <c r="E839" s="16">
        <v>88.867000000000004</v>
      </c>
      <c r="F839" s="16">
        <v>0</v>
      </c>
      <c r="G839" s="16">
        <v>80.788200000000003</v>
      </c>
      <c r="H839" s="16">
        <v>2.1591999999999998</v>
      </c>
      <c r="I839" s="16">
        <v>38.766599999999997</v>
      </c>
      <c r="J839" s="16">
        <v>38.463999999999999</v>
      </c>
      <c r="K839" s="16">
        <v>19.197199999999999</v>
      </c>
      <c r="L839" s="16" t="s">
        <v>4</v>
      </c>
      <c r="M839" s="16">
        <v>510</v>
      </c>
      <c r="N839" s="16">
        <v>0.38319999999999999</v>
      </c>
    </row>
    <row r="840" spans="1:14" x14ac:dyDescent="0.25">
      <c r="A840" s="16" t="s">
        <v>77</v>
      </c>
      <c r="B840" s="16">
        <v>10.243499999999999</v>
      </c>
      <c r="C840" s="16">
        <v>19.801300000000001</v>
      </c>
      <c r="D840" s="16">
        <v>1.0920000000000001</v>
      </c>
      <c r="E840" s="16">
        <v>18.133099999999999</v>
      </c>
      <c r="F840" s="16">
        <v>20.401399999999999</v>
      </c>
      <c r="G840" s="16">
        <v>15.6675</v>
      </c>
      <c r="H840" s="16">
        <v>4.0000000000000002E-4</v>
      </c>
      <c r="I840" s="16">
        <v>2.5499999999999998E-2</v>
      </c>
      <c r="J840" s="16">
        <v>2.53E-2</v>
      </c>
      <c r="K840" s="16">
        <v>3.7000000000000002E-3</v>
      </c>
      <c r="L840" s="16" t="s">
        <v>8</v>
      </c>
      <c r="M840" s="16">
        <v>428</v>
      </c>
      <c r="N840" s="16">
        <v>3.6400000000000002E-2</v>
      </c>
    </row>
    <row r="841" spans="1:14" x14ac:dyDescent="0.25">
      <c r="A841" s="16" t="s">
        <v>78</v>
      </c>
      <c r="B841" s="16">
        <v>10.243499999999999</v>
      </c>
      <c r="C841" s="16">
        <v>3.15</v>
      </c>
      <c r="D841" s="16">
        <v>1.1698999999999999</v>
      </c>
      <c r="E841" s="16">
        <v>2.6926000000000001</v>
      </c>
      <c r="F841" s="16">
        <v>2.9</v>
      </c>
      <c r="G841" s="16">
        <v>2.5</v>
      </c>
      <c r="H841" s="16">
        <v>4.0000000000000002E-4</v>
      </c>
      <c r="I841" s="16">
        <v>5.7000000000000002E-3</v>
      </c>
      <c r="J841" s="16">
        <v>5.5999999999999999E-3</v>
      </c>
      <c r="K841" s="16">
        <v>3.5000000000000001E-3</v>
      </c>
      <c r="L841" s="16" t="s">
        <v>13</v>
      </c>
      <c r="M841" s="16">
        <v>236</v>
      </c>
      <c r="N841" s="16">
        <v>2.0199999999999999E-2</v>
      </c>
    </row>
    <row r="842" spans="1:14" x14ac:dyDescent="0.25">
      <c r="A842" s="16" t="s">
        <v>79</v>
      </c>
      <c r="B842" s="16">
        <v>10.243499999999999</v>
      </c>
      <c r="C842" s="16">
        <v>24.435300000000002</v>
      </c>
      <c r="D842" s="16">
        <v>2.2012999999999998</v>
      </c>
      <c r="E842" s="16">
        <v>11.1004</v>
      </c>
      <c r="F842" s="16">
        <v>0</v>
      </c>
      <c r="G842" s="16">
        <v>11.1004</v>
      </c>
      <c r="H842" s="16">
        <v>4.4000000000000003E-3</v>
      </c>
      <c r="I842" s="16">
        <v>0.2409</v>
      </c>
      <c r="J842" s="16">
        <v>0.23899999999999999</v>
      </c>
      <c r="K842" s="16">
        <v>5.4600000000000003E-2</v>
      </c>
      <c r="L842" s="16" t="s">
        <v>7</v>
      </c>
      <c r="M842" s="16">
        <v>562</v>
      </c>
      <c r="N842" s="16">
        <v>5.8999999999999997E-2</v>
      </c>
    </row>
    <row r="843" spans="1:14" x14ac:dyDescent="0.25">
      <c r="A843" s="16" t="s">
        <v>80</v>
      </c>
      <c r="B843" s="16">
        <v>10.243499999999999</v>
      </c>
      <c r="C843" s="16">
        <v>54.559800000000003</v>
      </c>
      <c r="D843" s="16">
        <v>1.5366</v>
      </c>
      <c r="E843" s="16">
        <v>35.506599999999999</v>
      </c>
      <c r="F843" s="16">
        <v>41.772399999999998</v>
      </c>
      <c r="G843" s="16">
        <v>0</v>
      </c>
      <c r="H843" s="16">
        <v>1.12E-2</v>
      </c>
      <c r="I843" s="16">
        <v>0.12820000000000001</v>
      </c>
      <c r="J843" s="16">
        <v>0.12720000000000001</v>
      </c>
      <c r="K843" s="16">
        <v>0.11070000000000001</v>
      </c>
      <c r="L843" s="16" t="s">
        <v>1</v>
      </c>
      <c r="M843" s="16">
        <v>418</v>
      </c>
      <c r="N843" s="16">
        <v>0.04</v>
      </c>
    </row>
    <row r="844" spans="1:14" x14ac:dyDescent="0.25">
      <c r="A844" s="16" t="s">
        <v>81</v>
      </c>
      <c r="B844" s="16">
        <v>10.243499999999999</v>
      </c>
      <c r="C844" s="16">
        <v>49.141300000000001</v>
      </c>
      <c r="D844" s="16">
        <v>3.8626</v>
      </c>
      <c r="E844" s="16">
        <v>12.722300000000001</v>
      </c>
      <c r="F844" s="16">
        <v>14.9674</v>
      </c>
      <c r="G844" s="16">
        <v>0</v>
      </c>
      <c r="H844" s="16">
        <v>2.3300000000000001E-2</v>
      </c>
      <c r="I844" s="16">
        <v>0.25700000000000001</v>
      </c>
      <c r="J844" s="16">
        <v>0.255</v>
      </c>
      <c r="K844" s="16">
        <v>0.16470000000000001</v>
      </c>
      <c r="L844" s="16" t="s">
        <v>12</v>
      </c>
      <c r="M844" s="16">
        <v>235</v>
      </c>
      <c r="N844" s="16">
        <v>3.0499999999999999E-2</v>
      </c>
    </row>
    <row r="845" spans="1:14" x14ac:dyDescent="0.25">
      <c r="A845" s="16" t="s">
        <v>82</v>
      </c>
      <c r="B845" s="16">
        <v>10.243499999999999</v>
      </c>
      <c r="C845" s="16">
        <v>9.7669999999999995</v>
      </c>
      <c r="D845" s="16">
        <v>1.0828</v>
      </c>
      <c r="E845" s="16">
        <v>9.0202000000000009</v>
      </c>
      <c r="F845" s="16">
        <v>0</v>
      </c>
      <c r="G845" s="16">
        <v>8.2002000000000006</v>
      </c>
      <c r="H845" s="16">
        <v>4.0000000000000002E-4</v>
      </c>
      <c r="I845" s="16">
        <v>4.4999999999999997E-3</v>
      </c>
      <c r="J845" s="16">
        <v>4.4999999999999997E-3</v>
      </c>
      <c r="K845" s="16">
        <v>2.3E-3</v>
      </c>
      <c r="L845" s="16" t="s">
        <v>2</v>
      </c>
      <c r="M845" s="16">
        <v>208</v>
      </c>
      <c r="N845" s="16">
        <v>1.7500000000000002E-2</v>
      </c>
    </row>
    <row r="846" spans="1:14" x14ac:dyDescent="0.25">
      <c r="A846" s="16" t="s">
        <v>83</v>
      </c>
      <c r="I846" s="16">
        <v>48.381100000000004</v>
      </c>
      <c r="J846" s="16">
        <v>48.003399999999999</v>
      </c>
      <c r="K846" s="16">
        <v>60.015900000000002</v>
      </c>
    </row>
    <row r="847" spans="1:14" x14ac:dyDescent="0.25">
      <c r="A847" s="16" t="s">
        <v>84</v>
      </c>
      <c r="I847" s="16">
        <v>12</v>
      </c>
      <c r="J847" s="16">
        <v>12</v>
      </c>
      <c r="K847" s="16">
        <v>19.829499999999999</v>
      </c>
      <c r="L847" s="16" t="s">
        <v>10</v>
      </c>
    </row>
    <row r="848" spans="1:14" x14ac:dyDescent="0.25">
      <c r="A848" s="16" t="s">
        <v>14</v>
      </c>
      <c r="I848" s="16">
        <v>100.69240000000001</v>
      </c>
      <c r="J848" s="16">
        <v>100</v>
      </c>
      <c r="K848" s="16">
        <v>100</v>
      </c>
    </row>
    <row r="849" spans="1:2" x14ac:dyDescent="0.25">
      <c r="A849" s="16" t="s">
        <v>0</v>
      </c>
      <c r="B849" s="16" t="s">
        <v>97</v>
      </c>
    </row>
    <row r="850" spans="1:2" x14ac:dyDescent="0.25">
      <c r="A850" s="16" t="s">
        <v>3</v>
      </c>
      <c r="B850" s="16">
        <v>1.0801000000000001</v>
      </c>
    </row>
    <row r="851" spans="1:2" x14ac:dyDescent="0.25">
      <c r="A851" s="16" t="s">
        <v>9</v>
      </c>
      <c r="B851" s="16">
        <v>6.3E-3</v>
      </c>
    </row>
    <row r="852" spans="1:2" x14ac:dyDescent="0.25">
      <c r="A852" s="16" t="s">
        <v>11</v>
      </c>
      <c r="B852" s="16">
        <v>1.0500000000000001E-2</v>
      </c>
    </row>
    <row r="853" spans="1:2" x14ac:dyDescent="0.25">
      <c r="A853" s="16" t="s">
        <v>6</v>
      </c>
      <c r="B853" s="16">
        <v>0.1137</v>
      </c>
    </row>
    <row r="854" spans="1:2" x14ac:dyDescent="0.25">
      <c r="A854" s="16" t="s">
        <v>5</v>
      </c>
      <c r="B854" s="16">
        <v>0.1741</v>
      </c>
    </row>
    <row r="855" spans="1:2" x14ac:dyDescent="0.25">
      <c r="A855" s="16" t="s">
        <v>4</v>
      </c>
      <c r="B855" s="16">
        <v>54.242199999999997</v>
      </c>
    </row>
    <row r="856" spans="1:2" x14ac:dyDescent="0.25">
      <c r="A856" s="16" t="s">
        <v>8</v>
      </c>
      <c r="B856" s="16">
        <v>2.8400000000000002E-2</v>
      </c>
    </row>
    <row r="857" spans="1:2" x14ac:dyDescent="0.25">
      <c r="A857" s="16" t="s">
        <v>13</v>
      </c>
      <c r="B857" s="16">
        <v>1.4200000000000001E-2</v>
      </c>
    </row>
    <row r="858" spans="1:2" x14ac:dyDescent="0.25">
      <c r="A858" s="16" t="s">
        <v>7</v>
      </c>
      <c r="B858" s="16">
        <v>0.28489999999999999</v>
      </c>
    </row>
    <row r="859" spans="1:2" x14ac:dyDescent="0.25">
      <c r="A859" s="16" t="s">
        <v>1</v>
      </c>
      <c r="B859" s="16">
        <v>0.1729</v>
      </c>
    </row>
    <row r="860" spans="1:2" x14ac:dyDescent="0.25">
      <c r="A860" s="16" t="s">
        <v>12</v>
      </c>
      <c r="B860" s="16">
        <v>0.58899999999999997</v>
      </c>
    </row>
    <row r="861" spans="1:2" x14ac:dyDescent="0.25">
      <c r="A861" s="16" t="s">
        <v>2</v>
      </c>
      <c r="B861" s="16">
        <v>5.4999999999999997E-3</v>
      </c>
    </row>
    <row r="862" spans="1:2" x14ac:dyDescent="0.25">
      <c r="A862" s="16" t="s">
        <v>10</v>
      </c>
      <c r="B862" s="16">
        <v>43.970599999999997</v>
      </c>
    </row>
    <row r="863" spans="1:2" x14ac:dyDescent="0.25">
      <c r="A863" s="16" t="s">
        <v>14</v>
      </c>
      <c r="B863" s="16">
        <v>100.69240000000001</v>
      </c>
    </row>
    <row r="865" spans="1:14" x14ac:dyDescent="0.25">
      <c r="B865" s="16" t="s">
        <v>109</v>
      </c>
    </row>
    <row r="866" spans="1:14" x14ac:dyDescent="0.25">
      <c r="A866" s="16" t="s">
        <v>71</v>
      </c>
      <c r="B866" s="16">
        <v>9.9870999999999999</v>
      </c>
      <c r="C866" s="16">
        <v>85.490799999999993</v>
      </c>
      <c r="D866" s="16">
        <v>13.0543</v>
      </c>
      <c r="E866" s="16">
        <v>6.5488999999999997</v>
      </c>
      <c r="F866" s="16">
        <v>7.9335000000000004</v>
      </c>
      <c r="G866" s="16">
        <v>5.9335000000000004</v>
      </c>
      <c r="H866" s="16">
        <v>1.06E-2</v>
      </c>
      <c r="I866" s="16">
        <v>0.84179999999999999</v>
      </c>
      <c r="J866" s="16">
        <v>0.83509999999999995</v>
      </c>
      <c r="K866" s="16">
        <v>0.68520000000000003</v>
      </c>
      <c r="L866" s="16" t="s">
        <v>3</v>
      </c>
      <c r="M866" s="16">
        <v>255</v>
      </c>
      <c r="N866" s="16">
        <v>5.62E-2</v>
      </c>
    </row>
    <row r="867" spans="1:14" x14ac:dyDescent="0.25">
      <c r="A867" s="16" t="s">
        <v>72</v>
      </c>
      <c r="B867" s="16">
        <v>9.9870999999999999</v>
      </c>
      <c r="C867" s="16">
        <v>32.5535</v>
      </c>
      <c r="D867" s="16">
        <v>3.0141</v>
      </c>
      <c r="E867" s="16">
        <v>10.8003</v>
      </c>
      <c r="F867" s="16">
        <v>0</v>
      </c>
      <c r="G867" s="16">
        <v>9.0002999999999993</v>
      </c>
      <c r="H867" s="16">
        <v>1.43E-2</v>
      </c>
      <c r="I867" s="16">
        <v>0.15939999999999999</v>
      </c>
      <c r="J867" s="16">
        <v>0.15809999999999999</v>
      </c>
      <c r="K867" s="16">
        <v>0.1168</v>
      </c>
      <c r="L867" s="16" t="s">
        <v>9</v>
      </c>
      <c r="M867" s="16">
        <v>337</v>
      </c>
      <c r="N867" s="16">
        <v>3.6200000000000003E-2</v>
      </c>
    </row>
    <row r="868" spans="1:14" x14ac:dyDescent="0.25">
      <c r="A868" s="16" t="s">
        <v>73</v>
      </c>
      <c r="B868" s="16">
        <v>9.9870999999999999</v>
      </c>
      <c r="C868" s="16">
        <v>59.061500000000002</v>
      </c>
      <c r="D868" s="16">
        <v>3.8626</v>
      </c>
      <c r="E868" s="16">
        <v>15.290699999999999</v>
      </c>
      <c r="F868" s="16">
        <v>0</v>
      </c>
      <c r="G868" s="16">
        <v>13.900600000000001</v>
      </c>
      <c r="H868" s="16">
        <v>1.0999999999999999E-2</v>
      </c>
      <c r="I868" s="16">
        <v>0.28289999999999998</v>
      </c>
      <c r="J868" s="16">
        <v>0.28060000000000002</v>
      </c>
      <c r="K868" s="16">
        <v>0.19919999999999999</v>
      </c>
      <c r="L868" s="16" t="s">
        <v>11</v>
      </c>
      <c r="M868" s="16">
        <v>354</v>
      </c>
      <c r="N868" s="16">
        <v>4.1099999999999998E-2</v>
      </c>
    </row>
    <row r="869" spans="1:14" x14ac:dyDescent="0.25">
      <c r="A869" s="16" t="s">
        <v>74</v>
      </c>
      <c r="B869" s="16">
        <v>9.9870999999999999</v>
      </c>
      <c r="C869" s="16">
        <v>4.3666999999999998</v>
      </c>
      <c r="D869" s="16">
        <v>1.5792999999999999</v>
      </c>
      <c r="E869" s="16">
        <v>2.7650000000000001</v>
      </c>
      <c r="F869" s="16">
        <v>0</v>
      </c>
      <c r="G869" s="16">
        <v>2.6334</v>
      </c>
      <c r="H869" s="16">
        <v>1.1999999999999999E-3</v>
      </c>
      <c r="I869" s="16">
        <v>9.5899999999999999E-2</v>
      </c>
      <c r="J869" s="16">
        <v>9.5100000000000004E-2</v>
      </c>
      <c r="K869" s="16">
        <v>3.4000000000000002E-2</v>
      </c>
      <c r="L869" s="16" t="s">
        <v>6</v>
      </c>
      <c r="M869" s="16">
        <v>805</v>
      </c>
      <c r="N869" s="16">
        <v>7.2900000000000006E-2</v>
      </c>
    </row>
    <row r="870" spans="1:14" x14ac:dyDescent="0.25">
      <c r="A870" s="16" t="s">
        <v>75</v>
      </c>
      <c r="B870" s="16">
        <v>9.9870999999999999</v>
      </c>
      <c r="C870" s="16">
        <v>3.1833999999999998</v>
      </c>
      <c r="D870" s="16">
        <v>1.5159</v>
      </c>
      <c r="E870" s="16">
        <v>2.1</v>
      </c>
      <c r="F870" s="16">
        <v>0</v>
      </c>
      <c r="G870" s="16">
        <v>2</v>
      </c>
      <c r="H870" s="16">
        <v>1.9E-3</v>
      </c>
      <c r="I870" s="16">
        <v>7.1400000000000005E-2</v>
      </c>
      <c r="J870" s="16">
        <v>7.0800000000000002E-2</v>
      </c>
      <c r="K870" s="16">
        <v>2.5700000000000001E-2</v>
      </c>
      <c r="L870" s="16" t="s">
        <v>5</v>
      </c>
      <c r="M870" s="16">
        <v>773</v>
      </c>
      <c r="N870" s="16">
        <v>6.9400000000000003E-2</v>
      </c>
    </row>
    <row r="871" spans="1:14" x14ac:dyDescent="0.25">
      <c r="A871" s="16" t="s">
        <v>76</v>
      </c>
      <c r="B871" s="16">
        <v>9.9870999999999999</v>
      </c>
      <c r="C871" s="16">
        <v>6443.527</v>
      </c>
      <c r="D871" s="16">
        <v>78.362700000000004</v>
      </c>
      <c r="E871" s="16">
        <v>82.227000000000004</v>
      </c>
      <c r="F871" s="16">
        <v>0</v>
      </c>
      <c r="G871" s="16">
        <v>74.751800000000003</v>
      </c>
      <c r="H871" s="16">
        <v>2.1110000000000002</v>
      </c>
      <c r="I871" s="16">
        <v>37.952599999999997</v>
      </c>
      <c r="J871" s="16">
        <v>37.649299999999997</v>
      </c>
      <c r="K871" s="16">
        <v>18.732199999999999</v>
      </c>
      <c r="L871" s="16" t="s">
        <v>4</v>
      </c>
      <c r="M871" s="16">
        <v>504</v>
      </c>
      <c r="N871" s="16">
        <v>0.37940000000000002</v>
      </c>
    </row>
    <row r="872" spans="1:14" x14ac:dyDescent="0.25">
      <c r="A872" s="16" t="s">
        <v>77</v>
      </c>
      <c r="B872" s="16">
        <v>9.9870999999999999</v>
      </c>
      <c r="C872" s="16">
        <v>19.534600000000001</v>
      </c>
      <c r="D872" s="16">
        <v>1.0690999999999999</v>
      </c>
      <c r="E872" s="16">
        <v>18.2713</v>
      </c>
      <c r="F872" s="16">
        <v>20.268000000000001</v>
      </c>
      <c r="G872" s="16">
        <v>16.100899999999999</v>
      </c>
      <c r="H872" s="16">
        <v>2.9999999999999997E-4</v>
      </c>
      <c r="I872" s="16">
        <v>1.9800000000000002E-2</v>
      </c>
      <c r="J872" s="16">
        <v>1.9599999999999999E-2</v>
      </c>
      <c r="K872" s="16">
        <v>2.8E-3</v>
      </c>
      <c r="L872" s="16" t="s">
        <v>8</v>
      </c>
      <c r="M872" s="16">
        <v>441</v>
      </c>
      <c r="N872" s="16">
        <v>3.73E-2</v>
      </c>
    </row>
    <row r="873" spans="1:14" x14ac:dyDescent="0.25">
      <c r="A873" s="16" t="s">
        <v>78</v>
      </c>
      <c r="B873" s="16">
        <v>9.9870999999999999</v>
      </c>
      <c r="C873" s="16">
        <v>2.95</v>
      </c>
      <c r="D873" s="16">
        <v>1.2087000000000001</v>
      </c>
      <c r="E873" s="16">
        <v>2.4407999999999999</v>
      </c>
      <c r="F873" s="16">
        <v>2.7</v>
      </c>
      <c r="G873" s="16">
        <v>2.2000000000000002</v>
      </c>
      <c r="H873" s="16">
        <v>5.0000000000000001E-4</v>
      </c>
      <c r="I873" s="16">
        <v>6.4999999999999997E-3</v>
      </c>
      <c r="J873" s="16">
        <v>6.4999999999999997E-3</v>
      </c>
      <c r="K873" s="16">
        <v>4.0000000000000001E-3</v>
      </c>
      <c r="L873" s="16" t="s">
        <v>13</v>
      </c>
      <c r="M873" s="16">
        <v>232</v>
      </c>
      <c r="N873" s="16">
        <v>1.9900000000000001E-2</v>
      </c>
    </row>
    <row r="874" spans="1:14" x14ac:dyDescent="0.25">
      <c r="A874" s="16" t="s">
        <v>79</v>
      </c>
      <c r="B874" s="16">
        <v>9.9870999999999999</v>
      </c>
      <c r="C874" s="16">
        <v>25.968900000000001</v>
      </c>
      <c r="D874" s="16">
        <v>2.1945000000000001</v>
      </c>
      <c r="E874" s="16">
        <v>11.8338</v>
      </c>
      <c r="F874" s="16">
        <v>0</v>
      </c>
      <c r="G874" s="16">
        <v>11.8338</v>
      </c>
      <c r="H874" s="16">
        <v>4.7999999999999996E-3</v>
      </c>
      <c r="I874" s="16">
        <v>0.26240000000000002</v>
      </c>
      <c r="J874" s="16">
        <v>0.26029999999999998</v>
      </c>
      <c r="K874" s="16">
        <v>5.9200000000000003E-2</v>
      </c>
      <c r="L874" s="16" t="s">
        <v>7</v>
      </c>
      <c r="M874" s="16">
        <v>596</v>
      </c>
      <c r="N874" s="16">
        <v>6.25E-2</v>
      </c>
    </row>
    <row r="875" spans="1:14" x14ac:dyDescent="0.25">
      <c r="A875" s="16" t="s">
        <v>80</v>
      </c>
      <c r="B875" s="16">
        <v>9.9870999999999999</v>
      </c>
      <c r="C875" s="16">
        <v>56.360500000000002</v>
      </c>
      <c r="D875" s="16">
        <v>1.5429999999999999</v>
      </c>
      <c r="E875" s="16">
        <v>36.526899999999998</v>
      </c>
      <c r="F875" s="16">
        <v>42.972799999999999</v>
      </c>
      <c r="G875" s="16">
        <v>0</v>
      </c>
      <c r="H875" s="16">
        <v>1.1900000000000001E-2</v>
      </c>
      <c r="I875" s="16">
        <v>0.13639999999999999</v>
      </c>
      <c r="J875" s="16">
        <v>0.1353</v>
      </c>
      <c r="K875" s="16">
        <v>0.1174</v>
      </c>
      <c r="L875" s="16" t="s">
        <v>1</v>
      </c>
      <c r="M875" s="16">
        <v>433</v>
      </c>
      <c r="N875" s="16">
        <v>4.1500000000000002E-2</v>
      </c>
    </row>
    <row r="876" spans="1:14" x14ac:dyDescent="0.25">
      <c r="A876" s="16" t="s">
        <v>81</v>
      </c>
      <c r="B876" s="16">
        <v>9.9870999999999999</v>
      </c>
      <c r="C876" s="16">
        <v>43.006100000000004</v>
      </c>
      <c r="D876" s="16">
        <v>3.6223999999999998</v>
      </c>
      <c r="E876" s="16">
        <v>11.872199999999999</v>
      </c>
      <c r="F876" s="16">
        <v>13.9673</v>
      </c>
      <c r="G876" s="16">
        <v>0</v>
      </c>
      <c r="H876" s="16">
        <v>2.0500000000000001E-2</v>
      </c>
      <c r="I876" s="16">
        <v>0.2263</v>
      </c>
      <c r="J876" s="16">
        <v>0.22450000000000001</v>
      </c>
      <c r="K876" s="16">
        <v>0.14449999999999999</v>
      </c>
      <c r="L876" s="16" t="s">
        <v>12</v>
      </c>
      <c r="M876" s="16">
        <v>234</v>
      </c>
      <c r="N876" s="16">
        <v>2.9600000000000001E-2</v>
      </c>
    </row>
    <row r="877" spans="1:14" x14ac:dyDescent="0.25">
      <c r="A877" s="16" t="s">
        <v>82</v>
      </c>
      <c r="B877" s="16">
        <v>9.9870999999999999</v>
      </c>
      <c r="C877" s="16">
        <v>18.034400000000002</v>
      </c>
      <c r="D877" s="16">
        <v>1.9517</v>
      </c>
      <c r="E877" s="16">
        <v>9.2402999999999995</v>
      </c>
      <c r="F877" s="16">
        <v>0</v>
      </c>
      <c r="G877" s="16">
        <v>8.4001999999999999</v>
      </c>
      <c r="H877" s="16">
        <v>5.3E-3</v>
      </c>
      <c r="I877" s="16">
        <v>5.4899999999999997E-2</v>
      </c>
      <c r="J877" s="16">
        <v>5.45E-2</v>
      </c>
      <c r="K877" s="16">
        <v>2.7799999999999998E-2</v>
      </c>
      <c r="L877" s="16" t="s">
        <v>2</v>
      </c>
      <c r="M877" s="16">
        <v>217</v>
      </c>
      <c r="N877" s="16">
        <v>2.07E-2</v>
      </c>
    </row>
    <row r="878" spans="1:14" x14ac:dyDescent="0.25">
      <c r="A878" s="16" t="s">
        <v>83</v>
      </c>
      <c r="I878" s="16">
        <v>48.598599999999998</v>
      </c>
      <c r="J878" s="16">
        <v>48.210299999999997</v>
      </c>
      <c r="K878" s="16">
        <v>60.087000000000003</v>
      </c>
    </row>
    <row r="879" spans="1:14" x14ac:dyDescent="0.25">
      <c r="A879" s="16" t="s">
        <v>84</v>
      </c>
      <c r="I879" s="16">
        <v>12</v>
      </c>
      <c r="J879" s="16">
        <v>12</v>
      </c>
      <c r="K879" s="16">
        <v>19.764099999999999</v>
      </c>
      <c r="L879" s="16" t="s">
        <v>10</v>
      </c>
    </row>
    <row r="880" spans="1:14" x14ac:dyDescent="0.25">
      <c r="A880" s="16" t="s">
        <v>14</v>
      </c>
      <c r="I880" s="16">
        <v>100.7089</v>
      </c>
      <c r="J880" s="16">
        <v>100</v>
      </c>
      <c r="K880" s="16">
        <v>100</v>
      </c>
    </row>
    <row r="881" spans="1:2" x14ac:dyDescent="0.25">
      <c r="A881" s="16" t="s">
        <v>0</v>
      </c>
      <c r="B881" s="16" t="s">
        <v>97</v>
      </c>
    </row>
    <row r="882" spans="1:2" x14ac:dyDescent="0.25">
      <c r="A882" s="16" t="s">
        <v>3</v>
      </c>
      <c r="B882" s="16">
        <v>1.3959999999999999</v>
      </c>
    </row>
    <row r="883" spans="1:2" x14ac:dyDescent="0.25">
      <c r="A883" s="16" t="s">
        <v>9</v>
      </c>
      <c r="B883" s="16">
        <v>0.30109999999999998</v>
      </c>
    </row>
    <row r="884" spans="1:2" x14ac:dyDescent="0.25">
      <c r="A884" s="16" t="s">
        <v>11</v>
      </c>
      <c r="B884" s="16">
        <v>0.60519999999999996</v>
      </c>
    </row>
    <row r="885" spans="1:2" x14ac:dyDescent="0.25">
      <c r="A885" s="16" t="s">
        <v>6</v>
      </c>
      <c r="B885" s="16">
        <v>0.12330000000000001</v>
      </c>
    </row>
    <row r="886" spans="1:2" x14ac:dyDescent="0.25">
      <c r="A886" s="16" t="s">
        <v>5</v>
      </c>
      <c r="B886" s="16">
        <v>9.2200000000000004E-2</v>
      </c>
    </row>
    <row r="887" spans="1:2" x14ac:dyDescent="0.25">
      <c r="A887" s="16" t="s">
        <v>4</v>
      </c>
      <c r="B887" s="16">
        <v>53.103299999999997</v>
      </c>
    </row>
    <row r="888" spans="1:2" x14ac:dyDescent="0.25">
      <c r="A888" s="16" t="s">
        <v>8</v>
      </c>
      <c r="B888" s="16">
        <v>2.2100000000000002E-2</v>
      </c>
    </row>
    <row r="889" spans="1:2" x14ac:dyDescent="0.25">
      <c r="A889" s="16" t="s">
        <v>13</v>
      </c>
      <c r="B889" s="16">
        <v>1.6299999999999999E-2</v>
      </c>
    </row>
    <row r="890" spans="1:2" x14ac:dyDescent="0.25">
      <c r="A890" s="16" t="s">
        <v>7</v>
      </c>
      <c r="B890" s="16">
        <v>0.31030000000000002</v>
      </c>
    </row>
    <row r="891" spans="1:2" x14ac:dyDescent="0.25">
      <c r="A891" s="16" t="s">
        <v>1</v>
      </c>
      <c r="B891" s="16">
        <v>0.18390000000000001</v>
      </c>
    </row>
    <row r="892" spans="1:2" x14ac:dyDescent="0.25">
      <c r="A892" s="16" t="s">
        <v>12</v>
      </c>
      <c r="B892" s="16">
        <v>0.51849999999999996</v>
      </c>
    </row>
    <row r="893" spans="1:2" x14ac:dyDescent="0.25">
      <c r="A893" s="16" t="s">
        <v>2</v>
      </c>
      <c r="B893" s="16">
        <v>6.6199999999999995E-2</v>
      </c>
    </row>
    <row r="894" spans="1:2" x14ac:dyDescent="0.25">
      <c r="A894" s="16" t="s">
        <v>10</v>
      </c>
      <c r="B894" s="16">
        <v>43.970599999999997</v>
      </c>
    </row>
    <row r="895" spans="1:2" x14ac:dyDescent="0.25">
      <c r="A895" s="16" t="s">
        <v>14</v>
      </c>
      <c r="B895" s="16">
        <v>100.7089</v>
      </c>
    </row>
    <row r="897" spans="1:14" x14ac:dyDescent="0.25">
      <c r="B897" s="16" t="s">
        <v>110</v>
      </c>
    </row>
    <row r="898" spans="1:14" x14ac:dyDescent="0.25">
      <c r="A898" s="16" t="s">
        <v>71</v>
      </c>
      <c r="B898" s="16">
        <v>9.9992999999999999</v>
      </c>
      <c r="C898" s="16">
        <v>92.761700000000005</v>
      </c>
      <c r="D898" s="16">
        <v>14.6226</v>
      </c>
      <c r="E898" s="16">
        <v>6.3437000000000001</v>
      </c>
      <c r="F898" s="16">
        <v>7.2667999999999999</v>
      </c>
      <c r="G898" s="16">
        <v>5.9335000000000004</v>
      </c>
      <c r="H898" s="16">
        <v>1.1599999999999999E-2</v>
      </c>
      <c r="I898" s="16">
        <v>0.92030000000000001</v>
      </c>
      <c r="J898" s="16">
        <v>0.91510000000000002</v>
      </c>
      <c r="K898" s="16">
        <v>0.75019999999999998</v>
      </c>
      <c r="L898" s="16" t="s">
        <v>3</v>
      </c>
      <c r="M898" s="16">
        <v>251</v>
      </c>
      <c r="N898" s="16">
        <v>5.8299999999999998E-2</v>
      </c>
    </row>
    <row r="899" spans="1:14" x14ac:dyDescent="0.25">
      <c r="A899" s="16" t="s">
        <v>72</v>
      </c>
      <c r="B899" s="16">
        <v>9.9992999999999999</v>
      </c>
      <c r="C899" s="16">
        <v>21.701599999999999</v>
      </c>
      <c r="D899" s="16">
        <v>1.9657</v>
      </c>
      <c r="E899" s="16">
        <v>11.0403</v>
      </c>
      <c r="F899" s="16">
        <v>0</v>
      </c>
      <c r="G899" s="16">
        <v>9.2003000000000004</v>
      </c>
      <c r="H899" s="16">
        <v>7.0000000000000001E-3</v>
      </c>
      <c r="I899" s="16">
        <v>7.8100000000000003E-2</v>
      </c>
      <c r="J899" s="16">
        <v>7.7600000000000002E-2</v>
      </c>
      <c r="K899" s="16">
        <v>5.7299999999999997E-2</v>
      </c>
      <c r="L899" s="16" t="s">
        <v>9</v>
      </c>
      <c r="M899" s="16">
        <v>341</v>
      </c>
      <c r="N899" s="16">
        <v>3.2500000000000001E-2</v>
      </c>
    </row>
    <row r="900" spans="1:14" x14ac:dyDescent="0.25">
      <c r="A900" s="16" t="s">
        <v>73</v>
      </c>
      <c r="B900" s="16">
        <v>9.9992999999999999</v>
      </c>
      <c r="C900" s="16">
        <v>46.557200000000002</v>
      </c>
      <c r="D900" s="16">
        <v>3.4691000000000001</v>
      </c>
      <c r="E900" s="16">
        <v>13.420500000000001</v>
      </c>
      <c r="F900" s="16">
        <v>0</v>
      </c>
      <c r="G900" s="16">
        <v>12.2005</v>
      </c>
      <c r="H900" s="16">
        <v>8.3000000000000001E-3</v>
      </c>
      <c r="I900" s="16">
        <v>0.21379999999999999</v>
      </c>
      <c r="J900" s="16">
        <v>0.21260000000000001</v>
      </c>
      <c r="K900" s="16">
        <v>0.15090000000000001</v>
      </c>
      <c r="L900" s="16" t="s">
        <v>11</v>
      </c>
      <c r="M900" s="16">
        <v>331</v>
      </c>
      <c r="N900" s="16">
        <v>3.7100000000000001E-2</v>
      </c>
    </row>
    <row r="901" spans="1:14" x14ac:dyDescent="0.25">
      <c r="A901" s="16" t="s">
        <v>74</v>
      </c>
      <c r="B901" s="16">
        <v>9.9992999999999999</v>
      </c>
      <c r="C901" s="16">
        <v>3.0333999999999999</v>
      </c>
      <c r="D901" s="16">
        <v>1.3542000000000001</v>
      </c>
      <c r="E901" s="16">
        <v>2.2400000000000002</v>
      </c>
      <c r="F901" s="16">
        <v>0</v>
      </c>
      <c r="G901" s="16">
        <v>2.1333000000000002</v>
      </c>
      <c r="H901" s="16">
        <v>5.9999999999999995E-4</v>
      </c>
      <c r="I901" s="16">
        <v>4.7399999999999998E-2</v>
      </c>
      <c r="J901" s="16">
        <v>4.7199999999999999E-2</v>
      </c>
      <c r="K901" s="16">
        <v>1.6799999999999999E-2</v>
      </c>
      <c r="L901" s="16" t="s">
        <v>6</v>
      </c>
      <c r="M901" s="16">
        <v>724</v>
      </c>
      <c r="N901" s="16">
        <v>6.3500000000000001E-2</v>
      </c>
    </row>
    <row r="902" spans="1:14" x14ac:dyDescent="0.25">
      <c r="A902" s="16" t="s">
        <v>75</v>
      </c>
      <c r="B902" s="16">
        <v>9.9992999999999999</v>
      </c>
      <c r="C902" s="16">
        <v>2.3834</v>
      </c>
      <c r="D902" s="16">
        <v>1.2381</v>
      </c>
      <c r="E902" s="16">
        <v>1.925</v>
      </c>
      <c r="F902" s="16">
        <v>0</v>
      </c>
      <c r="G902" s="16">
        <v>1.8332999999999999</v>
      </c>
      <c r="H902" s="16">
        <v>8.0000000000000004E-4</v>
      </c>
      <c r="I902" s="16">
        <v>3.0200000000000001E-2</v>
      </c>
      <c r="J902" s="16">
        <v>0.03</v>
      </c>
      <c r="K902" s="16">
        <v>1.09E-2</v>
      </c>
      <c r="L902" s="16" t="s">
        <v>5</v>
      </c>
      <c r="M902" s="16">
        <v>740</v>
      </c>
      <c r="N902" s="16">
        <v>6.3700000000000007E-2</v>
      </c>
    </row>
    <row r="903" spans="1:14" x14ac:dyDescent="0.25">
      <c r="A903" s="16" t="s">
        <v>76</v>
      </c>
      <c r="B903" s="16">
        <v>9.9992999999999999</v>
      </c>
      <c r="C903" s="16">
        <v>6468.3860000000004</v>
      </c>
      <c r="D903" s="16">
        <v>75.693299999999994</v>
      </c>
      <c r="E903" s="16">
        <v>85.455200000000005</v>
      </c>
      <c r="F903" s="16">
        <v>0</v>
      </c>
      <c r="G903" s="16">
        <v>77.686599999999999</v>
      </c>
      <c r="H903" s="16">
        <v>2.1156000000000001</v>
      </c>
      <c r="I903" s="16">
        <v>38.0383</v>
      </c>
      <c r="J903" s="16">
        <v>37.823999999999998</v>
      </c>
      <c r="K903" s="16">
        <v>18.804400000000001</v>
      </c>
      <c r="L903" s="16" t="s">
        <v>4</v>
      </c>
      <c r="M903" s="16">
        <v>513</v>
      </c>
      <c r="N903" s="16">
        <v>0.38</v>
      </c>
    </row>
    <row r="904" spans="1:14" x14ac:dyDescent="0.25">
      <c r="A904" s="16" t="s">
        <v>77</v>
      </c>
      <c r="B904" s="16">
        <v>9.9992999999999999</v>
      </c>
      <c r="C904" s="16">
        <v>19.101199999999999</v>
      </c>
      <c r="D904" s="16">
        <v>0.98529999999999995</v>
      </c>
      <c r="E904" s="16">
        <v>19.385300000000001</v>
      </c>
      <c r="F904" s="16">
        <v>20.934799999999999</v>
      </c>
      <c r="G904" s="16">
        <v>17.701000000000001</v>
      </c>
      <c r="H904" s="16">
        <v>-1E-4</v>
      </c>
      <c r="I904" s="16">
        <v>0</v>
      </c>
      <c r="J904" s="16">
        <v>0</v>
      </c>
      <c r="K904" s="16">
        <v>0</v>
      </c>
      <c r="L904" s="16" t="s">
        <v>8</v>
      </c>
      <c r="N904" s="16">
        <v>-1E-4</v>
      </c>
    </row>
    <row r="905" spans="1:14" x14ac:dyDescent="0.25">
      <c r="A905" s="16" t="s">
        <v>78</v>
      </c>
      <c r="B905" s="16">
        <v>9.9992999999999999</v>
      </c>
      <c r="C905" s="16">
        <v>3.35</v>
      </c>
      <c r="D905" s="16">
        <v>1.2996000000000001</v>
      </c>
      <c r="E905" s="16">
        <v>2.5777999999999999</v>
      </c>
      <c r="F905" s="16">
        <v>3.2</v>
      </c>
      <c r="G905" s="16">
        <v>2</v>
      </c>
      <c r="H905" s="16">
        <v>6.9999999999999999E-4</v>
      </c>
      <c r="I905" s="16">
        <v>9.9000000000000008E-3</v>
      </c>
      <c r="J905" s="16">
        <v>9.7999999999999997E-3</v>
      </c>
      <c r="K905" s="16">
        <v>6.1000000000000004E-3</v>
      </c>
      <c r="L905" s="16" t="s">
        <v>13</v>
      </c>
      <c r="M905" s="16">
        <v>238</v>
      </c>
      <c r="N905" s="16">
        <v>2.0899999999999998E-2</v>
      </c>
    </row>
    <row r="906" spans="1:14" x14ac:dyDescent="0.25">
      <c r="A906" s="16" t="s">
        <v>79</v>
      </c>
      <c r="B906" s="16">
        <v>9.9992999999999999</v>
      </c>
      <c r="C906" s="16">
        <v>25.302099999999999</v>
      </c>
      <c r="D906" s="16">
        <v>2.2324999999999999</v>
      </c>
      <c r="E906" s="16">
        <v>11.3338</v>
      </c>
      <c r="F906" s="16">
        <v>0</v>
      </c>
      <c r="G906" s="16">
        <v>11.3338</v>
      </c>
      <c r="H906" s="16">
        <v>4.7000000000000002E-3</v>
      </c>
      <c r="I906" s="16">
        <v>0.25890000000000002</v>
      </c>
      <c r="J906" s="16">
        <v>0.25750000000000001</v>
      </c>
      <c r="K906" s="16">
        <v>5.8599999999999999E-2</v>
      </c>
      <c r="L906" s="16" t="s">
        <v>7</v>
      </c>
      <c r="M906" s="16">
        <v>582</v>
      </c>
      <c r="N906" s="16">
        <v>6.1499999999999999E-2</v>
      </c>
    </row>
    <row r="907" spans="1:14" x14ac:dyDescent="0.25">
      <c r="A907" s="16" t="s">
        <v>80</v>
      </c>
      <c r="B907" s="16">
        <v>9.9992999999999999</v>
      </c>
      <c r="C907" s="16">
        <v>55.06</v>
      </c>
      <c r="D907" s="16">
        <v>1.5835999999999999</v>
      </c>
      <c r="E907" s="16">
        <v>34.7697</v>
      </c>
      <c r="F907" s="16">
        <v>40.905500000000004</v>
      </c>
      <c r="G907" s="16">
        <v>0</v>
      </c>
      <c r="H907" s="16">
        <v>1.2200000000000001E-2</v>
      </c>
      <c r="I907" s="16">
        <v>0.1394</v>
      </c>
      <c r="J907" s="16">
        <v>0.1386</v>
      </c>
      <c r="K907" s="16">
        <v>0.1201</v>
      </c>
      <c r="L907" s="16" t="s">
        <v>1</v>
      </c>
      <c r="M907" s="16">
        <v>422</v>
      </c>
      <c r="N907" s="16">
        <v>4.0800000000000003E-2</v>
      </c>
    </row>
    <row r="908" spans="1:14" x14ac:dyDescent="0.25">
      <c r="A908" s="16" t="s">
        <v>81</v>
      </c>
      <c r="B908" s="16">
        <v>9.9992999999999999</v>
      </c>
      <c r="C908" s="16">
        <v>44.073099999999997</v>
      </c>
      <c r="D908" s="16">
        <v>3.4954000000000001</v>
      </c>
      <c r="E908" s="16">
        <v>12.609</v>
      </c>
      <c r="F908" s="16">
        <v>14.834099999999999</v>
      </c>
      <c r="G908" s="16">
        <v>0</v>
      </c>
      <c r="H908" s="16">
        <v>2.06E-2</v>
      </c>
      <c r="I908" s="16">
        <v>0.22819999999999999</v>
      </c>
      <c r="J908" s="16">
        <v>0.22689999999999999</v>
      </c>
      <c r="K908" s="16">
        <v>0.14599999999999999</v>
      </c>
      <c r="L908" s="16" t="s">
        <v>12</v>
      </c>
      <c r="M908" s="16">
        <v>240</v>
      </c>
      <c r="N908" s="16">
        <v>0.03</v>
      </c>
    </row>
    <row r="909" spans="1:14" x14ac:dyDescent="0.25">
      <c r="A909" s="16" t="s">
        <v>82</v>
      </c>
      <c r="B909" s="16">
        <v>9.9992999999999999</v>
      </c>
      <c r="C909" s="16">
        <v>13.5006</v>
      </c>
      <c r="D909" s="16">
        <v>1.4611000000000001</v>
      </c>
      <c r="E909" s="16">
        <v>9.2402999999999995</v>
      </c>
      <c r="F909" s="16">
        <v>0</v>
      </c>
      <c r="G909" s="16">
        <v>8.4001999999999999</v>
      </c>
      <c r="H909" s="16">
        <v>2.5999999999999999E-3</v>
      </c>
      <c r="I909" s="16">
        <v>2.6599999999999999E-2</v>
      </c>
      <c r="J909" s="16">
        <v>2.64E-2</v>
      </c>
      <c r="K909" s="16">
        <v>1.35E-2</v>
      </c>
      <c r="L909" s="16" t="s">
        <v>2</v>
      </c>
      <c r="M909" s="16">
        <v>216</v>
      </c>
      <c r="N909" s="16">
        <v>1.9300000000000001E-2</v>
      </c>
    </row>
    <row r="910" spans="1:14" x14ac:dyDescent="0.25">
      <c r="A910" s="16" t="s">
        <v>83</v>
      </c>
      <c r="I910" s="16">
        <v>48.507399999999997</v>
      </c>
      <c r="J910" s="16">
        <v>48.234200000000001</v>
      </c>
      <c r="K910" s="16">
        <v>60.069699999999997</v>
      </c>
    </row>
    <row r="911" spans="1:14" x14ac:dyDescent="0.25">
      <c r="A911" s="16" t="s">
        <v>84</v>
      </c>
      <c r="I911" s="16">
        <v>12</v>
      </c>
      <c r="J911" s="16">
        <v>12</v>
      </c>
      <c r="K911" s="16">
        <v>19.7956</v>
      </c>
      <c r="L911" s="16" t="s">
        <v>10</v>
      </c>
    </row>
    <row r="912" spans="1:14" x14ac:dyDescent="0.25">
      <c r="A912" s="16" t="s">
        <v>14</v>
      </c>
      <c r="I912" s="16">
        <v>100.49850000000001</v>
      </c>
      <c r="J912" s="16">
        <v>100</v>
      </c>
      <c r="K912" s="16">
        <v>100</v>
      </c>
    </row>
    <row r="913" spans="1:2" x14ac:dyDescent="0.25">
      <c r="A913" s="16" t="s">
        <v>0</v>
      </c>
      <c r="B913" s="16" t="s">
        <v>97</v>
      </c>
    </row>
    <row r="914" spans="1:2" x14ac:dyDescent="0.25">
      <c r="A914" s="16" t="s">
        <v>3</v>
      </c>
      <c r="B914" s="16">
        <v>1.5261</v>
      </c>
    </row>
    <row r="915" spans="1:2" x14ac:dyDescent="0.25">
      <c r="A915" s="16" t="s">
        <v>9</v>
      </c>
      <c r="B915" s="16">
        <v>0.14749999999999999</v>
      </c>
    </row>
    <row r="916" spans="1:2" x14ac:dyDescent="0.25">
      <c r="A916" s="16" t="s">
        <v>11</v>
      </c>
      <c r="B916" s="16">
        <v>0.45750000000000002</v>
      </c>
    </row>
    <row r="917" spans="1:2" x14ac:dyDescent="0.25">
      <c r="A917" s="16" t="s">
        <v>6</v>
      </c>
      <c r="B917" s="16">
        <v>6.0999999999999999E-2</v>
      </c>
    </row>
    <row r="918" spans="1:2" x14ac:dyDescent="0.25">
      <c r="A918" s="16" t="s">
        <v>5</v>
      </c>
      <c r="B918" s="16">
        <v>3.9E-2</v>
      </c>
    </row>
    <row r="919" spans="1:2" x14ac:dyDescent="0.25">
      <c r="A919" s="16" t="s">
        <v>4</v>
      </c>
      <c r="B919" s="16">
        <v>53.223199999999999</v>
      </c>
    </row>
    <row r="920" spans="1:2" x14ac:dyDescent="0.25">
      <c r="A920" s="16" t="s">
        <v>8</v>
      </c>
      <c r="B920" s="16">
        <v>0</v>
      </c>
    </row>
    <row r="921" spans="1:2" x14ac:dyDescent="0.25">
      <c r="A921" s="16" t="s">
        <v>13</v>
      </c>
      <c r="B921" s="16">
        <v>2.46E-2</v>
      </c>
    </row>
    <row r="922" spans="1:2" x14ac:dyDescent="0.25">
      <c r="A922" s="16" t="s">
        <v>7</v>
      </c>
      <c r="B922" s="16">
        <v>0.30620000000000003</v>
      </c>
    </row>
    <row r="923" spans="1:2" x14ac:dyDescent="0.25">
      <c r="A923" s="16" t="s">
        <v>1</v>
      </c>
      <c r="B923" s="16">
        <v>0.18790000000000001</v>
      </c>
    </row>
    <row r="924" spans="1:2" x14ac:dyDescent="0.25">
      <c r="A924" s="16" t="s">
        <v>12</v>
      </c>
      <c r="B924" s="16">
        <v>0.52300000000000002</v>
      </c>
    </row>
    <row r="925" spans="1:2" x14ac:dyDescent="0.25">
      <c r="A925" s="16" t="s">
        <v>2</v>
      </c>
      <c r="B925" s="16">
        <v>3.2000000000000001E-2</v>
      </c>
    </row>
    <row r="926" spans="1:2" x14ac:dyDescent="0.25">
      <c r="A926" s="16" t="s">
        <v>10</v>
      </c>
      <c r="B926" s="16">
        <v>43.970599999999997</v>
      </c>
    </row>
    <row r="927" spans="1:2" x14ac:dyDescent="0.25">
      <c r="A927" s="16" t="s">
        <v>14</v>
      </c>
      <c r="B927" s="16">
        <v>100.49850000000001</v>
      </c>
    </row>
    <row r="929" spans="1:14" x14ac:dyDescent="0.25">
      <c r="B929" s="16" t="s">
        <v>111</v>
      </c>
    </row>
    <row r="930" spans="1:14" x14ac:dyDescent="0.25">
      <c r="A930" s="16" t="s">
        <v>71</v>
      </c>
      <c r="B930" s="16">
        <v>9.9962999999999997</v>
      </c>
      <c r="C930" s="16">
        <v>101.90089999999999</v>
      </c>
      <c r="D930" s="16">
        <v>15.972899999999999</v>
      </c>
      <c r="E930" s="16">
        <v>6.3795999999999999</v>
      </c>
      <c r="F930" s="16">
        <v>6.9335000000000004</v>
      </c>
      <c r="G930" s="16">
        <v>6.1334999999999997</v>
      </c>
      <c r="H930" s="16">
        <v>1.2800000000000001E-2</v>
      </c>
      <c r="I930" s="16">
        <v>1.0177</v>
      </c>
      <c r="J930" s="16">
        <v>1.0139</v>
      </c>
      <c r="K930" s="16">
        <v>0.83099999999999996</v>
      </c>
      <c r="L930" s="16" t="s">
        <v>3</v>
      </c>
      <c r="M930" s="16">
        <v>252</v>
      </c>
      <c r="N930" s="16">
        <v>6.0999999999999999E-2</v>
      </c>
    </row>
    <row r="931" spans="1:14" x14ac:dyDescent="0.25">
      <c r="A931" s="16" t="s">
        <v>72</v>
      </c>
      <c r="B931" s="16">
        <v>9.9962999999999997</v>
      </c>
      <c r="C931" s="16">
        <v>24.652000000000001</v>
      </c>
      <c r="D931" s="16">
        <v>2.1177999999999999</v>
      </c>
      <c r="E931" s="16">
        <v>11.6404</v>
      </c>
      <c r="F931" s="16">
        <v>0</v>
      </c>
      <c r="G931" s="16">
        <v>9.7003000000000004</v>
      </c>
      <c r="H931" s="16">
        <v>8.5000000000000006E-3</v>
      </c>
      <c r="I931" s="16">
        <v>9.5399999999999999E-2</v>
      </c>
      <c r="J931" s="16">
        <v>9.5000000000000001E-2</v>
      </c>
      <c r="K931" s="16">
        <v>7.0199999999999999E-2</v>
      </c>
      <c r="L931" s="16" t="s">
        <v>9</v>
      </c>
      <c r="M931" s="16">
        <v>350</v>
      </c>
      <c r="N931" s="16">
        <v>3.4099999999999998E-2</v>
      </c>
    </row>
    <row r="932" spans="1:14" x14ac:dyDescent="0.25">
      <c r="A932" s="16" t="s">
        <v>73</v>
      </c>
      <c r="B932" s="16">
        <v>9.9962999999999997</v>
      </c>
      <c r="C932" s="16">
        <v>12.500500000000001</v>
      </c>
      <c r="D932" s="16">
        <v>1.0823</v>
      </c>
      <c r="E932" s="16">
        <v>11.5504</v>
      </c>
      <c r="F932" s="16">
        <v>0</v>
      </c>
      <c r="G932" s="16">
        <v>10.500400000000001</v>
      </c>
      <c r="H932" s="16">
        <v>2.0000000000000001E-4</v>
      </c>
      <c r="I932" s="16">
        <v>6.1000000000000004E-3</v>
      </c>
      <c r="J932" s="16">
        <v>6.1000000000000004E-3</v>
      </c>
      <c r="K932" s="16">
        <v>4.3E-3</v>
      </c>
      <c r="L932" s="16" t="s">
        <v>11</v>
      </c>
      <c r="M932" s="16">
        <v>307</v>
      </c>
      <c r="N932" s="16">
        <v>2.5899999999999999E-2</v>
      </c>
    </row>
    <row r="933" spans="1:14" x14ac:dyDescent="0.25">
      <c r="A933" s="16" t="s">
        <v>74</v>
      </c>
      <c r="B933" s="16">
        <v>9.9962999999999997</v>
      </c>
      <c r="C933" s="16">
        <v>2.5667</v>
      </c>
      <c r="D933" s="16">
        <v>1.0945</v>
      </c>
      <c r="E933" s="16">
        <v>2.3450000000000002</v>
      </c>
      <c r="F933" s="16">
        <v>0</v>
      </c>
      <c r="G933" s="16">
        <v>2.2334000000000001</v>
      </c>
      <c r="H933" s="16">
        <v>2.0000000000000001E-4</v>
      </c>
      <c r="I933" s="16">
        <v>1.3299999999999999E-2</v>
      </c>
      <c r="J933" s="16">
        <v>1.32E-2</v>
      </c>
      <c r="K933" s="16">
        <v>4.7000000000000002E-3</v>
      </c>
      <c r="L933" s="16" t="s">
        <v>6</v>
      </c>
      <c r="M933" s="16">
        <v>741</v>
      </c>
      <c r="N933" s="16">
        <v>6.2399999999999997E-2</v>
      </c>
    </row>
    <row r="934" spans="1:14" x14ac:dyDescent="0.25">
      <c r="A934" s="16" t="s">
        <v>75</v>
      </c>
      <c r="B934" s="16">
        <v>9.9962999999999997</v>
      </c>
      <c r="C934" s="16">
        <v>3.05</v>
      </c>
      <c r="D934" s="16">
        <v>1.3615999999999999</v>
      </c>
      <c r="E934" s="16">
        <v>2.2400000000000002</v>
      </c>
      <c r="F934" s="16">
        <v>0</v>
      </c>
      <c r="G934" s="16">
        <v>2.1333000000000002</v>
      </c>
      <c r="H934" s="16">
        <v>1.5E-3</v>
      </c>
      <c r="I934" s="16">
        <v>5.3400000000000003E-2</v>
      </c>
      <c r="J934" s="16">
        <v>5.3199999999999997E-2</v>
      </c>
      <c r="K934" s="16">
        <v>1.9300000000000001E-2</v>
      </c>
      <c r="L934" s="16" t="s">
        <v>5</v>
      </c>
      <c r="M934" s="16">
        <v>798</v>
      </c>
      <c r="N934" s="16">
        <v>7.0000000000000007E-2</v>
      </c>
    </row>
    <row r="935" spans="1:14" x14ac:dyDescent="0.25">
      <c r="A935" s="16" t="s">
        <v>76</v>
      </c>
      <c r="B935" s="16">
        <v>9.9962999999999997</v>
      </c>
      <c r="C935" s="16">
        <v>6488.799</v>
      </c>
      <c r="D935" s="16">
        <v>74.555899999999994</v>
      </c>
      <c r="E935" s="16">
        <v>87.032700000000006</v>
      </c>
      <c r="F935" s="16">
        <v>0</v>
      </c>
      <c r="G935" s="16">
        <v>79.120699999999999</v>
      </c>
      <c r="H935" s="16">
        <v>2.1223999999999998</v>
      </c>
      <c r="I935" s="16">
        <v>38.153300000000002</v>
      </c>
      <c r="J935" s="16">
        <v>38.009900000000002</v>
      </c>
      <c r="K935" s="16">
        <v>18.892099999999999</v>
      </c>
      <c r="L935" s="16" t="s">
        <v>4</v>
      </c>
      <c r="M935" s="16">
        <v>518</v>
      </c>
      <c r="N935" s="16">
        <v>0.38090000000000002</v>
      </c>
    </row>
    <row r="936" spans="1:14" x14ac:dyDescent="0.25">
      <c r="A936" s="16" t="s">
        <v>77</v>
      </c>
      <c r="B936" s="16">
        <v>9.9962999999999997</v>
      </c>
      <c r="C936" s="16">
        <v>18.6678</v>
      </c>
      <c r="D936" s="16">
        <v>0.98939999999999995</v>
      </c>
      <c r="E936" s="16">
        <v>18.868600000000001</v>
      </c>
      <c r="F936" s="16">
        <v>20.801400000000001</v>
      </c>
      <c r="G936" s="16">
        <v>16.767600000000002</v>
      </c>
      <c r="H936" s="16">
        <v>0</v>
      </c>
      <c r="I936" s="16">
        <v>0</v>
      </c>
      <c r="J936" s="16">
        <v>0</v>
      </c>
      <c r="K936" s="16">
        <v>0</v>
      </c>
      <c r="L936" s="16" t="s">
        <v>8</v>
      </c>
      <c r="N936" s="16">
        <v>-1E-4</v>
      </c>
    </row>
    <row r="937" spans="1:14" x14ac:dyDescent="0.25">
      <c r="A937" s="16" t="s">
        <v>78</v>
      </c>
      <c r="B937" s="16">
        <v>9.9962999999999997</v>
      </c>
      <c r="C937" s="16">
        <v>2.85</v>
      </c>
      <c r="D937" s="16">
        <v>1.1640999999999999</v>
      </c>
      <c r="E937" s="16">
        <v>2.4481999999999999</v>
      </c>
      <c r="F937" s="16">
        <v>2.5</v>
      </c>
      <c r="G937" s="16">
        <v>2.4</v>
      </c>
      <c r="H937" s="16">
        <v>4.0000000000000002E-4</v>
      </c>
      <c r="I937" s="16">
        <v>5.1000000000000004E-3</v>
      </c>
      <c r="J937" s="16">
        <v>5.1000000000000004E-3</v>
      </c>
      <c r="K937" s="16">
        <v>3.2000000000000002E-3</v>
      </c>
      <c r="L937" s="16" t="s">
        <v>13</v>
      </c>
      <c r="M937" s="16">
        <v>232</v>
      </c>
      <c r="N937" s="16">
        <v>1.9699999999999999E-2</v>
      </c>
    </row>
    <row r="938" spans="1:14" x14ac:dyDescent="0.25">
      <c r="A938" s="16" t="s">
        <v>79</v>
      </c>
      <c r="B938" s="16">
        <v>9.9962999999999997</v>
      </c>
      <c r="C938" s="16">
        <v>23.5352</v>
      </c>
      <c r="D938" s="16">
        <v>1.9832000000000001</v>
      </c>
      <c r="E938" s="16">
        <v>11.867100000000001</v>
      </c>
      <c r="F938" s="16">
        <v>0</v>
      </c>
      <c r="G938" s="16">
        <v>11.867100000000001</v>
      </c>
      <c r="H938" s="16">
        <v>3.8999999999999998E-3</v>
      </c>
      <c r="I938" s="16">
        <v>0.2165</v>
      </c>
      <c r="J938" s="16">
        <v>0.2157</v>
      </c>
      <c r="K938" s="16">
        <v>4.9000000000000002E-2</v>
      </c>
      <c r="L938" s="16" t="s">
        <v>7</v>
      </c>
      <c r="M938" s="16">
        <v>596</v>
      </c>
      <c r="N938" s="16">
        <v>6.0499999999999998E-2</v>
      </c>
    </row>
    <row r="939" spans="1:14" x14ac:dyDescent="0.25">
      <c r="A939" s="16" t="s">
        <v>80</v>
      </c>
      <c r="B939" s="16">
        <v>9.9962999999999997</v>
      </c>
      <c r="C939" s="16">
        <v>53.259399999999999</v>
      </c>
      <c r="D939" s="16">
        <v>1.5157</v>
      </c>
      <c r="E939" s="16">
        <v>35.138100000000001</v>
      </c>
      <c r="F939" s="16">
        <v>41.338999999999999</v>
      </c>
      <c r="G939" s="16">
        <v>0</v>
      </c>
      <c r="H939" s="16">
        <v>1.09E-2</v>
      </c>
      <c r="I939" s="16">
        <v>0.1246</v>
      </c>
      <c r="J939" s="16">
        <v>0.1241</v>
      </c>
      <c r="K939" s="16">
        <v>0.1075</v>
      </c>
      <c r="L939" s="16" t="s">
        <v>1</v>
      </c>
      <c r="M939" s="16">
        <v>425</v>
      </c>
      <c r="N939" s="16">
        <v>4.0500000000000001E-2</v>
      </c>
    </row>
    <row r="940" spans="1:14" x14ac:dyDescent="0.25">
      <c r="A940" s="16" t="s">
        <v>81</v>
      </c>
      <c r="B940" s="16">
        <v>9.9962999999999997</v>
      </c>
      <c r="C940" s="16">
        <v>45.906999999999996</v>
      </c>
      <c r="D940" s="16">
        <v>4.0403000000000002</v>
      </c>
      <c r="E940" s="16">
        <v>11.3622</v>
      </c>
      <c r="F940" s="16">
        <v>13.3673</v>
      </c>
      <c r="G940" s="16">
        <v>0</v>
      </c>
      <c r="H940" s="16">
        <v>2.2700000000000001E-2</v>
      </c>
      <c r="I940" s="16">
        <v>0.25030000000000002</v>
      </c>
      <c r="J940" s="16">
        <v>0.24940000000000001</v>
      </c>
      <c r="K940" s="16">
        <v>0.16039999999999999</v>
      </c>
      <c r="L940" s="16" t="s">
        <v>12</v>
      </c>
      <c r="M940" s="16">
        <v>228</v>
      </c>
      <c r="N940" s="16">
        <v>3.0099999999999998E-2</v>
      </c>
    </row>
    <row r="941" spans="1:14" x14ac:dyDescent="0.25">
      <c r="A941" s="16" t="s">
        <v>82</v>
      </c>
      <c r="B941" s="16">
        <v>9.9962999999999997</v>
      </c>
      <c r="C941" s="16">
        <v>9.2669999999999995</v>
      </c>
      <c r="D941" s="16">
        <v>0.88370000000000004</v>
      </c>
      <c r="E941" s="16">
        <v>10.487</v>
      </c>
      <c r="F941" s="16">
        <v>0</v>
      </c>
      <c r="G941" s="16">
        <v>9.5335999999999999</v>
      </c>
      <c r="H941" s="16">
        <v>-6.9999999999999999E-4</v>
      </c>
      <c r="I941" s="16">
        <v>0</v>
      </c>
      <c r="J941" s="16">
        <v>0</v>
      </c>
      <c r="K941" s="16">
        <v>0</v>
      </c>
      <c r="L941" s="16" t="s">
        <v>2</v>
      </c>
      <c r="N941" s="16">
        <v>0</v>
      </c>
    </row>
    <row r="942" spans="1:14" x14ac:dyDescent="0.25">
      <c r="A942" s="16" t="s">
        <v>83</v>
      </c>
      <c r="I942" s="16">
        <v>48.3964</v>
      </c>
      <c r="J942" s="16">
        <v>48.214399999999998</v>
      </c>
      <c r="K942" s="16">
        <v>60.030299999999997</v>
      </c>
    </row>
    <row r="943" spans="1:14" x14ac:dyDescent="0.25">
      <c r="A943" s="16" t="s">
        <v>84</v>
      </c>
      <c r="I943" s="16">
        <v>12</v>
      </c>
      <c r="J943" s="16">
        <v>12</v>
      </c>
      <c r="K943" s="16">
        <v>19.827999999999999</v>
      </c>
      <c r="L943" s="16" t="s">
        <v>10</v>
      </c>
    </row>
    <row r="944" spans="1:14" x14ac:dyDescent="0.25">
      <c r="A944" s="16" t="s">
        <v>14</v>
      </c>
      <c r="I944" s="16">
        <v>100.3321</v>
      </c>
      <c r="J944" s="16">
        <v>100</v>
      </c>
      <c r="K944" s="16">
        <v>100</v>
      </c>
    </row>
    <row r="945" spans="1:2" x14ac:dyDescent="0.25">
      <c r="A945" s="16" t="s">
        <v>0</v>
      </c>
      <c r="B945" s="16" t="s">
        <v>97</v>
      </c>
    </row>
    <row r="946" spans="1:2" x14ac:dyDescent="0.25">
      <c r="A946" s="16" t="s">
        <v>3</v>
      </c>
      <c r="B946" s="16">
        <v>1.6876</v>
      </c>
    </row>
    <row r="947" spans="1:2" x14ac:dyDescent="0.25">
      <c r="A947" s="16" t="s">
        <v>9</v>
      </c>
      <c r="B947" s="16">
        <v>0.18029999999999999</v>
      </c>
    </row>
    <row r="948" spans="1:2" x14ac:dyDescent="0.25">
      <c r="A948" s="16" t="s">
        <v>11</v>
      </c>
      <c r="B948" s="16">
        <v>1.3100000000000001E-2</v>
      </c>
    </row>
    <row r="949" spans="1:2" x14ac:dyDescent="0.25">
      <c r="A949" s="16" t="s">
        <v>6</v>
      </c>
      <c r="B949" s="16">
        <v>1.7100000000000001E-2</v>
      </c>
    </row>
    <row r="950" spans="1:2" x14ac:dyDescent="0.25">
      <c r="A950" s="16" t="s">
        <v>5</v>
      </c>
      <c r="B950" s="16">
        <v>6.8900000000000003E-2</v>
      </c>
    </row>
    <row r="951" spans="1:2" x14ac:dyDescent="0.25">
      <c r="A951" s="16" t="s">
        <v>4</v>
      </c>
      <c r="B951" s="16">
        <v>53.384099999999997</v>
      </c>
    </row>
    <row r="952" spans="1:2" x14ac:dyDescent="0.25">
      <c r="A952" s="16" t="s">
        <v>8</v>
      </c>
      <c r="B952" s="16">
        <v>0</v>
      </c>
    </row>
    <row r="953" spans="1:2" x14ac:dyDescent="0.25">
      <c r="A953" s="16" t="s">
        <v>13</v>
      </c>
      <c r="B953" s="16">
        <v>1.2800000000000001E-2</v>
      </c>
    </row>
    <row r="954" spans="1:2" x14ac:dyDescent="0.25">
      <c r="A954" s="16" t="s">
        <v>7</v>
      </c>
      <c r="B954" s="16">
        <v>0.25609999999999999</v>
      </c>
    </row>
    <row r="955" spans="1:2" x14ac:dyDescent="0.25">
      <c r="A955" s="16" t="s">
        <v>1</v>
      </c>
      <c r="B955" s="16">
        <v>0.16789999999999999</v>
      </c>
    </row>
    <row r="956" spans="1:2" x14ac:dyDescent="0.25">
      <c r="A956" s="16" t="s">
        <v>12</v>
      </c>
      <c r="B956" s="16">
        <v>0.5736</v>
      </c>
    </row>
    <row r="957" spans="1:2" x14ac:dyDescent="0.25">
      <c r="A957" s="16" t="s">
        <v>2</v>
      </c>
      <c r="B957" s="16">
        <v>0</v>
      </c>
    </row>
    <row r="958" spans="1:2" x14ac:dyDescent="0.25">
      <c r="A958" s="16" t="s">
        <v>10</v>
      </c>
      <c r="B958" s="16">
        <v>43.970599999999997</v>
      </c>
    </row>
    <row r="959" spans="1:2" x14ac:dyDescent="0.25">
      <c r="A959" s="16" t="s">
        <v>14</v>
      </c>
      <c r="B959" s="16">
        <v>100.3321</v>
      </c>
    </row>
    <row r="961" spans="1:14" x14ac:dyDescent="0.25">
      <c r="B961" s="16" t="s">
        <v>112</v>
      </c>
    </row>
    <row r="962" spans="1:14" x14ac:dyDescent="0.25">
      <c r="A962" s="16" t="s">
        <v>71</v>
      </c>
      <c r="B962" s="16">
        <v>9.9977999999999998</v>
      </c>
      <c r="C962" s="16">
        <v>72.884200000000007</v>
      </c>
      <c r="D962" s="16">
        <v>11.2349</v>
      </c>
      <c r="E962" s="16">
        <v>6.4873000000000003</v>
      </c>
      <c r="F962" s="16">
        <v>6.5335000000000001</v>
      </c>
      <c r="G962" s="16">
        <v>6.4668000000000001</v>
      </c>
      <c r="H962" s="16">
        <v>8.8999999999999999E-3</v>
      </c>
      <c r="I962" s="16">
        <v>0.70809999999999995</v>
      </c>
      <c r="J962" s="16">
        <v>0.70499999999999996</v>
      </c>
      <c r="K962" s="16">
        <v>0.57909999999999995</v>
      </c>
      <c r="L962" s="16" t="s">
        <v>3</v>
      </c>
      <c r="M962" s="16">
        <v>254</v>
      </c>
      <c r="N962" s="16">
        <v>5.2200000000000003E-2</v>
      </c>
    </row>
    <row r="963" spans="1:14" x14ac:dyDescent="0.25">
      <c r="A963" s="16" t="s">
        <v>72</v>
      </c>
      <c r="B963" s="16">
        <v>9.9977999999999998</v>
      </c>
      <c r="C963" s="16">
        <v>9.5503</v>
      </c>
      <c r="D963" s="16">
        <v>1.0754999999999999</v>
      </c>
      <c r="E963" s="16">
        <v>8.8802000000000003</v>
      </c>
      <c r="F963" s="16">
        <v>0</v>
      </c>
      <c r="G963" s="16">
        <v>7.4001999999999999</v>
      </c>
      <c r="H963" s="16">
        <v>4.0000000000000002E-4</v>
      </c>
      <c r="I963" s="16">
        <v>4.8999999999999998E-3</v>
      </c>
      <c r="J963" s="16">
        <v>4.8999999999999998E-3</v>
      </c>
      <c r="K963" s="16">
        <v>3.5999999999999999E-3</v>
      </c>
      <c r="L963" s="16" t="s">
        <v>9</v>
      </c>
      <c r="M963" s="16">
        <v>305</v>
      </c>
      <c r="N963" s="16">
        <v>2.5600000000000001E-2</v>
      </c>
    </row>
    <row r="964" spans="1:14" x14ac:dyDescent="0.25">
      <c r="A964" s="16" t="s">
        <v>73</v>
      </c>
      <c r="B964" s="16">
        <v>9.9977999999999998</v>
      </c>
      <c r="C964" s="16">
        <v>12.150499999999999</v>
      </c>
      <c r="D964" s="16">
        <v>0.96050000000000002</v>
      </c>
      <c r="E964" s="16">
        <v>12.650499999999999</v>
      </c>
      <c r="F964" s="16">
        <v>0</v>
      </c>
      <c r="G964" s="16">
        <v>11.500400000000001</v>
      </c>
      <c r="H964" s="16">
        <v>-1E-4</v>
      </c>
      <c r="I964" s="16">
        <v>0</v>
      </c>
      <c r="J964" s="16">
        <v>0</v>
      </c>
      <c r="K964" s="16">
        <v>0</v>
      </c>
      <c r="L964" s="16" t="s">
        <v>11</v>
      </c>
      <c r="N964" s="16">
        <v>-1E-4</v>
      </c>
    </row>
    <row r="965" spans="1:14" x14ac:dyDescent="0.25">
      <c r="A965" s="16" t="s">
        <v>74</v>
      </c>
      <c r="B965" s="16">
        <v>9.9977999999999998</v>
      </c>
      <c r="C965" s="16">
        <v>2.85</v>
      </c>
      <c r="D965" s="16">
        <v>1.0179</v>
      </c>
      <c r="E965" s="16">
        <v>2.8</v>
      </c>
      <c r="F965" s="16">
        <v>0</v>
      </c>
      <c r="G965" s="16">
        <v>2.6667000000000001</v>
      </c>
      <c r="H965" s="16">
        <v>0</v>
      </c>
      <c r="I965" s="16">
        <v>3.0000000000000001E-3</v>
      </c>
      <c r="J965" s="16">
        <v>3.0000000000000001E-3</v>
      </c>
      <c r="K965" s="16">
        <v>1.1000000000000001E-3</v>
      </c>
      <c r="L965" s="16" t="s">
        <v>6</v>
      </c>
      <c r="M965" s="16">
        <v>809</v>
      </c>
      <c r="N965" s="16">
        <v>6.7299999999999999E-2</v>
      </c>
    </row>
    <row r="966" spans="1:14" x14ac:dyDescent="0.25">
      <c r="A966" s="16" t="s">
        <v>75</v>
      </c>
      <c r="B966" s="16">
        <v>9.9977999999999998</v>
      </c>
      <c r="C966" s="16">
        <v>3.0667</v>
      </c>
      <c r="D966" s="16">
        <v>1.2885</v>
      </c>
      <c r="E966" s="16">
        <v>2.38</v>
      </c>
      <c r="F966" s="16">
        <v>0</v>
      </c>
      <c r="G966" s="16">
        <v>2.2667000000000002</v>
      </c>
      <c r="H966" s="16">
        <v>1.1999999999999999E-3</v>
      </c>
      <c r="I966" s="16">
        <v>4.5199999999999997E-2</v>
      </c>
      <c r="J966" s="16">
        <v>4.4999999999999998E-2</v>
      </c>
      <c r="K966" s="16">
        <v>1.6400000000000001E-2</v>
      </c>
      <c r="L966" s="16" t="s">
        <v>5</v>
      </c>
      <c r="M966" s="16">
        <v>822</v>
      </c>
      <c r="N966" s="16">
        <v>7.1400000000000005E-2</v>
      </c>
    </row>
    <row r="967" spans="1:14" x14ac:dyDescent="0.25">
      <c r="A967" s="16" t="s">
        <v>76</v>
      </c>
      <c r="B967" s="16">
        <v>9.9977999999999998</v>
      </c>
      <c r="C967" s="16">
        <v>6574.0929999999998</v>
      </c>
      <c r="D967" s="16">
        <v>78.48</v>
      </c>
      <c r="E967" s="16">
        <v>83.767700000000005</v>
      </c>
      <c r="F967" s="16">
        <v>0</v>
      </c>
      <c r="G967" s="16">
        <v>76.152500000000003</v>
      </c>
      <c r="H967" s="16">
        <v>2.1515</v>
      </c>
      <c r="I967" s="16">
        <v>38.650700000000001</v>
      </c>
      <c r="J967" s="16">
        <v>38.4818</v>
      </c>
      <c r="K967" s="16">
        <v>19.1706</v>
      </c>
      <c r="L967" s="16" t="s">
        <v>4</v>
      </c>
      <c r="M967" s="16">
        <v>508</v>
      </c>
      <c r="N967" s="16">
        <v>0.38450000000000001</v>
      </c>
    </row>
    <row r="968" spans="1:14" x14ac:dyDescent="0.25">
      <c r="A968" s="16" t="s">
        <v>77</v>
      </c>
      <c r="B968" s="16">
        <v>9.9977999999999998</v>
      </c>
      <c r="C968" s="16">
        <v>18.317799999999998</v>
      </c>
      <c r="D968" s="16">
        <v>1.0078</v>
      </c>
      <c r="E968" s="16">
        <v>18.176100000000002</v>
      </c>
      <c r="F968" s="16">
        <v>19.901299999999999</v>
      </c>
      <c r="G968" s="16">
        <v>16.300899999999999</v>
      </c>
      <c r="H968" s="16">
        <v>0</v>
      </c>
      <c r="I968" s="16">
        <v>2.2000000000000001E-3</v>
      </c>
      <c r="J968" s="16">
        <v>2.2000000000000001E-3</v>
      </c>
      <c r="K968" s="16">
        <v>2.9999999999999997E-4</v>
      </c>
      <c r="L968" s="16" t="s">
        <v>8</v>
      </c>
      <c r="M968" s="16">
        <v>439</v>
      </c>
      <c r="N968" s="16">
        <v>3.6600000000000001E-2</v>
      </c>
    </row>
    <row r="969" spans="1:14" x14ac:dyDescent="0.25">
      <c r="A969" s="16" t="s">
        <v>78</v>
      </c>
      <c r="B969" s="16">
        <v>9.9977999999999998</v>
      </c>
      <c r="C969" s="16">
        <v>2.5</v>
      </c>
      <c r="D969" s="16">
        <v>1.0353000000000001</v>
      </c>
      <c r="E969" s="16">
        <v>2.4148000000000001</v>
      </c>
      <c r="F969" s="16">
        <v>3.4</v>
      </c>
      <c r="G969" s="16">
        <v>1.5</v>
      </c>
      <c r="H969" s="16">
        <v>1E-4</v>
      </c>
      <c r="I969" s="16">
        <v>1.1000000000000001E-3</v>
      </c>
      <c r="J969" s="16">
        <v>1.1000000000000001E-3</v>
      </c>
      <c r="K969" s="16">
        <v>6.9999999999999999E-4</v>
      </c>
      <c r="L969" s="16" t="s">
        <v>13</v>
      </c>
      <c r="M969" s="16">
        <v>230</v>
      </c>
      <c r="N969" s="16">
        <v>1.9E-2</v>
      </c>
    </row>
    <row r="970" spans="1:14" x14ac:dyDescent="0.25">
      <c r="A970" s="16" t="s">
        <v>79</v>
      </c>
      <c r="B970" s="16">
        <v>9.9977999999999998</v>
      </c>
      <c r="C970" s="16">
        <v>26.669</v>
      </c>
      <c r="D970" s="16">
        <v>2.2101000000000002</v>
      </c>
      <c r="E970" s="16">
        <v>12.0672</v>
      </c>
      <c r="F970" s="16">
        <v>0</v>
      </c>
      <c r="G970" s="16">
        <v>12.0672</v>
      </c>
      <c r="H970" s="16">
        <v>4.8999999999999998E-3</v>
      </c>
      <c r="I970" s="16">
        <v>0.27029999999999998</v>
      </c>
      <c r="J970" s="16">
        <v>0.26910000000000001</v>
      </c>
      <c r="K970" s="16">
        <v>6.13E-2</v>
      </c>
      <c r="L970" s="16" t="s">
        <v>7</v>
      </c>
      <c r="M970" s="16">
        <v>600</v>
      </c>
      <c r="N970" s="16">
        <v>6.3100000000000003E-2</v>
      </c>
    </row>
    <row r="971" spans="1:14" x14ac:dyDescent="0.25">
      <c r="A971" s="16" t="s">
        <v>80</v>
      </c>
      <c r="B971" s="16">
        <v>9.9977999999999998</v>
      </c>
      <c r="C971" s="16">
        <v>50.708500000000001</v>
      </c>
      <c r="D971" s="16">
        <v>1.4247000000000001</v>
      </c>
      <c r="E971" s="16">
        <v>35.5916</v>
      </c>
      <c r="F971" s="16">
        <v>41.872500000000002</v>
      </c>
      <c r="G971" s="16">
        <v>0</v>
      </c>
      <c r="H971" s="16">
        <v>9.1000000000000004E-3</v>
      </c>
      <c r="I971" s="16">
        <v>0.1041</v>
      </c>
      <c r="J971" s="16">
        <v>0.1036</v>
      </c>
      <c r="K971" s="16">
        <v>0.09</v>
      </c>
      <c r="L971" s="16" t="s">
        <v>1</v>
      </c>
      <c r="M971" s="16">
        <v>428</v>
      </c>
      <c r="N971" s="16">
        <v>3.9899999999999998E-2</v>
      </c>
    </row>
    <row r="972" spans="1:14" x14ac:dyDescent="0.25">
      <c r="A972" s="16" t="s">
        <v>81</v>
      </c>
      <c r="B972" s="16">
        <v>9.9977999999999998</v>
      </c>
      <c r="C972" s="16">
        <v>50.4084</v>
      </c>
      <c r="D972" s="16">
        <v>3.91</v>
      </c>
      <c r="E972" s="16">
        <v>12.892300000000001</v>
      </c>
      <c r="F972" s="16">
        <v>15.167400000000001</v>
      </c>
      <c r="G972" s="16">
        <v>0</v>
      </c>
      <c r="H972" s="16">
        <v>2.46E-2</v>
      </c>
      <c r="I972" s="16">
        <v>0.27129999999999999</v>
      </c>
      <c r="J972" s="16">
        <v>0.2702</v>
      </c>
      <c r="K972" s="16">
        <v>0.1741</v>
      </c>
      <c r="L972" s="16" t="s">
        <v>12</v>
      </c>
      <c r="M972" s="16">
        <v>242</v>
      </c>
      <c r="N972" s="16">
        <v>3.1600000000000003E-2</v>
      </c>
    </row>
    <row r="973" spans="1:14" x14ac:dyDescent="0.25">
      <c r="A973" s="16" t="s">
        <v>82</v>
      </c>
      <c r="B973" s="16">
        <v>9.9977999999999998</v>
      </c>
      <c r="C973" s="16">
        <v>9.2669999999999995</v>
      </c>
      <c r="D973" s="16">
        <v>1.0443</v>
      </c>
      <c r="E973" s="16">
        <v>8.8735999999999997</v>
      </c>
      <c r="F973" s="16">
        <v>0</v>
      </c>
      <c r="G973" s="16">
        <v>8.0669000000000004</v>
      </c>
      <c r="H973" s="16">
        <v>2.0000000000000001E-4</v>
      </c>
      <c r="I973" s="16">
        <v>2.3999999999999998E-3</v>
      </c>
      <c r="J973" s="16">
        <v>2.3999999999999998E-3</v>
      </c>
      <c r="K973" s="16">
        <v>1.1999999999999999E-3</v>
      </c>
      <c r="L973" s="16" t="s">
        <v>2</v>
      </c>
      <c r="M973" s="16">
        <v>211</v>
      </c>
      <c r="N973" s="16">
        <v>1.77E-2</v>
      </c>
    </row>
    <row r="974" spans="1:14" x14ac:dyDescent="0.25">
      <c r="A974" s="16" t="s">
        <v>83</v>
      </c>
      <c r="I974" s="16">
        <v>48.322800000000001</v>
      </c>
      <c r="J974" s="16">
        <v>48.111699999999999</v>
      </c>
      <c r="K974" s="16">
        <v>60.040100000000002</v>
      </c>
    </row>
    <row r="975" spans="1:14" x14ac:dyDescent="0.25">
      <c r="A975" s="16" t="s">
        <v>84</v>
      </c>
      <c r="I975" s="16">
        <v>12</v>
      </c>
      <c r="J975" s="16">
        <v>12</v>
      </c>
      <c r="K975" s="16">
        <v>19.8614</v>
      </c>
      <c r="L975" s="16" t="s">
        <v>10</v>
      </c>
    </row>
    <row r="976" spans="1:14" x14ac:dyDescent="0.25">
      <c r="A976" s="16" t="s">
        <v>14</v>
      </c>
      <c r="I976" s="16">
        <v>100.3861</v>
      </c>
      <c r="J976" s="16">
        <v>100</v>
      </c>
      <c r="K976" s="16">
        <v>100</v>
      </c>
    </row>
    <row r="977" spans="1:2" x14ac:dyDescent="0.25">
      <c r="A977" s="16" t="s">
        <v>0</v>
      </c>
      <c r="B977" s="16" t="s">
        <v>97</v>
      </c>
    </row>
    <row r="978" spans="1:2" x14ac:dyDescent="0.25">
      <c r="A978" s="16" t="s">
        <v>3</v>
      </c>
      <c r="B978" s="16">
        <v>1.1741999999999999</v>
      </c>
    </row>
    <row r="979" spans="1:2" x14ac:dyDescent="0.25">
      <c r="A979" s="16" t="s">
        <v>9</v>
      </c>
      <c r="B979" s="16">
        <v>9.2999999999999992E-3</v>
      </c>
    </row>
    <row r="980" spans="1:2" x14ac:dyDescent="0.25">
      <c r="A980" s="16" t="s">
        <v>11</v>
      </c>
      <c r="B980" s="16">
        <v>0</v>
      </c>
    </row>
    <row r="981" spans="1:2" x14ac:dyDescent="0.25">
      <c r="A981" s="16" t="s">
        <v>6</v>
      </c>
      <c r="B981" s="16">
        <v>3.8E-3</v>
      </c>
    </row>
    <row r="982" spans="1:2" x14ac:dyDescent="0.25">
      <c r="A982" s="16" t="s">
        <v>5</v>
      </c>
      <c r="B982" s="16">
        <v>5.8400000000000001E-2</v>
      </c>
    </row>
    <row r="983" spans="1:2" x14ac:dyDescent="0.25">
      <c r="A983" s="16" t="s">
        <v>4</v>
      </c>
      <c r="B983" s="16">
        <v>54.08</v>
      </c>
    </row>
    <row r="984" spans="1:2" x14ac:dyDescent="0.25">
      <c r="A984" s="16" t="s">
        <v>8</v>
      </c>
      <c r="B984" s="16">
        <v>2.5000000000000001E-3</v>
      </c>
    </row>
    <row r="985" spans="1:2" x14ac:dyDescent="0.25">
      <c r="A985" s="16" t="s">
        <v>13</v>
      </c>
      <c r="B985" s="16">
        <v>2.7000000000000001E-3</v>
      </c>
    </row>
    <row r="986" spans="1:2" x14ac:dyDescent="0.25">
      <c r="A986" s="16" t="s">
        <v>7</v>
      </c>
      <c r="B986" s="16">
        <v>0.3196</v>
      </c>
    </row>
    <row r="987" spans="1:2" x14ac:dyDescent="0.25">
      <c r="A987" s="16" t="s">
        <v>1</v>
      </c>
      <c r="B987" s="16">
        <v>0.14030000000000001</v>
      </c>
    </row>
    <row r="988" spans="1:2" x14ac:dyDescent="0.25">
      <c r="A988" s="16" t="s">
        <v>12</v>
      </c>
      <c r="B988" s="16">
        <v>0.62170000000000003</v>
      </c>
    </row>
    <row r="989" spans="1:2" x14ac:dyDescent="0.25">
      <c r="A989" s="16" t="s">
        <v>2</v>
      </c>
      <c r="B989" s="16">
        <v>2.8999999999999998E-3</v>
      </c>
    </row>
    <row r="990" spans="1:2" x14ac:dyDescent="0.25">
      <c r="A990" s="16" t="s">
        <v>10</v>
      </c>
      <c r="B990" s="16">
        <v>43.970599999999997</v>
      </c>
    </row>
    <row r="991" spans="1:2" x14ac:dyDescent="0.25">
      <c r="A991" s="16" t="s">
        <v>14</v>
      </c>
      <c r="B991" s="16">
        <v>100.3861</v>
      </c>
    </row>
    <row r="993" spans="1:14" x14ac:dyDescent="0.25">
      <c r="B993" s="16" t="s">
        <v>113</v>
      </c>
    </row>
    <row r="994" spans="1:14" x14ac:dyDescent="0.25">
      <c r="A994" s="16" t="s">
        <v>71</v>
      </c>
      <c r="B994" s="16">
        <v>9.9840999999999998</v>
      </c>
      <c r="C994" s="16">
        <v>74.885199999999998</v>
      </c>
      <c r="D994" s="16">
        <v>10.6121</v>
      </c>
      <c r="E994" s="16">
        <v>7.0566000000000004</v>
      </c>
      <c r="F994" s="16">
        <v>9.1335999999999995</v>
      </c>
      <c r="G994" s="16">
        <v>6.1334999999999997</v>
      </c>
      <c r="H994" s="16">
        <v>9.1000000000000004E-3</v>
      </c>
      <c r="I994" s="16">
        <v>0.72460000000000002</v>
      </c>
      <c r="J994" s="16">
        <v>0.72130000000000005</v>
      </c>
      <c r="K994" s="16">
        <v>0.5927</v>
      </c>
      <c r="L994" s="16" t="s">
        <v>3</v>
      </c>
      <c r="M994" s="16">
        <v>265</v>
      </c>
      <c r="N994" s="16">
        <v>5.3100000000000001E-2</v>
      </c>
    </row>
    <row r="995" spans="1:14" x14ac:dyDescent="0.25">
      <c r="A995" s="16" t="s">
        <v>72</v>
      </c>
      <c r="B995" s="16">
        <v>9.9840999999999998</v>
      </c>
      <c r="C995" s="16">
        <v>9.8003</v>
      </c>
      <c r="D995" s="16">
        <v>0.96079999999999999</v>
      </c>
      <c r="E995" s="16">
        <v>10.2003</v>
      </c>
      <c r="F995" s="16">
        <v>0</v>
      </c>
      <c r="G995" s="16">
        <v>8.5001999999999995</v>
      </c>
      <c r="H995" s="16">
        <v>-2.9999999999999997E-4</v>
      </c>
      <c r="I995" s="16">
        <v>0</v>
      </c>
      <c r="J995" s="16">
        <v>0</v>
      </c>
      <c r="K995" s="16">
        <v>0</v>
      </c>
      <c r="L995" s="16" t="s">
        <v>9</v>
      </c>
      <c r="N995" s="16">
        <v>-1E-4</v>
      </c>
    </row>
    <row r="996" spans="1:14" x14ac:dyDescent="0.25">
      <c r="A996" s="16" t="s">
        <v>73</v>
      </c>
      <c r="B996" s="16">
        <v>9.9840999999999998</v>
      </c>
      <c r="C996" s="16">
        <v>12.250500000000001</v>
      </c>
      <c r="D996" s="16">
        <v>0.98550000000000004</v>
      </c>
      <c r="E996" s="16">
        <v>12.4305</v>
      </c>
      <c r="F996" s="16">
        <v>0</v>
      </c>
      <c r="G996" s="16">
        <v>11.3004</v>
      </c>
      <c r="H996" s="16">
        <v>0</v>
      </c>
      <c r="I996" s="16">
        <v>0</v>
      </c>
      <c r="J996" s="16">
        <v>0</v>
      </c>
      <c r="K996" s="16">
        <v>0</v>
      </c>
      <c r="L996" s="16" t="s">
        <v>11</v>
      </c>
      <c r="N996" s="16">
        <v>-2.0000000000000001E-4</v>
      </c>
    </row>
    <row r="997" spans="1:14" x14ac:dyDescent="0.25">
      <c r="A997" s="16" t="s">
        <v>74</v>
      </c>
      <c r="B997" s="16">
        <v>9.9840999999999998</v>
      </c>
      <c r="C997" s="16">
        <v>2.7166999999999999</v>
      </c>
      <c r="D997" s="16">
        <v>0.79200000000000004</v>
      </c>
      <c r="E997" s="16">
        <v>3.43</v>
      </c>
      <c r="F997" s="16">
        <v>0</v>
      </c>
      <c r="G997" s="16">
        <v>3.2667000000000002</v>
      </c>
      <c r="H997" s="16">
        <v>-5.0000000000000001E-4</v>
      </c>
      <c r="I997" s="16">
        <v>0</v>
      </c>
      <c r="J997" s="16">
        <v>0</v>
      </c>
      <c r="K997" s="16">
        <v>0</v>
      </c>
      <c r="L997" s="16" t="s">
        <v>6</v>
      </c>
      <c r="N997" s="16">
        <v>0</v>
      </c>
    </row>
    <row r="998" spans="1:14" x14ac:dyDescent="0.25">
      <c r="A998" s="16" t="s">
        <v>75</v>
      </c>
      <c r="B998" s="16">
        <v>9.9840999999999998</v>
      </c>
      <c r="C998" s="16">
        <v>2.85</v>
      </c>
      <c r="D998" s="16">
        <v>1.2338</v>
      </c>
      <c r="E998" s="16">
        <v>2.31</v>
      </c>
      <c r="F998" s="16">
        <v>0</v>
      </c>
      <c r="G998" s="16">
        <v>2.2000000000000002</v>
      </c>
      <c r="H998" s="16">
        <v>1E-3</v>
      </c>
      <c r="I998" s="16">
        <v>3.56E-2</v>
      </c>
      <c r="J998" s="16">
        <v>3.5499999999999997E-2</v>
      </c>
      <c r="K998" s="16">
        <v>1.29E-2</v>
      </c>
      <c r="L998" s="16" t="s">
        <v>5</v>
      </c>
      <c r="M998" s="16">
        <v>811</v>
      </c>
      <c r="N998" s="16">
        <v>6.9800000000000001E-2</v>
      </c>
    </row>
    <row r="999" spans="1:14" x14ac:dyDescent="0.25">
      <c r="A999" s="16" t="s">
        <v>76</v>
      </c>
      <c r="B999" s="16">
        <v>9.9840999999999998</v>
      </c>
      <c r="C999" s="16">
        <v>6576.1809999999996</v>
      </c>
      <c r="D999" s="16">
        <v>75.211100000000002</v>
      </c>
      <c r="E999" s="16">
        <v>87.436300000000003</v>
      </c>
      <c r="F999" s="16">
        <v>0</v>
      </c>
      <c r="G999" s="16">
        <v>79.487499999999997</v>
      </c>
      <c r="H999" s="16">
        <v>2.1539000000000001</v>
      </c>
      <c r="I999" s="16">
        <v>38.691400000000002</v>
      </c>
      <c r="J999" s="16">
        <v>38.517099999999999</v>
      </c>
      <c r="K999" s="16">
        <v>19.192299999999999</v>
      </c>
      <c r="L999" s="16" t="s">
        <v>4</v>
      </c>
      <c r="M999" s="16">
        <v>519</v>
      </c>
      <c r="N999" s="16">
        <v>0.38500000000000001</v>
      </c>
    </row>
    <row r="1000" spans="1:14" x14ac:dyDescent="0.25">
      <c r="A1000" s="16" t="s">
        <v>77</v>
      </c>
      <c r="B1000" s="16">
        <v>9.9840999999999998</v>
      </c>
      <c r="C1000" s="16">
        <v>20.134699999999999</v>
      </c>
      <c r="D1000" s="16">
        <v>1.0333000000000001</v>
      </c>
      <c r="E1000" s="16">
        <v>19.486699999999999</v>
      </c>
      <c r="F1000" s="16">
        <v>22.601700000000001</v>
      </c>
      <c r="G1000" s="16">
        <v>16.100899999999999</v>
      </c>
      <c r="H1000" s="16">
        <v>1E-4</v>
      </c>
      <c r="I1000" s="16">
        <v>1.0200000000000001E-2</v>
      </c>
      <c r="J1000" s="16">
        <v>1.01E-2</v>
      </c>
      <c r="K1000" s="16">
        <v>1.5E-3</v>
      </c>
      <c r="L1000" s="16" t="s">
        <v>8</v>
      </c>
      <c r="M1000" s="16">
        <v>456</v>
      </c>
      <c r="N1000" s="16">
        <v>3.8199999999999998E-2</v>
      </c>
    </row>
    <row r="1001" spans="1:14" x14ac:dyDescent="0.25">
      <c r="A1001" s="16" t="s">
        <v>78</v>
      </c>
      <c r="B1001" s="16">
        <v>9.9840999999999998</v>
      </c>
      <c r="C1001" s="16">
        <v>3.25</v>
      </c>
      <c r="D1001" s="16">
        <v>1.4873000000000001</v>
      </c>
      <c r="E1001" s="16">
        <v>2.1852</v>
      </c>
      <c r="F1001" s="16">
        <v>2.6</v>
      </c>
      <c r="G1001" s="16">
        <v>1.8</v>
      </c>
      <c r="H1001" s="16">
        <v>1E-3</v>
      </c>
      <c r="I1001" s="16">
        <v>1.3599999999999999E-2</v>
      </c>
      <c r="J1001" s="16">
        <v>1.35E-2</v>
      </c>
      <c r="K1001" s="16">
        <v>8.3999999999999995E-3</v>
      </c>
      <c r="L1001" s="16" t="s">
        <v>13</v>
      </c>
      <c r="M1001" s="16">
        <v>219</v>
      </c>
      <c r="N1001" s="16">
        <v>0.02</v>
      </c>
    </row>
    <row r="1002" spans="1:14" x14ac:dyDescent="0.25">
      <c r="A1002" s="16" t="s">
        <v>79</v>
      </c>
      <c r="B1002" s="16">
        <v>9.9840999999999998</v>
      </c>
      <c r="C1002" s="16">
        <v>27.202400000000001</v>
      </c>
      <c r="D1002" s="16">
        <v>2.2235</v>
      </c>
      <c r="E1002" s="16">
        <v>12.2338</v>
      </c>
      <c r="F1002" s="16">
        <v>0</v>
      </c>
      <c r="G1002" s="16">
        <v>12.2338</v>
      </c>
      <c r="H1002" s="16">
        <v>5.0000000000000001E-3</v>
      </c>
      <c r="I1002" s="16">
        <v>0.27750000000000002</v>
      </c>
      <c r="J1002" s="16">
        <v>0.2762</v>
      </c>
      <c r="K1002" s="16">
        <v>6.3E-2</v>
      </c>
      <c r="L1002" s="16" t="s">
        <v>7</v>
      </c>
      <c r="M1002" s="16">
        <v>605</v>
      </c>
      <c r="N1002" s="16">
        <v>6.3799999999999996E-2</v>
      </c>
    </row>
    <row r="1003" spans="1:14" x14ac:dyDescent="0.25">
      <c r="A1003" s="16" t="s">
        <v>80</v>
      </c>
      <c r="B1003" s="16">
        <v>9.9840999999999998</v>
      </c>
      <c r="C1003" s="16">
        <v>59.4116</v>
      </c>
      <c r="D1003" s="16">
        <v>1.5740000000000001</v>
      </c>
      <c r="E1003" s="16">
        <v>37.7455</v>
      </c>
      <c r="F1003" s="16">
        <v>44.406500000000001</v>
      </c>
      <c r="G1003" s="16">
        <v>0</v>
      </c>
      <c r="H1003" s="16">
        <v>1.2999999999999999E-2</v>
      </c>
      <c r="I1003" s="16">
        <v>0.14940000000000001</v>
      </c>
      <c r="J1003" s="16">
        <v>0.1487</v>
      </c>
      <c r="K1003" s="16">
        <v>0.12920000000000001</v>
      </c>
      <c r="L1003" s="16" t="s">
        <v>1</v>
      </c>
      <c r="M1003" s="16">
        <v>441</v>
      </c>
      <c r="N1003" s="16">
        <v>4.2599999999999999E-2</v>
      </c>
    </row>
    <row r="1004" spans="1:14" x14ac:dyDescent="0.25">
      <c r="A1004" s="16" t="s">
        <v>81</v>
      </c>
      <c r="B1004" s="16">
        <v>9.9840999999999998</v>
      </c>
      <c r="C1004" s="16">
        <v>40.638800000000003</v>
      </c>
      <c r="D1004" s="16">
        <v>3.2671000000000001</v>
      </c>
      <c r="E1004" s="16">
        <v>12.4389</v>
      </c>
      <c r="F1004" s="16">
        <v>14.634</v>
      </c>
      <c r="G1004" s="16">
        <v>0</v>
      </c>
      <c r="H1004" s="16">
        <v>1.8499999999999999E-2</v>
      </c>
      <c r="I1004" s="16">
        <v>0.20430000000000001</v>
      </c>
      <c r="J1004" s="16">
        <v>0.2034</v>
      </c>
      <c r="K1004" s="16">
        <v>0.13109999999999999</v>
      </c>
      <c r="L1004" s="16" t="s">
        <v>12</v>
      </c>
      <c r="M1004" s="16">
        <v>238</v>
      </c>
      <c r="N1004" s="16">
        <v>2.9000000000000001E-2</v>
      </c>
    </row>
    <row r="1005" spans="1:14" x14ac:dyDescent="0.25">
      <c r="A1005" s="16" t="s">
        <v>82</v>
      </c>
      <c r="B1005" s="16">
        <v>9.9840999999999998</v>
      </c>
      <c r="C1005" s="16">
        <v>9.6003000000000007</v>
      </c>
      <c r="D1005" s="16">
        <v>0.9486</v>
      </c>
      <c r="E1005" s="16">
        <v>10.1203</v>
      </c>
      <c r="F1005" s="16">
        <v>0</v>
      </c>
      <c r="G1005" s="16">
        <v>9.2003000000000004</v>
      </c>
      <c r="H1005" s="16">
        <v>-2.9999999999999997E-4</v>
      </c>
      <c r="I1005" s="16">
        <v>0</v>
      </c>
      <c r="J1005" s="16">
        <v>0</v>
      </c>
      <c r="K1005" s="16">
        <v>0</v>
      </c>
      <c r="L1005" s="16" t="s">
        <v>2</v>
      </c>
      <c r="N1005" s="16">
        <v>-1E-4</v>
      </c>
    </row>
    <row r="1006" spans="1:14" x14ac:dyDescent="0.25">
      <c r="A1006" s="16" t="s">
        <v>83</v>
      </c>
      <c r="I1006" s="16">
        <v>48.291600000000003</v>
      </c>
      <c r="J1006" s="16">
        <v>48.074100000000001</v>
      </c>
      <c r="K1006" s="16">
        <v>60.006</v>
      </c>
    </row>
    <row r="1007" spans="1:14" x14ac:dyDescent="0.25">
      <c r="A1007" s="16" t="s">
        <v>84</v>
      </c>
      <c r="I1007" s="16">
        <v>12</v>
      </c>
      <c r="J1007" s="16">
        <v>12</v>
      </c>
      <c r="K1007" s="16">
        <v>19.8629</v>
      </c>
      <c r="L1007" s="16" t="s">
        <v>10</v>
      </c>
    </row>
    <row r="1008" spans="1:14" x14ac:dyDescent="0.25">
      <c r="A1008" s="16" t="s">
        <v>14</v>
      </c>
      <c r="I1008" s="16">
        <v>100.3981</v>
      </c>
      <c r="J1008" s="16">
        <v>100</v>
      </c>
      <c r="K1008" s="16">
        <v>100</v>
      </c>
    </row>
    <row r="1009" spans="1:2" x14ac:dyDescent="0.25">
      <c r="A1009" s="16" t="s">
        <v>0</v>
      </c>
      <c r="B1009" s="16" t="s">
        <v>97</v>
      </c>
    </row>
    <row r="1010" spans="1:2" x14ac:dyDescent="0.25">
      <c r="A1010" s="16" t="s">
        <v>3</v>
      </c>
      <c r="B1010" s="16">
        <v>1.2016</v>
      </c>
    </row>
    <row r="1011" spans="1:2" x14ac:dyDescent="0.25">
      <c r="A1011" s="16" t="s">
        <v>9</v>
      </c>
      <c r="B1011" s="16">
        <v>0</v>
      </c>
    </row>
    <row r="1012" spans="1:2" x14ac:dyDescent="0.25">
      <c r="A1012" s="16" t="s">
        <v>11</v>
      </c>
      <c r="B1012" s="16">
        <v>0</v>
      </c>
    </row>
    <row r="1013" spans="1:2" x14ac:dyDescent="0.25">
      <c r="A1013" s="16" t="s">
        <v>6</v>
      </c>
      <c r="B1013" s="16">
        <v>0</v>
      </c>
    </row>
    <row r="1014" spans="1:2" x14ac:dyDescent="0.25">
      <c r="A1014" s="16" t="s">
        <v>5</v>
      </c>
      <c r="B1014" s="16">
        <v>4.5999999999999999E-2</v>
      </c>
    </row>
    <row r="1015" spans="1:2" x14ac:dyDescent="0.25">
      <c r="A1015" s="16" t="s">
        <v>4</v>
      </c>
      <c r="B1015" s="16">
        <v>54.137</v>
      </c>
    </row>
    <row r="1016" spans="1:2" x14ac:dyDescent="0.25">
      <c r="A1016" s="16" t="s">
        <v>8</v>
      </c>
      <c r="B1016" s="16">
        <v>1.1299999999999999E-2</v>
      </c>
    </row>
    <row r="1017" spans="1:2" x14ac:dyDescent="0.25">
      <c r="A1017" s="16" t="s">
        <v>13</v>
      </c>
      <c r="B1017" s="16">
        <v>3.4000000000000002E-2</v>
      </c>
    </row>
    <row r="1018" spans="1:2" x14ac:dyDescent="0.25">
      <c r="A1018" s="16" t="s">
        <v>7</v>
      </c>
      <c r="B1018" s="16">
        <v>0.32819999999999999</v>
      </c>
    </row>
    <row r="1019" spans="1:2" x14ac:dyDescent="0.25">
      <c r="A1019" s="16" t="s">
        <v>1</v>
      </c>
      <c r="B1019" s="16">
        <v>0.20130000000000001</v>
      </c>
    </row>
    <row r="1020" spans="1:2" x14ac:dyDescent="0.25">
      <c r="A1020" s="16" t="s">
        <v>12</v>
      </c>
      <c r="B1020" s="16">
        <v>0.46810000000000002</v>
      </c>
    </row>
    <row r="1021" spans="1:2" x14ac:dyDescent="0.25">
      <c r="A1021" s="16" t="s">
        <v>2</v>
      </c>
      <c r="B1021" s="16">
        <v>0</v>
      </c>
    </row>
    <row r="1022" spans="1:2" x14ac:dyDescent="0.25">
      <c r="A1022" s="16" t="s">
        <v>10</v>
      </c>
      <c r="B1022" s="16">
        <v>43.970599999999997</v>
      </c>
    </row>
    <row r="1023" spans="1:2" x14ac:dyDescent="0.25">
      <c r="A1023" s="16" t="s">
        <v>14</v>
      </c>
      <c r="B1023" s="16">
        <v>100.3981</v>
      </c>
    </row>
    <row r="1025" spans="1:14" x14ac:dyDescent="0.25">
      <c r="B1025" s="16" t="s">
        <v>114</v>
      </c>
    </row>
    <row r="1026" spans="1:14" x14ac:dyDescent="0.25">
      <c r="A1026" s="16" t="s">
        <v>71</v>
      </c>
      <c r="B1026" s="16">
        <v>10.0222</v>
      </c>
      <c r="C1026" s="16">
        <v>63.079799999999999</v>
      </c>
      <c r="D1026" s="16">
        <v>10.7897</v>
      </c>
      <c r="E1026" s="16">
        <v>5.8463000000000003</v>
      </c>
      <c r="F1026" s="16">
        <v>8.2002000000000006</v>
      </c>
      <c r="G1026" s="16">
        <v>4.8000999999999996</v>
      </c>
      <c r="H1026" s="16">
        <v>7.7000000000000002E-3</v>
      </c>
      <c r="I1026" s="16">
        <v>0.60919999999999996</v>
      </c>
      <c r="J1026" s="16">
        <v>0.60560000000000003</v>
      </c>
      <c r="K1026" s="16">
        <v>0.49840000000000001</v>
      </c>
      <c r="L1026" s="16" t="s">
        <v>3</v>
      </c>
      <c r="M1026" s="16">
        <v>241</v>
      </c>
      <c r="N1026" s="16">
        <v>4.8500000000000001E-2</v>
      </c>
    </row>
    <row r="1027" spans="1:14" x14ac:dyDescent="0.25">
      <c r="A1027" s="16" t="s">
        <v>72</v>
      </c>
      <c r="B1027" s="16">
        <v>10.0222</v>
      </c>
      <c r="C1027" s="16">
        <v>8.8503000000000007</v>
      </c>
      <c r="D1027" s="16">
        <v>0.92190000000000005</v>
      </c>
      <c r="E1027" s="16">
        <v>9.6003000000000007</v>
      </c>
      <c r="F1027" s="16">
        <v>0</v>
      </c>
      <c r="G1027" s="16">
        <v>8.0001999999999995</v>
      </c>
      <c r="H1027" s="16">
        <v>-5.0000000000000001E-4</v>
      </c>
      <c r="I1027" s="16">
        <v>0</v>
      </c>
      <c r="J1027" s="16">
        <v>0</v>
      </c>
      <c r="K1027" s="16">
        <v>0</v>
      </c>
      <c r="L1027" s="16" t="s">
        <v>9</v>
      </c>
      <c r="N1027" s="16">
        <v>0</v>
      </c>
    </row>
    <row r="1028" spans="1:14" x14ac:dyDescent="0.25">
      <c r="A1028" s="16" t="s">
        <v>73</v>
      </c>
      <c r="B1028" s="16">
        <v>10.0222</v>
      </c>
      <c r="C1028" s="16">
        <v>10.8004</v>
      </c>
      <c r="D1028" s="16">
        <v>0.90080000000000005</v>
      </c>
      <c r="E1028" s="16">
        <v>11.990399999999999</v>
      </c>
      <c r="F1028" s="16">
        <v>0</v>
      </c>
      <c r="G1028" s="16">
        <v>10.900399999999999</v>
      </c>
      <c r="H1028" s="16">
        <v>-2.9999999999999997E-4</v>
      </c>
      <c r="I1028" s="16">
        <v>0</v>
      </c>
      <c r="J1028" s="16">
        <v>0</v>
      </c>
      <c r="K1028" s="16">
        <v>0</v>
      </c>
      <c r="L1028" s="16" t="s">
        <v>11</v>
      </c>
      <c r="N1028" s="16">
        <v>0</v>
      </c>
    </row>
    <row r="1029" spans="1:14" x14ac:dyDescent="0.25">
      <c r="A1029" s="16" t="s">
        <v>74</v>
      </c>
      <c r="B1029" s="16">
        <v>10.0222</v>
      </c>
      <c r="C1029" s="16">
        <v>2.4834000000000001</v>
      </c>
      <c r="D1029" s="16">
        <v>0.94599999999999995</v>
      </c>
      <c r="E1029" s="16">
        <v>2.625</v>
      </c>
      <c r="F1029" s="16">
        <v>0</v>
      </c>
      <c r="G1029" s="16">
        <v>2.5</v>
      </c>
      <c r="H1029" s="16">
        <v>-1E-4</v>
      </c>
      <c r="I1029" s="16">
        <v>0</v>
      </c>
      <c r="J1029" s="16">
        <v>0</v>
      </c>
      <c r="K1029" s="16">
        <v>0</v>
      </c>
      <c r="L1029" s="16" t="s">
        <v>6</v>
      </c>
      <c r="N1029" s="16">
        <v>-1E-4</v>
      </c>
    </row>
    <row r="1030" spans="1:14" x14ac:dyDescent="0.25">
      <c r="A1030" s="16" t="s">
        <v>75</v>
      </c>
      <c r="B1030" s="16">
        <v>10.0222</v>
      </c>
      <c r="C1030" s="16">
        <v>2.8834</v>
      </c>
      <c r="D1030" s="16">
        <v>1.4711000000000001</v>
      </c>
      <c r="E1030" s="16">
        <v>1.96</v>
      </c>
      <c r="F1030" s="16">
        <v>0</v>
      </c>
      <c r="G1030" s="16">
        <v>1.8667</v>
      </c>
      <c r="H1030" s="16">
        <v>1.6999999999999999E-3</v>
      </c>
      <c r="I1030" s="16">
        <v>6.0600000000000001E-2</v>
      </c>
      <c r="J1030" s="16">
        <v>6.0299999999999999E-2</v>
      </c>
      <c r="K1030" s="16">
        <v>2.1999999999999999E-2</v>
      </c>
      <c r="L1030" s="16" t="s">
        <v>5</v>
      </c>
      <c r="M1030" s="16">
        <v>745</v>
      </c>
      <c r="N1030" s="16">
        <v>6.6400000000000001E-2</v>
      </c>
    </row>
    <row r="1031" spans="1:14" x14ac:dyDescent="0.25">
      <c r="A1031" s="16" t="s">
        <v>76</v>
      </c>
      <c r="B1031" s="16">
        <v>10.0222</v>
      </c>
      <c r="C1031" s="16">
        <v>6633.9880000000003</v>
      </c>
      <c r="D1031" s="16">
        <v>77.134399999999999</v>
      </c>
      <c r="E1031" s="16">
        <v>86.005499999999998</v>
      </c>
      <c r="F1031" s="16">
        <v>0</v>
      </c>
      <c r="G1031" s="16">
        <v>78.186800000000005</v>
      </c>
      <c r="H1031" s="16">
        <v>2.1652999999999998</v>
      </c>
      <c r="I1031" s="16">
        <v>38.881500000000003</v>
      </c>
      <c r="J1031" s="16">
        <v>38.648899999999998</v>
      </c>
      <c r="K1031" s="16">
        <v>19.2896</v>
      </c>
      <c r="L1031" s="16" t="s">
        <v>4</v>
      </c>
      <c r="M1031" s="16">
        <v>513</v>
      </c>
      <c r="N1031" s="16">
        <v>0.38600000000000001</v>
      </c>
    </row>
    <row r="1032" spans="1:14" x14ac:dyDescent="0.25">
      <c r="A1032" s="16" t="s">
        <v>77</v>
      </c>
      <c r="B1032" s="16">
        <v>10.0222</v>
      </c>
      <c r="C1032" s="16">
        <v>20.151299999999999</v>
      </c>
      <c r="D1032" s="16">
        <v>1.1108</v>
      </c>
      <c r="E1032" s="16">
        <v>18.142099999999999</v>
      </c>
      <c r="F1032" s="16">
        <v>20.2347</v>
      </c>
      <c r="G1032" s="16">
        <v>15.8675</v>
      </c>
      <c r="H1032" s="16">
        <v>4.0000000000000002E-4</v>
      </c>
      <c r="I1032" s="16">
        <v>3.1399999999999997E-2</v>
      </c>
      <c r="J1032" s="16">
        <v>3.1199999999999999E-2</v>
      </c>
      <c r="K1032" s="16">
        <v>4.4999999999999997E-3</v>
      </c>
      <c r="L1032" s="16" t="s">
        <v>8</v>
      </c>
      <c r="M1032" s="16">
        <v>438</v>
      </c>
      <c r="N1032" s="16">
        <v>3.7400000000000003E-2</v>
      </c>
    </row>
    <row r="1033" spans="1:14" x14ac:dyDescent="0.25">
      <c r="A1033" s="16" t="s">
        <v>78</v>
      </c>
      <c r="B1033" s="16">
        <v>10.0222</v>
      </c>
      <c r="C1033" s="16">
        <v>2.35</v>
      </c>
      <c r="D1033" s="16">
        <v>0.90639999999999998</v>
      </c>
      <c r="E1033" s="16">
        <v>2.5926</v>
      </c>
      <c r="F1033" s="16">
        <v>2.8</v>
      </c>
      <c r="G1033" s="16">
        <v>2.4</v>
      </c>
      <c r="H1033" s="16">
        <v>-2.0000000000000001E-4</v>
      </c>
      <c r="I1033" s="16">
        <v>0</v>
      </c>
      <c r="J1033" s="16">
        <v>0</v>
      </c>
      <c r="K1033" s="16">
        <v>0</v>
      </c>
      <c r="L1033" s="16" t="s">
        <v>13</v>
      </c>
      <c r="N1033" s="16">
        <v>-1E-4</v>
      </c>
    </row>
    <row r="1034" spans="1:14" x14ac:dyDescent="0.25">
      <c r="A1034" s="16" t="s">
        <v>79</v>
      </c>
      <c r="B1034" s="16">
        <v>10.0222</v>
      </c>
      <c r="C1034" s="16">
        <v>28.7027</v>
      </c>
      <c r="D1034" s="16">
        <v>2.6823999999999999</v>
      </c>
      <c r="E1034" s="16">
        <v>10.7004</v>
      </c>
      <c r="F1034" s="16">
        <v>0</v>
      </c>
      <c r="G1034" s="16">
        <v>10.7004</v>
      </c>
      <c r="H1034" s="16">
        <v>6.0000000000000001E-3</v>
      </c>
      <c r="I1034" s="16">
        <v>0.3322</v>
      </c>
      <c r="J1034" s="16">
        <v>0.33019999999999999</v>
      </c>
      <c r="K1034" s="16">
        <v>7.5399999999999995E-2</v>
      </c>
      <c r="L1034" s="16" t="s">
        <v>7</v>
      </c>
      <c r="M1034" s="16">
        <v>563</v>
      </c>
      <c r="N1034" s="16">
        <v>6.3500000000000001E-2</v>
      </c>
    </row>
    <row r="1035" spans="1:14" x14ac:dyDescent="0.25">
      <c r="A1035" s="16" t="s">
        <v>80</v>
      </c>
      <c r="B1035" s="16">
        <v>10.0222</v>
      </c>
      <c r="C1035" s="16">
        <v>54.309699999999999</v>
      </c>
      <c r="D1035" s="16">
        <v>1.4764999999999999</v>
      </c>
      <c r="E1035" s="16">
        <v>36.7819</v>
      </c>
      <c r="F1035" s="16">
        <v>43.2729</v>
      </c>
      <c r="G1035" s="16">
        <v>0</v>
      </c>
      <c r="H1035" s="16">
        <v>1.0500000000000001E-2</v>
      </c>
      <c r="I1035" s="16">
        <v>0.1205</v>
      </c>
      <c r="J1035" s="16">
        <v>0.1197</v>
      </c>
      <c r="K1035" s="16">
        <v>0.1042</v>
      </c>
      <c r="L1035" s="16" t="s">
        <v>1</v>
      </c>
      <c r="M1035" s="16">
        <v>434</v>
      </c>
      <c r="N1035" s="16">
        <v>4.1000000000000002E-2</v>
      </c>
    </row>
    <row r="1036" spans="1:14" x14ac:dyDescent="0.25">
      <c r="A1036" s="16" t="s">
        <v>81</v>
      </c>
      <c r="B1036" s="16">
        <v>10.0222</v>
      </c>
      <c r="C1036" s="16">
        <v>41.539000000000001</v>
      </c>
      <c r="D1036" s="16">
        <v>3.2008999999999999</v>
      </c>
      <c r="E1036" s="16">
        <v>12.9773</v>
      </c>
      <c r="F1036" s="16">
        <v>15.2674</v>
      </c>
      <c r="G1036" s="16">
        <v>0</v>
      </c>
      <c r="H1036" s="16">
        <v>1.8700000000000001E-2</v>
      </c>
      <c r="I1036" s="16">
        <v>0.20610000000000001</v>
      </c>
      <c r="J1036" s="16">
        <v>0.20480000000000001</v>
      </c>
      <c r="K1036" s="16">
        <v>0.1323</v>
      </c>
      <c r="L1036" s="16" t="s">
        <v>12</v>
      </c>
      <c r="M1036" s="16">
        <v>242</v>
      </c>
      <c r="N1036" s="16">
        <v>2.92E-2</v>
      </c>
    </row>
    <row r="1037" spans="1:14" x14ac:dyDescent="0.25">
      <c r="A1037" s="16" t="s">
        <v>82</v>
      </c>
      <c r="B1037" s="16">
        <v>10.0222</v>
      </c>
      <c r="C1037" s="16">
        <v>9.4670000000000005</v>
      </c>
      <c r="D1037" s="16">
        <v>1.0758000000000001</v>
      </c>
      <c r="E1037" s="16">
        <v>8.8002000000000002</v>
      </c>
      <c r="F1037" s="16">
        <v>0</v>
      </c>
      <c r="G1037" s="16">
        <v>8.0001999999999995</v>
      </c>
      <c r="H1037" s="16">
        <v>4.0000000000000002E-4</v>
      </c>
      <c r="I1037" s="16">
        <v>4.1000000000000003E-3</v>
      </c>
      <c r="J1037" s="16">
        <v>4.1000000000000003E-3</v>
      </c>
      <c r="K1037" s="16">
        <v>2.0999999999999999E-3</v>
      </c>
      <c r="L1037" s="16" t="s">
        <v>2</v>
      </c>
      <c r="M1037" s="16">
        <v>210</v>
      </c>
      <c r="N1037" s="16">
        <v>1.7600000000000001E-2</v>
      </c>
    </row>
    <row r="1038" spans="1:14" x14ac:dyDescent="0.25">
      <c r="A1038" s="16" t="s">
        <v>83</v>
      </c>
      <c r="I1038" s="16">
        <v>48.283999999999999</v>
      </c>
      <c r="J1038" s="16">
        <v>47.995100000000001</v>
      </c>
      <c r="K1038" s="16">
        <v>60.005600000000001</v>
      </c>
    </row>
    <row r="1039" spans="1:14" x14ac:dyDescent="0.25">
      <c r="A1039" s="16" t="s">
        <v>84</v>
      </c>
      <c r="I1039" s="16">
        <v>12</v>
      </c>
      <c r="J1039" s="16">
        <v>12</v>
      </c>
      <c r="K1039" s="16">
        <v>19.8659</v>
      </c>
      <c r="L1039" s="16" t="s">
        <v>10</v>
      </c>
    </row>
    <row r="1040" spans="1:14" x14ac:dyDescent="0.25">
      <c r="A1040" s="16" t="s">
        <v>14</v>
      </c>
      <c r="I1040" s="16">
        <v>100.52970000000001</v>
      </c>
      <c r="J1040" s="16">
        <v>100</v>
      </c>
      <c r="K1040" s="16">
        <v>100</v>
      </c>
    </row>
    <row r="1041" spans="1:2" x14ac:dyDescent="0.25">
      <c r="A1041" s="16" t="s">
        <v>0</v>
      </c>
      <c r="B1041" s="16" t="s">
        <v>97</v>
      </c>
    </row>
    <row r="1042" spans="1:2" x14ac:dyDescent="0.25">
      <c r="A1042" s="16" t="s">
        <v>3</v>
      </c>
      <c r="B1042" s="16">
        <v>1.0103</v>
      </c>
    </row>
    <row r="1043" spans="1:2" x14ac:dyDescent="0.25">
      <c r="A1043" s="16" t="s">
        <v>9</v>
      </c>
      <c r="B1043" s="16">
        <v>0</v>
      </c>
    </row>
    <row r="1044" spans="1:2" x14ac:dyDescent="0.25">
      <c r="A1044" s="16" t="s">
        <v>11</v>
      </c>
      <c r="B1044" s="16">
        <v>0</v>
      </c>
    </row>
    <row r="1045" spans="1:2" x14ac:dyDescent="0.25">
      <c r="A1045" s="16" t="s">
        <v>6</v>
      </c>
      <c r="B1045" s="16">
        <v>0</v>
      </c>
    </row>
    <row r="1046" spans="1:2" x14ac:dyDescent="0.25">
      <c r="A1046" s="16" t="s">
        <v>5</v>
      </c>
      <c r="B1046" s="16">
        <v>7.8299999999999995E-2</v>
      </c>
    </row>
    <row r="1047" spans="1:2" x14ac:dyDescent="0.25">
      <c r="A1047" s="16" t="s">
        <v>4</v>
      </c>
      <c r="B1047" s="16">
        <v>54.402999999999999</v>
      </c>
    </row>
    <row r="1048" spans="1:2" x14ac:dyDescent="0.25">
      <c r="A1048" s="16" t="s">
        <v>8</v>
      </c>
      <c r="B1048" s="16">
        <v>3.5000000000000003E-2</v>
      </c>
    </row>
    <row r="1049" spans="1:2" x14ac:dyDescent="0.25">
      <c r="A1049" s="16" t="s">
        <v>13</v>
      </c>
      <c r="B1049" s="16">
        <v>0</v>
      </c>
    </row>
    <row r="1050" spans="1:2" x14ac:dyDescent="0.25">
      <c r="A1050" s="16" t="s">
        <v>7</v>
      </c>
      <c r="B1050" s="16">
        <v>0.39290000000000003</v>
      </c>
    </row>
    <row r="1051" spans="1:2" x14ac:dyDescent="0.25">
      <c r="A1051" s="16" t="s">
        <v>1</v>
      </c>
      <c r="B1051" s="16">
        <v>0.16239999999999999</v>
      </c>
    </row>
    <row r="1052" spans="1:2" x14ac:dyDescent="0.25">
      <c r="A1052" s="16" t="s">
        <v>12</v>
      </c>
      <c r="B1052" s="16">
        <v>0.47220000000000001</v>
      </c>
    </row>
    <row r="1053" spans="1:2" x14ac:dyDescent="0.25">
      <c r="A1053" s="16" t="s">
        <v>2</v>
      </c>
      <c r="B1053" s="16">
        <v>5.0000000000000001E-3</v>
      </c>
    </row>
    <row r="1054" spans="1:2" x14ac:dyDescent="0.25">
      <c r="A1054" s="16" t="s">
        <v>10</v>
      </c>
      <c r="B1054" s="16">
        <v>43.970599999999997</v>
      </c>
    </row>
    <row r="1055" spans="1:2" x14ac:dyDescent="0.25">
      <c r="A1055" s="16" t="s">
        <v>14</v>
      </c>
      <c r="B1055" s="16">
        <v>100.52970000000001</v>
      </c>
    </row>
    <row r="1057" spans="1:14" x14ac:dyDescent="0.25">
      <c r="B1057" s="16" t="s">
        <v>115</v>
      </c>
    </row>
    <row r="1058" spans="1:14" x14ac:dyDescent="0.25">
      <c r="A1058" s="16" t="s">
        <v>71</v>
      </c>
      <c r="B1058" s="16">
        <v>10.0207</v>
      </c>
      <c r="C1058" s="16">
        <v>108.1052</v>
      </c>
      <c r="D1058" s="16">
        <v>15.297499999999999</v>
      </c>
      <c r="E1058" s="16">
        <v>7.0667999999999997</v>
      </c>
      <c r="F1058" s="16">
        <v>8.8668999999999993</v>
      </c>
      <c r="G1058" s="16">
        <v>6.2667999999999999</v>
      </c>
      <c r="H1058" s="16">
        <v>1.35E-2</v>
      </c>
      <c r="I1058" s="16">
        <v>1.0694999999999999</v>
      </c>
      <c r="J1058" s="16">
        <v>1.0617000000000001</v>
      </c>
      <c r="K1058" s="16">
        <v>0.86480000000000001</v>
      </c>
      <c r="L1058" s="16" t="s">
        <v>3</v>
      </c>
      <c r="M1058" s="16">
        <v>263</v>
      </c>
      <c r="N1058" s="16">
        <v>6.25E-2</v>
      </c>
    </row>
    <row r="1059" spans="1:14" x14ac:dyDescent="0.25">
      <c r="A1059" s="16" t="s">
        <v>72</v>
      </c>
      <c r="B1059" s="16">
        <v>10.0207</v>
      </c>
      <c r="C1059" s="16">
        <v>101.08369999999999</v>
      </c>
      <c r="D1059" s="16">
        <v>12.2079</v>
      </c>
      <c r="E1059" s="16">
        <v>8.2802000000000007</v>
      </c>
      <c r="F1059" s="16">
        <v>0</v>
      </c>
      <c r="G1059" s="16">
        <v>6.9001999999999999</v>
      </c>
      <c r="H1059" s="16">
        <v>6.0600000000000001E-2</v>
      </c>
      <c r="I1059" s="16">
        <v>0.6774</v>
      </c>
      <c r="J1059" s="16">
        <v>0.6724</v>
      </c>
      <c r="K1059" s="16">
        <v>0.49340000000000001</v>
      </c>
      <c r="L1059" s="16" t="s">
        <v>9</v>
      </c>
      <c r="M1059" s="16">
        <v>294</v>
      </c>
      <c r="N1059" s="16">
        <v>5.3600000000000002E-2</v>
      </c>
    </row>
    <row r="1060" spans="1:14" x14ac:dyDescent="0.25">
      <c r="A1060" s="16" t="s">
        <v>73</v>
      </c>
      <c r="B1060" s="16">
        <v>10.0207</v>
      </c>
      <c r="C1060" s="16">
        <v>134.7099</v>
      </c>
      <c r="D1060" s="16">
        <v>11.1326</v>
      </c>
      <c r="E1060" s="16">
        <v>12.1004</v>
      </c>
      <c r="F1060" s="16">
        <v>0</v>
      </c>
      <c r="G1060" s="16">
        <v>11.000400000000001</v>
      </c>
      <c r="H1060" s="16">
        <v>3.0599999999999999E-2</v>
      </c>
      <c r="I1060" s="16">
        <v>0.79359999999999997</v>
      </c>
      <c r="J1060" s="16">
        <v>0.78779999999999994</v>
      </c>
      <c r="K1060" s="16">
        <v>0.55530000000000002</v>
      </c>
      <c r="L1060" s="16" t="s">
        <v>11</v>
      </c>
      <c r="M1060" s="16">
        <v>315</v>
      </c>
      <c r="N1060" s="16">
        <v>5.4899999999999997E-2</v>
      </c>
    </row>
    <row r="1061" spans="1:14" x14ac:dyDescent="0.25">
      <c r="A1061" s="16" t="s">
        <v>74</v>
      </c>
      <c r="B1061" s="16">
        <v>10.0207</v>
      </c>
      <c r="C1061" s="16">
        <v>4.6334</v>
      </c>
      <c r="D1061" s="16">
        <v>2.4068999999999998</v>
      </c>
      <c r="E1061" s="16">
        <v>1.925</v>
      </c>
      <c r="F1061" s="16">
        <v>0</v>
      </c>
      <c r="G1061" s="16">
        <v>1.8332999999999999</v>
      </c>
      <c r="H1061" s="16">
        <v>2E-3</v>
      </c>
      <c r="I1061" s="16">
        <v>0.16170000000000001</v>
      </c>
      <c r="J1061" s="16">
        <v>0.1605</v>
      </c>
      <c r="K1061" s="16">
        <v>5.6899999999999999E-2</v>
      </c>
      <c r="L1061" s="16" t="s">
        <v>6</v>
      </c>
      <c r="M1061" s="16">
        <v>671</v>
      </c>
      <c r="N1061" s="16">
        <v>6.7299999999999999E-2</v>
      </c>
    </row>
    <row r="1062" spans="1:14" x14ac:dyDescent="0.25">
      <c r="A1062" s="16" t="s">
        <v>75</v>
      </c>
      <c r="B1062" s="16">
        <v>10.0207</v>
      </c>
      <c r="C1062" s="16">
        <v>4.0000999999999998</v>
      </c>
      <c r="D1062" s="16">
        <v>1.6327</v>
      </c>
      <c r="E1062" s="16">
        <v>2.4500000000000002</v>
      </c>
      <c r="F1062" s="16">
        <v>0</v>
      </c>
      <c r="G1062" s="16">
        <v>2.3334000000000001</v>
      </c>
      <c r="H1062" s="16">
        <v>2.8E-3</v>
      </c>
      <c r="I1062" s="16">
        <v>0.1019</v>
      </c>
      <c r="J1062" s="16">
        <v>0.1011</v>
      </c>
      <c r="K1062" s="16">
        <v>3.6400000000000002E-2</v>
      </c>
      <c r="L1062" s="16" t="s">
        <v>5</v>
      </c>
      <c r="M1062" s="16">
        <v>832</v>
      </c>
      <c r="N1062" s="16">
        <v>7.5899999999999995E-2</v>
      </c>
    </row>
    <row r="1063" spans="1:14" x14ac:dyDescent="0.25">
      <c r="A1063" s="16" t="s">
        <v>76</v>
      </c>
      <c r="B1063" s="16">
        <v>10.0207</v>
      </c>
      <c r="C1063" s="16">
        <v>6168.6329999999998</v>
      </c>
      <c r="D1063" s="16">
        <v>74.819299999999998</v>
      </c>
      <c r="E1063" s="16">
        <v>82.447100000000006</v>
      </c>
      <c r="F1063" s="16">
        <v>0</v>
      </c>
      <c r="G1063" s="16">
        <v>74.951899999999995</v>
      </c>
      <c r="H1063" s="16">
        <v>2.0129000000000001</v>
      </c>
      <c r="I1063" s="16">
        <v>36.2761</v>
      </c>
      <c r="J1063" s="16">
        <v>36.010899999999999</v>
      </c>
      <c r="K1063" s="16">
        <v>17.7879</v>
      </c>
      <c r="L1063" s="16" t="s">
        <v>4</v>
      </c>
      <c r="M1063" s="16">
        <v>504</v>
      </c>
      <c r="N1063" s="16">
        <v>0.36670000000000003</v>
      </c>
    </row>
    <row r="1064" spans="1:14" x14ac:dyDescent="0.25">
      <c r="A1064" s="16" t="s">
        <v>77</v>
      </c>
      <c r="B1064" s="16">
        <v>10.0207</v>
      </c>
      <c r="C1064" s="16">
        <v>18.4345</v>
      </c>
      <c r="D1064" s="16">
        <v>0.98709999999999998</v>
      </c>
      <c r="E1064" s="16">
        <v>18.676200000000001</v>
      </c>
      <c r="F1064" s="16">
        <v>21.168199999999999</v>
      </c>
      <c r="G1064" s="16">
        <v>15.967499999999999</v>
      </c>
      <c r="H1064" s="16">
        <v>-1E-4</v>
      </c>
      <c r="I1064" s="16">
        <v>0</v>
      </c>
      <c r="J1064" s="16">
        <v>0</v>
      </c>
      <c r="K1064" s="16">
        <v>0</v>
      </c>
      <c r="L1064" s="16" t="s">
        <v>8</v>
      </c>
      <c r="N1064" s="16">
        <v>-1E-4</v>
      </c>
    </row>
    <row r="1065" spans="1:14" x14ac:dyDescent="0.25">
      <c r="A1065" s="16" t="s">
        <v>78</v>
      </c>
      <c r="B1065" s="16">
        <v>10.0207</v>
      </c>
      <c r="C1065" s="16">
        <v>3.25</v>
      </c>
      <c r="D1065" s="16">
        <v>1.681</v>
      </c>
      <c r="E1065" s="16">
        <v>1.9333</v>
      </c>
      <c r="F1065" s="16">
        <v>2.4</v>
      </c>
      <c r="G1065" s="16">
        <v>1.5</v>
      </c>
      <c r="H1065" s="16">
        <v>1.1999999999999999E-3</v>
      </c>
      <c r="I1065" s="16">
        <v>1.6899999999999998E-2</v>
      </c>
      <c r="J1065" s="16">
        <v>1.6799999999999999E-2</v>
      </c>
      <c r="K1065" s="16">
        <v>1.04E-2</v>
      </c>
      <c r="L1065" s="16" t="s">
        <v>13</v>
      </c>
      <c r="M1065" s="16">
        <v>208</v>
      </c>
      <c r="N1065" s="16">
        <v>1.9599999999999999E-2</v>
      </c>
    </row>
    <row r="1066" spans="1:14" x14ac:dyDescent="0.25">
      <c r="A1066" s="16" t="s">
        <v>79</v>
      </c>
      <c r="B1066" s="16">
        <v>10.0207</v>
      </c>
      <c r="C1066" s="16">
        <v>16.800899999999999</v>
      </c>
      <c r="D1066" s="16">
        <v>1.4278</v>
      </c>
      <c r="E1066" s="16">
        <v>11.767099999999999</v>
      </c>
      <c r="F1066" s="16">
        <v>0</v>
      </c>
      <c r="G1066" s="16">
        <v>11.767099999999999</v>
      </c>
      <c r="H1066" s="16">
        <v>1.6999999999999999E-3</v>
      </c>
      <c r="I1066" s="16">
        <v>9.3600000000000003E-2</v>
      </c>
      <c r="J1066" s="16">
        <v>9.2899999999999996E-2</v>
      </c>
      <c r="K1066" s="16">
        <v>2.1000000000000001E-2</v>
      </c>
      <c r="L1066" s="16" t="s">
        <v>7</v>
      </c>
      <c r="M1066" s="16">
        <v>595</v>
      </c>
      <c r="N1066" s="16">
        <v>5.4399999999999997E-2</v>
      </c>
    </row>
    <row r="1067" spans="1:14" x14ac:dyDescent="0.25">
      <c r="A1067" s="16" t="s">
        <v>80</v>
      </c>
      <c r="B1067" s="16">
        <v>10.0207</v>
      </c>
      <c r="C1067" s="16">
        <v>41.1556</v>
      </c>
      <c r="D1067" s="16">
        <v>1.1954</v>
      </c>
      <c r="E1067" s="16">
        <v>34.429600000000001</v>
      </c>
      <c r="F1067" s="16">
        <v>40.505400000000002</v>
      </c>
      <c r="G1067" s="16">
        <v>0</v>
      </c>
      <c r="H1067" s="16">
        <v>4.0000000000000001E-3</v>
      </c>
      <c r="I1067" s="16">
        <v>4.5900000000000003E-2</v>
      </c>
      <c r="J1067" s="16">
        <v>4.5600000000000002E-2</v>
      </c>
      <c r="K1067" s="16">
        <v>3.9300000000000002E-2</v>
      </c>
      <c r="L1067" s="16" t="s">
        <v>1</v>
      </c>
      <c r="M1067" s="16">
        <v>418</v>
      </c>
      <c r="N1067" s="16">
        <v>3.6700000000000003E-2</v>
      </c>
    </row>
    <row r="1068" spans="1:14" x14ac:dyDescent="0.25">
      <c r="A1068" s="16" t="s">
        <v>81</v>
      </c>
      <c r="B1068" s="16">
        <v>10.0207</v>
      </c>
      <c r="C1068" s="16">
        <v>42.872700000000002</v>
      </c>
      <c r="D1068" s="16">
        <v>3.5188000000000001</v>
      </c>
      <c r="E1068" s="16">
        <v>12.1839</v>
      </c>
      <c r="F1068" s="16">
        <v>14.334</v>
      </c>
      <c r="G1068" s="16">
        <v>0</v>
      </c>
      <c r="H1068" s="16">
        <v>2.01E-2</v>
      </c>
      <c r="I1068" s="16">
        <v>0.22370000000000001</v>
      </c>
      <c r="J1068" s="16">
        <v>0.22209999999999999</v>
      </c>
      <c r="K1068" s="16">
        <v>0.14199999999999999</v>
      </c>
      <c r="L1068" s="16" t="s">
        <v>12</v>
      </c>
      <c r="M1068" s="16">
        <v>237</v>
      </c>
      <c r="N1068" s="16">
        <v>2.9700000000000001E-2</v>
      </c>
    </row>
    <row r="1069" spans="1:14" x14ac:dyDescent="0.25">
      <c r="A1069" s="16" t="s">
        <v>82</v>
      </c>
      <c r="B1069" s="16">
        <v>10.0207</v>
      </c>
      <c r="C1069" s="16">
        <v>23.435199999999998</v>
      </c>
      <c r="D1069" s="16">
        <v>2.3496999999999999</v>
      </c>
      <c r="E1069" s="16">
        <v>9.9735999999999994</v>
      </c>
      <c r="F1069" s="16">
        <v>0</v>
      </c>
      <c r="G1069" s="16">
        <v>9.0669000000000004</v>
      </c>
      <c r="H1069" s="16">
        <v>8.0000000000000002E-3</v>
      </c>
      <c r="I1069" s="16">
        <v>8.4599999999999995E-2</v>
      </c>
      <c r="J1069" s="16">
        <v>8.4000000000000005E-2</v>
      </c>
      <c r="K1069" s="16">
        <v>4.2500000000000003E-2</v>
      </c>
      <c r="L1069" s="16" t="s">
        <v>2</v>
      </c>
      <c r="M1069" s="16">
        <v>227</v>
      </c>
      <c r="N1069" s="16">
        <v>2.2700000000000001E-2</v>
      </c>
    </row>
    <row r="1070" spans="1:14" x14ac:dyDescent="0.25">
      <c r="A1070" s="16" t="s">
        <v>83</v>
      </c>
      <c r="I1070" s="16">
        <v>49.103299999999997</v>
      </c>
      <c r="J1070" s="16">
        <v>48.744300000000003</v>
      </c>
      <c r="K1070" s="16">
        <v>60.314999999999998</v>
      </c>
    </row>
    <row r="1071" spans="1:14" x14ac:dyDescent="0.25">
      <c r="A1071" s="16" t="s">
        <v>84</v>
      </c>
      <c r="I1071" s="16">
        <v>12</v>
      </c>
      <c r="J1071" s="16">
        <v>12</v>
      </c>
      <c r="K1071" s="16">
        <v>19.635200000000001</v>
      </c>
      <c r="L1071" s="16" t="s">
        <v>10</v>
      </c>
    </row>
    <row r="1072" spans="1:14" x14ac:dyDescent="0.25">
      <c r="A1072" s="16" t="s">
        <v>14</v>
      </c>
      <c r="I1072" s="16">
        <v>100.6482</v>
      </c>
      <c r="J1072" s="16">
        <v>100</v>
      </c>
      <c r="K1072" s="16">
        <v>100</v>
      </c>
    </row>
    <row r="1073" spans="1:2" x14ac:dyDescent="0.25">
      <c r="A1073" s="16" t="s">
        <v>0</v>
      </c>
      <c r="B1073" s="16" t="s">
        <v>97</v>
      </c>
    </row>
    <row r="1074" spans="1:2" x14ac:dyDescent="0.25">
      <c r="A1074" s="16" t="s">
        <v>3</v>
      </c>
      <c r="B1074" s="16">
        <v>1.7736000000000001</v>
      </c>
    </row>
    <row r="1075" spans="1:2" x14ac:dyDescent="0.25">
      <c r="A1075" s="16" t="s">
        <v>9</v>
      </c>
      <c r="B1075" s="16">
        <v>1.2799</v>
      </c>
    </row>
    <row r="1076" spans="1:2" x14ac:dyDescent="0.25">
      <c r="A1076" s="16" t="s">
        <v>11</v>
      </c>
      <c r="B1076" s="16">
        <v>1.6977</v>
      </c>
    </row>
    <row r="1077" spans="1:2" x14ac:dyDescent="0.25">
      <c r="A1077" s="16" t="s">
        <v>6</v>
      </c>
      <c r="B1077" s="16">
        <v>0.20799999999999999</v>
      </c>
    </row>
    <row r="1078" spans="1:2" x14ac:dyDescent="0.25">
      <c r="A1078" s="16" t="s">
        <v>5</v>
      </c>
      <c r="B1078" s="16">
        <v>0.13150000000000001</v>
      </c>
    </row>
    <row r="1079" spans="1:2" x14ac:dyDescent="0.25">
      <c r="A1079" s="16" t="s">
        <v>4</v>
      </c>
      <c r="B1079" s="16">
        <v>50.757599999999996</v>
      </c>
    </row>
    <row r="1080" spans="1:2" x14ac:dyDescent="0.25">
      <c r="A1080" s="16" t="s">
        <v>8</v>
      </c>
      <c r="B1080" s="16">
        <v>0</v>
      </c>
    </row>
    <row r="1081" spans="1:2" x14ac:dyDescent="0.25">
      <c r="A1081" s="16" t="s">
        <v>13</v>
      </c>
      <c r="B1081" s="16">
        <v>4.2200000000000001E-2</v>
      </c>
    </row>
    <row r="1082" spans="1:2" x14ac:dyDescent="0.25">
      <c r="A1082" s="16" t="s">
        <v>7</v>
      </c>
      <c r="B1082" s="16">
        <v>0.1106</v>
      </c>
    </row>
    <row r="1083" spans="1:2" x14ac:dyDescent="0.25">
      <c r="A1083" s="16" t="s">
        <v>1</v>
      </c>
      <c r="B1083" s="16">
        <v>6.1899999999999997E-2</v>
      </c>
    </row>
    <row r="1084" spans="1:2" x14ac:dyDescent="0.25">
      <c r="A1084" s="16" t="s">
        <v>12</v>
      </c>
      <c r="B1084" s="16">
        <v>0.51259999999999994</v>
      </c>
    </row>
    <row r="1085" spans="1:2" x14ac:dyDescent="0.25">
      <c r="A1085" s="16" t="s">
        <v>2</v>
      </c>
      <c r="B1085" s="16">
        <v>0.1019</v>
      </c>
    </row>
    <row r="1086" spans="1:2" x14ac:dyDescent="0.25">
      <c r="A1086" s="16" t="s">
        <v>10</v>
      </c>
      <c r="B1086" s="16">
        <v>43.970599999999997</v>
      </c>
    </row>
    <row r="1087" spans="1:2" x14ac:dyDescent="0.25">
      <c r="A1087" s="16" t="s">
        <v>14</v>
      </c>
      <c r="B1087" s="16">
        <v>100.6482</v>
      </c>
    </row>
    <row r="1089" spans="1:14" x14ac:dyDescent="0.25">
      <c r="B1089" s="16" t="s">
        <v>116</v>
      </c>
    </row>
    <row r="1090" spans="1:14" x14ac:dyDescent="0.25">
      <c r="A1090" s="16" t="s">
        <v>71</v>
      </c>
      <c r="B1090" s="16">
        <v>10.0222</v>
      </c>
      <c r="C1090" s="16">
        <v>118.1794</v>
      </c>
      <c r="D1090" s="16">
        <v>17.8917</v>
      </c>
      <c r="E1090" s="16">
        <v>6.6052999999999997</v>
      </c>
      <c r="F1090" s="16">
        <v>8.2668999999999997</v>
      </c>
      <c r="G1090" s="16">
        <v>5.8667999999999996</v>
      </c>
      <c r="H1090" s="16">
        <v>1.49E-2</v>
      </c>
      <c r="I1090" s="16">
        <v>1.1846000000000001</v>
      </c>
      <c r="J1090" s="16">
        <v>1.1857</v>
      </c>
      <c r="K1090" s="16">
        <v>0.96970000000000001</v>
      </c>
      <c r="L1090" s="16" t="s">
        <v>3</v>
      </c>
      <c r="M1090" s="16">
        <v>255</v>
      </c>
      <c r="N1090" s="16">
        <v>6.5299999999999997E-2</v>
      </c>
    </row>
    <row r="1091" spans="1:14" x14ac:dyDescent="0.25">
      <c r="A1091" s="16" t="s">
        <v>72</v>
      </c>
      <c r="B1091" s="16">
        <v>10.0222</v>
      </c>
      <c r="C1091" s="16">
        <v>15.6508</v>
      </c>
      <c r="D1091" s="16">
        <v>1.5165</v>
      </c>
      <c r="E1091" s="16">
        <v>10.3203</v>
      </c>
      <c r="F1091" s="16">
        <v>0</v>
      </c>
      <c r="G1091" s="16">
        <v>8.6001999999999992</v>
      </c>
      <c r="H1091" s="16">
        <v>3.5000000000000001E-3</v>
      </c>
      <c r="I1091" s="16">
        <v>3.9E-2</v>
      </c>
      <c r="J1091" s="16">
        <v>3.9100000000000003E-2</v>
      </c>
      <c r="K1091" s="16">
        <v>2.8799999999999999E-2</v>
      </c>
      <c r="L1091" s="16" t="s">
        <v>9</v>
      </c>
      <c r="M1091" s="16">
        <v>329</v>
      </c>
      <c r="N1091" s="16">
        <v>2.9600000000000001E-2</v>
      </c>
    </row>
    <row r="1092" spans="1:14" x14ac:dyDescent="0.25">
      <c r="A1092" s="16" t="s">
        <v>73</v>
      </c>
      <c r="B1092" s="16">
        <v>10.0222</v>
      </c>
      <c r="C1092" s="16">
        <v>13.900600000000001</v>
      </c>
      <c r="D1092" s="16">
        <v>1.1593</v>
      </c>
      <c r="E1092" s="16">
        <v>11.990399999999999</v>
      </c>
      <c r="F1092" s="16">
        <v>0</v>
      </c>
      <c r="G1092" s="16">
        <v>10.900399999999999</v>
      </c>
      <c r="H1092" s="16">
        <v>5.0000000000000001E-4</v>
      </c>
      <c r="I1092" s="16">
        <v>1.23E-2</v>
      </c>
      <c r="J1092" s="16">
        <v>1.23E-2</v>
      </c>
      <c r="K1092" s="16">
        <v>8.6999999999999994E-3</v>
      </c>
      <c r="L1092" s="16" t="s">
        <v>11</v>
      </c>
      <c r="M1092" s="16">
        <v>312</v>
      </c>
      <c r="N1092" s="16">
        <v>2.6599999999999999E-2</v>
      </c>
    </row>
    <row r="1093" spans="1:14" x14ac:dyDescent="0.25">
      <c r="A1093" s="16" t="s">
        <v>74</v>
      </c>
      <c r="B1093" s="16">
        <v>10.0222</v>
      </c>
      <c r="C1093" s="16">
        <v>2.5834000000000001</v>
      </c>
      <c r="D1093" s="16">
        <v>0.98409999999999997</v>
      </c>
      <c r="E1093" s="16">
        <v>2.625</v>
      </c>
      <c r="F1093" s="16">
        <v>0</v>
      </c>
      <c r="G1093" s="16">
        <v>2.5</v>
      </c>
      <c r="H1093" s="16">
        <v>0</v>
      </c>
      <c r="I1093" s="16">
        <v>0</v>
      </c>
      <c r="J1093" s="16">
        <v>0</v>
      </c>
      <c r="K1093" s="16">
        <v>0</v>
      </c>
      <c r="L1093" s="16" t="s">
        <v>6</v>
      </c>
      <c r="N1093" s="16">
        <v>-2.9999999999999997E-4</v>
      </c>
    </row>
    <row r="1094" spans="1:14" x14ac:dyDescent="0.25">
      <c r="A1094" s="16" t="s">
        <v>75</v>
      </c>
      <c r="B1094" s="16">
        <v>10.0222</v>
      </c>
      <c r="C1094" s="16">
        <v>2.1</v>
      </c>
      <c r="D1094" s="16">
        <v>0.85709999999999997</v>
      </c>
      <c r="E1094" s="16">
        <v>2.4500000000000002</v>
      </c>
      <c r="F1094" s="16">
        <v>0</v>
      </c>
      <c r="G1094" s="16">
        <v>2.3334000000000001</v>
      </c>
      <c r="H1094" s="16">
        <v>-5.9999999999999995E-4</v>
      </c>
      <c r="I1094" s="16">
        <v>0</v>
      </c>
      <c r="J1094" s="16">
        <v>0</v>
      </c>
      <c r="K1094" s="16">
        <v>0</v>
      </c>
      <c r="L1094" s="16" t="s">
        <v>5</v>
      </c>
      <c r="N1094" s="16">
        <v>0</v>
      </c>
    </row>
    <row r="1095" spans="1:14" x14ac:dyDescent="0.25">
      <c r="A1095" s="16" t="s">
        <v>76</v>
      </c>
      <c r="B1095" s="16">
        <v>10.0222</v>
      </c>
      <c r="C1095" s="16">
        <v>6442.0320000000002</v>
      </c>
      <c r="D1095" s="16">
        <v>76.468199999999996</v>
      </c>
      <c r="E1095" s="16">
        <v>84.244600000000005</v>
      </c>
      <c r="F1095" s="16">
        <v>0</v>
      </c>
      <c r="G1095" s="16">
        <v>76.585999999999999</v>
      </c>
      <c r="H1095" s="16">
        <v>2.1023999999999998</v>
      </c>
      <c r="I1095" s="16">
        <v>37.819600000000001</v>
      </c>
      <c r="J1095" s="16">
        <v>37.857199999999999</v>
      </c>
      <c r="K1095" s="16">
        <v>18.7742</v>
      </c>
      <c r="L1095" s="16" t="s">
        <v>4</v>
      </c>
      <c r="M1095" s="16">
        <v>508</v>
      </c>
      <c r="N1095" s="16">
        <v>0.37819999999999998</v>
      </c>
    </row>
    <row r="1096" spans="1:14" x14ac:dyDescent="0.25">
      <c r="A1096" s="16" t="s">
        <v>77</v>
      </c>
      <c r="B1096" s="16">
        <v>10.0222</v>
      </c>
      <c r="C1096" s="16">
        <v>17.734400000000001</v>
      </c>
      <c r="D1096" s="16">
        <v>0.97140000000000004</v>
      </c>
      <c r="E1096" s="16">
        <v>18.256699999999999</v>
      </c>
      <c r="F1096" s="16">
        <v>20.301400000000001</v>
      </c>
      <c r="G1096" s="16">
        <v>16.034199999999998</v>
      </c>
      <c r="H1096" s="16">
        <v>-1E-4</v>
      </c>
      <c r="I1096" s="16">
        <v>0</v>
      </c>
      <c r="J1096" s="16">
        <v>0</v>
      </c>
      <c r="K1096" s="16">
        <v>0</v>
      </c>
      <c r="L1096" s="16" t="s">
        <v>8</v>
      </c>
      <c r="N1096" s="16">
        <v>0</v>
      </c>
    </row>
    <row r="1097" spans="1:14" x14ac:dyDescent="0.25">
      <c r="A1097" s="16" t="s">
        <v>78</v>
      </c>
      <c r="B1097" s="16">
        <v>10.0222</v>
      </c>
      <c r="C1097" s="16">
        <v>5.1501000000000001</v>
      </c>
      <c r="D1097" s="16">
        <v>2.4698000000000002</v>
      </c>
      <c r="E1097" s="16">
        <v>2.0851999999999999</v>
      </c>
      <c r="F1097" s="16">
        <v>2.5</v>
      </c>
      <c r="G1097" s="16">
        <v>1.7</v>
      </c>
      <c r="H1097" s="16">
        <v>2.8999999999999998E-3</v>
      </c>
      <c r="I1097" s="16">
        <v>3.9100000000000003E-2</v>
      </c>
      <c r="J1097" s="16">
        <v>3.9100000000000003E-2</v>
      </c>
      <c r="K1097" s="16">
        <v>2.4199999999999999E-2</v>
      </c>
      <c r="L1097" s="16" t="s">
        <v>13</v>
      </c>
      <c r="M1097" s="16">
        <v>214</v>
      </c>
      <c r="N1097" s="16">
        <v>2.3E-2</v>
      </c>
    </row>
    <row r="1098" spans="1:14" x14ac:dyDescent="0.25">
      <c r="A1098" s="16" t="s">
        <v>79</v>
      </c>
      <c r="B1098" s="16">
        <v>10.0222</v>
      </c>
      <c r="C1098" s="16">
        <v>22.835100000000001</v>
      </c>
      <c r="D1098" s="16">
        <v>2.161</v>
      </c>
      <c r="E1098" s="16">
        <v>10.567</v>
      </c>
      <c r="F1098" s="16">
        <v>0</v>
      </c>
      <c r="G1098" s="16">
        <v>10.567</v>
      </c>
      <c r="H1098" s="16">
        <v>4.1000000000000003E-3</v>
      </c>
      <c r="I1098" s="16">
        <v>0.22720000000000001</v>
      </c>
      <c r="J1098" s="16">
        <v>0.22739999999999999</v>
      </c>
      <c r="K1098" s="16">
        <v>5.16E-2</v>
      </c>
      <c r="L1098" s="16" t="s">
        <v>7</v>
      </c>
      <c r="M1098" s="16">
        <v>562</v>
      </c>
      <c r="N1098" s="16">
        <v>5.8599999999999999E-2</v>
      </c>
    </row>
    <row r="1099" spans="1:14" x14ac:dyDescent="0.25">
      <c r="A1099" s="16" t="s">
        <v>80</v>
      </c>
      <c r="B1099" s="16">
        <v>10.0222</v>
      </c>
      <c r="C1099" s="16">
        <v>46.957299999999996</v>
      </c>
      <c r="D1099" s="16">
        <v>1.3007</v>
      </c>
      <c r="E1099" s="16">
        <v>36.101700000000001</v>
      </c>
      <c r="F1099" s="16">
        <v>42.4726</v>
      </c>
      <c r="G1099" s="16">
        <v>0</v>
      </c>
      <c r="H1099" s="16">
        <v>6.4999999999999997E-3</v>
      </c>
      <c r="I1099" s="16">
        <v>7.4399999999999994E-2</v>
      </c>
      <c r="J1099" s="16">
        <v>7.4499999999999997E-2</v>
      </c>
      <c r="K1099" s="16">
        <v>6.4399999999999999E-2</v>
      </c>
      <c r="L1099" s="16" t="s">
        <v>1</v>
      </c>
      <c r="M1099" s="16">
        <v>429</v>
      </c>
      <c r="N1099" s="16">
        <v>3.8800000000000001E-2</v>
      </c>
    </row>
    <row r="1100" spans="1:14" x14ac:dyDescent="0.25">
      <c r="A1100" s="16" t="s">
        <v>81</v>
      </c>
      <c r="B1100" s="16">
        <v>10.0222</v>
      </c>
      <c r="C1100" s="16">
        <v>41.872500000000002</v>
      </c>
      <c r="D1100" s="16">
        <v>3.3972000000000002</v>
      </c>
      <c r="E1100" s="16">
        <v>12.3256</v>
      </c>
      <c r="F1100" s="16">
        <v>14.5007</v>
      </c>
      <c r="G1100" s="16">
        <v>0</v>
      </c>
      <c r="H1100" s="16">
        <v>1.9300000000000001E-2</v>
      </c>
      <c r="I1100" s="16">
        <v>0.2137</v>
      </c>
      <c r="J1100" s="16">
        <v>0.21390000000000001</v>
      </c>
      <c r="K1100" s="16">
        <v>0.13730000000000001</v>
      </c>
      <c r="L1100" s="16" t="s">
        <v>12</v>
      </c>
      <c r="M1100" s="16">
        <v>237</v>
      </c>
      <c r="N1100" s="16">
        <v>2.92E-2</v>
      </c>
    </row>
    <row r="1101" spans="1:14" x14ac:dyDescent="0.25">
      <c r="A1101" s="16" t="s">
        <v>82</v>
      </c>
      <c r="B1101" s="16">
        <v>10.0222</v>
      </c>
      <c r="C1101" s="16">
        <v>10.2003</v>
      </c>
      <c r="D1101" s="16">
        <v>1.0618000000000001</v>
      </c>
      <c r="E1101" s="16">
        <v>9.6068999999999996</v>
      </c>
      <c r="F1101" s="16">
        <v>0</v>
      </c>
      <c r="G1101" s="16">
        <v>8.7335999999999991</v>
      </c>
      <c r="H1101" s="16">
        <v>4.0000000000000002E-4</v>
      </c>
      <c r="I1101" s="16">
        <v>3.7000000000000002E-3</v>
      </c>
      <c r="J1101" s="16">
        <v>3.7000000000000002E-3</v>
      </c>
      <c r="K1101" s="16">
        <v>1.9E-3</v>
      </c>
      <c r="L1101" s="16" t="s">
        <v>2</v>
      </c>
      <c r="M1101" s="16">
        <v>220</v>
      </c>
      <c r="N1101" s="16">
        <v>1.8499999999999999E-2</v>
      </c>
    </row>
    <row r="1102" spans="1:14" x14ac:dyDescent="0.25">
      <c r="A1102" s="16" t="s">
        <v>83</v>
      </c>
      <c r="I1102" s="16">
        <v>48.299300000000002</v>
      </c>
      <c r="J1102" s="16">
        <v>48.347200000000001</v>
      </c>
      <c r="K1102" s="16">
        <v>60.061199999999999</v>
      </c>
    </row>
    <row r="1103" spans="1:14" x14ac:dyDescent="0.25">
      <c r="A1103" s="16" t="s">
        <v>84</v>
      </c>
      <c r="I1103" s="16">
        <v>12</v>
      </c>
      <c r="J1103" s="16">
        <v>12</v>
      </c>
      <c r="K1103" s="16">
        <v>19.8781</v>
      </c>
      <c r="L1103" s="16" t="s">
        <v>10</v>
      </c>
    </row>
    <row r="1104" spans="1:14" x14ac:dyDescent="0.25">
      <c r="A1104" s="16" t="s">
        <v>14</v>
      </c>
      <c r="I1104" s="16">
        <v>99.912800000000004</v>
      </c>
      <c r="J1104" s="16">
        <v>100</v>
      </c>
      <c r="K1104" s="16">
        <v>100</v>
      </c>
    </row>
    <row r="1105" spans="1:2" x14ac:dyDescent="0.25">
      <c r="A1105" s="16" t="s">
        <v>0</v>
      </c>
      <c r="B1105" s="16" t="s">
        <v>97</v>
      </c>
    </row>
    <row r="1106" spans="1:2" x14ac:dyDescent="0.25">
      <c r="A1106" s="16" t="s">
        <v>3</v>
      </c>
      <c r="B1106" s="16">
        <v>1.9643999999999999</v>
      </c>
    </row>
    <row r="1107" spans="1:2" x14ac:dyDescent="0.25">
      <c r="A1107" s="16" t="s">
        <v>9</v>
      </c>
      <c r="B1107" s="16">
        <v>7.3700000000000002E-2</v>
      </c>
    </row>
    <row r="1108" spans="1:2" x14ac:dyDescent="0.25">
      <c r="A1108" s="16" t="s">
        <v>11</v>
      </c>
      <c r="B1108" s="16">
        <v>2.63E-2</v>
      </c>
    </row>
    <row r="1109" spans="1:2" x14ac:dyDescent="0.25">
      <c r="A1109" s="16" t="s">
        <v>6</v>
      </c>
      <c r="B1109" s="16">
        <v>0</v>
      </c>
    </row>
    <row r="1110" spans="1:2" x14ac:dyDescent="0.25">
      <c r="A1110" s="16" t="s">
        <v>5</v>
      </c>
      <c r="B1110" s="16">
        <v>0</v>
      </c>
    </row>
    <row r="1111" spans="1:2" x14ac:dyDescent="0.25">
      <c r="A1111" s="16" t="s">
        <v>4</v>
      </c>
      <c r="B1111" s="16">
        <v>52.917200000000001</v>
      </c>
    </row>
    <row r="1112" spans="1:2" x14ac:dyDescent="0.25">
      <c r="A1112" s="16" t="s">
        <v>8</v>
      </c>
      <c r="B1112" s="16">
        <v>0</v>
      </c>
    </row>
    <row r="1113" spans="1:2" x14ac:dyDescent="0.25">
      <c r="A1113" s="16" t="s">
        <v>13</v>
      </c>
      <c r="B1113" s="16">
        <v>9.7500000000000003E-2</v>
      </c>
    </row>
    <row r="1114" spans="1:2" x14ac:dyDescent="0.25">
      <c r="A1114" s="16" t="s">
        <v>7</v>
      </c>
      <c r="B1114" s="16">
        <v>0.26869999999999999</v>
      </c>
    </row>
    <row r="1115" spans="1:2" x14ac:dyDescent="0.25">
      <c r="A1115" s="16" t="s">
        <v>1</v>
      </c>
      <c r="B1115" s="16">
        <v>0.1003</v>
      </c>
    </row>
    <row r="1116" spans="1:2" x14ac:dyDescent="0.25">
      <c r="A1116" s="16" t="s">
        <v>12</v>
      </c>
      <c r="B1116" s="16">
        <v>0.48959999999999998</v>
      </c>
    </row>
    <row r="1117" spans="1:2" x14ac:dyDescent="0.25">
      <c r="A1117" s="16" t="s">
        <v>2</v>
      </c>
      <c r="B1117" s="16">
        <v>4.4000000000000003E-3</v>
      </c>
    </row>
    <row r="1118" spans="1:2" x14ac:dyDescent="0.25">
      <c r="A1118" s="16" t="s">
        <v>10</v>
      </c>
      <c r="B1118" s="16">
        <v>43.970599999999997</v>
      </c>
    </row>
    <row r="1119" spans="1:2" x14ac:dyDescent="0.25">
      <c r="A1119" s="16" t="s">
        <v>14</v>
      </c>
      <c r="B1119" s="16">
        <v>99.912800000000004</v>
      </c>
    </row>
    <row r="1121" spans="1:14" x14ac:dyDescent="0.25">
      <c r="B1121" s="16" t="s">
        <v>117</v>
      </c>
    </row>
    <row r="1122" spans="1:14" x14ac:dyDescent="0.25">
      <c r="A1122" s="16" t="s">
        <v>71</v>
      </c>
      <c r="B1122" s="16">
        <v>9.4743999999999993</v>
      </c>
      <c r="C1122" s="16">
        <v>106.8377</v>
      </c>
      <c r="D1122" s="16">
        <v>17.020399999999999</v>
      </c>
      <c r="E1122" s="16">
        <v>6.2770999999999999</v>
      </c>
      <c r="F1122" s="16">
        <v>7.2001999999999997</v>
      </c>
      <c r="G1122" s="16">
        <v>5.8667999999999996</v>
      </c>
      <c r="H1122" s="16">
        <v>1.4200000000000001E-2</v>
      </c>
      <c r="I1122" s="16">
        <v>1.1295999999999999</v>
      </c>
      <c r="J1122" s="16">
        <v>1.1216999999999999</v>
      </c>
      <c r="K1122" s="16">
        <v>0.92010000000000003</v>
      </c>
      <c r="L1122" s="16" t="s">
        <v>3</v>
      </c>
      <c r="M1122" s="16">
        <v>263</v>
      </c>
      <c r="N1122" s="16">
        <v>6.5799999999999997E-2</v>
      </c>
    </row>
    <row r="1123" spans="1:14" x14ac:dyDescent="0.25">
      <c r="A1123" s="16" t="s">
        <v>72</v>
      </c>
      <c r="B1123" s="16">
        <v>9.4743999999999993</v>
      </c>
      <c r="C1123" s="16">
        <v>20.5014</v>
      </c>
      <c r="D1123" s="16">
        <v>2.0099</v>
      </c>
      <c r="E1123" s="16">
        <v>10.2003</v>
      </c>
      <c r="F1123" s="16">
        <v>0</v>
      </c>
      <c r="G1123" s="16">
        <v>8.5001999999999995</v>
      </c>
      <c r="H1123" s="16">
        <v>7.1000000000000004E-3</v>
      </c>
      <c r="I1123" s="16">
        <v>7.9699999999999993E-2</v>
      </c>
      <c r="J1123" s="16">
        <v>7.9200000000000007E-2</v>
      </c>
      <c r="K1123" s="16">
        <v>5.8500000000000003E-2</v>
      </c>
      <c r="L1123" s="16" t="s">
        <v>9</v>
      </c>
      <c r="M1123" s="16">
        <v>346</v>
      </c>
      <c r="N1123" s="16">
        <v>3.32E-2</v>
      </c>
    </row>
    <row r="1124" spans="1:14" x14ac:dyDescent="0.25">
      <c r="A1124" s="16" t="s">
        <v>73</v>
      </c>
      <c r="B1124" s="16">
        <v>9.4743999999999993</v>
      </c>
      <c r="C1124" s="16">
        <v>12.3005</v>
      </c>
      <c r="D1124" s="16">
        <v>1.1294999999999999</v>
      </c>
      <c r="E1124" s="16">
        <v>10.8904</v>
      </c>
      <c r="F1124" s="16">
        <v>0</v>
      </c>
      <c r="G1124" s="16">
        <v>9.9002999999999997</v>
      </c>
      <c r="H1124" s="16">
        <v>4.0000000000000002E-4</v>
      </c>
      <c r="I1124" s="16">
        <v>9.5999999999999992E-3</v>
      </c>
      <c r="J1124" s="16">
        <v>9.4999999999999998E-3</v>
      </c>
      <c r="K1124" s="16">
        <v>6.7999999999999996E-3</v>
      </c>
      <c r="L1124" s="16" t="s">
        <v>11</v>
      </c>
      <c r="M1124" s="16">
        <v>315</v>
      </c>
      <c r="N1124" s="16">
        <v>2.6700000000000002E-2</v>
      </c>
    </row>
    <row r="1125" spans="1:14" x14ac:dyDescent="0.25">
      <c r="A1125" s="16" t="s">
        <v>74</v>
      </c>
      <c r="B1125" s="16">
        <v>9.4743999999999993</v>
      </c>
      <c r="C1125" s="16">
        <v>2.3167</v>
      </c>
      <c r="D1125" s="16">
        <v>0.93230000000000002</v>
      </c>
      <c r="E1125" s="16">
        <v>2.4849999999999999</v>
      </c>
      <c r="F1125" s="16">
        <v>0</v>
      </c>
      <c r="G1125" s="16">
        <v>2.3666999999999998</v>
      </c>
      <c r="H1125" s="16">
        <v>-1E-4</v>
      </c>
      <c r="I1125" s="16">
        <v>0</v>
      </c>
      <c r="J1125" s="16">
        <v>0</v>
      </c>
      <c r="K1125" s="16">
        <v>0</v>
      </c>
      <c r="L1125" s="16" t="s">
        <v>6</v>
      </c>
      <c r="N1125" s="16">
        <v>-1E-4</v>
      </c>
    </row>
    <row r="1126" spans="1:14" x14ac:dyDescent="0.25">
      <c r="A1126" s="16" t="s">
        <v>75</v>
      </c>
      <c r="B1126" s="16">
        <v>9.4743999999999993</v>
      </c>
      <c r="C1126" s="16">
        <v>2.2667000000000002</v>
      </c>
      <c r="D1126" s="16">
        <v>1.1565000000000001</v>
      </c>
      <c r="E1126" s="16">
        <v>1.96</v>
      </c>
      <c r="F1126" s="16">
        <v>0</v>
      </c>
      <c r="G1126" s="16">
        <v>1.8667</v>
      </c>
      <c r="H1126" s="16">
        <v>5.9999999999999995E-4</v>
      </c>
      <c r="I1126" s="16">
        <v>2.1299999999999999E-2</v>
      </c>
      <c r="J1126" s="16">
        <v>2.12E-2</v>
      </c>
      <c r="K1126" s="16">
        <v>7.7000000000000002E-3</v>
      </c>
      <c r="L1126" s="16" t="s">
        <v>5</v>
      </c>
      <c r="M1126" s="16">
        <v>788</v>
      </c>
      <c r="N1126" s="16">
        <v>6.7000000000000004E-2</v>
      </c>
    </row>
    <row r="1127" spans="1:14" x14ac:dyDescent="0.25">
      <c r="A1127" s="16" t="s">
        <v>76</v>
      </c>
      <c r="B1127" s="16">
        <v>9.4743999999999993</v>
      </c>
      <c r="C1127" s="16">
        <v>6173.3879999999999</v>
      </c>
      <c r="D1127" s="16">
        <v>77.248599999999996</v>
      </c>
      <c r="E1127" s="16">
        <v>79.915800000000004</v>
      </c>
      <c r="F1127" s="16">
        <v>0</v>
      </c>
      <c r="G1127" s="16">
        <v>72.650800000000004</v>
      </c>
      <c r="H1127" s="16">
        <v>2.1315</v>
      </c>
      <c r="I1127" s="16">
        <v>38.311700000000002</v>
      </c>
      <c r="J1127" s="16">
        <v>38.042700000000004</v>
      </c>
      <c r="K1127" s="16">
        <v>18.9236</v>
      </c>
      <c r="L1127" s="16" t="s">
        <v>4</v>
      </c>
      <c r="M1127" s="16">
        <v>523</v>
      </c>
      <c r="N1127" s="16">
        <v>0.3871</v>
      </c>
    </row>
    <row r="1128" spans="1:14" x14ac:dyDescent="0.25">
      <c r="A1128" s="16" t="s">
        <v>77</v>
      </c>
      <c r="B1128" s="16">
        <v>9.4743999999999993</v>
      </c>
      <c r="C1128" s="16">
        <v>18.584499999999998</v>
      </c>
      <c r="D1128" s="16">
        <v>1.0639000000000001</v>
      </c>
      <c r="E1128" s="16">
        <v>17.467700000000001</v>
      </c>
      <c r="F1128" s="16">
        <v>19.001200000000001</v>
      </c>
      <c r="G1128" s="16">
        <v>15.800800000000001</v>
      </c>
      <c r="H1128" s="16">
        <v>2.9999999999999997E-4</v>
      </c>
      <c r="I1128" s="16">
        <v>1.84E-2</v>
      </c>
      <c r="J1128" s="16">
        <v>1.83E-2</v>
      </c>
      <c r="K1128" s="16">
        <v>2.7000000000000001E-3</v>
      </c>
      <c r="L1128" s="16" t="s">
        <v>8</v>
      </c>
      <c r="M1128" s="16">
        <v>455</v>
      </c>
      <c r="N1128" s="16">
        <v>3.8399999999999997E-2</v>
      </c>
    </row>
    <row r="1129" spans="1:14" x14ac:dyDescent="0.25">
      <c r="A1129" s="16" t="s">
        <v>78</v>
      </c>
      <c r="B1129" s="16">
        <v>9.4743999999999993</v>
      </c>
      <c r="C1129" s="16">
        <v>4.3501000000000003</v>
      </c>
      <c r="D1129" s="16">
        <v>2.3443000000000001</v>
      </c>
      <c r="E1129" s="16">
        <v>1.8555999999999999</v>
      </c>
      <c r="F1129" s="16">
        <v>1.7</v>
      </c>
      <c r="G1129" s="16">
        <v>2</v>
      </c>
      <c r="H1129" s="16">
        <v>2.5000000000000001E-3</v>
      </c>
      <c r="I1129" s="16">
        <v>3.3599999999999998E-2</v>
      </c>
      <c r="J1129" s="16">
        <v>3.3399999999999999E-2</v>
      </c>
      <c r="K1129" s="16">
        <v>2.0799999999999999E-2</v>
      </c>
      <c r="L1129" s="16" t="s">
        <v>13</v>
      </c>
      <c r="M1129" s="16">
        <v>214</v>
      </c>
      <c r="N1129" s="16">
        <v>2.2499999999999999E-2</v>
      </c>
    </row>
    <row r="1130" spans="1:14" x14ac:dyDescent="0.25">
      <c r="A1130" s="16" t="s">
        <v>79</v>
      </c>
      <c r="B1130" s="16">
        <v>9.4743999999999993</v>
      </c>
      <c r="C1130" s="16">
        <v>20.2347</v>
      </c>
      <c r="D1130" s="16">
        <v>1.9518</v>
      </c>
      <c r="E1130" s="16">
        <v>10.367000000000001</v>
      </c>
      <c r="F1130" s="16">
        <v>0</v>
      </c>
      <c r="G1130" s="16">
        <v>10.367000000000001</v>
      </c>
      <c r="H1130" s="16">
        <v>3.5000000000000001E-3</v>
      </c>
      <c r="I1130" s="16">
        <v>0.1933</v>
      </c>
      <c r="J1130" s="16">
        <v>0.19189999999999999</v>
      </c>
      <c r="K1130" s="16">
        <v>4.3700000000000003E-2</v>
      </c>
      <c r="L1130" s="16" t="s">
        <v>7</v>
      </c>
      <c r="M1130" s="16">
        <v>589</v>
      </c>
      <c r="N1130" s="16">
        <v>5.9400000000000001E-2</v>
      </c>
    </row>
    <row r="1131" spans="1:14" x14ac:dyDescent="0.25">
      <c r="A1131" s="16" t="s">
        <v>80</v>
      </c>
      <c r="B1131" s="16">
        <v>9.4743999999999993</v>
      </c>
      <c r="C1131" s="16">
        <v>47.657499999999999</v>
      </c>
      <c r="D1131" s="16">
        <v>1.3968</v>
      </c>
      <c r="E1131" s="16">
        <v>34.117899999999999</v>
      </c>
      <c r="F1131" s="16">
        <v>40.1387</v>
      </c>
      <c r="G1131" s="16">
        <v>0</v>
      </c>
      <c r="H1131" s="16">
        <v>8.6E-3</v>
      </c>
      <c r="I1131" s="16">
        <v>9.8100000000000007E-2</v>
      </c>
      <c r="J1131" s="16">
        <v>9.7500000000000003E-2</v>
      </c>
      <c r="K1131" s="16">
        <v>8.4500000000000006E-2</v>
      </c>
      <c r="L1131" s="16" t="s">
        <v>1</v>
      </c>
      <c r="M1131" s="16">
        <v>441</v>
      </c>
      <c r="N1131" s="16">
        <v>4.0800000000000003E-2</v>
      </c>
    </row>
    <row r="1132" spans="1:14" x14ac:dyDescent="0.25">
      <c r="A1132" s="16" t="s">
        <v>81</v>
      </c>
      <c r="B1132" s="16">
        <v>9.4743999999999993</v>
      </c>
      <c r="C1132" s="16">
        <v>39.438499999999998</v>
      </c>
      <c r="D1132" s="16">
        <v>3.5059999999999998</v>
      </c>
      <c r="E1132" s="16">
        <v>11.248799999999999</v>
      </c>
      <c r="F1132" s="16">
        <v>13.2339</v>
      </c>
      <c r="G1132" s="16">
        <v>0</v>
      </c>
      <c r="H1132" s="16">
        <v>1.95E-2</v>
      </c>
      <c r="I1132" s="16">
        <v>0.2155</v>
      </c>
      <c r="J1132" s="16">
        <v>0.214</v>
      </c>
      <c r="K1132" s="16">
        <v>0.13780000000000001</v>
      </c>
      <c r="L1132" s="16" t="s">
        <v>12</v>
      </c>
      <c r="M1132" s="16">
        <v>239</v>
      </c>
      <c r="N1132" s="16">
        <v>2.9899999999999999E-2</v>
      </c>
    </row>
    <row r="1133" spans="1:14" x14ac:dyDescent="0.25">
      <c r="A1133" s="16" t="s">
        <v>82</v>
      </c>
      <c r="B1133" s="16">
        <v>9.4743999999999993</v>
      </c>
      <c r="C1133" s="16">
        <v>9.4670000000000005</v>
      </c>
      <c r="D1133" s="16">
        <v>1.2413000000000001</v>
      </c>
      <c r="E1133" s="16">
        <v>7.6268000000000002</v>
      </c>
      <c r="F1133" s="16">
        <v>0</v>
      </c>
      <c r="G1133" s="16">
        <v>6.9335000000000004</v>
      </c>
      <c r="H1133" s="16">
        <v>1.1999999999999999E-3</v>
      </c>
      <c r="I1133" s="16">
        <v>1.21E-2</v>
      </c>
      <c r="J1133" s="16">
        <v>1.2E-2</v>
      </c>
      <c r="K1133" s="16">
        <v>6.1000000000000004E-3</v>
      </c>
      <c r="L1133" s="16" t="s">
        <v>2</v>
      </c>
      <c r="M1133" s="16">
        <v>207</v>
      </c>
      <c r="N1133" s="16">
        <v>1.7899999999999999E-2</v>
      </c>
    </row>
    <row r="1134" spans="1:14" x14ac:dyDescent="0.25">
      <c r="A1134" s="16" t="s">
        <v>83</v>
      </c>
      <c r="I1134" s="16">
        <v>48.499099999999999</v>
      </c>
      <c r="J1134" s="16">
        <v>48.1586</v>
      </c>
      <c r="K1134" s="16">
        <v>60.008899999999997</v>
      </c>
    </row>
    <row r="1135" spans="1:14" x14ac:dyDescent="0.25">
      <c r="A1135" s="16" t="s">
        <v>84</v>
      </c>
      <c r="I1135" s="16">
        <v>12</v>
      </c>
      <c r="J1135" s="16">
        <v>12</v>
      </c>
      <c r="K1135" s="16">
        <v>19.7789</v>
      </c>
      <c r="L1135" s="16" t="s">
        <v>10</v>
      </c>
    </row>
    <row r="1136" spans="1:14" x14ac:dyDescent="0.25">
      <c r="A1136" s="16" t="s">
        <v>14</v>
      </c>
      <c r="I1136" s="16">
        <v>100.6221</v>
      </c>
      <c r="J1136" s="16">
        <v>100</v>
      </c>
      <c r="K1136" s="16">
        <v>100</v>
      </c>
    </row>
    <row r="1137" spans="1:2" x14ac:dyDescent="0.25">
      <c r="A1137" s="16" t="s">
        <v>0</v>
      </c>
      <c r="B1137" s="16" t="s">
        <v>97</v>
      </c>
    </row>
    <row r="1138" spans="1:2" x14ac:dyDescent="0.25">
      <c r="A1138" s="16" t="s">
        <v>3</v>
      </c>
      <c r="B1138" s="16">
        <v>1.8733</v>
      </c>
    </row>
    <row r="1139" spans="1:2" x14ac:dyDescent="0.25">
      <c r="A1139" s="16" t="s">
        <v>9</v>
      </c>
      <c r="B1139" s="16">
        <v>0.1507</v>
      </c>
    </row>
    <row r="1140" spans="1:2" x14ac:dyDescent="0.25">
      <c r="A1140" s="16" t="s">
        <v>11</v>
      </c>
      <c r="B1140" s="16">
        <v>2.06E-2</v>
      </c>
    </row>
    <row r="1141" spans="1:2" x14ac:dyDescent="0.25">
      <c r="A1141" s="16" t="s">
        <v>6</v>
      </c>
      <c r="B1141" s="16">
        <v>0</v>
      </c>
    </row>
    <row r="1142" spans="1:2" x14ac:dyDescent="0.25">
      <c r="A1142" s="16" t="s">
        <v>5</v>
      </c>
      <c r="B1142" s="16">
        <v>2.75E-2</v>
      </c>
    </row>
    <row r="1143" spans="1:2" x14ac:dyDescent="0.25">
      <c r="A1143" s="16" t="s">
        <v>4</v>
      </c>
      <c r="B1143" s="16">
        <v>53.605699999999999</v>
      </c>
    </row>
    <row r="1144" spans="1:2" x14ac:dyDescent="0.25">
      <c r="A1144" s="16" t="s">
        <v>8</v>
      </c>
      <c r="B1144" s="16">
        <v>2.06E-2</v>
      </c>
    </row>
    <row r="1145" spans="1:2" x14ac:dyDescent="0.25">
      <c r="A1145" s="16" t="s">
        <v>13</v>
      </c>
      <c r="B1145" s="16">
        <v>8.3900000000000002E-2</v>
      </c>
    </row>
    <row r="1146" spans="1:2" x14ac:dyDescent="0.25">
      <c r="A1146" s="16" t="s">
        <v>7</v>
      </c>
      <c r="B1146" s="16">
        <v>0.2286</v>
      </c>
    </row>
    <row r="1147" spans="1:2" x14ac:dyDescent="0.25">
      <c r="A1147" s="16" t="s">
        <v>1</v>
      </c>
      <c r="B1147" s="16">
        <v>0.1323</v>
      </c>
    </row>
    <row r="1148" spans="1:2" x14ac:dyDescent="0.25">
      <c r="A1148" s="16" t="s">
        <v>12</v>
      </c>
      <c r="B1148" s="16">
        <v>0.49390000000000001</v>
      </c>
    </row>
    <row r="1149" spans="1:2" x14ac:dyDescent="0.25">
      <c r="A1149" s="16" t="s">
        <v>2</v>
      </c>
      <c r="B1149" s="16">
        <v>1.46E-2</v>
      </c>
    </row>
    <row r="1150" spans="1:2" x14ac:dyDescent="0.25">
      <c r="A1150" s="16" t="s">
        <v>10</v>
      </c>
      <c r="B1150" s="16">
        <v>43.970599999999997</v>
      </c>
    </row>
    <row r="1151" spans="1:2" x14ac:dyDescent="0.25">
      <c r="A1151" s="16" t="s">
        <v>14</v>
      </c>
      <c r="B1151" s="16">
        <v>100.6221</v>
      </c>
    </row>
    <row r="1153" spans="1:14" x14ac:dyDescent="0.25">
      <c r="B1153" s="16" t="s">
        <v>118</v>
      </c>
    </row>
    <row r="1154" spans="1:14" x14ac:dyDescent="0.25">
      <c r="A1154" s="16" t="s">
        <v>71</v>
      </c>
      <c r="B1154" s="16">
        <v>10.0177</v>
      </c>
      <c r="C1154" s="16">
        <v>117.212</v>
      </c>
      <c r="D1154" s="16">
        <v>17.7866</v>
      </c>
      <c r="E1154" s="16">
        <v>6.5899000000000001</v>
      </c>
      <c r="F1154" s="16">
        <v>7.4668999999999999</v>
      </c>
      <c r="G1154" s="16">
        <v>6.2000999999999999</v>
      </c>
      <c r="H1154" s="16">
        <v>1.4800000000000001E-2</v>
      </c>
      <c r="I1154" s="16">
        <v>1.1756</v>
      </c>
      <c r="J1154" s="16">
        <v>1.1684000000000001</v>
      </c>
      <c r="K1154" s="16">
        <v>0.95779999999999998</v>
      </c>
      <c r="L1154" s="16" t="s">
        <v>3</v>
      </c>
      <c r="M1154" s="16">
        <v>255</v>
      </c>
      <c r="N1154" s="16">
        <v>6.5100000000000005E-2</v>
      </c>
    </row>
    <row r="1155" spans="1:14" x14ac:dyDescent="0.25">
      <c r="A1155" s="16" t="s">
        <v>72</v>
      </c>
      <c r="B1155" s="16">
        <v>10.0177</v>
      </c>
      <c r="C1155" s="16">
        <v>18.101099999999999</v>
      </c>
      <c r="D1155" s="16">
        <v>1.9093</v>
      </c>
      <c r="E1155" s="16">
        <v>9.4802</v>
      </c>
      <c r="F1155" s="16">
        <v>0</v>
      </c>
      <c r="G1155" s="16">
        <v>7.9001999999999999</v>
      </c>
      <c r="H1155" s="16">
        <v>5.5999999999999999E-3</v>
      </c>
      <c r="I1155" s="16">
        <v>6.3200000000000006E-2</v>
      </c>
      <c r="J1155" s="16">
        <v>6.2799999999999995E-2</v>
      </c>
      <c r="K1155" s="16">
        <v>4.6399999999999997E-2</v>
      </c>
      <c r="L1155" s="16" t="s">
        <v>9</v>
      </c>
      <c r="M1155" s="16">
        <v>316</v>
      </c>
      <c r="N1155" s="16">
        <v>2.9899999999999999E-2</v>
      </c>
    </row>
    <row r="1156" spans="1:14" x14ac:dyDescent="0.25">
      <c r="A1156" s="16" t="s">
        <v>73</v>
      </c>
      <c r="B1156" s="16">
        <v>10.0177</v>
      </c>
      <c r="C1156" s="16">
        <v>12.1005</v>
      </c>
      <c r="D1156" s="16">
        <v>1.1828000000000001</v>
      </c>
      <c r="E1156" s="16">
        <v>10.2303</v>
      </c>
      <c r="F1156" s="16">
        <v>0</v>
      </c>
      <c r="G1156" s="16">
        <v>9.3003</v>
      </c>
      <c r="H1156" s="16">
        <v>5.0000000000000001E-4</v>
      </c>
      <c r="I1156" s="16">
        <v>1.21E-2</v>
      </c>
      <c r="J1156" s="16">
        <v>1.2E-2</v>
      </c>
      <c r="K1156" s="16">
        <v>8.5000000000000006E-3</v>
      </c>
      <c r="L1156" s="16" t="s">
        <v>11</v>
      </c>
      <c r="M1156" s="16">
        <v>289</v>
      </c>
      <c r="N1156" s="16">
        <v>2.47E-2</v>
      </c>
    </row>
    <row r="1157" spans="1:14" x14ac:dyDescent="0.25">
      <c r="A1157" s="16" t="s">
        <v>74</v>
      </c>
      <c r="B1157" s="16">
        <v>10.0177</v>
      </c>
      <c r="C1157" s="16">
        <v>2.4834000000000001</v>
      </c>
      <c r="D1157" s="16">
        <v>0.8347</v>
      </c>
      <c r="E1157" s="16">
        <v>2.9750000000000001</v>
      </c>
      <c r="F1157" s="16">
        <v>0</v>
      </c>
      <c r="G1157" s="16">
        <v>2.8334000000000001</v>
      </c>
      <c r="H1157" s="16">
        <v>-4.0000000000000002E-4</v>
      </c>
      <c r="I1157" s="16">
        <v>0</v>
      </c>
      <c r="J1157" s="16">
        <v>0</v>
      </c>
      <c r="K1157" s="16">
        <v>0</v>
      </c>
      <c r="L1157" s="16" t="s">
        <v>6</v>
      </c>
      <c r="N1157" s="16">
        <v>0</v>
      </c>
    </row>
    <row r="1158" spans="1:14" x14ac:dyDescent="0.25">
      <c r="A1158" s="16" t="s">
        <v>75</v>
      </c>
      <c r="B1158" s="16">
        <v>10.0177</v>
      </c>
      <c r="C1158" s="16">
        <v>2.3334000000000001</v>
      </c>
      <c r="D1158" s="16">
        <v>1.0929</v>
      </c>
      <c r="E1158" s="16">
        <v>2.1349999999999998</v>
      </c>
      <c r="F1158" s="16">
        <v>0</v>
      </c>
      <c r="G1158" s="16">
        <v>2.0333000000000001</v>
      </c>
      <c r="H1158" s="16">
        <v>4.0000000000000002E-4</v>
      </c>
      <c r="I1158" s="16">
        <v>1.2999999999999999E-2</v>
      </c>
      <c r="J1158" s="16">
        <v>1.2999999999999999E-2</v>
      </c>
      <c r="K1158" s="16">
        <v>4.7000000000000002E-3</v>
      </c>
      <c r="L1158" s="16" t="s">
        <v>5</v>
      </c>
      <c r="M1158" s="16">
        <v>778</v>
      </c>
      <c r="N1158" s="16">
        <v>6.54E-2</v>
      </c>
    </row>
    <row r="1159" spans="1:14" x14ac:dyDescent="0.25">
      <c r="A1159" s="16" t="s">
        <v>76</v>
      </c>
      <c r="B1159" s="16">
        <v>10.0177</v>
      </c>
      <c r="C1159" s="16">
        <v>6496.5540000000001</v>
      </c>
      <c r="D1159" s="16">
        <v>75.056200000000004</v>
      </c>
      <c r="E1159" s="16">
        <v>86.555800000000005</v>
      </c>
      <c r="F1159" s="16">
        <v>0</v>
      </c>
      <c r="G1159" s="16">
        <v>78.687100000000001</v>
      </c>
      <c r="H1159" s="16">
        <v>2.1206</v>
      </c>
      <c r="I1159" s="16">
        <v>38.1265</v>
      </c>
      <c r="J1159" s="16">
        <v>37.893599999999999</v>
      </c>
      <c r="K1159" s="16">
        <v>18.8368</v>
      </c>
      <c r="L1159" s="16" t="s">
        <v>4</v>
      </c>
      <c r="M1159" s="16">
        <v>515</v>
      </c>
      <c r="N1159" s="16">
        <v>0.3805</v>
      </c>
    </row>
    <row r="1160" spans="1:14" x14ac:dyDescent="0.25">
      <c r="A1160" s="16" t="s">
        <v>77</v>
      </c>
      <c r="B1160" s="16">
        <v>10.0177</v>
      </c>
      <c r="C1160" s="16">
        <v>19.9847</v>
      </c>
      <c r="D1160" s="16">
        <v>1.0828</v>
      </c>
      <c r="E1160" s="16">
        <v>18.456700000000001</v>
      </c>
      <c r="F1160" s="16">
        <v>21.2682</v>
      </c>
      <c r="G1160" s="16">
        <v>15.4008</v>
      </c>
      <c r="H1160" s="16">
        <v>2.9999999999999997E-4</v>
      </c>
      <c r="I1160" s="16">
        <v>2.3900000000000001E-2</v>
      </c>
      <c r="J1160" s="16">
        <v>2.3699999999999999E-2</v>
      </c>
      <c r="K1160" s="16">
        <v>3.3999999999999998E-3</v>
      </c>
      <c r="L1160" s="16" t="s">
        <v>8</v>
      </c>
      <c r="M1160" s="16">
        <v>442</v>
      </c>
      <c r="N1160" s="16">
        <v>3.7499999999999999E-2</v>
      </c>
    </row>
    <row r="1161" spans="1:14" x14ac:dyDescent="0.25">
      <c r="A1161" s="16" t="s">
        <v>78</v>
      </c>
      <c r="B1161" s="16">
        <v>10.0177</v>
      </c>
      <c r="C1161" s="16">
        <v>4.2500999999999998</v>
      </c>
      <c r="D1161" s="16">
        <v>2.1133000000000002</v>
      </c>
      <c r="E1161" s="16">
        <v>2.0110999999999999</v>
      </c>
      <c r="F1161" s="16">
        <v>1.7</v>
      </c>
      <c r="G1161" s="16">
        <v>2.2999999999999998</v>
      </c>
      <c r="H1161" s="16">
        <v>2.0999999999999999E-3</v>
      </c>
      <c r="I1161" s="16">
        <v>2.8500000000000001E-2</v>
      </c>
      <c r="J1161" s="16">
        <v>2.8400000000000002E-2</v>
      </c>
      <c r="K1161" s="16">
        <v>1.7600000000000001E-2</v>
      </c>
      <c r="L1161" s="16" t="s">
        <v>13</v>
      </c>
      <c r="M1161" s="16">
        <v>210</v>
      </c>
      <c r="N1161" s="16">
        <v>2.1399999999999999E-2</v>
      </c>
    </row>
    <row r="1162" spans="1:14" x14ac:dyDescent="0.25">
      <c r="A1162" s="16" t="s">
        <v>79</v>
      </c>
      <c r="B1162" s="16">
        <v>10.0177</v>
      </c>
      <c r="C1162" s="16">
        <v>21.968299999999999</v>
      </c>
      <c r="D1162" s="16">
        <v>1.9614</v>
      </c>
      <c r="E1162" s="16">
        <v>11.2004</v>
      </c>
      <c r="F1162" s="16">
        <v>0</v>
      </c>
      <c r="G1162" s="16">
        <v>11.2004</v>
      </c>
      <c r="H1162" s="16">
        <v>3.5999999999999999E-3</v>
      </c>
      <c r="I1162" s="16">
        <v>0.19950000000000001</v>
      </c>
      <c r="J1162" s="16">
        <v>0.1983</v>
      </c>
      <c r="K1162" s="16">
        <v>4.5100000000000001E-2</v>
      </c>
      <c r="L1162" s="16" t="s">
        <v>7</v>
      </c>
      <c r="M1162" s="16">
        <v>579</v>
      </c>
      <c r="N1162" s="16">
        <v>5.8500000000000003E-2</v>
      </c>
    </row>
    <row r="1163" spans="1:14" x14ac:dyDescent="0.25">
      <c r="A1163" s="16" t="s">
        <v>80</v>
      </c>
      <c r="B1163" s="16">
        <v>10.0177</v>
      </c>
      <c r="C1163" s="16">
        <v>58.6614</v>
      </c>
      <c r="D1163" s="16">
        <v>1.6614</v>
      </c>
      <c r="E1163" s="16">
        <v>35.308199999999999</v>
      </c>
      <c r="F1163" s="16">
        <v>41.539000000000001</v>
      </c>
      <c r="G1163" s="16">
        <v>0</v>
      </c>
      <c r="H1163" s="16">
        <v>1.4E-2</v>
      </c>
      <c r="I1163" s="16">
        <v>0.16</v>
      </c>
      <c r="J1163" s="16">
        <v>0.159</v>
      </c>
      <c r="K1163" s="16">
        <v>0.13780000000000001</v>
      </c>
      <c r="L1163" s="16" t="s">
        <v>1</v>
      </c>
      <c r="M1163" s="16">
        <v>424</v>
      </c>
      <c r="N1163" s="16">
        <v>4.1799999999999997E-2</v>
      </c>
    </row>
    <row r="1164" spans="1:14" x14ac:dyDescent="0.25">
      <c r="A1164" s="16" t="s">
        <v>81</v>
      </c>
      <c r="B1164" s="16">
        <v>10.0177</v>
      </c>
      <c r="C1164" s="16">
        <v>44.639899999999997</v>
      </c>
      <c r="D1164" s="16">
        <v>3.3378000000000001</v>
      </c>
      <c r="E1164" s="16">
        <v>13.374000000000001</v>
      </c>
      <c r="F1164" s="16">
        <v>15.7342</v>
      </c>
      <c r="G1164" s="16">
        <v>0</v>
      </c>
      <c r="H1164" s="16">
        <v>2.0500000000000001E-2</v>
      </c>
      <c r="I1164" s="16">
        <v>0.22620000000000001</v>
      </c>
      <c r="J1164" s="16">
        <v>0.2248</v>
      </c>
      <c r="K1164" s="16">
        <v>0.14460000000000001</v>
      </c>
      <c r="L1164" s="16" t="s">
        <v>12</v>
      </c>
      <c r="M1164" s="16">
        <v>247</v>
      </c>
      <c r="N1164" s="16">
        <v>3.0300000000000001E-2</v>
      </c>
    </row>
    <row r="1165" spans="1:14" x14ac:dyDescent="0.25">
      <c r="A1165" s="16" t="s">
        <v>82</v>
      </c>
      <c r="B1165" s="16">
        <v>10.0177</v>
      </c>
      <c r="C1165" s="16">
        <v>14.3674</v>
      </c>
      <c r="D1165" s="16">
        <v>1.7036</v>
      </c>
      <c r="E1165" s="16">
        <v>8.4335000000000004</v>
      </c>
      <c r="F1165" s="16">
        <v>0</v>
      </c>
      <c r="G1165" s="16">
        <v>7.6669</v>
      </c>
      <c r="H1165" s="16">
        <v>3.5000000000000001E-3</v>
      </c>
      <c r="I1165" s="16">
        <v>3.6900000000000002E-2</v>
      </c>
      <c r="J1165" s="16">
        <v>3.6700000000000003E-2</v>
      </c>
      <c r="K1165" s="16">
        <v>1.8700000000000001E-2</v>
      </c>
      <c r="L1165" s="16" t="s">
        <v>2</v>
      </c>
      <c r="M1165" s="16">
        <v>206</v>
      </c>
      <c r="N1165" s="16">
        <v>1.9E-2</v>
      </c>
    </row>
    <row r="1166" spans="1:14" x14ac:dyDescent="0.25">
      <c r="A1166" s="16" t="s">
        <v>83</v>
      </c>
      <c r="I1166" s="16">
        <v>48.475499999999997</v>
      </c>
      <c r="J1166" s="16">
        <v>48.179400000000001</v>
      </c>
      <c r="K1166" s="16">
        <v>59.994700000000002</v>
      </c>
    </row>
    <row r="1167" spans="1:14" x14ac:dyDescent="0.25">
      <c r="A1167" s="16" t="s">
        <v>84</v>
      </c>
      <c r="I1167" s="16">
        <v>12</v>
      </c>
      <c r="J1167" s="16">
        <v>12</v>
      </c>
      <c r="K1167" s="16">
        <v>19.783899999999999</v>
      </c>
      <c r="L1167" s="16" t="s">
        <v>10</v>
      </c>
    </row>
    <row r="1168" spans="1:14" x14ac:dyDescent="0.25">
      <c r="A1168" s="16" t="s">
        <v>14</v>
      </c>
      <c r="I1168" s="16">
        <v>100.5408</v>
      </c>
      <c r="J1168" s="16">
        <v>100</v>
      </c>
      <c r="K1168" s="16">
        <v>100</v>
      </c>
    </row>
    <row r="1169" spans="1:2" x14ac:dyDescent="0.25">
      <c r="A1169" s="16" t="s">
        <v>0</v>
      </c>
      <c r="B1169" s="16" t="s">
        <v>97</v>
      </c>
    </row>
    <row r="1170" spans="1:2" x14ac:dyDescent="0.25">
      <c r="A1170" s="16" t="s">
        <v>3</v>
      </c>
      <c r="B1170" s="16">
        <v>1.9494</v>
      </c>
    </row>
    <row r="1171" spans="1:2" x14ac:dyDescent="0.25">
      <c r="A1171" s="16" t="s">
        <v>9</v>
      </c>
      <c r="B1171" s="16">
        <v>0.1193</v>
      </c>
    </row>
    <row r="1172" spans="1:2" x14ac:dyDescent="0.25">
      <c r="A1172" s="16" t="s">
        <v>11</v>
      </c>
      <c r="B1172" s="16">
        <v>2.58E-2</v>
      </c>
    </row>
    <row r="1173" spans="1:2" x14ac:dyDescent="0.25">
      <c r="A1173" s="16" t="s">
        <v>6</v>
      </c>
      <c r="B1173" s="16">
        <v>0</v>
      </c>
    </row>
    <row r="1174" spans="1:2" x14ac:dyDescent="0.25">
      <c r="A1174" s="16" t="s">
        <v>5</v>
      </c>
      <c r="B1174" s="16">
        <v>1.6799999999999999E-2</v>
      </c>
    </row>
    <row r="1175" spans="1:2" x14ac:dyDescent="0.25">
      <c r="A1175" s="16" t="s">
        <v>4</v>
      </c>
      <c r="B1175" s="16">
        <v>53.346600000000002</v>
      </c>
    </row>
    <row r="1176" spans="1:2" x14ac:dyDescent="0.25">
      <c r="A1176" s="16" t="s">
        <v>8</v>
      </c>
      <c r="B1176" s="16">
        <v>2.6599999999999999E-2</v>
      </c>
    </row>
    <row r="1177" spans="1:2" x14ac:dyDescent="0.25">
      <c r="A1177" s="16" t="s">
        <v>13</v>
      </c>
      <c r="B1177" s="16">
        <v>7.1300000000000002E-2</v>
      </c>
    </row>
    <row r="1178" spans="1:2" x14ac:dyDescent="0.25">
      <c r="A1178" s="16" t="s">
        <v>7</v>
      </c>
      <c r="B1178" s="16">
        <v>0.23599999999999999</v>
      </c>
    </row>
    <row r="1179" spans="1:2" x14ac:dyDescent="0.25">
      <c r="A1179" s="16" t="s">
        <v>1</v>
      </c>
      <c r="B1179" s="16">
        <v>0.2157</v>
      </c>
    </row>
    <row r="1180" spans="1:2" x14ac:dyDescent="0.25">
      <c r="A1180" s="16" t="s">
        <v>12</v>
      </c>
      <c r="B1180" s="16">
        <v>0.51829999999999998</v>
      </c>
    </row>
    <row r="1181" spans="1:2" x14ac:dyDescent="0.25">
      <c r="A1181" s="16" t="s">
        <v>2</v>
      </c>
      <c r="B1181" s="16">
        <v>4.4400000000000002E-2</v>
      </c>
    </row>
    <row r="1182" spans="1:2" x14ac:dyDescent="0.25">
      <c r="A1182" s="16" t="s">
        <v>10</v>
      </c>
      <c r="B1182" s="16">
        <v>43.970599999999997</v>
      </c>
    </row>
    <row r="1183" spans="1:2" x14ac:dyDescent="0.25">
      <c r="A1183" s="16" t="s">
        <v>14</v>
      </c>
      <c r="B1183" s="16">
        <v>100.5408</v>
      </c>
    </row>
    <row r="1185" spans="1:14" x14ac:dyDescent="0.25">
      <c r="B1185" s="16" t="s">
        <v>119</v>
      </c>
    </row>
    <row r="1186" spans="1:14" x14ac:dyDescent="0.25">
      <c r="A1186" s="16" t="s">
        <v>71</v>
      </c>
      <c r="B1186" s="16">
        <v>9.4606999999999992</v>
      </c>
      <c r="C1186" s="16">
        <v>50.641800000000003</v>
      </c>
      <c r="D1186" s="16">
        <v>8.3686000000000007</v>
      </c>
      <c r="E1186" s="16">
        <v>6.0514000000000001</v>
      </c>
      <c r="F1186" s="16">
        <v>7.0667999999999997</v>
      </c>
      <c r="G1186" s="16">
        <v>5.6001000000000003</v>
      </c>
      <c r="H1186" s="16">
        <v>6.3E-3</v>
      </c>
      <c r="I1186" s="16">
        <v>0.50339999999999996</v>
      </c>
      <c r="J1186" s="16">
        <v>0.502</v>
      </c>
      <c r="K1186" s="16">
        <v>0.4123</v>
      </c>
      <c r="L1186" s="16" t="s">
        <v>3</v>
      </c>
      <c r="M1186" s="16">
        <v>260</v>
      </c>
      <c r="N1186" s="16">
        <v>4.6600000000000003E-2</v>
      </c>
    </row>
    <row r="1187" spans="1:14" x14ac:dyDescent="0.25">
      <c r="A1187" s="16" t="s">
        <v>72</v>
      </c>
      <c r="B1187" s="16">
        <v>9.4606999999999992</v>
      </c>
      <c r="C1187" s="16">
        <v>9.3003</v>
      </c>
      <c r="D1187" s="16">
        <v>1.1567000000000001</v>
      </c>
      <c r="E1187" s="16">
        <v>8.0402000000000005</v>
      </c>
      <c r="F1187" s="16">
        <v>0</v>
      </c>
      <c r="G1187" s="16">
        <v>6.7000999999999999</v>
      </c>
      <c r="H1187" s="16">
        <v>8.9999999999999998E-4</v>
      </c>
      <c r="I1187" s="16">
        <v>9.7000000000000003E-3</v>
      </c>
      <c r="J1187" s="16">
        <v>9.7000000000000003E-3</v>
      </c>
      <c r="K1187" s="16">
        <v>7.1999999999999998E-3</v>
      </c>
      <c r="L1187" s="16" t="s">
        <v>9</v>
      </c>
      <c r="M1187" s="16">
        <v>307</v>
      </c>
      <c r="N1187" s="16">
        <v>2.6100000000000002E-2</v>
      </c>
    </row>
    <row r="1188" spans="1:14" x14ac:dyDescent="0.25">
      <c r="A1188" s="16" t="s">
        <v>73</v>
      </c>
      <c r="B1188" s="16">
        <v>9.4606999999999992</v>
      </c>
      <c r="C1188" s="16">
        <v>12.250500000000001</v>
      </c>
      <c r="D1188" s="16">
        <v>1.1364000000000001</v>
      </c>
      <c r="E1188" s="16">
        <v>10.7804</v>
      </c>
      <c r="F1188" s="16">
        <v>0</v>
      </c>
      <c r="G1188" s="16">
        <v>9.8003</v>
      </c>
      <c r="H1188" s="16">
        <v>4.0000000000000002E-4</v>
      </c>
      <c r="I1188" s="16">
        <v>0.01</v>
      </c>
      <c r="J1188" s="16">
        <v>0.01</v>
      </c>
      <c r="K1188" s="16">
        <v>7.1000000000000004E-3</v>
      </c>
      <c r="L1188" s="16" t="s">
        <v>11</v>
      </c>
      <c r="M1188" s="16">
        <v>313</v>
      </c>
      <c r="N1188" s="16">
        <v>2.6499999999999999E-2</v>
      </c>
    </row>
    <row r="1189" spans="1:14" x14ac:dyDescent="0.25">
      <c r="A1189" s="16" t="s">
        <v>74</v>
      </c>
      <c r="B1189" s="16">
        <v>9.4606999999999992</v>
      </c>
      <c r="C1189" s="16">
        <v>2.6334</v>
      </c>
      <c r="D1189" s="16">
        <v>1.123</v>
      </c>
      <c r="E1189" s="16">
        <v>2.3450000000000002</v>
      </c>
      <c r="F1189" s="16">
        <v>0</v>
      </c>
      <c r="G1189" s="16">
        <v>2.2334000000000001</v>
      </c>
      <c r="H1189" s="16">
        <v>2.0000000000000001E-4</v>
      </c>
      <c r="I1189" s="16">
        <v>1.8200000000000001E-2</v>
      </c>
      <c r="J1189" s="16">
        <v>1.8200000000000001E-2</v>
      </c>
      <c r="K1189" s="16">
        <v>6.4999999999999997E-3</v>
      </c>
      <c r="L1189" s="16" t="s">
        <v>6</v>
      </c>
      <c r="M1189" s="16">
        <v>783</v>
      </c>
      <c r="N1189" s="16">
        <v>6.6199999999999995E-2</v>
      </c>
    </row>
    <row r="1190" spans="1:14" x14ac:dyDescent="0.25">
      <c r="A1190" s="16" t="s">
        <v>75</v>
      </c>
      <c r="B1190" s="16">
        <v>9.4606999999999992</v>
      </c>
      <c r="C1190" s="16">
        <v>3.9834000000000001</v>
      </c>
      <c r="D1190" s="16">
        <v>2.1886999999999999</v>
      </c>
      <c r="E1190" s="16">
        <v>1.82</v>
      </c>
      <c r="F1190" s="16">
        <v>0</v>
      </c>
      <c r="G1190" s="16">
        <v>1.7333000000000001</v>
      </c>
      <c r="H1190" s="16">
        <v>4.1000000000000003E-3</v>
      </c>
      <c r="I1190" s="16">
        <v>0.15060000000000001</v>
      </c>
      <c r="J1190" s="16">
        <v>0.1502</v>
      </c>
      <c r="K1190" s="16">
        <v>5.4600000000000003E-2</v>
      </c>
      <c r="L1190" s="16" t="s">
        <v>5</v>
      </c>
      <c r="M1190" s="16">
        <v>761</v>
      </c>
      <c r="N1190" s="16">
        <v>7.4499999999999997E-2</v>
      </c>
    </row>
    <row r="1191" spans="1:14" x14ac:dyDescent="0.25">
      <c r="A1191" s="16" t="s">
        <v>76</v>
      </c>
      <c r="B1191" s="16">
        <v>9.4606999999999992</v>
      </c>
      <c r="C1191" s="16">
        <v>6281.6710000000003</v>
      </c>
      <c r="D1191" s="16">
        <v>73.037999999999997</v>
      </c>
      <c r="E1191" s="16">
        <v>86.005499999999998</v>
      </c>
      <c r="F1191" s="16">
        <v>0</v>
      </c>
      <c r="G1191" s="16">
        <v>78.186800000000005</v>
      </c>
      <c r="H1191" s="16">
        <v>2.1703999999999999</v>
      </c>
      <c r="I1191" s="16">
        <v>38.967399999999998</v>
      </c>
      <c r="J1191" s="16">
        <v>38.860199999999999</v>
      </c>
      <c r="K1191" s="16">
        <v>19.3566</v>
      </c>
      <c r="L1191" s="16" t="s">
        <v>4</v>
      </c>
      <c r="M1191" s="16">
        <v>543</v>
      </c>
      <c r="N1191" s="16">
        <v>0.39219999999999999</v>
      </c>
    </row>
    <row r="1192" spans="1:14" x14ac:dyDescent="0.25">
      <c r="A1192" s="16" t="s">
        <v>77</v>
      </c>
      <c r="B1192" s="16">
        <v>9.4606999999999992</v>
      </c>
      <c r="C1192" s="16">
        <v>17.717700000000001</v>
      </c>
      <c r="D1192" s="16">
        <v>0.98609999999999998</v>
      </c>
      <c r="E1192" s="16">
        <v>17.967099999999999</v>
      </c>
      <c r="F1192" s="16">
        <v>20.634699999999999</v>
      </c>
      <c r="G1192" s="16">
        <v>15.067399999999999</v>
      </c>
      <c r="H1192" s="16">
        <v>-1E-4</v>
      </c>
      <c r="I1192" s="16">
        <v>0</v>
      </c>
      <c r="J1192" s="16">
        <v>0</v>
      </c>
      <c r="K1192" s="16">
        <v>0</v>
      </c>
      <c r="L1192" s="16" t="s">
        <v>8</v>
      </c>
      <c r="N1192" s="16">
        <v>-1E-4</v>
      </c>
    </row>
    <row r="1193" spans="1:14" x14ac:dyDescent="0.25">
      <c r="A1193" s="16" t="s">
        <v>78</v>
      </c>
      <c r="B1193" s="16">
        <v>9.4606999999999992</v>
      </c>
      <c r="C1193" s="16">
        <v>2.65</v>
      </c>
      <c r="D1193" s="16">
        <v>1.2065999999999999</v>
      </c>
      <c r="E1193" s="16">
        <v>2.1962999999999999</v>
      </c>
      <c r="F1193" s="16">
        <v>2.2999999999999998</v>
      </c>
      <c r="G1193" s="16">
        <v>2.1</v>
      </c>
      <c r="H1193" s="16">
        <v>5.0000000000000001E-4</v>
      </c>
      <c r="I1193" s="16">
        <v>6.1000000000000004E-3</v>
      </c>
      <c r="J1193" s="16">
        <v>6.1000000000000004E-3</v>
      </c>
      <c r="K1193" s="16">
        <v>3.8E-3</v>
      </c>
      <c r="L1193" s="16" t="s">
        <v>13</v>
      </c>
      <c r="M1193" s="16">
        <v>231</v>
      </c>
      <c r="N1193" s="16">
        <v>1.9800000000000002E-2</v>
      </c>
    </row>
    <row r="1194" spans="1:14" x14ac:dyDescent="0.25">
      <c r="A1194" s="16" t="s">
        <v>79</v>
      </c>
      <c r="B1194" s="16">
        <v>9.4606999999999992</v>
      </c>
      <c r="C1194" s="16">
        <v>12.0672</v>
      </c>
      <c r="D1194" s="16">
        <v>1.1036999999999999</v>
      </c>
      <c r="E1194" s="16">
        <v>10.9337</v>
      </c>
      <c r="F1194" s="16">
        <v>0</v>
      </c>
      <c r="G1194" s="16">
        <v>10.9337</v>
      </c>
      <c r="H1194" s="16">
        <v>4.0000000000000002E-4</v>
      </c>
      <c r="I1194" s="16">
        <v>2.2200000000000001E-2</v>
      </c>
      <c r="J1194" s="16">
        <v>2.2100000000000002E-2</v>
      </c>
      <c r="K1194" s="16">
        <v>5.0000000000000001E-3</v>
      </c>
      <c r="L1194" s="16" t="s">
        <v>7</v>
      </c>
      <c r="M1194" s="16">
        <v>603</v>
      </c>
      <c r="N1194" s="16">
        <v>5.1299999999999998E-2</v>
      </c>
    </row>
    <row r="1195" spans="1:14" x14ac:dyDescent="0.25">
      <c r="A1195" s="16" t="s">
        <v>80</v>
      </c>
      <c r="B1195" s="16">
        <v>9.4606999999999992</v>
      </c>
      <c r="C1195" s="16">
        <v>35.754199999999997</v>
      </c>
      <c r="D1195" s="16">
        <v>1.0811999999999999</v>
      </c>
      <c r="E1195" s="16">
        <v>33.069299999999998</v>
      </c>
      <c r="F1195" s="16">
        <v>38.905000000000001</v>
      </c>
      <c r="G1195" s="16">
        <v>0</v>
      </c>
      <c r="H1195" s="16">
        <v>1.6999999999999999E-3</v>
      </c>
      <c r="I1195" s="16">
        <v>1.9599999999999999E-2</v>
      </c>
      <c r="J1195" s="16">
        <v>1.9599999999999999E-2</v>
      </c>
      <c r="K1195" s="16">
        <v>1.7000000000000001E-2</v>
      </c>
      <c r="L1195" s="16" t="s">
        <v>1</v>
      </c>
      <c r="M1195" s="16">
        <v>438</v>
      </c>
      <c r="N1195" s="16">
        <v>3.73E-2</v>
      </c>
    </row>
    <row r="1196" spans="1:14" x14ac:dyDescent="0.25">
      <c r="A1196" s="16" t="s">
        <v>81</v>
      </c>
      <c r="B1196" s="16">
        <v>9.4606999999999992</v>
      </c>
      <c r="C1196" s="16">
        <v>45.306800000000003</v>
      </c>
      <c r="D1196" s="16">
        <v>3.8437000000000001</v>
      </c>
      <c r="E1196" s="16">
        <v>11.7872</v>
      </c>
      <c r="F1196" s="16">
        <v>13.8673</v>
      </c>
      <c r="G1196" s="16">
        <v>0</v>
      </c>
      <c r="H1196" s="16">
        <v>2.3199999999999998E-2</v>
      </c>
      <c r="I1196" s="16">
        <v>0.2555</v>
      </c>
      <c r="J1196" s="16">
        <v>0.25480000000000003</v>
      </c>
      <c r="K1196" s="16">
        <v>0.16420000000000001</v>
      </c>
      <c r="L1196" s="16" t="s">
        <v>12</v>
      </c>
      <c r="M1196" s="16">
        <v>244</v>
      </c>
      <c r="N1196" s="16">
        <v>3.1600000000000003E-2</v>
      </c>
    </row>
    <row r="1197" spans="1:14" x14ac:dyDescent="0.25">
      <c r="A1197" s="16" t="s">
        <v>82</v>
      </c>
      <c r="B1197" s="16">
        <v>9.4606999999999992</v>
      </c>
      <c r="C1197" s="16">
        <v>8.4001999999999999</v>
      </c>
      <c r="D1197" s="16">
        <v>1.0508999999999999</v>
      </c>
      <c r="E1197" s="16">
        <v>7.9935</v>
      </c>
      <c r="F1197" s="16">
        <v>0</v>
      </c>
      <c r="G1197" s="16">
        <v>7.2667999999999999</v>
      </c>
      <c r="H1197" s="16">
        <v>2.9999999999999997E-4</v>
      </c>
      <c r="I1197" s="16">
        <v>2.7000000000000001E-3</v>
      </c>
      <c r="J1197" s="16">
        <v>2.7000000000000001E-3</v>
      </c>
      <c r="K1197" s="16">
        <v>1.4E-3</v>
      </c>
      <c r="L1197" s="16" t="s">
        <v>2</v>
      </c>
      <c r="M1197" s="16">
        <v>211</v>
      </c>
      <c r="N1197" s="16">
        <v>1.77E-2</v>
      </c>
    </row>
    <row r="1198" spans="1:14" x14ac:dyDescent="0.25">
      <c r="A1198" s="16" t="s">
        <v>83</v>
      </c>
      <c r="I1198" s="16">
        <v>48.2774</v>
      </c>
      <c r="J1198" s="16">
        <v>48.144599999999997</v>
      </c>
      <c r="K1198" s="16">
        <v>60.073300000000003</v>
      </c>
    </row>
    <row r="1199" spans="1:14" x14ac:dyDescent="0.25">
      <c r="A1199" s="16" t="s">
        <v>84</v>
      </c>
      <c r="I1199" s="16">
        <v>12</v>
      </c>
      <c r="J1199" s="16">
        <v>12</v>
      </c>
      <c r="K1199" s="16">
        <v>19.891100000000002</v>
      </c>
      <c r="L1199" s="16" t="s">
        <v>10</v>
      </c>
    </row>
    <row r="1200" spans="1:14" x14ac:dyDescent="0.25">
      <c r="A1200" s="16" t="s">
        <v>14</v>
      </c>
      <c r="I1200" s="16">
        <v>100.2427</v>
      </c>
      <c r="J1200" s="16">
        <v>100</v>
      </c>
      <c r="K1200" s="16">
        <v>100</v>
      </c>
    </row>
    <row r="1201" spans="1:2" x14ac:dyDescent="0.25">
      <c r="A1201" s="16" t="s">
        <v>0</v>
      </c>
      <c r="B1201" s="16" t="s">
        <v>97</v>
      </c>
    </row>
    <row r="1202" spans="1:2" x14ac:dyDescent="0.25">
      <c r="A1202" s="16" t="s">
        <v>3</v>
      </c>
      <c r="B1202" s="16">
        <v>0.83479999999999999</v>
      </c>
    </row>
    <row r="1203" spans="1:2" x14ac:dyDescent="0.25">
      <c r="A1203" s="16" t="s">
        <v>9</v>
      </c>
      <c r="B1203" s="16">
        <v>1.84E-2</v>
      </c>
    </row>
    <row r="1204" spans="1:2" x14ac:dyDescent="0.25">
      <c r="A1204" s="16" t="s">
        <v>11</v>
      </c>
      <c r="B1204" s="16">
        <v>2.1399999999999999E-2</v>
      </c>
    </row>
    <row r="1205" spans="1:2" x14ac:dyDescent="0.25">
      <c r="A1205" s="16" t="s">
        <v>6</v>
      </c>
      <c r="B1205" s="16">
        <v>2.3400000000000001E-2</v>
      </c>
    </row>
    <row r="1206" spans="1:2" x14ac:dyDescent="0.25">
      <c r="A1206" s="16" t="s">
        <v>5</v>
      </c>
      <c r="B1206" s="16">
        <v>0.19439999999999999</v>
      </c>
    </row>
    <row r="1207" spans="1:2" x14ac:dyDescent="0.25">
      <c r="A1207" s="16" t="s">
        <v>4</v>
      </c>
      <c r="B1207" s="16">
        <v>54.523200000000003</v>
      </c>
    </row>
    <row r="1208" spans="1:2" x14ac:dyDescent="0.25">
      <c r="A1208" s="16" t="s">
        <v>8</v>
      </c>
      <c r="B1208" s="16">
        <v>0</v>
      </c>
    </row>
    <row r="1209" spans="1:2" x14ac:dyDescent="0.25">
      <c r="A1209" s="16" t="s">
        <v>13</v>
      </c>
      <c r="B1209" s="16">
        <v>1.52E-2</v>
      </c>
    </row>
    <row r="1210" spans="1:2" x14ac:dyDescent="0.25">
      <c r="A1210" s="16" t="s">
        <v>7</v>
      </c>
      <c r="B1210" s="16">
        <v>2.6200000000000001E-2</v>
      </c>
    </row>
    <row r="1211" spans="1:2" x14ac:dyDescent="0.25">
      <c r="A1211" s="16" t="s">
        <v>1</v>
      </c>
      <c r="B1211" s="16">
        <v>2.64E-2</v>
      </c>
    </row>
    <row r="1212" spans="1:2" x14ac:dyDescent="0.25">
      <c r="A1212" s="16" t="s">
        <v>12</v>
      </c>
      <c r="B1212" s="16">
        <v>0.58550000000000002</v>
      </c>
    </row>
    <row r="1213" spans="1:2" x14ac:dyDescent="0.25">
      <c r="A1213" s="16" t="s">
        <v>2</v>
      </c>
      <c r="B1213" s="16">
        <v>3.2000000000000002E-3</v>
      </c>
    </row>
    <row r="1214" spans="1:2" x14ac:dyDescent="0.25">
      <c r="A1214" s="16" t="s">
        <v>10</v>
      </c>
      <c r="B1214" s="16">
        <v>43.970599999999997</v>
      </c>
    </row>
    <row r="1215" spans="1:2" x14ac:dyDescent="0.25">
      <c r="A1215" s="16" t="s">
        <v>14</v>
      </c>
      <c r="B1215" s="16">
        <v>100.2427</v>
      </c>
    </row>
    <row r="1217" spans="1:14" x14ac:dyDescent="0.25">
      <c r="B1217" s="16" t="s">
        <v>120</v>
      </c>
    </row>
    <row r="1218" spans="1:14" x14ac:dyDescent="0.25">
      <c r="A1218" s="16" t="s">
        <v>71</v>
      </c>
      <c r="B1218" s="16">
        <v>10.0192</v>
      </c>
      <c r="C1218" s="16">
        <v>29.302800000000001</v>
      </c>
      <c r="D1218" s="16">
        <v>5.4314999999999998</v>
      </c>
      <c r="E1218" s="16">
        <v>5.3949999999999996</v>
      </c>
      <c r="F1218" s="16">
        <v>7.9335000000000004</v>
      </c>
      <c r="G1218" s="16">
        <v>4.2667000000000002</v>
      </c>
      <c r="H1218" s="16">
        <v>3.2000000000000002E-3</v>
      </c>
      <c r="I1218" s="16">
        <v>0.25609999999999999</v>
      </c>
      <c r="J1218" s="16">
        <v>0.25540000000000002</v>
      </c>
      <c r="K1218" s="16">
        <v>0.21060000000000001</v>
      </c>
      <c r="L1218" s="16" t="s">
        <v>3</v>
      </c>
      <c r="M1218" s="16">
        <v>233</v>
      </c>
      <c r="N1218" s="16">
        <v>3.4599999999999999E-2</v>
      </c>
    </row>
    <row r="1219" spans="1:14" x14ac:dyDescent="0.25">
      <c r="A1219" s="16" t="s">
        <v>72</v>
      </c>
      <c r="B1219" s="16">
        <v>10.0192</v>
      </c>
      <c r="C1219" s="16">
        <v>8.7502999999999993</v>
      </c>
      <c r="D1219" s="16">
        <v>0.76749999999999996</v>
      </c>
      <c r="E1219" s="16">
        <v>11.400399999999999</v>
      </c>
      <c r="F1219" s="16">
        <v>0</v>
      </c>
      <c r="G1219" s="16">
        <v>9.5002999999999993</v>
      </c>
      <c r="H1219" s="16">
        <v>-1.6999999999999999E-3</v>
      </c>
      <c r="I1219" s="16">
        <v>0</v>
      </c>
      <c r="J1219" s="16">
        <v>0</v>
      </c>
      <c r="K1219" s="16">
        <v>0</v>
      </c>
      <c r="L1219" s="16" t="s">
        <v>9</v>
      </c>
      <c r="N1219" s="16">
        <v>0</v>
      </c>
    </row>
    <row r="1220" spans="1:14" x14ac:dyDescent="0.25">
      <c r="A1220" s="16" t="s">
        <v>73</v>
      </c>
      <c r="B1220" s="16">
        <v>10.0192</v>
      </c>
      <c r="C1220" s="16">
        <v>11.8005</v>
      </c>
      <c r="D1220" s="16">
        <v>0.94930000000000003</v>
      </c>
      <c r="E1220" s="16">
        <v>12.4305</v>
      </c>
      <c r="F1220" s="16">
        <v>0</v>
      </c>
      <c r="G1220" s="16">
        <v>11.3004</v>
      </c>
      <c r="H1220" s="16">
        <v>-2.0000000000000001E-4</v>
      </c>
      <c r="I1220" s="16">
        <v>0</v>
      </c>
      <c r="J1220" s="16">
        <v>0</v>
      </c>
      <c r="K1220" s="16">
        <v>0</v>
      </c>
      <c r="L1220" s="16" t="s">
        <v>11</v>
      </c>
      <c r="N1220" s="16">
        <v>-1E-4</v>
      </c>
    </row>
    <row r="1221" spans="1:14" x14ac:dyDescent="0.25">
      <c r="A1221" s="16" t="s">
        <v>74</v>
      </c>
      <c r="B1221" s="16">
        <v>10.0192</v>
      </c>
      <c r="C1221" s="16">
        <v>16.951000000000001</v>
      </c>
      <c r="D1221" s="16">
        <v>6.2091000000000003</v>
      </c>
      <c r="E1221" s="16">
        <v>2.73</v>
      </c>
      <c r="F1221" s="16">
        <v>0</v>
      </c>
      <c r="G1221" s="16">
        <v>2.6</v>
      </c>
      <c r="H1221" s="16">
        <v>1.0500000000000001E-2</v>
      </c>
      <c r="I1221" s="16">
        <v>0.84709999999999996</v>
      </c>
      <c r="J1221" s="16">
        <v>0.84489999999999998</v>
      </c>
      <c r="K1221" s="16">
        <v>0.30320000000000003</v>
      </c>
      <c r="L1221" s="16" t="s">
        <v>6</v>
      </c>
      <c r="M1221" s="16">
        <v>796</v>
      </c>
      <c r="N1221" s="16">
        <v>0.1094</v>
      </c>
    </row>
    <row r="1222" spans="1:14" x14ac:dyDescent="0.25">
      <c r="A1222" s="16" t="s">
        <v>75</v>
      </c>
      <c r="B1222" s="16">
        <v>10.0192</v>
      </c>
      <c r="C1222" s="16">
        <v>3.2</v>
      </c>
      <c r="D1222" s="16">
        <v>1.6040000000000001</v>
      </c>
      <c r="E1222" s="16">
        <v>1.9950000000000001</v>
      </c>
      <c r="F1222" s="16">
        <v>0</v>
      </c>
      <c r="G1222" s="16">
        <v>1.9</v>
      </c>
      <c r="H1222" s="16">
        <v>2.2000000000000001E-3</v>
      </c>
      <c r="I1222" s="16">
        <v>7.9100000000000004E-2</v>
      </c>
      <c r="J1222" s="16">
        <v>7.8899999999999998E-2</v>
      </c>
      <c r="K1222" s="16">
        <v>2.8799999999999999E-2</v>
      </c>
      <c r="L1222" s="16" t="s">
        <v>5</v>
      </c>
      <c r="M1222" s="16">
        <v>751</v>
      </c>
      <c r="N1222" s="16">
        <v>6.8099999999999994E-2</v>
      </c>
    </row>
    <row r="1223" spans="1:14" x14ac:dyDescent="0.25">
      <c r="A1223" s="16" t="s">
        <v>76</v>
      </c>
      <c r="B1223" s="16">
        <v>10.0192</v>
      </c>
      <c r="C1223" s="16">
        <v>6583.5929999999998</v>
      </c>
      <c r="D1223" s="16">
        <v>76.515900000000002</v>
      </c>
      <c r="E1223" s="16">
        <v>86.042199999999994</v>
      </c>
      <c r="F1223" s="16">
        <v>0</v>
      </c>
      <c r="G1223" s="16">
        <v>78.220200000000006</v>
      </c>
      <c r="H1223" s="16">
        <v>2.1493000000000002</v>
      </c>
      <c r="I1223" s="16">
        <v>38.549799999999998</v>
      </c>
      <c r="J1223" s="16">
        <v>38.446199999999997</v>
      </c>
      <c r="K1223" s="16">
        <v>19.224399999999999</v>
      </c>
      <c r="L1223" s="16" t="s">
        <v>4</v>
      </c>
      <c r="M1223" s="16">
        <v>512</v>
      </c>
      <c r="N1223" s="16">
        <v>0.38350000000000001</v>
      </c>
    </row>
    <row r="1224" spans="1:14" x14ac:dyDescent="0.25">
      <c r="A1224" s="16" t="s">
        <v>77</v>
      </c>
      <c r="B1224" s="16">
        <v>10.0192</v>
      </c>
      <c r="C1224" s="16">
        <v>17.9011</v>
      </c>
      <c r="D1224" s="16">
        <v>0.92720000000000002</v>
      </c>
      <c r="E1224" s="16">
        <v>19.306799999999999</v>
      </c>
      <c r="F1224" s="16">
        <v>21.7349</v>
      </c>
      <c r="G1224" s="16">
        <v>16.6676</v>
      </c>
      <c r="H1224" s="16">
        <v>-2.9999999999999997E-4</v>
      </c>
      <c r="I1224" s="16">
        <v>0</v>
      </c>
      <c r="J1224" s="16">
        <v>0</v>
      </c>
      <c r="K1224" s="16">
        <v>0</v>
      </c>
      <c r="L1224" s="16" t="s">
        <v>8</v>
      </c>
      <c r="N1224" s="16">
        <v>0</v>
      </c>
    </row>
    <row r="1225" spans="1:14" x14ac:dyDescent="0.25">
      <c r="A1225" s="16" t="s">
        <v>78</v>
      </c>
      <c r="B1225" s="16">
        <v>10.0192</v>
      </c>
      <c r="C1225" s="16">
        <v>2.5</v>
      </c>
      <c r="D1225" s="16">
        <v>1.0226999999999999</v>
      </c>
      <c r="E1225" s="16">
        <v>2.4445000000000001</v>
      </c>
      <c r="F1225" s="16">
        <v>2.6</v>
      </c>
      <c r="G1225" s="16">
        <v>2.2999999999999998</v>
      </c>
      <c r="H1225" s="16">
        <v>1E-4</v>
      </c>
      <c r="I1225" s="16">
        <v>6.9999999999999999E-4</v>
      </c>
      <c r="J1225" s="16">
        <v>6.9999999999999999E-4</v>
      </c>
      <c r="K1225" s="16">
        <v>4.0000000000000002E-4</v>
      </c>
      <c r="L1225" s="16" t="s">
        <v>13</v>
      </c>
      <c r="M1225" s="16">
        <v>230</v>
      </c>
      <c r="N1225" s="16">
        <v>1.89E-2</v>
      </c>
    </row>
    <row r="1226" spans="1:14" x14ac:dyDescent="0.25">
      <c r="A1226" s="16" t="s">
        <v>79</v>
      </c>
      <c r="B1226" s="16">
        <v>10.0192</v>
      </c>
      <c r="C1226" s="16">
        <v>22.668399999999998</v>
      </c>
      <c r="D1226" s="16">
        <v>1.9101999999999999</v>
      </c>
      <c r="E1226" s="16">
        <v>11.867100000000001</v>
      </c>
      <c r="F1226" s="16">
        <v>0</v>
      </c>
      <c r="G1226" s="16">
        <v>11.867100000000001</v>
      </c>
      <c r="H1226" s="16">
        <v>3.5999999999999999E-3</v>
      </c>
      <c r="I1226" s="16">
        <v>0.19939999999999999</v>
      </c>
      <c r="J1226" s="16">
        <v>0.1988</v>
      </c>
      <c r="K1226" s="16">
        <v>4.5499999999999999E-2</v>
      </c>
      <c r="L1226" s="16" t="s">
        <v>7</v>
      </c>
      <c r="M1226" s="16">
        <v>593</v>
      </c>
      <c r="N1226" s="16">
        <v>5.9400000000000001E-2</v>
      </c>
    </row>
    <row r="1227" spans="1:14" x14ac:dyDescent="0.25">
      <c r="A1227" s="16" t="s">
        <v>80</v>
      </c>
      <c r="B1227" s="16">
        <v>10.0192</v>
      </c>
      <c r="C1227" s="16">
        <v>37.704700000000003</v>
      </c>
      <c r="D1227" s="16">
        <v>1.0290999999999999</v>
      </c>
      <c r="E1227" s="16">
        <v>36.6402</v>
      </c>
      <c r="F1227" s="16">
        <v>43.106099999999998</v>
      </c>
      <c r="G1227" s="16">
        <v>0</v>
      </c>
      <c r="H1227" s="16">
        <v>5.9999999999999995E-4</v>
      </c>
      <c r="I1227" s="16">
        <v>7.4000000000000003E-3</v>
      </c>
      <c r="J1227" s="16">
        <v>7.4000000000000003E-3</v>
      </c>
      <c r="K1227" s="16">
        <v>6.4000000000000003E-3</v>
      </c>
      <c r="L1227" s="16" t="s">
        <v>1</v>
      </c>
      <c r="M1227" s="16">
        <v>438</v>
      </c>
      <c r="N1227" s="16">
        <v>3.6700000000000003E-2</v>
      </c>
    </row>
    <row r="1228" spans="1:14" x14ac:dyDescent="0.25">
      <c r="A1228" s="16" t="s">
        <v>81</v>
      </c>
      <c r="B1228" s="16">
        <v>10.0192</v>
      </c>
      <c r="C1228" s="16">
        <v>40.972200000000001</v>
      </c>
      <c r="D1228" s="16">
        <v>3.1503000000000001</v>
      </c>
      <c r="E1228" s="16">
        <v>13.005699999999999</v>
      </c>
      <c r="F1228" s="16">
        <v>15.300800000000001</v>
      </c>
      <c r="G1228" s="16">
        <v>0</v>
      </c>
      <c r="H1228" s="16">
        <v>1.83E-2</v>
      </c>
      <c r="I1228" s="16">
        <v>0.2016</v>
      </c>
      <c r="J1228" s="16">
        <v>0.20100000000000001</v>
      </c>
      <c r="K1228" s="16">
        <v>0.13009999999999999</v>
      </c>
      <c r="L1228" s="16" t="s">
        <v>12</v>
      </c>
      <c r="M1228" s="16">
        <v>243</v>
      </c>
      <c r="N1228" s="16">
        <v>2.9100000000000001E-2</v>
      </c>
    </row>
    <row r="1229" spans="1:14" x14ac:dyDescent="0.25">
      <c r="A1229" s="16" t="s">
        <v>82</v>
      </c>
      <c r="B1229" s="16">
        <v>10.0192</v>
      </c>
      <c r="C1229" s="16">
        <v>10.0337</v>
      </c>
      <c r="D1229" s="16">
        <v>1.0209999999999999</v>
      </c>
      <c r="E1229" s="16">
        <v>9.827</v>
      </c>
      <c r="F1229" s="16">
        <v>0</v>
      </c>
      <c r="G1229" s="16">
        <v>8.9336000000000002</v>
      </c>
      <c r="H1229" s="16">
        <v>1E-4</v>
      </c>
      <c r="I1229" s="16">
        <v>1.2999999999999999E-3</v>
      </c>
      <c r="J1229" s="16">
        <v>1.2999999999999999E-3</v>
      </c>
      <c r="K1229" s="16">
        <v>6.9999999999999999E-4</v>
      </c>
      <c r="L1229" s="16" t="s">
        <v>2</v>
      </c>
      <c r="M1229" s="16">
        <v>222</v>
      </c>
      <c r="N1229" s="16">
        <v>1.8499999999999999E-2</v>
      </c>
    </row>
    <row r="1230" spans="1:14" x14ac:dyDescent="0.25">
      <c r="A1230" s="16" t="s">
        <v>83</v>
      </c>
      <c r="I1230" s="16">
        <v>48.0946</v>
      </c>
      <c r="J1230" s="16">
        <v>47.965400000000002</v>
      </c>
      <c r="K1230" s="16">
        <v>60.080800000000004</v>
      </c>
    </row>
    <row r="1231" spans="1:14" x14ac:dyDescent="0.25">
      <c r="A1231" s="16" t="s">
        <v>84</v>
      </c>
      <c r="I1231" s="16">
        <v>12</v>
      </c>
      <c r="J1231" s="16">
        <v>12</v>
      </c>
      <c r="K1231" s="16">
        <v>19.969200000000001</v>
      </c>
      <c r="L1231" s="16" t="s">
        <v>10</v>
      </c>
    </row>
    <row r="1232" spans="1:14" x14ac:dyDescent="0.25">
      <c r="A1232" s="16" t="s">
        <v>14</v>
      </c>
      <c r="I1232" s="16">
        <v>100.23699999999999</v>
      </c>
      <c r="J1232" s="16">
        <v>100</v>
      </c>
      <c r="K1232" s="16">
        <v>100</v>
      </c>
    </row>
    <row r="1233" spans="1:2" x14ac:dyDescent="0.25">
      <c r="A1233" s="16" t="s">
        <v>0</v>
      </c>
      <c r="B1233" s="16" t="s">
        <v>97</v>
      </c>
    </row>
    <row r="1234" spans="1:2" x14ac:dyDescent="0.25">
      <c r="A1234" s="16" t="s">
        <v>3</v>
      </c>
      <c r="B1234" s="16">
        <v>0.42459999999999998</v>
      </c>
    </row>
    <row r="1235" spans="1:2" x14ac:dyDescent="0.25">
      <c r="A1235" s="16" t="s">
        <v>9</v>
      </c>
      <c r="B1235" s="16">
        <v>0</v>
      </c>
    </row>
    <row r="1236" spans="1:2" x14ac:dyDescent="0.25">
      <c r="A1236" s="16" t="s">
        <v>11</v>
      </c>
      <c r="B1236" s="16">
        <v>0</v>
      </c>
    </row>
    <row r="1237" spans="1:2" x14ac:dyDescent="0.25">
      <c r="A1237" s="16" t="s">
        <v>6</v>
      </c>
      <c r="B1237" s="16">
        <v>1.0898000000000001</v>
      </c>
    </row>
    <row r="1238" spans="1:2" x14ac:dyDescent="0.25">
      <c r="A1238" s="16" t="s">
        <v>5</v>
      </c>
      <c r="B1238" s="16">
        <v>0.1021</v>
      </c>
    </row>
    <row r="1239" spans="1:2" x14ac:dyDescent="0.25">
      <c r="A1239" s="16" t="s">
        <v>4</v>
      </c>
      <c r="B1239" s="16">
        <v>53.938899999999997</v>
      </c>
    </row>
    <row r="1240" spans="1:2" x14ac:dyDescent="0.25">
      <c r="A1240" s="16" t="s">
        <v>8</v>
      </c>
      <c r="B1240" s="16">
        <v>0</v>
      </c>
    </row>
    <row r="1241" spans="1:2" x14ac:dyDescent="0.25">
      <c r="A1241" s="16" t="s">
        <v>13</v>
      </c>
      <c r="B1241" s="16">
        <v>1.8E-3</v>
      </c>
    </row>
    <row r="1242" spans="1:2" x14ac:dyDescent="0.25">
      <c r="A1242" s="16" t="s">
        <v>7</v>
      </c>
      <c r="B1242" s="16">
        <v>0.23580000000000001</v>
      </c>
    </row>
    <row r="1243" spans="1:2" x14ac:dyDescent="0.25">
      <c r="A1243" s="16" t="s">
        <v>1</v>
      </c>
      <c r="B1243" s="16">
        <v>0.01</v>
      </c>
    </row>
    <row r="1244" spans="1:2" x14ac:dyDescent="0.25">
      <c r="A1244" s="16" t="s">
        <v>12</v>
      </c>
      <c r="B1244" s="16">
        <v>0.46189999999999998</v>
      </c>
    </row>
    <row r="1245" spans="1:2" x14ac:dyDescent="0.25">
      <c r="A1245" s="16" t="s">
        <v>2</v>
      </c>
      <c r="B1245" s="16">
        <v>1.5E-3</v>
      </c>
    </row>
    <row r="1246" spans="1:2" x14ac:dyDescent="0.25">
      <c r="A1246" s="16" t="s">
        <v>10</v>
      </c>
      <c r="B1246" s="16">
        <v>43.970599999999997</v>
      </c>
    </row>
    <row r="1247" spans="1:2" x14ac:dyDescent="0.25">
      <c r="A1247" s="16" t="s">
        <v>14</v>
      </c>
      <c r="B1247" s="16">
        <v>100.23699999999999</v>
      </c>
    </row>
    <row r="1249" spans="1:14" x14ac:dyDescent="0.25">
      <c r="B1249" s="16" t="s">
        <v>121</v>
      </c>
    </row>
    <row r="1250" spans="1:14" x14ac:dyDescent="0.25">
      <c r="A1250" s="16" t="s">
        <v>71</v>
      </c>
      <c r="B1250" s="16">
        <v>9.4591999999999992</v>
      </c>
      <c r="C1250" s="16">
        <v>25.402100000000001</v>
      </c>
      <c r="D1250" s="16">
        <v>4.2664</v>
      </c>
      <c r="E1250" s="16">
        <v>5.9539999999999997</v>
      </c>
      <c r="F1250" s="16">
        <v>7.2001999999999997</v>
      </c>
      <c r="G1250" s="16">
        <v>5.4001000000000001</v>
      </c>
      <c r="H1250" s="16">
        <v>2.8E-3</v>
      </c>
      <c r="I1250" s="16">
        <v>0.22020000000000001</v>
      </c>
      <c r="J1250" s="16">
        <v>0.21840000000000001</v>
      </c>
      <c r="K1250" s="16">
        <v>0.1799</v>
      </c>
      <c r="L1250" s="16" t="s">
        <v>3</v>
      </c>
      <c r="M1250" s="16">
        <v>258</v>
      </c>
      <c r="N1250" s="16">
        <v>3.4700000000000002E-2</v>
      </c>
    </row>
    <row r="1251" spans="1:14" x14ac:dyDescent="0.25">
      <c r="A1251" s="16" t="s">
        <v>72</v>
      </c>
      <c r="B1251" s="16">
        <v>9.4591999999999992</v>
      </c>
      <c r="C1251" s="16">
        <v>19.801300000000001</v>
      </c>
      <c r="D1251" s="16">
        <v>2.6192000000000002</v>
      </c>
      <c r="E1251" s="16">
        <v>7.5602</v>
      </c>
      <c r="F1251" s="16">
        <v>0</v>
      </c>
      <c r="G1251" s="16">
        <v>6.3000999999999996</v>
      </c>
      <c r="H1251" s="16">
        <v>8.5000000000000006E-3</v>
      </c>
      <c r="I1251" s="16">
        <v>9.4399999999999998E-2</v>
      </c>
      <c r="J1251" s="16">
        <v>9.3700000000000006E-2</v>
      </c>
      <c r="K1251" s="16">
        <v>6.9500000000000006E-2</v>
      </c>
      <c r="L1251" s="16" t="s">
        <v>9</v>
      </c>
      <c r="M1251" s="16">
        <v>297</v>
      </c>
      <c r="N1251" s="16">
        <v>3.0599999999999999E-2</v>
      </c>
    </row>
    <row r="1252" spans="1:14" x14ac:dyDescent="0.25">
      <c r="A1252" s="16" t="s">
        <v>73</v>
      </c>
      <c r="B1252" s="16">
        <v>9.4591999999999992</v>
      </c>
      <c r="C1252" s="16">
        <v>80.921599999999998</v>
      </c>
      <c r="D1252" s="16">
        <v>7.2834000000000003</v>
      </c>
      <c r="E1252" s="16">
        <v>11.1104</v>
      </c>
      <c r="F1252" s="16">
        <v>0</v>
      </c>
      <c r="G1252" s="16">
        <v>10.100300000000001</v>
      </c>
      <c r="H1252" s="16">
        <v>1.8499999999999999E-2</v>
      </c>
      <c r="I1252" s="16">
        <v>0.47510000000000002</v>
      </c>
      <c r="J1252" s="16">
        <v>0.47120000000000001</v>
      </c>
      <c r="K1252" s="16">
        <v>0.33600000000000002</v>
      </c>
      <c r="L1252" s="16" t="s">
        <v>11</v>
      </c>
      <c r="M1252" s="16">
        <v>318</v>
      </c>
      <c r="N1252" s="16">
        <v>4.6399999999999997E-2</v>
      </c>
    </row>
    <row r="1253" spans="1:14" x14ac:dyDescent="0.25">
      <c r="A1253" s="16" t="s">
        <v>74</v>
      </c>
      <c r="B1253" s="16">
        <v>9.4591999999999992</v>
      </c>
      <c r="C1253" s="16">
        <v>17.100999999999999</v>
      </c>
      <c r="D1253" s="16">
        <v>5.4287999999999998</v>
      </c>
      <c r="E1253" s="16">
        <v>3.15</v>
      </c>
      <c r="F1253" s="16">
        <v>0</v>
      </c>
      <c r="G1253" s="16">
        <v>3</v>
      </c>
      <c r="H1253" s="16">
        <v>1.09E-2</v>
      </c>
      <c r="I1253" s="16">
        <v>0.88029999999999997</v>
      </c>
      <c r="J1253" s="16">
        <v>0.87309999999999999</v>
      </c>
      <c r="K1253" s="16">
        <v>0.313</v>
      </c>
      <c r="L1253" s="16" t="s">
        <v>6</v>
      </c>
      <c r="M1253" s="16">
        <v>906</v>
      </c>
      <c r="N1253" s="16">
        <v>0.11840000000000001</v>
      </c>
    </row>
    <row r="1254" spans="1:14" x14ac:dyDescent="0.25">
      <c r="A1254" s="16" t="s">
        <v>75</v>
      </c>
      <c r="B1254" s="16">
        <v>9.4591999999999992</v>
      </c>
      <c r="C1254" s="16">
        <v>3.1833999999999998</v>
      </c>
      <c r="D1254" s="16">
        <v>1.3374999999999999</v>
      </c>
      <c r="E1254" s="16">
        <v>2.38</v>
      </c>
      <c r="F1254" s="16">
        <v>0</v>
      </c>
      <c r="G1254" s="16">
        <v>2.2667000000000002</v>
      </c>
      <c r="H1254" s="16">
        <v>1.5E-3</v>
      </c>
      <c r="I1254" s="16">
        <v>5.5800000000000002E-2</v>
      </c>
      <c r="J1254" s="16">
        <v>5.5399999999999998E-2</v>
      </c>
      <c r="K1254" s="16">
        <v>2.0199999999999999E-2</v>
      </c>
      <c r="L1254" s="16" t="s">
        <v>5</v>
      </c>
      <c r="M1254" s="16">
        <v>868</v>
      </c>
      <c r="N1254" s="16">
        <v>7.5899999999999995E-2</v>
      </c>
    </row>
    <row r="1255" spans="1:14" x14ac:dyDescent="0.25">
      <c r="A1255" s="16" t="s">
        <v>76</v>
      </c>
      <c r="B1255" s="16">
        <v>9.4591999999999992</v>
      </c>
      <c r="C1255" s="16">
        <v>6121.0609999999997</v>
      </c>
      <c r="D1255" s="16">
        <v>77.953599999999994</v>
      </c>
      <c r="E1255" s="16">
        <v>78.521799999999999</v>
      </c>
      <c r="F1255" s="16">
        <v>0</v>
      </c>
      <c r="G1255" s="16">
        <v>71.383499999999998</v>
      </c>
      <c r="H1255" s="16">
        <v>2.1171000000000002</v>
      </c>
      <c r="I1255" s="16">
        <v>38.006399999999999</v>
      </c>
      <c r="J1255" s="16">
        <v>37.694099999999999</v>
      </c>
      <c r="K1255" s="16">
        <v>18.831700000000001</v>
      </c>
      <c r="L1255" s="16" t="s">
        <v>4</v>
      </c>
      <c r="M1255" s="16">
        <v>519</v>
      </c>
      <c r="N1255" s="16">
        <v>0.38479999999999998</v>
      </c>
    </row>
    <row r="1256" spans="1:14" x14ac:dyDescent="0.25">
      <c r="A1256" s="16" t="s">
        <v>77</v>
      </c>
      <c r="B1256" s="16">
        <v>9.4591999999999992</v>
      </c>
      <c r="C1256" s="16">
        <v>17.534400000000002</v>
      </c>
      <c r="D1256" s="16">
        <v>0.91549999999999998</v>
      </c>
      <c r="E1256" s="16">
        <v>19.1526</v>
      </c>
      <c r="F1256" s="16">
        <v>21.868200000000002</v>
      </c>
      <c r="G1256" s="16">
        <v>16.200900000000001</v>
      </c>
      <c r="H1256" s="16">
        <v>-4.0000000000000002E-4</v>
      </c>
      <c r="I1256" s="16">
        <v>0</v>
      </c>
      <c r="J1256" s="16">
        <v>0</v>
      </c>
      <c r="K1256" s="16">
        <v>0</v>
      </c>
      <c r="L1256" s="16" t="s">
        <v>8</v>
      </c>
      <c r="N1256" s="16">
        <v>0</v>
      </c>
    </row>
    <row r="1257" spans="1:14" x14ac:dyDescent="0.25">
      <c r="A1257" s="16" t="s">
        <v>78</v>
      </c>
      <c r="B1257" s="16">
        <v>9.4591999999999992</v>
      </c>
      <c r="C1257" s="16">
        <v>2.2000000000000002</v>
      </c>
      <c r="D1257" s="16">
        <v>0.79410000000000003</v>
      </c>
      <c r="E1257" s="16">
        <v>2.7704</v>
      </c>
      <c r="F1257" s="16">
        <v>2.2000000000000002</v>
      </c>
      <c r="G1257" s="16">
        <v>3.3</v>
      </c>
      <c r="H1257" s="16">
        <v>-5.9999999999999995E-4</v>
      </c>
      <c r="I1257" s="16">
        <v>0</v>
      </c>
      <c r="J1257" s="16">
        <v>0</v>
      </c>
      <c r="K1257" s="16">
        <v>0</v>
      </c>
      <c r="L1257" s="16" t="s">
        <v>13</v>
      </c>
      <c r="N1257" s="16">
        <v>0</v>
      </c>
    </row>
    <row r="1258" spans="1:14" x14ac:dyDescent="0.25">
      <c r="A1258" s="16" t="s">
        <v>79</v>
      </c>
      <c r="B1258" s="16">
        <v>9.4591999999999992</v>
      </c>
      <c r="C1258" s="16">
        <v>25.168800000000001</v>
      </c>
      <c r="D1258" s="16">
        <v>2.1032000000000002</v>
      </c>
      <c r="E1258" s="16">
        <v>11.9671</v>
      </c>
      <c r="F1258" s="16">
        <v>0</v>
      </c>
      <c r="G1258" s="16">
        <v>11.9671</v>
      </c>
      <c r="H1258" s="16">
        <v>4.7000000000000002E-3</v>
      </c>
      <c r="I1258" s="16">
        <v>0.2581</v>
      </c>
      <c r="J1258" s="16">
        <v>0.25600000000000001</v>
      </c>
      <c r="K1258" s="16">
        <v>5.8500000000000003E-2</v>
      </c>
      <c r="L1258" s="16" t="s">
        <v>7</v>
      </c>
      <c r="M1258" s="16">
        <v>631</v>
      </c>
      <c r="N1258" s="16">
        <v>6.5299999999999997E-2</v>
      </c>
    </row>
    <row r="1259" spans="1:14" x14ac:dyDescent="0.25">
      <c r="A1259" s="16" t="s">
        <v>80</v>
      </c>
      <c r="B1259" s="16">
        <v>9.4591999999999992</v>
      </c>
      <c r="C1259" s="16">
        <v>34.453899999999997</v>
      </c>
      <c r="D1259" s="16">
        <v>1.0638000000000001</v>
      </c>
      <c r="E1259" s="16">
        <v>32.389099999999999</v>
      </c>
      <c r="F1259" s="16">
        <v>38.104799999999997</v>
      </c>
      <c r="G1259" s="16">
        <v>0</v>
      </c>
      <c r="H1259" s="16">
        <v>1.2999999999999999E-3</v>
      </c>
      <c r="I1259" s="16">
        <v>1.5100000000000001E-2</v>
      </c>
      <c r="J1259" s="16">
        <v>1.4999999999999999E-2</v>
      </c>
      <c r="K1259" s="16">
        <v>1.3100000000000001E-2</v>
      </c>
      <c r="L1259" s="16" t="s">
        <v>1</v>
      </c>
      <c r="M1259" s="16">
        <v>435</v>
      </c>
      <c r="N1259" s="16">
        <v>3.6799999999999999E-2</v>
      </c>
    </row>
    <row r="1260" spans="1:14" x14ac:dyDescent="0.25">
      <c r="A1260" s="16" t="s">
        <v>81</v>
      </c>
      <c r="B1260" s="16">
        <v>9.4591999999999992</v>
      </c>
      <c r="C1260" s="16">
        <v>39.171700000000001</v>
      </c>
      <c r="D1260" s="16">
        <v>3.0118999999999998</v>
      </c>
      <c r="E1260" s="16">
        <v>13.005699999999999</v>
      </c>
      <c r="F1260" s="16">
        <v>15.300800000000001</v>
      </c>
      <c r="G1260" s="16">
        <v>0</v>
      </c>
      <c r="H1260" s="16">
        <v>1.8200000000000001E-2</v>
      </c>
      <c r="I1260" s="16">
        <v>0.2006</v>
      </c>
      <c r="J1260" s="16">
        <v>0.19900000000000001</v>
      </c>
      <c r="K1260" s="16">
        <v>0.12859999999999999</v>
      </c>
      <c r="L1260" s="16" t="s">
        <v>12</v>
      </c>
      <c r="M1260" s="16">
        <v>258</v>
      </c>
      <c r="N1260" s="16">
        <v>3.04E-2</v>
      </c>
    </row>
    <row r="1261" spans="1:14" x14ac:dyDescent="0.25">
      <c r="A1261" s="16" t="s">
        <v>82</v>
      </c>
      <c r="B1261" s="16">
        <v>9.4591999999999992</v>
      </c>
      <c r="C1261" s="16">
        <v>13.0006</v>
      </c>
      <c r="D1261" s="16">
        <v>1.4069</v>
      </c>
      <c r="E1261" s="16">
        <v>9.2402999999999995</v>
      </c>
      <c r="F1261" s="16">
        <v>0</v>
      </c>
      <c r="G1261" s="16">
        <v>8.4001999999999999</v>
      </c>
      <c r="H1261" s="16">
        <v>2.3999999999999998E-3</v>
      </c>
      <c r="I1261" s="16">
        <v>2.4799999999999999E-2</v>
      </c>
      <c r="J1261" s="16">
        <v>2.46E-2</v>
      </c>
      <c r="K1261" s="16">
        <v>1.26E-2</v>
      </c>
      <c r="L1261" s="16" t="s">
        <v>2</v>
      </c>
      <c r="M1261" s="16">
        <v>229</v>
      </c>
      <c r="N1261" s="16">
        <v>2.0199999999999999E-2</v>
      </c>
    </row>
    <row r="1262" spans="1:14" x14ac:dyDescent="0.25">
      <c r="A1262" s="16" t="s">
        <v>83</v>
      </c>
      <c r="I1262" s="16">
        <v>48.498100000000001</v>
      </c>
      <c r="J1262" s="16">
        <v>48.099600000000002</v>
      </c>
      <c r="K1262" s="16">
        <v>60.195900000000002</v>
      </c>
    </row>
    <row r="1263" spans="1:14" x14ac:dyDescent="0.25">
      <c r="A1263" s="16" t="s">
        <v>84</v>
      </c>
      <c r="I1263" s="16">
        <v>12</v>
      </c>
      <c r="J1263" s="16">
        <v>12</v>
      </c>
      <c r="K1263" s="16">
        <v>19.841000000000001</v>
      </c>
      <c r="L1263" s="16" t="s">
        <v>10</v>
      </c>
    </row>
    <row r="1264" spans="1:14" x14ac:dyDescent="0.25">
      <c r="A1264" s="16" t="s">
        <v>14</v>
      </c>
      <c r="I1264" s="16">
        <v>100.729</v>
      </c>
      <c r="J1264" s="16">
        <v>100</v>
      </c>
      <c r="K1264" s="16">
        <v>100</v>
      </c>
    </row>
    <row r="1265" spans="1:2" x14ac:dyDescent="0.25">
      <c r="A1265" s="16" t="s">
        <v>0</v>
      </c>
      <c r="B1265" s="16" t="s">
        <v>97</v>
      </c>
    </row>
    <row r="1266" spans="1:2" x14ac:dyDescent="0.25">
      <c r="A1266" s="16" t="s">
        <v>3</v>
      </c>
      <c r="B1266" s="16">
        <v>0.36520000000000002</v>
      </c>
    </row>
    <row r="1267" spans="1:2" x14ac:dyDescent="0.25">
      <c r="A1267" s="16" t="s">
        <v>9</v>
      </c>
      <c r="B1267" s="16">
        <v>0.1784</v>
      </c>
    </row>
    <row r="1268" spans="1:2" x14ac:dyDescent="0.25">
      <c r="A1268" s="16" t="s">
        <v>11</v>
      </c>
      <c r="B1268" s="16">
        <v>1.0165</v>
      </c>
    </row>
    <row r="1269" spans="1:2" x14ac:dyDescent="0.25">
      <c r="A1269" s="16" t="s">
        <v>6</v>
      </c>
      <c r="B1269" s="16">
        <v>1.1325000000000001</v>
      </c>
    </row>
    <row r="1270" spans="1:2" x14ac:dyDescent="0.25">
      <c r="A1270" s="16" t="s">
        <v>5</v>
      </c>
      <c r="B1270" s="16">
        <v>7.2099999999999997E-2</v>
      </c>
    </row>
    <row r="1271" spans="1:2" x14ac:dyDescent="0.25">
      <c r="A1271" s="16" t="s">
        <v>4</v>
      </c>
      <c r="B1271" s="16">
        <v>53.178600000000003</v>
      </c>
    </row>
    <row r="1272" spans="1:2" x14ac:dyDescent="0.25">
      <c r="A1272" s="16" t="s">
        <v>8</v>
      </c>
      <c r="B1272" s="16">
        <v>0</v>
      </c>
    </row>
    <row r="1273" spans="1:2" x14ac:dyDescent="0.25">
      <c r="A1273" s="16" t="s">
        <v>13</v>
      </c>
      <c r="B1273" s="16">
        <v>0</v>
      </c>
    </row>
    <row r="1274" spans="1:2" x14ac:dyDescent="0.25">
      <c r="A1274" s="16" t="s">
        <v>7</v>
      </c>
      <c r="B1274" s="16">
        <v>0.30530000000000002</v>
      </c>
    </row>
    <row r="1275" spans="1:2" x14ac:dyDescent="0.25">
      <c r="A1275" s="16" t="s">
        <v>1</v>
      </c>
      <c r="B1275" s="16">
        <v>2.0400000000000001E-2</v>
      </c>
    </row>
    <row r="1276" spans="1:2" x14ac:dyDescent="0.25">
      <c r="A1276" s="16" t="s">
        <v>12</v>
      </c>
      <c r="B1276" s="16">
        <v>0.4597</v>
      </c>
    </row>
    <row r="1277" spans="1:2" x14ac:dyDescent="0.25">
      <c r="A1277" s="16" t="s">
        <v>2</v>
      </c>
      <c r="B1277" s="16">
        <v>2.98E-2</v>
      </c>
    </row>
    <row r="1278" spans="1:2" x14ac:dyDescent="0.25">
      <c r="A1278" s="16" t="s">
        <v>10</v>
      </c>
      <c r="B1278" s="16">
        <v>43.970599999999997</v>
      </c>
    </row>
    <row r="1279" spans="1:2" x14ac:dyDescent="0.25">
      <c r="A1279" s="16" t="s">
        <v>14</v>
      </c>
      <c r="B1279" s="16">
        <v>100.729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8"/>
  <sheetViews>
    <sheetView workbookViewId="0"/>
  </sheetViews>
  <sheetFormatPr defaultColWidth="9.109375" defaultRowHeight="13.2" x14ac:dyDescent="0.25"/>
  <cols>
    <col min="1" max="1" width="255.77734375" style="15" bestFit="1" customWidth="1"/>
    <col min="2" max="16384" width="9.109375" style="15"/>
  </cols>
  <sheetData>
    <row r="1" spans="1:1" s="13" customFormat="1" x14ac:dyDescent="0.25">
      <c r="A1" s="12" t="s">
        <v>242</v>
      </c>
    </row>
    <row r="2" spans="1:1" s="13" customFormat="1" x14ac:dyDescent="0.25">
      <c r="A2" s="12" t="s">
        <v>248</v>
      </c>
    </row>
    <row r="3" spans="1:1" s="13" customFormat="1" x14ac:dyDescent="0.25">
      <c r="A3" s="12" t="s">
        <v>241</v>
      </c>
    </row>
    <row r="4" spans="1:1" s="13" customFormat="1" x14ac:dyDescent="0.25">
      <c r="A4" s="12" t="s">
        <v>239</v>
      </c>
    </row>
    <row r="5" spans="1:1" s="13" customFormat="1" x14ac:dyDescent="0.25">
      <c r="A5" s="12" t="s">
        <v>249</v>
      </c>
    </row>
    <row r="6" spans="1:1" s="13" customFormat="1" x14ac:dyDescent="0.25">
      <c r="A6" s="12" t="s">
        <v>250</v>
      </c>
    </row>
    <row r="7" spans="1:1" s="13" customFormat="1" x14ac:dyDescent="0.25">
      <c r="A7" s="12" t="s">
        <v>240</v>
      </c>
    </row>
    <row r="8" spans="1:1" s="13" customFormat="1" x14ac:dyDescent="0.25">
      <c r="A8" s="12" t="s">
        <v>243</v>
      </c>
    </row>
    <row r="9" spans="1:1" s="13" customFormat="1" x14ac:dyDescent="0.25">
      <c r="A9" s="14" t="s">
        <v>190</v>
      </c>
    </row>
    <row r="10" spans="1:1" s="13" customFormat="1" x14ac:dyDescent="0.25">
      <c r="A10" s="14" t="s">
        <v>191</v>
      </c>
    </row>
    <row r="11" spans="1:1" s="13" customFormat="1" x14ac:dyDescent="0.25">
      <c r="A11" s="14" t="s">
        <v>192</v>
      </c>
    </row>
    <row r="12" spans="1:1" s="13" customFormat="1" x14ac:dyDescent="0.25">
      <c r="A12" s="14" t="s">
        <v>193</v>
      </c>
    </row>
    <row r="13" spans="1:1" s="13" customFormat="1" x14ac:dyDescent="0.25">
      <c r="A13" s="14" t="s">
        <v>194</v>
      </c>
    </row>
    <row r="14" spans="1:1" s="13" customFormat="1" x14ac:dyDescent="0.25">
      <c r="A14" s="14" t="s">
        <v>195</v>
      </c>
    </row>
    <row r="15" spans="1:1" s="13" customFormat="1" x14ac:dyDescent="0.25">
      <c r="A15" s="14" t="s">
        <v>196</v>
      </c>
    </row>
    <row r="16" spans="1:1" s="13" customFormat="1" x14ac:dyDescent="0.25">
      <c r="A16" s="14" t="s">
        <v>197</v>
      </c>
    </row>
    <row r="17" spans="1:1" s="13" customFormat="1" x14ac:dyDescent="0.25">
      <c r="A17" s="14" t="s">
        <v>198</v>
      </c>
    </row>
    <row r="18" spans="1:1" s="13" customFormat="1" x14ac:dyDescent="0.25">
      <c r="A18" s="14" t="s">
        <v>199</v>
      </c>
    </row>
    <row r="19" spans="1:1" s="13" customFormat="1" x14ac:dyDescent="0.25">
      <c r="A19" s="14" t="s">
        <v>200</v>
      </c>
    </row>
    <row r="20" spans="1:1" s="13" customFormat="1" x14ac:dyDescent="0.25">
      <c r="A20" s="14" t="s">
        <v>201</v>
      </c>
    </row>
    <row r="21" spans="1:1" s="13" customFormat="1" x14ac:dyDescent="0.25">
      <c r="A21" s="14" t="s">
        <v>202</v>
      </c>
    </row>
    <row r="22" spans="1:1" s="13" customFormat="1" x14ac:dyDescent="0.25">
      <c r="A22" s="14" t="s">
        <v>203</v>
      </c>
    </row>
    <row r="23" spans="1:1" s="13" customFormat="1" x14ac:dyDescent="0.25">
      <c r="A23" s="12" t="s">
        <v>251</v>
      </c>
    </row>
    <row r="24" spans="1:1" s="13" customFormat="1" x14ac:dyDescent="0.25">
      <c r="A24" s="12" t="s">
        <v>252</v>
      </c>
    </row>
    <row r="25" spans="1:1" s="13" customFormat="1" x14ac:dyDescent="0.25">
      <c r="A25" s="12" t="s">
        <v>244</v>
      </c>
    </row>
    <row r="26" spans="1:1" s="13" customFormat="1" x14ac:dyDescent="0.25">
      <c r="A26" s="14" t="s">
        <v>204</v>
      </c>
    </row>
    <row r="27" spans="1:1" s="13" customFormat="1" x14ac:dyDescent="0.25">
      <c r="A27" s="14" t="s">
        <v>205</v>
      </c>
    </row>
    <row r="28" spans="1:1" s="13" customFormat="1" x14ac:dyDescent="0.25">
      <c r="A28" s="14" t="s">
        <v>206</v>
      </c>
    </row>
    <row r="29" spans="1:1" s="13" customFormat="1" x14ac:dyDescent="0.25">
      <c r="A29" s="14" t="s">
        <v>207</v>
      </c>
    </row>
    <row r="30" spans="1:1" s="13" customFormat="1" x14ac:dyDescent="0.25">
      <c r="A30" s="14" t="s">
        <v>208</v>
      </c>
    </row>
    <row r="31" spans="1:1" s="13" customFormat="1" x14ac:dyDescent="0.25">
      <c r="A31" s="14" t="s">
        <v>209</v>
      </c>
    </row>
    <row r="32" spans="1:1" s="13" customFormat="1" x14ac:dyDescent="0.25">
      <c r="A32" s="14" t="s">
        <v>210</v>
      </c>
    </row>
    <row r="33" spans="1:1" s="13" customFormat="1" x14ac:dyDescent="0.25">
      <c r="A33" s="14" t="s">
        <v>211</v>
      </c>
    </row>
    <row r="34" spans="1:1" s="13" customFormat="1" x14ac:dyDescent="0.25">
      <c r="A34" s="14" t="s">
        <v>212</v>
      </c>
    </row>
    <row r="35" spans="1:1" s="13" customFormat="1" x14ac:dyDescent="0.25">
      <c r="A35" s="14" t="s">
        <v>213</v>
      </c>
    </row>
    <row r="36" spans="1:1" s="13" customFormat="1" x14ac:dyDescent="0.25">
      <c r="A36" s="14" t="s">
        <v>214</v>
      </c>
    </row>
    <row r="37" spans="1:1" s="13" customFormat="1" x14ac:dyDescent="0.25">
      <c r="A37" s="12" t="s">
        <v>245</v>
      </c>
    </row>
    <row r="38" spans="1:1" s="13" customFormat="1" x14ac:dyDescent="0.25">
      <c r="A38" s="14" t="s">
        <v>215</v>
      </c>
    </row>
    <row r="39" spans="1:1" s="13" customFormat="1" x14ac:dyDescent="0.25">
      <c r="A39" s="14" t="s">
        <v>216</v>
      </c>
    </row>
    <row r="40" spans="1:1" s="13" customFormat="1" x14ac:dyDescent="0.25">
      <c r="A40" s="14" t="s">
        <v>217</v>
      </c>
    </row>
    <row r="41" spans="1:1" s="13" customFormat="1" x14ac:dyDescent="0.25">
      <c r="A41" s="14" t="s">
        <v>218</v>
      </c>
    </row>
    <row r="42" spans="1:1" s="13" customFormat="1" x14ac:dyDescent="0.25">
      <c r="A42" s="14" t="s">
        <v>219</v>
      </c>
    </row>
    <row r="43" spans="1:1" s="13" customFormat="1" x14ac:dyDescent="0.25">
      <c r="A43" s="14" t="s">
        <v>220</v>
      </c>
    </row>
    <row r="44" spans="1:1" s="13" customFormat="1" x14ac:dyDescent="0.25">
      <c r="A44" s="14" t="s">
        <v>221</v>
      </c>
    </row>
    <row r="45" spans="1:1" s="13" customFormat="1" x14ac:dyDescent="0.25">
      <c r="A45" s="14" t="s">
        <v>222</v>
      </c>
    </row>
    <row r="46" spans="1:1" s="13" customFormat="1" x14ac:dyDescent="0.25">
      <c r="A46" s="14" t="s">
        <v>223</v>
      </c>
    </row>
    <row r="47" spans="1:1" s="13" customFormat="1" x14ac:dyDescent="0.25">
      <c r="A47" s="14" t="s">
        <v>224</v>
      </c>
    </row>
    <row r="48" spans="1:1" s="13" customFormat="1" x14ac:dyDescent="0.25">
      <c r="A48" s="14" t="s">
        <v>225</v>
      </c>
    </row>
    <row r="49" spans="1:1" s="13" customFormat="1" x14ac:dyDescent="0.25">
      <c r="A49" s="12" t="s">
        <v>246</v>
      </c>
    </row>
    <row r="50" spans="1:1" s="13" customFormat="1" x14ac:dyDescent="0.25">
      <c r="A50" s="14" t="s">
        <v>226</v>
      </c>
    </row>
    <row r="51" spans="1:1" s="13" customFormat="1" x14ac:dyDescent="0.25">
      <c r="A51" s="14" t="s">
        <v>227</v>
      </c>
    </row>
    <row r="52" spans="1:1" s="13" customFormat="1" x14ac:dyDescent="0.25">
      <c r="A52" s="14" t="s">
        <v>228</v>
      </c>
    </row>
    <row r="53" spans="1:1" s="13" customFormat="1" x14ac:dyDescent="0.25">
      <c r="A53" s="14" t="s">
        <v>229</v>
      </c>
    </row>
    <row r="54" spans="1:1" s="13" customFormat="1" x14ac:dyDescent="0.25">
      <c r="A54" s="14" t="s">
        <v>230</v>
      </c>
    </row>
    <row r="55" spans="1:1" s="13" customFormat="1" x14ac:dyDescent="0.25">
      <c r="A55" s="14" t="s">
        <v>231</v>
      </c>
    </row>
    <row r="56" spans="1:1" s="13" customFormat="1" x14ac:dyDescent="0.25">
      <c r="A56" s="14" t="s">
        <v>232</v>
      </c>
    </row>
    <row r="57" spans="1:1" s="13" customFormat="1" x14ac:dyDescent="0.25">
      <c r="A57" s="14" t="s">
        <v>233</v>
      </c>
    </row>
    <row r="58" spans="1:1" s="13" customFormat="1" x14ac:dyDescent="0.25">
      <c r="A58" s="14" t="s">
        <v>234</v>
      </c>
    </row>
    <row r="59" spans="1:1" s="13" customFormat="1" x14ac:dyDescent="0.25">
      <c r="A59" s="14" t="s">
        <v>235</v>
      </c>
    </row>
    <row r="60" spans="1:1" s="13" customFormat="1" x14ac:dyDescent="0.25">
      <c r="A60" s="14" t="s">
        <v>236</v>
      </c>
    </row>
    <row r="61" spans="1:1" s="13" customFormat="1" x14ac:dyDescent="0.25">
      <c r="A61" s="14" t="s">
        <v>237</v>
      </c>
    </row>
    <row r="62" spans="1:1" s="13" customFormat="1" x14ac:dyDescent="0.25">
      <c r="A62" s="14" t="s">
        <v>238</v>
      </c>
    </row>
    <row r="63" spans="1:1" s="13" customFormat="1" x14ac:dyDescent="0.25">
      <c r="A63" s="12" t="s">
        <v>247</v>
      </c>
    </row>
    <row r="65" spans="1:16" s="13" customFormat="1" x14ac:dyDescent="0.25">
      <c r="A65" s="12" t="s">
        <v>253</v>
      </c>
    </row>
    <row r="66" spans="1:16" s="13" customFormat="1" x14ac:dyDescent="0.25">
      <c r="A66" s="12" t="s">
        <v>254</v>
      </c>
    </row>
    <row r="67" spans="1:16" x14ac:dyDescent="0.25">
      <c r="A67" s="15" t="s">
        <v>301</v>
      </c>
    </row>
    <row r="68" spans="1:16" x14ac:dyDescent="0.25">
      <c r="A68" s="15" t="s">
        <v>302</v>
      </c>
    </row>
    <row r="69" spans="1:16" x14ac:dyDescent="0.25">
      <c r="A69" s="15" t="s">
        <v>303</v>
      </c>
    </row>
    <row r="70" spans="1:16" x14ac:dyDescent="0.25">
      <c r="A70" s="15" t="s">
        <v>304</v>
      </c>
    </row>
    <row r="71" spans="1:16" x14ac:dyDescent="0.25">
      <c r="A71" s="22" t="s">
        <v>255</v>
      </c>
      <c r="B71" s="15" t="s">
        <v>122</v>
      </c>
    </row>
    <row r="72" spans="1:16" x14ac:dyDescent="0.25">
      <c r="A72" s="15" t="s">
        <v>123</v>
      </c>
      <c r="B72" s="15" t="s">
        <v>124</v>
      </c>
      <c r="C72" s="15" t="s">
        <v>125</v>
      </c>
      <c r="D72" s="15" t="s">
        <v>126</v>
      </c>
      <c r="E72" s="15" t="s">
        <v>127</v>
      </c>
      <c r="F72" s="15" t="s">
        <v>128</v>
      </c>
      <c r="G72" s="15" t="s">
        <v>129</v>
      </c>
      <c r="H72" s="15" t="s">
        <v>130</v>
      </c>
      <c r="I72" s="15" t="s">
        <v>131</v>
      </c>
      <c r="J72" s="15" t="s">
        <v>132</v>
      </c>
      <c r="K72" s="15" t="s">
        <v>133</v>
      </c>
      <c r="L72" s="15" t="s">
        <v>134</v>
      </c>
      <c r="M72" s="15" t="s">
        <v>135</v>
      </c>
      <c r="N72" s="15" t="s">
        <v>122</v>
      </c>
    </row>
    <row r="73" spans="1:16" x14ac:dyDescent="0.25">
      <c r="A73" s="15" t="s">
        <v>136</v>
      </c>
      <c r="B73" s="15" t="s">
        <v>137</v>
      </c>
      <c r="D73" s="15" t="s">
        <v>138</v>
      </c>
      <c r="E73" s="15">
        <v>38530</v>
      </c>
      <c r="G73" s="15">
        <v>-2700</v>
      </c>
      <c r="H73" s="15">
        <v>1200</v>
      </c>
      <c r="I73" s="15" t="s">
        <v>139</v>
      </c>
      <c r="J73" s="15">
        <v>1285</v>
      </c>
      <c r="K73" s="15">
        <v>2515</v>
      </c>
      <c r="L73" s="15">
        <v>3</v>
      </c>
      <c r="M73" s="15">
        <v>560</v>
      </c>
      <c r="N73" s="15" t="s">
        <v>122</v>
      </c>
      <c r="O73" s="15" t="s">
        <v>140</v>
      </c>
      <c r="P73" s="15" t="s">
        <v>122</v>
      </c>
    </row>
    <row r="74" spans="1:16" x14ac:dyDescent="0.25">
      <c r="A74" s="15" t="s">
        <v>136</v>
      </c>
      <c r="B74" s="15" t="s">
        <v>141</v>
      </c>
      <c r="D74" s="15" t="s">
        <v>138</v>
      </c>
      <c r="E74" s="15">
        <v>32478</v>
      </c>
      <c r="G74" s="15" t="s">
        <v>139</v>
      </c>
      <c r="H74" s="15">
        <v>800</v>
      </c>
      <c r="I74" s="15">
        <v>1.2</v>
      </c>
      <c r="J74" s="15">
        <v>1285</v>
      </c>
      <c r="K74" s="15">
        <v>2515</v>
      </c>
      <c r="L74" s="15">
        <v>3</v>
      </c>
      <c r="M74" s="15">
        <v>560</v>
      </c>
      <c r="N74" s="15" t="s">
        <v>122</v>
      </c>
      <c r="O74" s="15" t="s">
        <v>140</v>
      </c>
      <c r="P74" s="15" t="s">
        <v>122</v>
      </c>
    </row>
    <row r="75" spans="1:16" x14ac:dyDescent="0.25">
      <c r="A75" s="15" t="s">
        <v>136</v>
      </c>
      <c r="B75" s="15" t="s">
        <v>142</v>
      </c>
      <c r="D75" s="15" t="s">
        <v>138</v>
      </c>
      <c r="E75" s="15">
        <v>27735</v>
      </c>
      <c r="G75" s="15" t="s">
        <v>139</v>
      </c>
      <c r="H75" s="15">
        <v>750</v>
      </c>
      <c r="I75" s="15">
        <v>1.1000000000000001</v>
      </c>
      <c r="J75" s="15">
        <v>1250</v>
      </c>
      <c r="K75" s="15">
        <v>2600</v>
      </c>
      <c r="L75" s="15">
        <v>3</v>
      </c>
      <c r="M75" s="15">
        <v>560</v>
      </c>
      <c r="N75" s="15" t="s">
        <v>122</v>
      </c>
      <c r="O75" s="15" t="s">
        <v>140</v>
      </c>
      <c r="P75" s="15" t="s">
        <v>122</v>
      </c>
    </row>
    <row r="76" spans="1:16" x14ac:dyDescent="0.25">
      <c r="A76" s="15" t="s">
        <v>143</v>
      </c>
      <c r="B76" s="15" t="s">
        <v>144</v>
      </c>
      <c r="D76" s="15" t="s">
        <v>145</v>
      </c>
      <c r="E76" s="15">
        <v>48080</v>
      </c>
      <c r="G76" s="15" t="s">
        <v>139</v>
      </c>
      <c r="H76" s="15">
        <v>950</v>
      </c>
      <c r="I76" s="15">
        <v>1.05</v>
      </c>
      <c r="J76" s="15">
        <v>1800</v>
      </c>
      <c r="K76" s="15">
        <v>315</v>
      </c>
      <c r="L76" s="15">
        <v>3</v>
      </c>
      <c r="M76" s="15">
        <v>560</v>
      </c>
      <c r="N76" s="15" t="s">
        <v>122</v>
      </c>
      <c r="O76" s="15" t="s">
        <v>140</v>
      </c>
      <c r="P76" s="15" t="s">
        <v>122</v>
      </c>
    </row>
    <row r="77" spans="1:16" x14ac:dyDescent="0.25">
      <c r="A77" s="15" t="s">
        <v>143</v>
      </c>
      <c r="B77" s="15" t="s">
        <v>146</v>
      </c>
      <c r="D77" s="15" t="s">
        <v>145</v>
      </c>
      <c r="E77" s="15">
        <v>52192</v>
      </c>
      <c r="G77" s="15" t="s">
        <v>139</v>
      </c>
      <c r="H77" s="15">
        <v>600</v>
      </c>
      <c r="I77" s="15">
        <v>1.05</v>
      </c>
      <c r="J77" s="15">
        <v>1800</v>
      </c>
      <c r="K77" s="15">
        <v>344</v>
      </c>
      <c r="L77" s="15">
        <v>3</v>
      </c>
      <c r="M77" s="15">
        <v>560</v>
      </c>
      <c r="N77" s="15" t="s">
        <v>122</v>
      </c>
      <c r="O77" s="15" t="s">
        <v>140</v>
      </c>
      <c r="P77" s="15" t="s">
        <v>122</v>
      </c>
    </row>
    <row r="78" spans="1:16" x14ac:dyDescent="0.25">
      <c r="A78" s="15" t="s">
        <v>147</v>
      </c>
      <c r="B78" s="15" t="s">
        <v>148</v>
      </c>
      <c r="D78" s="15" t="s">
        <v>149</v>
      </c>
      <c r="E78" s="15">
        <v>38388</v>
      </c>
      <c r="G78" s="15" t="s">
        <v>139</v>
      </c>
      <c r="H78" s="15">
        <v>700</v>
      </c>
      <c r="I78" s="15">
        <v>1.1000000000000001</v>
      </c>
      <c r="J78" s="15">
        <v>1818</v>
      </c>
      <c r="K78" s="15">
        <v>1000</v>
      </c>
      <c r="L78" s="15">
        <v>3</v>
      </c>
      <c r="M78" s="15">
        <v>560</v>
      </c>
      <c r="N78" s="15" t="s">
        <v>122</v>
      </c>
      <c r="O78" s="15" t="s">
        <v>140</v>
      </c>
      <c r="P78" s="15" t="s">
        <v>122</v>
      </c>
    </row>
    <row r="79" spans="1:16" x14ac:dyDescent="0.25">
      <c r="A79" s="15" t="s">
        <v>147</v>
      </c>
      <c r="B79" s="15" t="s">
        <v>150</v>
      </c>
      <c r="D79" s="15" t="s">
        <v>149</v>
      </c>
      <c r="E79" s="15">
        <v>31695</v>
      </c>
      <c r="G79" s="15">
        <v>-1150</v>
      </c>
      <c r="H79" s="15">
        <v>1250</v>
      </c>
      <c r="I79" s="15" t="s">
        <v>139</v>
      </c>
      <c r="J79" s="15">
        <v>1816</v>
      </c>
      <c r="K79" s="15">
        <v>769</v>
      </c>
      <c r="L79" s="15">
        <v>3</v>
      </c>
      <c r="M79" s="15">
        <v>560</v>
      </c>
      <c r="N79" s="15" t="s">
        <v>122</v>
      </c>
      <c r="O79" s="15" t="s">
        <v>140</v>
      </c>
      <c r="P79" s="15" t="s">
        <v>122</v>
      </c>
    </row>
    <row r="80" spans="1:16" x14ac:dyDescent="0.25">
      <c r="A80" s="15" t="s">
        <v>147</v>
      </c>
      <c r="B80" s="15" t="s">
        <v>151</v>
      </c>
      <c r="D80" s="15" t="s">
        <v>149</v>
      </c>
      <c r="E80" s="15">
        <v>61418</v>
      </c>
      <c r="G80" s="15">
        <v>-700</v>
      </c>
      <c r="H80" s="15">
        <v>650</v>
      </c>
      <c r="I80" s="15" t="s">
        <v>139</v>
      </c>
      <c r="J80" s="15">
        <v>1815</v>
      </c>
      <c r="K80" s="15">
        <v>783</v>
      </c>
      <c r="L80" s="15">
        <v>3</v>
      </c>
      <c r="M80" s="15">
        <v>560</v>
      </c>
      <c r="N80" s="15" t="s">
        <v>122</v>
      </c>
      <c r="O80" s="15" t="s">
        <v>140</v>
      </c>
      <c r="P80" s="15" t="s">
        <v>122</v>
      </c>
    </row>
    <row r="81" spans="1:16" x14ac:dyDescent="0.25">
      <c r="A81" s="15" t="s">
        <v>136</v>
      </c>
      <c r="B81" s="15" t="s">
        <v>152</v>
      </c>
      <c r="D81" s="15" t="s">
        <v>138</v>
      </c>
      <c r="E81" s="15">
        <v>26710</v>
      </c>
      <c r="G81" s="15" t="s">
        <v>139</v>
      </c>
      <c r="H81" s="15">
        <v>1660</v>
      </c>
      <c r="I81" s="15">
        <v>1</v>
      </c>
      <c r="J81" s="15">
        <v>1288</v>
      </c>
      <c r="K81" s="15">
        <v>2536</v>
      </c>
      <c r="L81" s="15">
        <v>3</v>
      </c>
      <c r="M81" s="15">
        <v>560</v>
      </c>
      <c r="N81" s="15" t="s">
        <v>122</v>
      </c>
      <c r="O81" s="15" t="s">
        <v>140</v>
      </c>
      <c r="P81" s="15" t="s">
        <v>122</v>
      </c>
    </row>
    <row r="82" spans="1:16" x14ac:dyDescent="0.25">
      <c r="A82" s="15" t="s">
        <v>153</v>
      </c>
      <c r="B82" s="15" t="s">
        <v>154</v>
      </c>
      <c r="D82" s="15" t="s">
        <v>155</v>
      </c>
      <c r="E82" s="15">
        <v>26614</v>
      </c>
      <c r="G82" s="15">
        <v>-915</v>
      </c>
      <c r="H82" s="15" t="s">
        <v>139</v>
      </c>
      <c r="I82" s="15">
        <v>0.85</v>
      </c>
      <c r="J82" s="15">
        <v>1285</v>
      </c>
      <c r="K82" s="15">
        <v>2530</v>
      </c>
      <c r="L82" s="15">
        <v>3</v>
      </c>
      <c r="M82" s="15">
        <v>560</v>
      </c>
      <c r="N82" s="15" t="s">
        <v>122</v>
      </c>
      <c r="O82" s="15" t="s">
        <v>140</v>
      </c>
      <c r="P82" s="15" t="s">
        <v>122</v>
      </c>
    </row>
    <row r="83" spans="1:16" x14ac:dyDescent="0.25">
      <c r="A83" s="15" t="s">
        <v>136</v>
      </c>
      <c r="B83" s="15" t="s">
        <v>156</v>
      </c>
      <c r="D83" s="15" t="s">
        <v>138</v>
      </c>
      <c r="E83" s="15">
        <v>23941</v>
      </c>
      <c r="G83" s="15">
        <v>-860</v>
      </c>
      <c r="H83" s="15" t="s">
        <v>139</v>
      </c>
      <c r="I83" s="15">
        <v>0.85</v>
      </c>
      <c r="J83" s="15">
        <v>1288</v>
      </c>
      <c r="K83" s="15">
        <v>2536</v>
      </c>
      <c r="L83" s="15">
        <v>3</v>
      </c>
      <c r="M83" s="15">
        <v>560</v>
      </c>
      <c r="N83" s="15" t="s">
        <v>122</v>
      </c>
      <c r="O83" s="15" t="s">
        <v>140</v>
      </c>
      <c r="P83" s="15" t="s">
        <v>122</v>
      </c>
    </row>
    <row r="84" spans="1:16" x14ac:dyDescent="0.25">
      <c r="A84" s="15" t="s">
        <v>147</v>
      </c>
      <c r="B84" s="15" t="s">
        <v>157</v>
      </c>
      <c r="D84" s="15" t="s">
        <v>149</v>
      </c>
      <c r="E84" s="15">
        <v>42771</v>
      </c>
      <c r="G84" s="15" t="s">
        <v>139</v>
      </c>
      <c r="H84" s="15">
        <v>600</v>
      </c>
      <c r="I84" s="15">
        <v>1.1000000000000001</v>
      </c>
      <c r="J84" s="15">
        <v>1818</v>
      </c>
      <c r="K84" s="15">
        <v>786</v>
      </c>
      <c r="L84" s="15">
        <v>3</v>
      </c>
      <c r="M84" s="15">
        <v>560</v>
      </c>
      <c r="N84" s="15" t="s">
        <v>122</v>
      </c>
      <c r="O84" s="15" t="s">
        <v>140</v>
      </c>
      <c r="P84" s="15" t="s">
        <v>122</v>
      </c>
    </row>
    <row r="85" spans="1:16" x14ac:dyDescent="0.25">
      <c r="A85" s="15" t="s">
        <v>305</v>
      </c>
    </row>
    <row r="86" spans="1:16" x14ac:dyDescent="0.25">
      <c r="A86" s="15" t="s">
        <v>306</v>
      </c>
    </row>
    <row r="87" spans="1:16" x14ac:dyDescent="0.25">
      <c r="A87" s="15" t="s">
        <v>307</v>
      </c>
    </row>
    <row r="88" spans="1:16" x14ac:dyDescent="0.25">
      <c r="A88" s="15" t="s">
        <v>158</v>
      </c>
    </row>
    <row r="89" spans="1:16" x14ac:dyDescent="0.25">
      <c r="A89" s="15" t="s">
        <v>159</v>
      </c>
    </row>
    <row r="90" spans="1:16" x14ac:dyDescent="0.25">
      <c r="A90" s="15" t="s">
        <v>160</v>
      </c>
    </row>
    <row r="91" spans="1:16" x14ac:dyDescent="0.25">
      <c r="A91" s="15" t="s">
        <v>161</v>
      </c>
    </row>
    <row r="92" spans="1:16" x14ac:dyDescent="0.25">
      <c r="A92" s="15" t="s">
        <v>162</v>
      </c>
    </row>
    <row r="93" spans="1:16" x14ac:dyDescent="0.25">
      <c r="A93" s="15" t="s">
        <v>163</v>
      </c>
    </row>
    <row r="94" spans="1:16" x14ac:dyDescent="0.25">
      <c r="A94" s="15" t="s">
        <v>164</v>
      </c>
    </row>
    <row r="95" spans="1:16" x14ac:dyDescent="0.25">
      <c r="A95" s="15" t="s">
        <v>165</v>
      </c>
    </row>
    <row r="96" spans="1:16" x14ac:dyDescent="0.25">
      <c r="A96" s="15" t="s">
        <v>166</v>
      </c>
    </row>
    <row r="97" spans="1:1" x14ac:dyDescent="0.25">
      <c r="A97" s="22" t="s">
        <v>256</v>
      </c>
    </row>
    <row r="98" spans="1:1" x14ac:dyDescent="0.25">
      <c r="A98" s="15" t="s">
        <v>167</v>
      </c>
    </row>
    <row r="99" spans="1:1" x14ac:dyDescent="0.25">
      <c r="A99" s="15" t="s">
        <v>168</v>
      </c>
    </row>
    <row r="100" spans="1:1" x14ac:dyDescent="0.25">
      <c r="A100" s="15" t="s">
        <v>169</v>
      </c>
    </row>
    <row r="101" spans="1:1" x14ac:dyDescent="0.25">
      <c r="A101" s="15" t="s">
        <v>170</v>
      </c>
    </row>
    <row r="102" spans="1:1" x14ac:dyDescent="0.25">
      <c r="A102" s="15" t="s">
        <v>171</v>
      </c>
    </row>
    <row r="103" spans="1:1" x14ac:dyDescent="0.25">
      <c r="A103" s="15" t="s">
        <v>172</v>
      </c>
    </row>
    <row r="104" spans="1:1" x14ac:dyDescent="0.25">
      <c r="A104" s="15" t="s">
        <v>173</v>
      </c>
    </row>
    <row r="105" spans="1:1" x14ac:dyDescent="0.25">
      <c r="A105" s="15" t="s">
        <v>174</v>
      </c>
    </row>
    <row r="106" spans="1:1" x14ac:dyDescent="0.25">
      <c r="A106" s="15" t="s">
        <v>175</v>
      </c>
    </row>
    <row r="107" spans="1:1" x14ac:dyDescent="0.25">
      <c r="A107" s="15" t="s">
        <v>308</v>
      </c>
    </row>
    <row r="108" spans="1:1" x14ac:dyDescent="0.25">
      <c r="A108" s="15" t="s">
        <v>176</v>
      </c>
    </row>
    <row r="109" spans="1:1" x14ac:dyDescent="0.25">
      <c r="A109" s="15" t="s">
        <v>177</v>
      </c>
    </row>
    <row r="110" spans="1:1" x14ac:dyDescent="0.25">
      <c r="A110" s="15" t="s">
        <v>178</v>
      </c>
    </row>
    <row r="111" spans="1:1" x14ac:dyDescent="0.25">
      <c r="A111" s="15" t="s">
        <v>179</v>
      </c>
    </row>
    <row r="112" spans="1:1" x14ac:dyDescent="0.25">
      <c r="A112" s="15" t="s">
        <v>180</v>
      </c>
    </row>
    <row r="113" spans="1:1" x14ac:dyDescent="0.25">
      <c r="A113" s="15" t="s">
        <v>181</v>
      </c>
    </row>
    <row r="114" spans="1:1" x14ac:dyDescent="0.25">
      <c r="A114" s="15" t="s">
        <v>182</v>
      </c>
    </row>
    <row r="115" spans="1:1" x14ac:dyDescent="0.25">
      <c r="A115" s="15" t="s">
        <v>183</v>
      </c>
    </row>
    <row r="116" spans="1:1" x14ac:dyDescent="0.25">
      <c r="A116" s="15" t="s">
        <v>184</v>
      </c>
    </row>
    <row r="117" spans="1:1" x14ac:dyDescent="0.25">
      <c r="A117" s="15" t="s">
        <v>185</v>
      </c>
    </row>
    <row r="118" spans="1:1" x14ac:dyDescent="0.25">
      <c r="A118" s="15" t="s">
        <v>309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10</vt:i4>
      </vt:variant>
    </vt:vector>
  </HeadingPairs>
  <TitlesOfParts>
    <vt:vector size="10" baseType="lpstr">
      <vt:lpstr>Final results</vt:lpstr>
      <vt:lpstr>Calculated values PLU-7</vt:lpstr>
      <vt:lpstr>Calculated values PLU-2a</vt:lpstr>
      <vt:lpstr>Det. Limit PLU-7</vt:lpstr>
      <vt:lpstr>Det. Limit PLU-2a</vt:lpstr>
      <vt:lpstr>Weight%</vt:lpstr>
      <vt:lpstr>Oxides</vt:lpstr>
      <vt:lpstr>Std Dev wt%</vt:lpstr>
      <vt:lpstr>Raw</vt:lpstr>
      <vt:lpstr>Operating conditions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</dc:creator>
  <cp:lastModifiedBy>Stefano</cp:lastModifiedBy>
  <dcterms:created xsi:type="dcterms:W3CDTF">2022-05-04T08:41:50Z</dcterms:created>
  <dcterms:modified xsi:type="dcterms:W3CDTF">2025-12-21T17:11:36Z</dcterms:modified>
</cp:coreProperties>
</file>