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etinst-my.sharepoint.com/personal/vi2275_vetinst_no/Documents/Dokumenter/Documents/SusOffAqua Project/Manuscript_SusOffAqua1/Supplementary/"/>
    </mc:Choice>
  </mc:AlternateContent>
  <xr:revisionPtr revIDLastSave="102" documentId="8_{A9217CBA-B92B-4CDD-81EE-501618FDBCC6}" xr6:coauthVersionLast="47" xr6:coauthVersionMax="47" xr10:uidLastSave="{40AB6294-6A41-49EF-A11F-A0D919AA21F3}"/>
  <bookViews>
    <workbookView xWindow="-120" yWindow="-120" windowWidth="29040" windowHeight="15720" xr2:uid="{4C55CB70-4278-4D3C-B7F9-124F2667F973}"/>
  </bookViews>
  <sheets>
    <sheet name="gBlock" sheetId="1" r:id="rId1"/>
    <sheet name="Resul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6" i="2"/>
  <c r="I17" i="2"/>
  <c r="I18" i="2"/>
  <c r="I30" i="2"/>
  <c r="I32" i="2"/>
  <c r="I35" i="2"/>
  <c r="I37" i="2"/>
  <c r="I38" i="2"/>
  <c r="I39" i="2"/>
  <c r="I42" i="2"/>
  <c r="I44" i="2"/>
  <c r="I12" i="2"/>
  <c r="B18" i="1"/>
  <c r="B19" i="1" s="1"/>
  <c r="C17" i="1"/>
  <c r="S6" i="1"/>
  <c r="C5" i="1"/>
  <c r="A11" i="1" s="1"/>
  <c r="B11" i="1" s="1"/>
  <c r="F11" i="1" s="1"/>
  <c r="B5" i="1"/>
  <c r="B20" i="1" l="1"/>
  <c r="C19" i="1"/>
  <c r="C18" i="1"/>
  <c r="C20" i="1" l="1"/>
  <c r="B21" i="1"/>
  <c r="B22" i="1" l="1"/>
  <c r="C21" i="1"/>
  <c r="B23" i="1" l="1"/>
  <c r="C22" i="1"/>
  <c r="C23" i="1" l="1"/>
  <c r="B24" i="1"/>
  <c r="B25" i="1" l="1"/>
  <c r="C24" i="1"/>
  <c r="B26" i="1" l="1"/>
  <c r="C25" i="1"/>
  <c r="C26" i="1" l="1"/>
  <c r="B27" i="1"/>
  <c r="C27" i="1" l="1"/>
  <c r="B28" i="1"/>
  <c r="B29" i="1" l="1"/>
  <c r="C28" i="1"/>
  <c r="B30" i="1" l="1"/>
  <c r="C30" i="1" s="1"/>
  <c r="C29" i="1"/>
</calcChain>
</file>

<file path=xl/sharedStrings.xml><?xml version="1.0" encoding="utf-8"?>
<sst xmlns="http://schemas.openxmlformats.org/spreadsheetml/2006/main" count="330" uniqueCount="135">
  <si>
    <t>gBlock name</t>
  </si>
  <si>
    <t>SAV_Yr_PRV_SGPV_ISAV</t>
  </si>
  <si>
    <t>gBlock Conc. (ng/µl)</t>
  </si>
  <si>
    <t>Molecular weight (fmol/ng)</t>
  </si>
  <si>
    <t xml:space="preserve">Suggested dilution of gBlock </t>
  </si>
  <si>
    <t>Start</t>
  </si>
  <si>
    <t xml:space="preserve">Needed </t>
  </si>
  <si>
    <t>Wanted</t>
  </si>
  <si>
    <t xml:space="preserve">Wanted </t>
  </si>
  <si>
    <t>Estimated copy nr/µl</t>
  </si>
  <si>
    <t>Concentration</t>
  </si>
  <si>
    <t>Volume</t>
  </si>
  <si>
    <t>gBlock undiluted</t>
  </si>
  <si>
    <t>+</t>
  </si>
  <si>
    <t>TE-Buffer</t>
  </si>
  <si>
    <t>=</t>
  </si>
  <si>
    <t>Stock Solution</t>
  </si>
  <si>
    <t>#1</t>
  </si>
  <si>
    <t>#2</t>
  </si>
  <si>
    <t xml:space="preserve">Add </t>
  </si>
  <si>
    <t>#3</t>
  </si>
  <si>
    <t>Volum</t>
  </si>
  <si>
    <t>Water</t>
  </si>
  <si>
    <t>….</t>
  </si>
  <si>
    <t>…..</t>
  </si>
  <si>
    <t>#13</t>
  </si>
  <si>
    <t xml:space="preserve">Expected DNA copies in 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</si>
  <si>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</si>
  <si>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</si>
  <si>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</si>
  <si>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</si>
  <si>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</si>
  <si>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</si>
  <si>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</si>
  <si>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</si>
  <si>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</si>
  <si>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#14</t>
  </si>
  <si>
    <r>
      <t>MQ-H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</si>
  <si>
    <t>Cq Mean (n = 2)</t>
  </si>
  <si>
    <t>Cq Std. Dev</t>
  </si>
  <si>
    <t>SQ Mean = expected DNA copies in 5 µL</t>
  </si>
  <si>
    <t>For standard curve</t>
  </si>
  <si>
    <t>gBlock Std^4_1:1</t>
  </si>
  <si>
    <t>gBlock Std^4_1:10</t>
  </si>
  <si>
    <t>gBlock Std^4_1:100</t>
  </si>
  <si>
    <t>gBlock Std^4_1:1000</t>
  </si>
  <si>
    <t>Sample</t>
  </si>
  <si>
    <t>Description</t>
  </si>
  <si>
    <t>Group</t>
  </si>
  <si>
    <t>Cq Mean</t>
  </si>
  <si>
    <t>Cq Std. Dev.</t>
  </si>
  <si>
    <t>SQ Mean</t>
  </si>
  <si>
    <t>SQ Std. Dev.</t>
  </si>
  <si>
    <t>Sample_01</t>
  </si>
  <si>
    <t>Outlet water (Feb/23)</t>
  </si>
  <si>
    <t>Hatchery</t>
  </si>
  <si>
    <t>N/A</t>
  </si>
  <si>
    <t>Sample_02</t>
  </si>
  <si>
    <t>Tank water (Feb/23)</t>
  </si>
  <si>
    <t>Sample_03</t>
  </si>
  <si>
    <t>Inlet water (Feb/23)</t>
  </si>
  <si>
    <t>Sample_04</t>
  </si>
  <si>
    <t>Control (Feb/23)</t>
  </si>
  <si>
    <t>Sample_05</t>
  </si>
  <si>
    <t>Outlet water (May/23)</t>
  </si>
  <si>
    <t>Sample_06</t>
  </si>
  <si>
    <t>Tank water (May/23)</t>
  </si>
  <si>
    <t>Sample_07</t>
  </si>
  <si>
    <t>Inlet water (May/23)</t>
  </si>
  <si>
    <t>Sample_08</t>
  </si>
  <si>
    <t>Control (May/23)</t>
  </si>
  <si>
    <t>Sample_09</t>
  </si>
  <si>
    <t>1km from cage - 1m depth (Apr/23)</t>
  </si>
  <si>
    <t>Seawater sites</t>
  </si>
  <si>
    <t>Sample_10</t>
  </si>
  <si>
    <t>1km from cage - 20m depth (Apr/23)</t>
  </si>
  <si>
    <t>Sample_11</t>
  </si>
  <si>
    <t>Seawater cage (Apr/23)</t>
  </si>
  <si>
    <t>Sample_12</t>
  </si>
  <si>
    <t>Control (Apr/23)</t>
  </si>
  <si>
    <t>Sample_13</t>
  </si>
  <si>
    <t>1km from cage - 1m depth (May/23)</t>
  </si>
  <si>
    <t>Sample_14</t>
  </si>
  <si>
    <t>1km from cage - 20m depth (May/23)</t>
  </si>
  <si>
    <t>Sample_15</t>
  </si>
  <si>
    <t>Seawater cage (May/23)</t>
  </si>
  <si>
    <t>Sample_16</t>
  </si>
  <si>
    <t>Sample_17</t>
  </si>
  <si>
    <t>Seawater cage (Jun/23)</t>
  </si>
  <si>
    <t>Sample_21</t>
  </si>
  <si>
    <t>Seawater cage (Jul/23)</t>
  </si>
  <si>
    <t>Sample_18</t>
  </si>
  <si>
    <t>Seawater cage (Aug/23)</t>
  </si>
  <si>
    <t>Sample_19</t>
  </si>
  <si>
    <t>Control (Aug/23)</t>
  </si>
  <si>
    <t>Sample_20</t>
  </si>
  <si>
    <t>Seawater cage (Sep/23)</t>
  </si>
  <si>
    <t>Sample_22</t>
  </si>
  <si>
    <t>1km from cage - 1m depth (Oct/23)</t>
  </si>
  <si>
    <t>Sample_23</t>
  </si>
  <si>
    <t>1km from cage - 20m depth (Oct/23)</t>
  </si>
  <si>
    <t>Sample_24</t>
  </si>
  <si>
    <t>Seawater cage (Oct/23)</t>
  </si>
  <si>
    <t>Sample_25</t>
  </si>
  <si>
    <t>Control (Oct/23)</t>
  </si>
  <si>
    <t>Sample_26</t>
  </si>
  <si>
    <t>Wellboat</t>
  </si>
  <si>
    <t>Sample_27</t>
  </si>
  <si>
    <t>Sample_28</t>
  </si>
  <si>
    <t>Seawater cage (Dec/23)</t>
  </si>
  <si>
    <t>Sample_30</t>
  </si>
  <si>
    <t>1km from cage - 1m depth (Feb/24)</t>
  </si>
  <si>
    <t>Sample_31</t>
  </si>
  <si>
    <t>1km from cage - 20m depth (Feb/24)</t>
  </si>
  <si>
    <t>Sample_32</t>
  </si>
  <si>
    <t>Seawater cage (Feb/24)</t>
  </si>
  <si>
    <t>Sample_33</t>
  </si>
  <si>
    <t>Control (Feb/24)</t>
  </si>
  <si>
    <t>Sample_34</t>
  </si>
  <si>
    <t>200m from cage - 1m depth (Feb/24)</t>
  </si>
  <si>
    <t>Sample_35</t>
  </si>
  <si>
    <t>200m from cage - 20m depth (Feb/24)</t>
  </si>
  <si>
    <t>ISAV</t>
  </si>
  <si>
    <t>PRV1</t>
  </si>
  <si>
    <t>Wellboat before treatment (Nov/23)</t>
  </si>
  <si>
    <t>Wellboat after treatment (Nov/23)</t>
  </si>
  <si>
    <t>copies per L = copies in 5 µL x (100 µL elution volume/ 5 µL) x (1 L / 0.5 L filtration volume)</t>
  </si>
  <si>
    <t>Copy numbers measured in 5 µL of extract were converted to copies per litre of water using:</t>
  </si>
  <si>
    <t>5 µL used in the qPCR</t>
  </si>
  <si>
    <t>100 µL total elution volume after nucleic acid extraction</t>
  </si>
  <si>
    <t>0.5 L (500 mL) water filtered</t>
  </si>
  <si>
    <t>Conversion to copies/L:</t>
  </si>
  <si>
    <t>µL</t>
  </si>
  <si>
    <t>1µL</t>
  </si>
  <si>
    <t>5µL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</si>
</sst>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3DCE9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11" fontId="1" fillId="0" borderId="0" xfId="0" applyNumberFormat="1" applyFo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/>
    <xf numFmtId="0" fontId="2" fillId="0" borderId="0" xfId="0" applyFont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/>
    <xf numFmtId="2" fontId="1" fillId="2" borderId="0" xfId="0" applyNumberFormat="1" applyFont="1" applyFill="1"/>
    <xf numFmtId="2" fontId="2" fillId="2" borderId="0" xfId="0" applyNumberFormat="1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3" xfId="0" applyFont="1" applyBorder="1"/>
    <xf numFmtId="2" fontId="2" fillId="0" borderId="14" xfId="0" applyNumberFormat="1" applyFont="1" applyBorder="1"/>
    <xf numFmtId="2" fontId="2" fillId="0" borderId="15" xfId="0" applyNumberFormat="1" applyFont="1" applyBorder="1"/>
    <xf numFmtId="0" fontId="2" fillId="0" borderId="2" xfId="0" applyFont="1" applyBorder="1"/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/>
    <xf numFmtId="2" fontId="2" fillId="0" borderId="0" xfId="0" applyNumberFormat="1" applyFont="1" applyAlignment="1">
      <alignment horizontal="center"/>
    </xf>
    <xf numFmtId="2" fontId="2" fillId="0" borderId="17" xfId="0" applyNumberFormat="1" applyFont="1" applyBorder="1" applyAlignment="1">
      <alignment horizontal="center"/>
    </xf>
    <xf numFmtId="0" fontId="2" fillId="0" borderId="18" xfId="0" applyFont="1" applyBorder="1"/>
    <xf numFmtId="2" fontId="2" fillId="0" borderId="19" xfId="0" applyNumberFormat="1" applyFont="1" applyBorder="1" applyAlignment="1">
      <alignment horizontal="left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1" fillId="3" borderId="21" xfId="0" applyFont="1" applyFill="1" applyBorder="1"/>
    <xf numFmtId="0" fontId="1" fillId="3" borderId="22" xfId="0" applyFont="1" applyFill="1" applyBorder="1"/>
    <xf numFmtId="2" fontId="1" fillId="3" borderId="22" xfId="0" applyNumberFormat="1" applyFont="1" applyFill="1" applyBorder="1" applyAlignment="1">
      <alignment horizontal="center"/>
    </xf>
    <xf numFmtId="2" fontId="1" fillId="3" borderId="23" xfId="0" applyNumberFormat="1" applyFont="1" applyFill="1" applyBorder="1" applyAlignment="1">
      <alignment horizontal="center"/>
    </xf>
    <xf numFmtId="0" fontId="2" fillId="0" borderId="19" xfId="0" applyFont="1" applyBorder="1"/>
    <xf numFmtId="0" fontId="1" fillId="0" borderId="1" xfId="0" applyFont="1" applyBorder="1"/>
    <xf numFmtId="2" fontId="2" fillId="0" borderId="24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2" fontId="1" fillId="3" borderId="26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2" fontId="0" fillId="0" borderId="0" xfId="0" applyNumberForma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44450</xdr:colOff>
      <xdr:row>0</xdr:row>
      <xdr:rowOff>0</xdr:rowOff>
    </xdr:from>
    <xdr:to>
      <xdr:col>10</xdr:col>
      <xdr:colOff>583850</xdr:colOff>
      <xdr:row>7</xdr:row>
      <xdr:rowOff>90114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FDD39-1C8A-2801-3CE0-CD948802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0"/>
          <a:ext cx="3816000" cy="1639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76200</xdr:colOff>
      <xdr:row>0</xdr:row>
      <xdr:rowOff>0</xdr:rowOff>
    </xdr:from>
    <xdr:to>
      <xdr:col>26</xdr:col>
      <xdr:colOff>234600</xdr:colOff>
      <xdr:row>7</xdr:row>
      <xdr:rowOff>90115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9B3A16-5333-3A02-1CE1-17C1C6D8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0" y="0"/>
          <a:ext cx="3816000" cy="1639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42C6-9500-40AE-8C8D-53800E6FDA42}">
  <dimension ref="A1:U30"/>
  <sheetViews>
    <sheetView tabSelected="1" topLeftCell="B1" workbookViewId="0">
      <selection activeCell="C16" sqref="C16"/>
    </sheetView>
  </sheetViews>
  <sheetFormatPr defaultColWidth="11.140625" defaultRowHeight="12" x14ac:dyDescent="0.2"/>
  <cols>
    <col min="1" max="1" width="24.140625" style="3" bestFit="1" customWidth="1"/>
    <col min="2" max="2" width="25.5703125" style="3" bestFit="1" customWidth="1"/>
    <col min="3" max="3" width="14.42578125" style="3" bestFit="1" customWidth="1"/>
    <col min="4" max="4" width="11.28515625" style="3" bestFit="1" customWidth="1"/>
    <col min="5" max="5" width="11.140625" style="3"/>
    <col min="6" max="6" width="14.85546875" style="3" bestFit="1" customWidth="1"/>
    <col min="7" max="7" width="11.140625" style="3"/>
    <col min="8" max="8" width="16.85546875" style="3" bestFit="1" customWidth="1"/>
    <col min="9" max="9" width="11.28515625" style="3" bestFit="1" customWidth="1"/>
    <col min="10" max="11" width="11.140625" style="3"/>
    <col min="12" max="12" width="11.28515625" style="3" bestFit="1" customWidth="1"/>
    <col min="13" max="13" width="11.140625" style="3"/>
    <col min="14" max="14" width="15.42578125" style="3" customWidth="1"/>
    <col min="15" max="17" width="11.140625" style="3"/>
    <col min="18" max="18" width="14.42578125" style="3" bestFit="1" customWidth="1"/>
    <col min="19" max="19" width="8.5703125" style="3" bestFit="1" customWidth="1"/>
    <col min="20" max="20" width="14.42578125" style="3" bestFit="1" customWidth="1"/>
    <col min="21" max="21" width="11.28515625" style="3" bestFit="1" customWidth="1"/>
    <col min="22" max="16384" width="11.140625" style="3"/>
  </cols>
  <sheetData>
    <row r="1" spans="1:21" x14ac:dyDescent="0.2">
      <c r="A1" s="1" t="s">
        <v>0</v>
      </c>
      <c r="B1" s="2" t="s">
        <v>1</v>
      </c>
      <c r="K1" s="4"/>
      <c r="L1" s="4"/>
      <c r="M1" s="4"/>
      <c r="N1" s="4"/>
      <c r="O1" s="4"/>
      <c r="P1" s="4"/>
      <c r="Q1" s="4"/>
    </row>
    <row r="2" spans="1:21" x14ac:dyDescent="0.2">
      <c r="A2" s="3" t="s">
        <v>2</v>
      </c>
      <c r="B2" s="5">
        <v>8.4079999999999995</v>
      </c>
      <c r="K2" s="4"/>
      <c r="L2" s="4"/>
      <c r="M2" s="4"/>
      <c r="N2" s="4"/>
      <c r="O2" s="4"/>
      <c r="P2" s="4"/>
      <c r="Q2" s="4"/>
    </row>
    <row r="3" spans="1:21" ht="12.75" thickBot="1" x14ac:dyDescent="0.25">
      <c r="A3" s="3" t="s">
        <v>3</v>
      </c>
      <c r="B3" s="5">
        <v>2.36</v>
      </c>
      <c r="L3" s="4"/>
      <c r="M3" s="4"/>
      <c r="N3" s="4"/>
      <c r="O3" s="4"/>
      <c r="P3" s="4"/>
      <c r="Q3" s="4"/>
    </row>
    <row r="4" spans="1:21" x14ac:dyDescent="0.2">
      <c r="H4" s="57" t="s">
        <v>4</v>
      </c>
      <c r="I4" s="58"/>
      <c r="J4" s="58"/>
      <c r="K4" s="58"/>
      <c r="L4" s="58"/>
      <c r="M4" s="58"/>
      <c r="N4" s="59"/>
      <c r="O4" s="4"/>
      <c r="P4" s="4"/>
      <c r="Q4" s="4"/>
      <c r="R4" s="1" t="s">
        <v>5</v>
      </c>
      <c r="S4" s="1" t="s">
        <v>6</v>
      </c>
      <c r="T4" s="1" t="s">
        <v>7</v>
      </c>
      <c r="U4" s="1" t="s">
        <v>8</v>
      </c>
    </row>
    <row r="5" spans="1:21" x14ac:dyDescent="0.2">
      <c r="A5" s="1" t="s">
        <v>9</v>
      </c>
      <c r="B5" s="1">
        <f>(B2)*(B3)*(10^-15)*(6.022*10^23)</f>
        <v>11949382335.999998</v>
      </c>
      <c r="C5" s="6">
        <f>B5</f>
        <v>11949382335.999998</v>
      </c>
      <c r="H5" s="7"/>
      <c r="I5" s="8" t="s">
        <v>132</v>
      </c>
      <c r="J5" s="8"/>
      <c r="K5" s="8"/>
      <c r="L5" s="8" t="s">
        <v>132</v>
      </c>
      <c r="M5" s="8"/>
      <c r="N5" s="9"/>
      <c r="O5" s="4"/>
      <c r="P5" s="4"/>
      <c r="Q5" s="4"/>
      <c r="R5" s="1" t="s">
        <v>10</v>
      </c>
      <c r="S5" s="1" t="s">
        <v>11</v>
      </c>
      <c r="T5" s="1" t="s">
        <v>10</v>
      </c>
      <c r="U5" s="1" t="s">
        <v>11</v>
      </c>
    </row>
    <row r="6" spans="1:21" x14ac:dyDescent="0.2">
      <c r="H6" s="10" t="s">
        <v>12</v>
      </c>
      <c r="I6" s="11">
        <v>5.8</v>
      </c>
      <c r="J6" s="11" t="s">
        <v>13</v>
      </c>
      <c r="K6" s="11" t="s">
        <v>14</v>
      </c>
      <c r="L6" s="11">
        <v>1994.2</v>
      </c>
      <c r="M6" s="11" t="s">
        <v>15</v>
      </c>
      <c r="N6" s="12" t="s">
        <v>16</v>
      </c>
      <c r="O6" s="4"/>
      <c r="P6" s="4"/>
      <c r="Q6" s="4"/>
      <c r="R6" s="13">
        <v>50000000</v>
      </c>
      <c r="S6" s="14">
        <f>(T6*U6)/R6</f>
        <v>40</v>
      </c>
      <c r="T6" s="15">
        <v>1000000</v>
      </c>
      <c r="U6" s="15">
        <v>2000</v>
      </c>
    </row>
    <row r="7" spans="1:21" ht="13.5" x14ac:dyDescent="0.25">
      <c r="H7" s="10" t="s">
        <v>16</v>
      </c>
      <c r="I7" s="11">
        <v>40</v>
      </c>
      <c r="J7" s="11" t="s">
        <v>13</v>
      </c>
      <c r="K7" s="11" t="s">
        <v>37</v>
      </c>
      <c r="L7" s="11">
        <v>1960</v>
      </c>
      <c r="M7" s="11" t="s">
        <v>15</v>
      </c>
      <c r="N7" s="16" t="s">
        <v>17</v>
      </c>
      <c r="O7" s="4"/>
      <c r="P7" s="4"/>
      <c r="Q7" s="4"/>
    </row>
    <row r="8" spans="1:21" ht="13.5" x14ac:dyDescent="0.25">
      <c r="H8" s="17" t="s">
        <v>17</v>
      </c>
      <c r="I8" s="11">
        <v>200</v>
      </c>
      <c r="J8" s="11" t="s">
        <v>13</v>
      </c>
      <c r="K8" s="11" t="s">
        <v>37</v>
      </c>
      <c r="L8" s="11">
        <v>600</v>
      </c>
      <c r="M8" s="11" t="s">
        <v>15</v>
      </c>
      <c r="N8" s="16" t="s">
        <v>18</v>
      </c>
      <c r="O8" s="4"/>
      <c r="P8" s="4"/>
      <c r="Q8" s="4"/>
    </row>
    <row r="9" spans="1:21" ht="13.5" x14ac:dyDescent="0.25">
      <c r="A9" s="1" t="s">
        <v>5</v>
      </c>
      <c r="B9" s="1" t="s">
        <v>6</v>
      </c>
      <c r="C9" s="1" t="s">
        <v>7</v>
      </c>
      <c r="D9" s="1" t="s">
        <v>8</v>
      </c>
      <c r="E9" s="1"/>
      <c r="F9" s="18" t="s">
        <v>19</v>
      </c>
      <c r="H9" s="17" t="s">
        <v>18</v>
      </c>
      <c r="I9" s="11">
        <v>200</v>
      </c>
      <c r="J9" s="11" t="s">
        <v>13</v>
      </c>
      <c r="K9" s="11" t="s">
        <v>37</v>
      </c>
      <c r="L9" s="11">
        <v>600</v>
      </c>
      <c r="M9" s="11" t="s">
        <v>15</v>
      </c>
      <c r="N9" s="16" t="s">
        <v>20</v>
      </c>
    </row>
    <row r="10" spans="1:21" ht="13.5" x14ac:dyDescent="0.25">
      <c r="A10" s="1" t="s">
        <v>10</v>
      </c>
      <c r="B10" s="1" t="s">
        <v>11</v>
      </c>
      <c r="C10" s="1" t="s">
        <v>10</v>
      </c>
      <c r="D10" s="1" t="s">
        <v>21</v>
      </c>
      <c r="E10" s="1"/>
      <c r="F10" s="18" t="s">
        <v>22</v>
      </c>
      <c r="H10" s="17" t="s">
        <v>23</v>
      </c>
      <c r="I10" s="11">
        <v>200</v>
      </c>
      <c r="J10" s="11" t="s">
        <v>13</v>
      </c>
      <c r="K10" s="11" t="s">
        <v>37</v>
      </c>
      <c r="L10" s="11">
        <v>600</v>
      </c>
      <c r="M10" s="11" t="s">
        <v>15</v>
      </c>
      <c r="N10" s="16" t="s">
        <v>24</v>
      </c>
    </row>
    <row r="11" spans="1:21" ht="14.25" thickBot="1" x14ac:dyDescent="0.3">
      <c r="A11" s="19">
        <f>C5</f>
        <v>11949382335.999998</v>
      </c>
      <c r="B11" s="20">
        <f>(C11*D11)/A11</f>
        <v>8.3686333894204061</v>
      </c>
      <c r="C11" s="3">
        <v>50000000</v>
      </c>
      <c r="D11" s="3">
        <v>2000</v>
      </c>
      <c r="F11" s="21">
        <f>D11-B11</f>
        <v>1991.6313666105796</v>
      </c>
      <c r="H11" s="22" t="s">
        <v>25</v>
      </c>
      <c r="I11" s="23">
        <v>200</v>
      </c>
      <c r="J11" s="23" t="s">
        <v>13</v>
      </c>
      <c r="K11" s="23" t="s">
        <v>37</v>
      </c>
      <c r="L11" s="23">
        <v>600</v>
      </c>
      <c r="M11" s="23" t="s">
        <v>15</v>
      </c>
      <c r="N11" s="24">
        <v>14</v>
      </c>
    </row>
    <row r="15" spans="1:21" x14ac:dyDescent="0.2">
      <c r="A15" s="1" t="s">
        <v>26</v>
      </c>
      <c r="B15" s="25" t="s">
        <v>133</v>
      </c>
      <c r="C15" s="25" t="s">
        <v>134</v>
      </c>
    </row>
    <row r="16" spans="1:21" x14ac:dyDescent="0.2">
      <c r="A16" s="1" t="s">
        <v>16</v>
      </c>
      <c r="B16" s="19">
        <v>50000000</v>
      </c>
      <c r="C16" s="19"/>
    </row>
    <row r="17" spans="1:3" x14ac:dyDescent="0.2">
      <c r="A17" s="1" t="s">
        <v>17</v>
      </c>
      <c r="B17" s="19">
        <v>1000000</v>
      </c>
      <c r="C17" s="19">
        <f>B17*5</f>
        <v>5000000</v>
      </c>
    </row>
    <row r="18" spans="1:3" x14ac:dyDescent="0.2">
      <c r="A18" s="1" t="s">
        <v>18</v>
      </c>
      <c r="B18" s="19">
        <f t="shared" ref="B18:B30" si="0">B17/4</f>
        <v>250000</v>
      </c>
      <c r="C18" s="19">
        <f t="shared" ref="C18:C30" si="1">B18*5</f>
        <v>1250000</v>
      </c>
    </row>
    <row r="19" spans="1:3" ht="12.75" thickBot="1" x14ac:dyDescent="0.25">
      <c r="A19" s="1" t="s">
        <v>20</v>
      </c>
      <c r="B19" s="19">
        <f t="shared" si="0"/>
        <v>62500</v>
      </c>
      <c r="C19" s="19">
        <f t="shared" si="1"/>
        <v>312500</v>
      </c>
    </row>
    <row r="20" spans="1:3" ht="12.75" thickBot="1" x14ac:dyDescent="0.25">
      <c r="A20" s="26" t="s">
        <v>27</v>
      </c>
      <c r="B20" s="27">
        <f t="shared" si="0"/>
        <v>15625</v>
      </c>
      <c r="C20" s="28">
        <f t="shared" si="1"/>
        <v>78125</v>
      </c>
    </row>
    <row r="21" spans="1:3" x14ac:dyDescent="0.2">
      <c r="A21" s="1" t="s">
        <v>28</v>
      </c>
      <c r="B21" s="19">
        <f t="shared" si="0"/>
        <v>3906.25</v>
      </c>
      <c r="C21" s="19">
        <f t="shared" si="1"/>
        <v>19531.25</v>
      </c>
    </row>
    <row r="22" spans="1:3" x14ac:dyDescent="0.2">
      <c r="A22" s="1" t="s">
        <v>29</v>
      </c>
      <c r="B22" s="19">
        <f t="shared" si="0"/>
        <v>976.5625</v>
      </c>
      <c r="C22" s="19">
        <f t="shared" si="1"/>
        <v>4882.8125</v>
      </c>
    </row>
    <row r="23" spans="1:3" x14ac:dyDescent="0.2">
      <c r="A23" s="1" t="s">
        <v>30</v>
      </c>
      <c r="B23" s="19">
        <f t="shared" si="0"/>
        <v>244.140625</v>
      </c>
      <c r="C23" s="19">
        <f t="shared" si="1"/>
        <v>1220.703125</v>
      </c>
    </row>
    <row r="24" spans="1:3" x14ac:dyDescent="0.2">
      <c r="A24" s="1" t="s">
        <v>31</v>
      </c>
      <c r="B24" s="19">
        <f t="shared" si="0"/>
        <v>61.03515625</v>
      </c>
      <c r="C24" s="19">
        <f t="shared" si="1"/>
        <v>305.17578125</v>
      </c>
    </row>
    <row r="25" spans="1:3" x14ac:dyDescent="0.2">
      <c r="A25" s="1" t="s">
        <v>32</v>
      </c>
      <c r="B25" s="19">
        <f t="shared" si="0"/>
        <v>15.2587890625</v>
      </c>
      <c r="C25" s="19">
        <f t="shared" si="1"/>
        <v>76.2939453125</v>
      </c>
    </row>
    <row r="26" spans="1:3" x14ac:dyDescent="0.2">
      <c r="A26" s="1" t="s">
        <v>33</v>
      </c>
      <c r="B26" s="19">
        <f t="shared" si="0"/>
        <v>3.814697265625</v>
      </c>
      <c r="C26" s="19">
        <f t="shared" si="1"/>
        <v>19.073486328125</v>
      </c>
    </row>
    <row r="27" spans="1:3" x14ac:dyDescent="0.2">
      <c r="A27" s="1" t="s">
        <v>34</v>
      </c>
      <c r="B27" s="19">
        <f t="shared" si="0"/>
        <v>0.95367431640625</v>
      </c>
      <c r="C27" s="19">
        <f t="shared" si="1"/>
        <v>4.76837158203125</v>
      </c>
    </row>
    <row r="28" spans="1:3" x14ac:dyDescent="0.2">
      <c r="A28" s="1" t="s">
        <v>35</v>
      </c>
      <c r="B28" s="19">
        <f t="shared" si="0"/>
        <v>0.2384185791015625</v>
      </c>
      <c r="C28" s="19">
        <f t="shared" si="1"/>
        <v>1.1920928955078125</v>
      </c>
    </row>
    <row r="29" spans="1:3" x14ac:dyDescent="0.2">
      <c r="A29" s="1" t="s">
        <v>25</v>
      </c>
      <c r="B29" s="19">
        <f t="shared" si="0"/>
        <v>5.9604644775390625E-2</v>
      </c>
      <c r="C29" s="19">
        <f t="shared" si="1"/>
        <v>0.29802322387695313</v>
      </c>
    </row>
    <row r="30" spans="1:3" x14ac:dyDescent="0.2">
      <c r="A30" s="1" t="s">
        <v>36</v>
      </c>
      <c r="B30" s="19">
        <f t="shared" si="0"/>
        <v>1.4901161193847656E-2</v>
      </c>
      <c r="C30" s="19">
        <f t="shared" si="1"/>
        <v>7.4505805969238281E-2</v>
      </c>
    </row>
  </sheetData>
  <mergeCells count="1">
    <mergeCell ref="H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93CB-9DD1-401E-929F-4B5830EAD305}">
  <dimension ref="A1:T46"/>
  <sheetViews>
    <sheetView workbookViewId="0">
      <selection activeCell="J13" sqref="J13"/>
    </sheetView>
  </sheetViews>
  <sheetFormatPr defaultRowHeight="15" x14ac:dyDescent="0.25"/>
  <cols>
    <col min="1" max="1" width="14.5703125" bestFit="1" customWidth="1"/>
    <col min="2" max="2" width="28.5703125" bestFit="1" customWidth="1"/>
    <col min="3" max="3" width="13.42578125" customWidth="1"/>
    <col min="4" max="4" width="8.7109375" customWidth="1"/>
    <col min="5" max="5" width="13.140625" customWidth="1"/>
    <col min="6" max="6" width="12.85546875" customWidth="1"/>
    <col min="7" max="7" width="10.85546875" bestFit="1" customWidth="1"/>
    <col min="9" max="9" width="14.140625" customWidth="1"/>
    <col min="10" max="10" width="13.28515625" style="56" customWidth="1"/>
    <col min="15" max="15" width="14.5703125" bestFit="1" customWidth="1"/>
    <col min="16" max="16" width="16.140625" bestFit="1" customWidth="1"/>
    <col min="17" max="17" width="15" customWidth="1"/>
    <col min="19" max="19" width="14.5703125" customWidth="1"/>
    <col min="20" max="20" width="11.5703125" customWidth="1"/>
  </cols>
  <sheetData>
    <row r="1" spans="1:20" ht="36" x14ac:dyDescent="0.25">
      <c r="A1" s="44" t="s">
        <v>122</v>
      </c>
      <c r="B1" s="29"/>
      <c r="C1" s="30" t="s">
        <v>38</v>
      </c>
      <c r="D1" s="30" t="s">
        <v>39</v>
      </c>
      <c r="E1" s="30" t="s">
        <v>40</v>
      </c>
      <c r="F1" s="31" t="s">
        <v>52</v>
      </c>
      <c r="G1" s="3"/>
      <c r="H1" s="3"/>
      <c r="O1" s="44" t="s">
        <v>123</v>
      </c>
      <c r="P1" s="29"/>
      <c r="Q1" s="30" t="s">
        <v>38</v>
      </c>
      <c r="R1" s="30" t="s">
        <v>39</v>
      </c>
      <c r="S1" s="30" t="s">
        <v>40</v>
      </c>
      <c r="T1" s="31" t="s">
        <v>52</v>
      </c>
    </row>
    <row r="2" spans="1:20" x14ac:dyDescent="0.25">
      <c r="A2" s="32" t="s">
        <v>41</v>
      </c>
      <c r="B2" s="13" t="s">
        <v>42</v>
      </c>
      <c r="C2" s="33">
        <v>25.785</v>
      </c>
      <c r="D2" s="33">
        <v>0.12020815280171429</v>
      </c>
      <c r="E2" s="33">
        <v>78130</v>
      </c>
      <c r="F2" s="34">
        <v>0</v>
      </c>
      <c r="G2" s="3"/>
      <c r="O2" s="32" t="s">
        <v>41</v>
      </c>
      <c r="P2" s="13" t="s">
        <v>42</v>
      </c>
      <c r="Q2" s="33">
        <v>23.774999999999999</v>
      </c>
      <c r="R2" s="33">
        <v>3.5355339059327882E-2</v>
      </c>
      <c r="S2" s="33">
        <v>78130</v>
      </c>
      <c r="T2" s="34">
        <v>0</v>
      </c>
    </row>
    <row r="3" spans="1:20" x14ac:dyDescent="0.25">
      <c r="A3" s="32"/>
      <c r="B3" s="13" t="s">
        <v>43</v>
      </c>
      <c r="C3" s="33">
        <v>29.18</v>
      </c>
      <c r="D3" s="33">
        <v>8.485281374238389E-2</v>
      </c>
      <c r="E3" s="33">
        <v>7813</v>
      </c>
      <c r="F3" s="34">
        <v>0</v>
      </c>
      <c r="G3" s="3"/>
      <c r="H3" s="3"/>
      <c r="O3" s="32"/>
      <c r="P3" s="13" t="s">
        <v>43</v>
      </c>
      <c r="Q3" s="33">
        <v>27.189999999999998</v>
      </c>
      <c r="R3" s="33">
        <v>5.6568542494925107E-2</v>
      </c>
      <c r="S3" s="33">
        <v>7813</v>
      </c>
      <c r="T3" s="34">
        <v>0</v>
      </c>
    </row>
    <row r="4" spans="1:20" x14ac:dyDescent="0.25">
      <c r="A4" s="32"/>
      <c r="B4" s="13" t="s">
        <v>44</v>
      </c>
      <c r="C4" s="33">
        <v>32.305</v>
      </c>
      <c r="D4" s="33">
        <v>0.37476659402887097</v>
      </c>
      <c r="E4" s="33">
        <v>781.3</v>
      </c>
      <c r="F4" s="34">
        <v>0</v>
      </c>
      <c r="G4" s="3"/>
      <c r="H4" s="3"/>
      <c r="O4" s="32"/>
      <c r="P4" s="13" t="s">
        <v>44</v>
      </c>
      <c r="Q4" s="33">
        <v>30.79</v>
      </c>
      <c r="R4" s="33">
        <v>0.24041630560342606</v>
      </c>
      <c r="S4" s="33">
        <v>781.3</v>
      </c>
      <c r="T4" s="34">
        <v>0</v>
      </c>
    </row>
    <row r="5" spans="1:20" ht="15.75" thickBot="1" x14ac:dyDescent="0.3">
      <c r="A5" s="35"/>
      <c r="B5" s="36" t="s">
        <v>45</v>
      </c>
      <c r="C5" s="37">
        <v>35.744999999999997</v>
      </c>
      <c r="D5" s="37">
        <v>0.88388347648318444</v>
      </c>
      <c r="E5" s="37">
        <v>78.13</v>
      </c>
      <c r="F5" s="38">
        <v>0</v>
      </c>
      <c r="G5" s="3"/>
      <c r="H5" s="3"/>
      <c r="O5" s="35"/>
      <c r="P5" s="36" t="s">
        <v>45</v>
      </c>
      <c r="Q5" s="37">
        <v>33.834999999999994</v>
      </c>
      <c r="R5" s="37">
        <v>0.40305086527633227</v>
      </c>
      <c r="S5" s="37">
        <v>78.13</v>
      </c>
      <c r="T5" s="38">
        <v>0</v>
      </c>
    </row>
    <row r="6" spans="1:20" x14ac:dyDescent="0.25">
      <c r="A6" s="3"/>
      <c r="B6" s="3"/>
      <c r="C6" s="3"/>
      <c r="D6" s="3"/>
      <c r="E6" s="3"/>
      <c r="F6" s="3"/>
      <c r="G6" s="3"/>
      <c r="H6" s="3"/>
    </row>
    <row r="7" spans="1:20" x14ac:dyDescent="0.25">
      <c r="A7" s="3"/>
      <c r="B7" s="3"/>
      <c r="C7" s="3"/>
      <c r="D7" s="3"/>
      <c r="E7" s="3"/>
      <c r="F7" s="3"/>
      <c r="G7" s="3"/>
      <c r="H7" s="3"/>
    </row>
    <row r="8" spans="1:20" x14ac:dyDescent="0.25">
      <c r="A8" s="3"/>
      <c r="B8" s="3"/>
      <c r="C8" s="3"/>
      <c r="D8" s="3"/>
      <c r="E8" s="3"/>
      <c r="F8" s="3"/>
      <c r="G8" s="3"/>
      <c r="H8" s="3"/>
    </row>
    <row r="9" spans="1:20" ht="15.75" thickBot="1" x14ac:dyDescent="0.3">
      <c r="A9" s="3"/>
      <c r="B9" s="3"/>
      <c r="C9" s="3"/>
      <c r="D9" s="3"/>
      <c r="E9" s="3"/>
      <c r="F9" s="3"/>
      <c r="G9" s="3"/>
      <c r="H9" s="3"/>
    </row>
    <row r="10" spans="1:20" ht="15.75" thickBot="1" x14ac:dyDescent="0.3">
      <c r="A10" s="3"/>
      <c r="B10" s="3"/>
      <c r="C10" s="3"/>
      <c r="D10" s="3"/>
      <c r="E10" s="3"/>
      <c r="F10" s="3"/>
      <c r="G10" s="3"/>
      <c r="H10" s="3"/>
      <c r="I10" s="60" t="s">
        <v>131</v>
      </c>
      <c r="J10" s="61"/>
      <c r="K10" s="3"/>
      <c r="N10" s="48" t="s">
        <v>127</v>
      </c>
      <c r="O10" s="49"/>
      <c r="P10" s="49"/>
      <c r="Q10" s="49"/>
      <c r="R10" s="49"/>
      <c r="S10" s="49"/>
      <c r="T10" s="50"/>
    </row>
    <row r="11" spans="1:20" ht="15.75" thickBot="1" x14ac:dyDescent="0.3">
      <c r="A11" s="39" t="s">
        <v>46</v>
      </c>
      <c r="B11" s="40" t="s">
        <v>47</v>
      </c>
      <c r="C11" s="40" t="s">
        <v>48</v>
      </c>
      <c r="D11" s="41" t="s">
        <v>49</v>
      </c>
      <c r="E11" s="41" t="s">
        <v>50</v>
      </c>
      <c r="F11" s="41" t="s">
        <v>51</v>
      </c>
      <c r="G11" s="42" t="s">
        <v>52</v>
      </c>
      <c r="H11" s="3"/>
      <c r="I11" s="47" t="s">
        <v>51</v>
      </c>
      <c r="J11" s="42" t="s">
        <v>52</v>
      </c>
      <c r="N11" s="51" t="s">
        <v>126</v>
      </c>
      <c r="O11" s="52"/>
      <c r="P11" s="52"/>
      <c r="Q11" s="52"/>
      <c r="R11" s="52"/>
      <c r="S11" s="52"/>
      <c r="T11" s="53"/>
    </row>
    <row r="12" spans="1:20" ht="16.5" thickTop="1" thickBot="1" x14ac:dyDescent="0.3">
      <c r="A12" s="32" t="s">
        <v>53</v>
      </c>
      <c r="B12" s="3" t="s">
        <v>54</v>
      </c>
      <c r="C12" s="3" t="s">
        <v>55</v>
      </c>
      <c r="D12" s="33">
        <v>35.39</v>
      </c>
      <c r="E12" s="33">
        <v>0.36769552621700191</v>
      </c>
      <c r="F12" s="33">
        <v>98.800000000000011</v>
      </c>
      <c r="G12" s="34">
        <v>25.314422766478394</v>
      </c>
      <c r="H12" s="3"/>
      <c r="I12" s="45">
        <f>F12*40</f>
        <v>3952.0000000000005</v>
      </c>
      <c r="J12" s="34">
        <v>1012.57691065914</v>
      </c>
    </row>
    <row r="13" spans="1:20" x14ac:dyDescent="0.25">
      <c r="A13" s="32" t="s">
        <v>57</v>
      </c>
      <c r="B13" s="3" t="s">
        <v>58</v>
      </c>
      <c r="C13" s="3" t="s">
        <v>55</v>
      </c>
      <c r="D13" s="33">
        <v>35.414999999999999</v>
      </c>
      <c r="E13" s="33">
        <v>9.1923881554247966E-2</v>
      </c>
      <c r="F13" s="33">
        <v>95.60499999999999</v>
      </c>
      <c r="G13" s="34">
        <v>6.3568899628670588</v>
      </c>
      <c r="H13" s="3"/>
      <c r="I13" s="45">
        <f t="shared" ref="I13:I44" si="0">F13*40</f>
        <v>3824.2</v>
      </c>
      <c r="J13" s="34">
        <v>254.275598514682</v>
      </c>
      <c r="N13" s="48" t="s">
        <v>128</v>
      </c>
      <c r="O13" s="49"/>
      <c r="P13" s="49"/>
      <c r="Q13" s="50"/>
    </row>
    <row r="14" spans="1:20" x14ac:dyDescent="0.25">
      <c r="A14" s="32" t="s">
        <v>59</v>
      </c>
      <c r="B14" s="3" t="s">
        <v>60</v>
      </c>
      <c r="C14" s="3" t="s">
        <v>55</v>
      </c>
      <c r="D14" s="33">
        <v>34.680000000000007</v>
      </c>
      <c r="E14" s="33">
        <v>0.22627416997969541</v>
      </c>
      <c r="F14" s="33">
        <v>160.35</v>
      </c>
      <c r="G14" s="34">
        <v>25.243712088359654</v>
      </c>
      <c r="H14" s="3"/>
      <c r="I14" s="45">
        <f t="shared" si="0"/>
        <v>6414</v>
      </c>
      <c r="J14" s="34">
        <v>1009.7484835343898</v>
      </c>
      <c r="N14" s="54" t="s">
        <v>129</v>
      </c>
      <c r="O14" s="5"/>
      <c r="P14" s="5"/>
      <c r="Q14" s="55"/>
    </row>
    <row r="15" spans="1:20" ht="15.75" thickBot="1" x14ac:dyDescent="0.3">
      <c r="A15" s="32" t="s">
        <v>61</v>
      </c>
      <c r="B15" s="3" t="s">
        <v>62</v>
      </c>
      <c r="C15" s="3" t="s">
        <v>55</v>
      </c>
      <c r="D15" s="33" t="s">
        <v>56</v>
      </c>
      <c r="E15" s="33" t="s">
        <v>56</v>
      </c>
      <c r="F15" s="33" t="s">
        <v>56</v>
      </c>
      <c r="G15" s="34" t="s">
        <v>56</v>
      </c>
      <c r="H15" s="3"/>
      <c r="I15" s="45" t="s">
        <v>56</v>
      </c>
      <c r="J15" s="34" t="s">
        <v>56</v>
      </c>
      <c r="N15" s="51" t="s">
        <v>130</v>
      </c>
      <c r="O15" s="52"/>
      <c r="P15" s="52"/>
      <c r="Q15" s="53"/>
    </row>
    <row r="16" spans="1:20" x14ac:dyDescent="0.25">
      <c r="A16" s="32" t="s">
        <v>63</v>
      </c>
      <c r="B16" s="3" t="s">
        <v>64</v>
      </c>
      <c r="C16" s="3" t="s">
        <v>55</v>
      </c>
      <c r="D16" s="33">
        <v>34.295000000000002</v>
      </c>
      <c r="E16" s="33">
        <v>7.7781745930519827E-2</v>
      </c>
      <c r="F16" s="33">
        <v>209.25</v>
      </c>
      <c r="G16" s="34">
        <v>11.101576464628788</v>
      </c>
      <c r="H16" s="3"/>
      <c r="I16" s="45">
        <f t="shared" si="0"/>
        <v>8370</v>
      </c>
      <c r="J16" s="34">
        <v>444.06305858515185</v>
      </c>
    </row>
    <row r="17" spans="1:10" x14ac:dyDescent="0.25">
      <c r="A17" s="32" t="s">
        <v>65</v>
      </c>
      <c r="B17" s="3" t="s">
        <v>66</v>
      </c>
      <c r="C17" s="3" t="s">
        <v>55</v>
      </c>
      <c r="D17" s="33">
        <v>34.25</v>
      </c>
      <c r="E17" s="33">
        <v>0.29698484809835118</v>
      </c>
      <c r="F17" s="33">
        <v>217.5</v>
      </c>
      <c r="G17" s="34">
        <v>43.840620433565945</v>
      </c>
      <c r="H17" s="3"/>
      <c r="I17" s="45">
        <f t="shared" si="0"/>
        <v>8700</v>
      </c>
      <c r="J17" s="34">
        <v>1753.6248173426379</v>
      </c>
    </row>
    <row r="18" spans="1:10" x14ac:dyDescent="0.25">
      <c r="A18" s="32" t="s">
        <v>67</v>
      </c>
      <c r="B18" s="3" t="s">
        <v>68</v>
      </c>
      <c r="C18" s="3" t="s">
        <v>55</v>
      </c>
      <c r="D18" s="33">
        <v>34.375</v>
      </c>
      <c r="E18" s="33">
        <v>0.12020815280171429</v>
      </c>
      <c r="F18" s="33">
        <v>197.10000000000002</v>
      </c>
      <c r="G18" s="34">
        <v>16.546298679765215</v>
      </c>
      <c r="H18" s="3"/>
      <c r="I18" s="45">
        <f t="shared" si="0"/>
        <v>7884.0000000000009</v>
      </c>
      <c r="J18" s="34">
        <v>661.85194719060848</v>
      </c>
    </row>
    <row r="19" spans="1:10" x14ac:dyDescent="0.25">
      <c r="A19" s="32" t="s">
        <v>69</v>
      </c>
      <c r="B19" s="3" t="s">
        <v>70</v>
      </c>
      <c r="C19" s="3" t="s">
        <v>55</v>
      </c>
      <c r="D19" s="33" t="s">
        <v>56</v>
      </c>
      <c r="E19" s="33" t="s">
        <v>56</v>
      </c>
      <c r="F19" s="33" t="s">
        <v>56</v>
      </c>
      <c r="G19" s="34" t="s">
        <v>56</v>
      </c>
      <c r="H19" s="3"/>
      <c r="I19" s="45" t="s">
        <v>56</v>
      </c>
      <c r="J19" s="34" t="s">
        <v>56</v>
      </c>
    </row>
    <row r="20" spans="1:10" x14ac:dyDescent="0.25">
      <c r="A20" s="32" t="s">
        <v>71</v>
      </c>
      <c r="B20" s="3" t="s">
        <v>72</v>
      </c>
      <c r="C20" s="3" t="s">
        <v>73</v>
      </c>
      <c r="D20" s="33" t="s">
        <v>56</v>
      </c>
      <c r="E20" s="33" t="s">
        <v>56</v>
      </c>
      <c r="F20" s="33" t="s">
        <v>56</v>
      </c>
      <c r="G20" s="34" t="s">
        <v>56</v>
      </c>
      <c r="H20" s="3"/>
      <c r="I20" s="45" t="s">
        <v>56</v>
      </c>
      <c r="J20" s="34" t="s">
        <v>56</v>
      </c>
    </row>
    <row r="21" spans="1:10" x14ac:dyDescent="0.25">
      <c r="A21" s="32" t="s">
        <v>74</v>
      </c>
      <c r="B21" s="3" t="s">
        <v>75</v>
      </c>
      <c r="C21" s="3" t="s">
        <v>73</v>
      </c>
      <c r="D21" s="33" t="s">
        <v>56</v>
      </c>
      <c r="E21" s="33" t="s">
        <v>56</v>
      </c>
      <c r="F21" s="33" t="s">
        <v>56</v>
      </c>
      <c r="G21" s="34" t="s">
        <v>56</v>
      </c>
      <c r="H21" s="3"/>
      <c r="I21" s="45" t="s">
        <v>56</v>
      </c>
      <c r="J21" s="34" t="s">
        <v>56</v>
      </c>
    </row>
    <row r="22" spans="1:10" x14ac:dyDescent="0.25">
      <c r="A22" s="32" t="s">
        <v>76</v>
      </c>
      <c r="B22" s="3" t="s">
        <v>77</v>
      </c>
      <c r="C22" s="3" t="s">
        <v>73</v>
      </c>
      <c r="D22" s="33" t="s">
        <v>56</v>
      </c>
      <c r="E22" s="33" t="s">
        <v>56</v>
      </c>
      <c r="F22" s="33" t="s">
        <v>56</v>
      </c>
      <c r="G22" s="34" t="s">
        <v>56</v>
      </c>
      <c r="H22" s="3"/>
      <c r="I22" s="45" t="s">
        <v>56</v>
      </c>
      <c r="J22" s="34" t="s">
        <v>56</v>
      </c>
    </row>
    <row r="23" spans="1:10" x14ac:dyDescent="0.25">
      <c r="A23" s="32" t="s">
        <v>78</v>
      </c>
      <c r="B23" s="3" t="s">
        <v>79</v>
      </c>
      <c r="C23" s="3" t="s">
        <v>73</v>
      </c>
      <c r="D23" s="33" t="s">
        <v>56</v>
      </c>
      <c r="E23" s="33" t="s">
        <v>56</v>
      </c>
      <c r="F23" s="33" t="s">
        <v>56</v>
      </c>
      <c r="G23" s="34" t="s">
        <v>56</v>
      </c>
      <c r="H23" s="3"/>
      <c r="I23" s="45" t="s">
        <v>56</v>
      </c>
      <c r="J23" s="34" t="s">
        <v>56</v>
      </c>
    </row>
    <row r="24" spans="1:10" x14ac:dyDescent="0.25">
      <c r="A24" s="32" t="s">
        <v>80</v>
      </c>
      <c r="B24" s="3" t="s">
        <v>81</v>
      </c>
      <c r="C24" s="3" t="s">
        <v>73</v>
      </c>
      <c r="D24" s="33" t="s">
        <v>56</v>
      </c>
      <c r="E24" s="33" t="s">
        <v>56</v>
      </c>
      <c r="F24" s="33" t="s">
        <v>56</v>
      </c>
      <c r="G24" s="34" t="s">
        <v>56</v>
      </c>
      <c r="H24" s="3"/>
      <c r="I24" s="45" t="s">
        <v>56</v>
      </c>
      <c r="J24" s="34" t="s">
        <v>56</v>
      </c>
    </row>
    <row r="25" spans="1:10" x14ac:dyDescent="0.25">
      <c r="A25" s="32" t="s">
        <v>82</v>
      </c>
      <c r="B25" s="3" t="s">
        <v>83</v>
      </c>
      <c r="C25" s="3" t="s">
        <v>73</v>
      </c>
      <c r="D25" s="33" t="s">
        <v>56</v>
      </c>
      <c r="E25" s="33" t="s">
        <v>56</v>
      </c>
      <c r="F25" s="33" t="s">
        <v>56</v>
      </c>
      <c r="G25" s="34" t="s">
        <v>56</v>
      </c>
      <c r="H25" s="3"/>
      <c r="I25" s="45" t="s">
        <v>56</v>
      </c>
      <c r="J25" s="34" t="s">
        <v>56</v>
      </c>
    </row>
    <row r="26" spans="1:10" x14ac:dyDescent="0.25">
      <c r="A26" s="32" t="s">
        <v>84</v>
      </c>
      <c r="B26" s="3" t="s">
        <v>85</v>
      </c>
      <c r="C26" s="3" t="s">
        <v>73</v>
      </c>
      <c r="D26" s="33" t="s">
        <v>56</v>
      </c>
      <c r="E26" s="33" t="s">
        <v>56</v>
      </c>
      <c r="F26" s="33" t="s">
        <v>56</v>
      </c>
      <c r="G26" s="34" t="s">
        <v>56</v>
      </c>
      <c r="H26" s="3"/>
      <c r="I26" s="45" t="s">
        <v>56</v>
      </c>
      <c r="J26" s="34" t="s">
        <v>56</v>
      </c>
    </row>
    <row r="27" spans="1:10" x14ac:dyDescent="0.25">
      <c r="A27" s="32" t="s">
        <v>86</v>
      </c>
      <c r="B27" s="3" t="s">
        <v>70</v>
      </c>
      <c r="C27" s="3" t="s">
        <v>73</v>
      </c>
      <c r="D27" s="33" t="s">
        <v>56</v>
      </c>
      <c r="E27" s="33" t="s">
        <v>56</v>
      </c>
      <c r="F27" s="33" t="s">
        <v>56</v>
      </c>
      <c r="G27" s="34" t="s">
        <v>56</v>
      </c>
      <c r="H27" s="3"/>
      <c r="I27" s="45" t="s">
        <v>56</v>
      </c>
      <c r="J27" s="34" t="s">
        <v>56</v>
      </c>
    </row>
    <row r="28" spans="1:10" x14ac:dyDescent="0.25">
      <c r="A28" s="32" t="s">
        <v>87</v>
      </c>
      <c r="B28" s="3" t="s">
        <v>88</v>
      </c>
      <c r="C28" s="3" t="s">
        <v>73</v>
      </c>
      <c r="D28" s="33" t="s">
        <v>56</v>
      </c>
      <c r="E28" s="33" t="s">
        <v>56</v>
      </c>
      <c r="F28" s="33" t="s">
        <v>56</v>
      </c>
      <c r="G28" s="34" t="s">
        <v>56</v>
      </c>
      <c r="H28" s="3"/>
      <c r="I28" s="45" t="s">
        <v>56</v>
      </c>
      <c r="J28" s="34" t="s">
        <v>56</v>
      </c>
    </row>
    <row r="29" spans="1:10" x14ac:dyDescent="0.25">
      <c r="A29" s="32" t="s">
        <v>89</v>
      </c>
      <c r="B29" s="3" t="s">
        <v>90</v>
      </c>
      <c r="C29" s="3" t="s">
        <v>73</v>
      </c>
      <c r="D29" s="33" t="s">
        <v>56</v>
      </c>
      <c r="E29" s="33" t="s">
        <v>56</v>
      </c>
      <c r="F29" s="33" t="s">
        <v>56</v>
      </c>
      <c r="G29" s="34" t="s">
        <v>56</v>
      </c>
      <c r="H29" s="3"/>
      <c r="I29" s="45" t="s">
        <v>56</v>
      </c>
      <c r="J29" s="34" t="s">
        <v>56</v>
      </c>
    </row>
    <row r="30" spans="1:10" x14ac:dyDescent="0.25">
      <c r="A30" s="32" t="s">
        <v>91</v>
      </c>
      <c r="B30" s="3" t="s">
        <v>92</v>
      </c>
      <c r="C30" s="3" t="s">
        <v>73</v>
      </c>
      <c r="D30" s="33">
        <v>37.995000000000005</v>
      </c>
      <c r="E30" s="33">
        <v>0.65760930650348903</v>
      </c>
      <c r="F30" s="33">
        <v>5.2484999999999999</v>
      </c>
      <c r="G30" s="34">
        <v>2.2945615049503463</v>
      </c>
      <c r="H30" s="3"/>
      <c r="I30" s="45">
        <f t="shared" si="0"/>
        <v>209.94</v>
      </c>
      <c r="J30" s="34">
        <v>91.782460198013965</v>
      </c>
    </row>
    <row r="31" spans="1:10" x14ac:dyDescent="0.25">
      <c r="A31" s="32" t="s">
        <v>93</v>
      </c>
      <c r="B31" s="3" t="s">
        <v>94</v>
      </c>
      <c r="C31" s="3" t="s">
        <v>73</v>
      </c>
      <c r="D31" s="33" t="s">
        <v>56</v>
      </c>
      <c r="E31" s="33" t="s">
        <v>56</v>
      </c>
      <c r="F31" s="33" t="s">
        <v>56</v>
      </c>
      <c r="G31" s="34" t="s">
        <v>56</v>
      </c>
      <c r="H31" s="3"/>
      <c r="I31" s="45" t="s">
        <v>56</v>
      </c>
      <c r="J31" s="34" t="s">
        <v>56</v>
      </c>
    </row>
    <row r="32" spans="1:10" x14ac:dyDescent="0.25">
      <c r="A32" s="32" t="s">
        <v>95</v>
      </c>
      <c r="B32" s="3" t="s">
        <v>96</v>
      </c>
      <c r="C32" s="3" t="s">
        <v>73</v>
      </c>
      <c r="D32" s="33">
        <v>31.68</v>
      </c>
      <c r="E32" s="33">
        <v>5.6568542494922595E-2</v>
      </c>
      <c r="F32" s="33">
        <v>370.65</v>
      </c>
      <c r="G32" s="34">
        <v>13.930003589374978</v>
      </c>
      <c r="H32" s="3"/>
      <c r="I32" s="45">
        <f t="shared" si="0"/>
        <v>14826</v>
      </c>
      <c r="J32" s="34">
        <v>557.2001435749994</v>
      </c>
    </row>
    <row r="33" spans="1:10" x14ac:dyDescent="0.25">
      <c r="A33" s="32" t="s">
        <v>97</v>
      </c>
      <c r="B33" s="3" t="s">
        <v>98</v>
      </c>
      <c r="C33" s="3" t="s">
        <v>73</v>
      </c>
      <c r="D33" s="33" t="s">
        <v>56</v>
      </c>
      <c r="E33" s="33" t="s">
        <v>56</v>
      </c>
      <c r="F33" s="33" t="s">
        <v>56</v>
      </c>
      <c r="G33" s="34" t="s">
        <v>56</v>
      </c>
      <c r="H33" s="3"/>
      <c r="I33" s="45" t="s">
        <v>56</v>
      </c>
      <c r="J33" s="34" t="s">
        <v>56</v>
      </c>
    </row>
    <row r="34" spans="1:10" x14ac:dyDescent="0.25">
      <c r="A34" s="32" t="s">
        <v>99</v>
      </c>
      <c r="B34" s="3" t="s">
        <v>100</v>
      </c>
      <c r="C34" s="3" t="s">
        <v>73</v>
      </c>
      <c r="D34" s="33" t="s">
        <v>56</v>
      </c>
      <c r="E34" s="33" t="s">
        <v>56</v>
      </c>
      <c r="F34" s="33" t="s">
        <v>56</v>
      </c>
      <c r="G34" s="34" t="s">
        <v>56</v>
      </c>
      <c r="H34" s="3"/>
      <c r="I34" s="45" t="s">
        <v>56</v>
      </c>
      <c r="J34" s="34" t="s">
        <v>56</v>
      </c>
    </row>
    <row r="35" spans="1:10" x14ac:dyDescent="0.25">
      <c r="A35" s="32" t="s">
        <v>101</v>
      </c>
      <c r="B35" s="3" t="s">
        <v>102</v>
      </c>
      <c r="C35" s="3" t="s">
        <v>73</v>
      </c>
      <c r="D35" s="33">
        <v>34.120000000000005</v>
      </c>
      <c r="E35" s="33">
        <v>8.485281374238389E-2</v>
      </c>
      <c r="F35" s="33">
        <v>70.02000000000001</v>
      </c>
      <c r="G35" s="34">
        <v>4.072935059634518</v>
      </c>
      <c r="H35" s="3"/>
      <c r="I35" s="45">
        <f t="shared" si="0"/>
        <v>2800.8</v>
      </c>
      <c r="J35" s="34">
        <v>162.9174023853806</v>
      </c>
    </row>
    <row r="36" spans="1:10" x14ac:dyDescent="0.25">
      <c r="A36" s="32" t="s">
        <v>103</v>
      </c>
      <c r="B36" s="3" t="s">
        <v>104</v>
      </c>
      <c r="C36" s="3" t="s">
        <v>73</v>
      </c>
      <c r="D36" s="33" t="s">
        <v>56</v>
      </c>
      <c r="E36" s="33" t="s">
        <v>56</v>
      </c>
      <c r="F36" s="33" t="s">
        <v>56</v>
      </c>
      <c r="G36" s="34" t="s">
        <v>56</v>
      </c>
      <c r="H36" s="3"/>
      <c r="I36" s="45" t="s">
        <v>56</v>
      </c>
      <c r="J36" s="34" t="s">
        <v>56</v>
      </c>
    </row>
    <row r="37" spans="1:10" x14ac:dyDescent="0.25">
      <c r="A37" s="32" t="s">
        <v>105</v>
      </c>
      <c r="B37" s="3" t="s">
        <v>124</v>
      </c>
      <c r="C37" s="3" t="s">
        <v>106</v>
      </c>
      <c r="D37" s="33">
        <v>36.805</v>
      </c>
      <c r="E37" s="33">
        <v>0.77074639149333923</v>
      </c>
      <c r="F37" s="33">
        <v>12.044499999999999</v>
      </c>
      <c r="G37" s="34">
        <v>6.0747543571736315</v>
      </c>
      <c r="H37" s="3"/>
      <c r="I37" s="45">
        <f t="shared" si="0"/>
        <v>481.78</v>
      </c>
      <c r="J37" s="34">
        <v>242.99017428694523</v>
      </c>
    </row>
    <row r="38" spans="1:10" x14ac:dyDescent="0.25">
      <c r="A38" s="32" t="s">
        <v>107</v>
      </c>
      <c r="B38" s="3" t="s">
        <v>125</v>
      </c>
      <c r="C38" s="3" t="s">
        <v>106</v>
      </c>
      <c r="D38" s="33">
        <v>29.93</v>
      </c>
      <c r="E38" s="33">
        <v>7.0710678118655765E-2</v>
      </c>
      <c r="F38" s="33">
        <v>1219</v>
      </c>
      <c r="G38" s="34">
        <v>57.982756057296896</v>
      </c>
      <c r="H38" s="3"/>
      <c r="I38" s="45">
        <f t="shared" si="0"/>
        <v>48760</v>
      </c>
      <c r="J38" s="34">
        <v>2319.310242291876</v>
      </c>
    </row>
    <row r="39" spans="1:10" x14ac:dyDescent="0.25">
      <c r="A39" s="32" t="s">
        <v>108</v>
      </c>
      <c r="B39" s="3" t="s">
        <v>109</v>
      </c>
      <c r="C39" s="3" t="s">
        <v>73</v>
      </c>
      <c r="D39" s="33">
        <v>32.144999999999996</v>
      </c>
      <c r="E39" s="33">
        <v>2.1213203435592205E-2</v>
      </c>
      <c r="F39" s="33">
        <v>269.25</v>
      </c>
      <c r="G39" s="34">
        <v>3.3234018715768054</v>
      </c>
      <c r="H39" s="3"/>
      <c r="I39" s="45">
        <f t="shared" si="0"/>
        <v>10770</v>
      </c>
      <c r="J39" s="34">
        <v>132.93607486307093</v>
      </c>
    </row>
    <row r="40" spans="1:10" x14ac:dyDescent="0.25">
      <c r="A40" s="32" t="s">
        <v>110</v>
      </c>
      <c r="B40" s="3" t="s">
        <v>111</v>
      </c>
      <c r="C40" s="3" t="s">
        <v>73</v>
      </c>
      <c r="D40" s="33" t="s">
        <v>56</v>
      </c>
      <c r="E40" s="33" t="s">
        <v>56</v>
      </c>
      <c r="F40" s="33" t="s">
        <v>56</v>
      </c>
      <c r="G40" s="34" t="s">
        <v>56</v>
      </c>
      <c r="H40" s="3"/>
      <c r="I40" s="45" t="s">
        <v>56</v>
      </c>
      <c r="J40" s="34" t="s">
        <v>56</v>
      </c>
    </row>
    <row r="41" spans="1:10" x14ac:dyDescent="0.25">
      <c r="A41" s="32" t="s">
        <v>112</v>
      </c>
      <c r="B41" s="3" t="s">
        <v>113</v>
      </c>
      <c r="C41" s="3" t="s">
        <v>73</v>
      </c>
      <c r="D41" s="33" t="s">
        <v>56</v>
      </c>
      <c r="E41" s="33" t="s">
        <v>56</v>
      </c>
      <c r="F41" s="33" t="s">
        <v>56</v>
      </c>
      <c r="G41" s="34" t="s">
        <v>56</v>
      </c>
      <c r="H41" s="3"/>
      <c r="I41" s="45" t="s">
        <v>56</v>
      </c>
      <c r="J41" s="34" t="s">
        <v>56</v>
      </c>
    </row>
    <row r="42" spans="1:10" x14ac:dyDescent="0.25">
      <c r="A42" s="32" t="s">
        <v>114</v>
      </c>
      <c r="B42" s="3" t="s">
        <v>115</v>
      </c>
      <c r="C42" s="3" t="s">
        <v>73</v>
      </c>
      <c r="D42" s="33">
        <v>39.194999999999993</v>
      </c>
      <c r="E42" s="33">
        <v>1.4637110370561537</v>
      </c>
      <c r="F42" s="33">
        <v>2.7825000000000002</v>
      </c>
      <c r="G42" s="34">
        <v>2.3921422407540898</v>
      </c>
      <c r="H42" s="3"/>
      <c r="I42" s="45">
        <f t="shared" si="0"/>
        <v>111.30000000000001</v>
      </c>
      <c r="J42" s="34">
        <v>95.685689630163608</v>
      </c>
    </row>
    <row r="43" spans="1:10" x14ac:dyDescent="0.25">
      <c r="A43" s="32" t="s">
        <v>116</v>
      </c>
      <c r="B43" s="3" t="s">
        <v>117</v>
      </c>
      <c r="C43" s="3" t="s">
        <v>73</v>
      </c>
      <c r="D43" s="33" t="s">
        <v>56</v>
      </c>
      <c r="E43" s="33" t="s">
        <v>56</v>
      </c>
      <c r="F43" s="33" t="s">
        <v>56</v>
      </c>
      <c r="G43" s="34" t="s">
        <v>56</v>
      </c>
      <c r="H43" s="3"/>
      <c r="I43" s="45" t="s">
        <v>56</v>
      </c>
      <c r="J43" s="34" t="s">
        <v>56</v>
      </c>
    </row>
    <row r="44" spans="1:10" x14ac:dyDescent="0.25">
      <c r="A44" s="32" t="s">
        <v>118</v>
      </c>
      <c r="B44" s="3" t="s">
        <v>119</v>
      </c>
      <c r="C44" s="3" t="s">
        <v>73</v>
      </c>
      <c r="D44" s="33">
        <v>40.090000000000003</v>
      </c>
      <c r="E44" s="33">
        <v>1.4142135623733162E-2</v>
      </c>
      <c r="F44" s="33">
        <v>1.1950000000000001</v>
      </c>
      <c r="G44" s="34">
        <v>1.1313708498984771E-2</v>
      </c>
      <c r="H44" s="3"/>
      <c r="I44" s="45">
        <f t="shared" si="0"/>
        <v>47.800000000000004</v>
      </c>
      <c r="J44" s="34">
        <v>0.45254833995939081</v>
      </c>
    </row>
    <row r="45" spans="1:10" ht="15.75" thickBot="1" x14ac:dyDescent="0.3">
      <c r="A45" s="35" t="s">
        <v>120</v>
      </c>
      <c r="B45" s="43" t="s">
        <v>121</v>
      </c>
      <c r="C45" s="43" t="s">
        <v>73</v>
      </c>
      <c r="D45" s="37" t="s">
        <v>56</v>
      </c>
      <c r="E45" s="37" t="s">
        <v>56</v>
      </c>
      <c r="F45" s="37" t="s">
        <v>56</v>
      </c>
      <c r="G45" s="38" t="s">
        <v>56</v>
      </c>
      <c r="H45" s="3"/>
      <c r="I45" s="46" t="s">
        <v>56</v>
      </c>
      <c r="J45" s="38" t="s">
        <v>56</v>
      </c>
    </row>
    <row r="46" spans="1:10" x14ac:dyDescent="0.25">
      <c r="A46" s="3"/>
      <c r="B46" s="3"/>
      <c r="C46" s="3"/>
      <c r="D46" s="3"/>
      <c r="E46" s="3"/>
      <c r="F46" s="3"/>
      <c r="G46" s="3"/>
      <c r="H46" s="3"/>
    </row>
  </sheetData>
  <mergeCells count="1">
    <mergeCell ref="I10:J10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85830bf-ea2c-4b92-87a6-6a9afa4d7334}" enabled="0" method="" siteId="{885830bf-ea2c-4b92-87a6-6a9afa4d73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gBlock</vt:lpstr>
      <vt:lpstr>Results</vt:lpstr>
    </vt:vector>
  </TitlesOfParts>
  <Company>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Benedicenti, Ottavia</dc:creator>
  <cp:lastModifiedBy>Benedicenti, Ottavia</cp:lastModifiedBy>
  <dcterms:created xsi:type="dcterms:W3CDTF">2025-10-29T13:09:32Z</dcterms:created>
  <dcterms:modified xsi:type="dcterms:W3CDTF">2026-02-03T07:48:54Z</dcterms:modified>
</cp:coreProperties>
</file>