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jies-my.sharepoint.com/personal/ferrero_uji_es/Documents/Investigación/ToNoWaste/Artículos/Artículo Eroski/envío/"/>
    </mc:Choice>
  </mc:AlternateContent>
  <xr:revisionPtr revIDLastSave="113" documentId="8_{7297D4B5-B352-4228-A05E-3F4149B23CFE}" xr6:coauthVersionLast="47" xr6:coauthVersionMax="47" xr10:uidLastSave="{33929A92-1455-42C2-99DB-43C1687E8889}"/>
  <bookViews>
    <workbookView xWindow="-110" yWindow="-110" windowWidth="19420" windowHeight="10300" xr2:uid="{1B5C372B-70DC-D04B-B783-0F9893EB92FB}"/>
  </bookViews>
  <sheets>
    <sheet name="Title page" sheetId="12" r:id="rId1"/>
    <sheet name="environmental impacts raw data" sheetId="3" r:id="rId2"/>
    <sheet name="social impacts raw data" sheetId="4" r:id="rId3"/>
    <sheet name="economic impacts raw data" sheetId="8" r:id="rId4"/>
    <sheet name="ambiental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5" l="1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55" i="5"/>
  <c r="I31" i="8" l="1"/>
  <c r="J31" i="8" s="1"/>
  <c r="I28" i="8"/>
  <c r="J28" i="8" s="1"/>
  <c r="I25" i="8"/>
  <c r="J25" i="8" s="1"/>
  <c r="I33" i="8"/>
  <c r="J33" i="8" s="1"/>
  <c r="I26" i="8"/>
  <c r="J26" i="8" s="1"/>
  <c r="I32" i="8"/>
  <c r="J32" i="8" s="1"/>
  <c r="I29" i="8"/>
  <c r="J29" i="8" s="1"/>
  <c r="I24" i="8"/>
  <c r="J24" i="8" s="1"/>
  <c r="K29" i="8" l="1"/>
  <c r="K26" i="8"/>
  <c r="K33" i="8"/>
  <c r="P35" i="5" l="1"/>
  <c r="P34" i="5"/>
  <c r="P32" i="5"/>
  <c r="P33" i="5"/>
  <c r="S45" i="5" l="1"/>
  <c r="S44" i="5"/>
  <c r="S47" i="5"/>
  <c r="S46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 l="1"/>
  <c r="D63" i="4"/>
  <c r="D60" i="4"/>
  <c r="D56" i="4"/>
  <c r="D53" i="4"/>
  <c r="D44" i="4"/>
  <c r="D67" i="4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13" i="5"/>
  <c r="G12" i="5"/>
  <c r="J8" i="5" l="1"/>
  <c r="P8" i="5"/>
  <c r="J10" i="5" l="1"/>
  <c r="J9" i="5"/>
  <c r="P10" i="5"/>
  <c r="P9" i="5"/>
  <c r="D10" i="5" l="1"/>
  <c r="X48" i="5" s="1"/>
  <c r="S14" i="5"/>
  <c r="S52" i="5" s="1"/>
  <c r="S18" i="5"/>
  <c r="S56" i="5" s="1"/>
  <c r="S19" i="5"/>
  <c r="S57" i="5" s="1"/>
  <c r="S17" i="5"/>
  <c r="S55" i="5" s="1"/>
  <c r="S22" i="5"/>
  <c r="S60" i="5" s="1"/>
  <c r="S23" i="5"/>
  <c r="S61" i="5" s="1"/>
  <c r="S16" i="5"/>
  <c r="S54" i="5" s="1"/>
  <c r="S13" i="5"/>
  <c r="S51" i="5" s="1"/>
  <c r="S15" i="5"/>
  <c r="S53" i="5" s="1"/>
  <c r="S21" i="5"/>
  <c r="S59" i="5" s="1"/>
  <c r="S20" i="5"/>
  <c r="S58" i="5" s="1"/>
  <c r="S26" i="5"/>
  <c r="S64" i="5" s="1"/>
  <c r="S27" i="5"/>
  <c r="S65" i="5" s="1"/>
  <c r="S25" i="5"/>
  <c r="S63" i="5" s="1"/>
  <c r="S24" i="5"/>
  <c r="S62" i="5" s="1"/>
  <c r="S28" i="5"/>
  <c r="S66" i="5" s="1"/>
  <c r="S12" i="5"/>
  <c r="S50" i="5" s="1"/>
  <c r="M24" i="5"/>
  <c r="M62" i="5" s="1"/>
  <c r="D66" i="5" s="1"/>
  <c r="M22" i="5"/>
  <c r="M60" i="5" s="1"/>
  <c r="D64" i="5" s="1"/>
  <c r="M23" i="5"/>
  <c r="M61" i="5" s="1"/>
  <c r="D65" i="5" s="1"/>
  <c r="M19" i="5"/>
  <c r="M57" i="5" s="1"/>
  <c r="D61" i="5" s="1"/>
  <c r="M17" i="5"/>
  <c r="M55" i="5" s="1"/>
  <c r="D59" i="5" s="1"/>
  <c r="M16" i="5"/>
  <c r="M54" i="5" s="1"/>
  <c r="D58" i="5" s="1"/>
  <c r="M26" i="5"/>
  <c r="M64" i="5" s="1"/>
  <c r="D68" i="5" s="1"/>
  <c r="M25" i="5"/>
  <c r="M63" i="5" s="1"/>
  <c r="D67" i="5" s="1"/>
  <c r="M18" i="5"/>
  <c r="M56" i="5" s="1"/>
  <c r="D60" i="5" s="1"/>
  <c r="M28" i="5"/>
  <c r="M66" i="5" s="1"/>
  <c r="D70" i="5" s="1"/>
  <c r="M15" i="5"/>
  <c r="M53" i="5" s="1"/>
  <c r="D57" i="5" s="1"/>
  <c r="M13" i="5"/>
  <c r="M51" i="5" s="1"/>
  <c r="D55" i="5" s="1"/>
  <c r="M20" i="5"/>
  <c r="M58" i="5" s="1"/>
  <c r="D62" i="5" s="1"/>
  <c r="M14" i="5"/>
  <c r="M52" i="5" s="1"/>
  <c r="D56" i="5" s="1"/>
  <c r="M27" i="5"/>
  <c r="M65" i="5" s="1"/>
  <c r="D69" i="5" s="1"/>
  <c r="M21" i="5"/>
  <c r="M59" i="5" s="1"/>
  <c r="D63" i="5" s="1"/>
  <c r="M12" i="5"/>
  <c r="M50" i="5" s="1"/>
  <c r="E56" i="5" l="1"/>
  <c r="E66" i="5"/>
  <c r="E58" i="5"/>
  <c r="E65" i="5"/>
  <c r="E69" i="5"/>
  <c r="E64" i="5"/>
  <c r="E55" i="5"/>
  <c r="E68" i="5"/>
  <c r="E59" i="5"/>
  <c r="E67" i="5"/>
  <c r="E62" i="5"/>
  <c r="E61" i="5"/>
  <c r="E57" i="5"/>
  <c r="E70" i="5"/>
  <c r="E63" i="5"/>
  <c r="E60" i="5"/>
  <c r="X52" i="5"/>
  <c r="X60" i="5"/>
  <c r="X64" i="5"/>
  <c r="X50" i="5"/>
  <c r="X54" i="5"/>
  <c r="X65" i="5"/>
  <c r="X53" i="5"/>
  <c r="X56" i="5"/>
  <c r="X66" i="5"/>
  <c r="X58" i="5"/>
  <c r="X55" i="5"/>
  <c r="X62" i="5"/>
  <c r="X51" i="5"/>
  <c r="X61" i="5"/>
  <c r="X59" i="5"/>
  <c r="X63" i="5"/>
  <c r="X57" i="5"/>
</calcChain>
</file>

<file path=xl/sharedStrings.xml><?xml version="1.0" encoding="utf-8"?>
<sst xmlns="http://schemas.openxmlformats.org/spreadsheetml/2006/main" count="541" uniqueCount="208">
  <si>
    <t>TOTAL</t>
  </si>
  <si>
    <t>SimaPro 9.6.0.1</t>
  </si>
  <si>
    <t xml:space="preserve">Calculation: </t>
  </si>
  <si>
    <t xml:space="preserve">Results: </t>
  </si>
  <si>
    <t xml:space="preserve">Product: </t>
  </si>
  <si>
    <t xml:space="preserve">Método: </t>
  </si>
  <si>
    <t>Environmental Footprint 3.1 (adapted) V1.01 / EF 3.1 normalization and weighting set</t>
  </si>
  <si>
    <t xml:space="preserve">Indicador: </t>
  </si>
  <si>
    <t xml:space="preserve">Skip categories: </t>
  </si>
  <si>
    <t xml:space="preserve">Excluir procesos de infrastructura: </t>
  </si>
  <si>
    <t>No</t>
  </si>
  <si>
    <t xml:space="preserve">Excluir emisiones a largo plazo: </t>
  </si>
  <si>
    <t xml:space="preserve">Per impact category: </t>
  </si>
  <si>
    <t xml:space="preserve">Sorted on item: </t>
  </si>
  <si>
    <t>Daño de categoría</t>
  </si>
  <si>
    <t xml:space="preserve">Sort order: </t>
  </si>
  <si>
    <t>Unidad</t>
  </si>
  <si>
    <t>Acidification</t>
  </si>
  <si>
    <t>Climate change</t>
  </si>
  <si>
    <t>Ecotoxicity, freshwater</t>
  </si>
  <si>
    <t>Particulate matter</t>
  </si>
  <si>
    <t>Eutrophication, marine</t>
  </si>
  <si>
    <t>Eutrophication, freshwater</t>
  </si>
  <si>
    <t>Eutrophication, terrestrial</t>
  </si>
  <si>
    <t>Human toxicity, cancer</t>
  </si>
  <si>
    <t>Human toxicity, non-cancer</t>
  </si>
  <si>
    <t>Ionising radiation</t>
  </si>
  <si>
    <t>Land use</t>
  </si>
  <si>
    <t>Ozone depletion</t>
  </si>
  <si>
    <t>Photochemical ozone formation</t>
  </si>
  <si>
    <t>Resource use, fossils</t>
  </si>
  <si>
    <t>Resource use, minerals and metals</t>
  </si>
  <si>
    <t>Water use</t>
  </si>
  <si>
    <t xml:space="preserve">Default units: </t>
  </si>
  <si>
    <t>Total</t>
  </si>
  <si>
    <t>µPt</t>
  </si>
  <si>
    <t>SimaPro 9.1.0.8</t>
  </si>
  <si>
    <t>SHDB V1.00</t>
  </si>
  <si>
    <t>ammonium nitrate, as N//[GLO] market for ammonium nitrate, as N</t>
  </si>
  <si>
    <t>fertilising, by broadcaster//[GLO] market for fertilising, by broadcaster</t>
  </si>
  <si>
    <t>glyphosate//[GLO] market for glyphosate</t>
  </si>
  <si>
    <t>irrigation//[ES] market for irrigation</t>
  </si>
  <si>
    <t>nitrogen fertiliser, as N//[GLO] market for nitrogen fertiliser, as N</t>
  </si>
  <si>
    <t>organophosphorus-compound, unspecified//[GLO] market for organophosphorus-compound, unspecified</t>
  </si>
  <si>
    <t>phenoxy-compound//[GLO] market for phenoxy-compound</t>
  </si>
  <si>
    <t>phosphate fertiliser, as P2O5//[GLO] market for phosphate fertiliser, as P2O5</t>
  </si>
  <si>
    <t>total - Child Labor</t>
  </si>
  <si>
    <t>p</t>
  </si>
  <si>
    <t>total - Forced Labor</t>
  </si>
  <si>
    <t>total - Excessive Working Time</t>
  </si>
  <si>
    <t>total - Injuries and Fatalities</t>
  </si>
  <si>
    <t>total - Toxics and Hazards</t>
  </si>
  <si>
    <t>total - Wage Assessment</t>
  </si>
  <si>
    <t>total - Poverty</t>
  </si>
  <si>
    <t>total - Migrant Labor</t>
  </si>
  <si>
    <t>total - Collective Bargaining</t>
  </si>
  <si>
    <t>total - Indigenous Rights</t>
  </si>
  <si>
    <t>total - Gender Equity</t>
  </si>
  <si>
    <t>total - High Conflict</t>
  </si>
  <si>
    <t>total - Legal System</t>
  </si>
  <si>
    <t>total - Corruption</t>
  </si>
  <si>
    <t>total - Drinking Water</t>
  </si>
  <si>
    <t>total - Improved Sanitation</t>
  </si>
  <si>
    <t>total - Hospital Beds</t>
  </si>
  <si>
    <t>total - Social Benefits</t>
  </si>
  <si>
    <t>EVALUACIÓN AMBIENTAL DE LA ACCIÓN DE REDUCCIÓN DEL DESPERDICIO ALIMENTARIO</t>
  </si>
  <si>
    <t>EX-ANTE</t>
  </si>
  <si>
    <t>EX-POST</t>
  </si>
  <si>
    <t>CANTIDAD INICIAL (compra):</t>
  </si>
  <si>
    <t>KG</t>
  </si>
  <si>
    <t>APROVECHAMIENTO</t>
  </si>
  <si>
    <t>RESULTADO DE LA ACCIÓN:</t>
  </si>
  <si>
    <t>IMPACTO EX-ANTE</t>
  </si>
  <si>
    <t>IMPACTO EX-POST</t>
  </si>
  <si>
    <t>IMPACTO DE LA COMPRA:</t>
  </si>
  <si>
    <t>IMPACTO ALIMENTO</t>
  </si>
  <si>
    <t>IMPACTO RECURSOS</t>
  </si>
  <si>
    <t>REDUCCIÓN:</t>
  </si>
  <si>
    <t>IMPACTO TOTAL</t>
  </si>
  <si>
    <t>IMPACTOS REDUCIDOS</t>
  </si>
  <si>
    <t>µPt/KG</t>
  </si>
  <si>
    <t>Labor Rights &amp; Decent Work</t>
  </si>
  <si>
    <t>Child Labor</t>
  </si>
  <si>
    <t>Forced Labor</t>
  </si>
  <si>
    <t>Excessive Working Time</t>
  </si>
  <si>
    <t>Wage Assessment</t>
  </si>
  <si>
    <t>Poverty</t>
  </si>
  <si>
    <t>Migrant Labor</t>
  </si>
  <si>
    <t>Collective Bargaining</t>
  </si>
  <si>
    <t>Social Benefits</t>
  </si>
  <si>
    <t>Health &amp; Safety</t>
  </si>
  <si>
    <t>Injuries and Fatalities</t>
  </si>
  <si>
    <t>Toxics and Hazards</t>
  </si>
  <si>
    <t>Human Rights</t>
  </si>
  <si>
    <t>Indigenous Rights</t>
  </si>
  <si>
    <t>Gender Equity</t>
  </si>
  <si>
    <t>High Conflict</t>
  </si>
  <si>
    <t>Governance</t>
  </si>
  <si>
    <t>Legal System</t>
  </si>
  <si>
    <t>Corruption</t>
  </si>
  <si>
    <t>Community Infrastructure</t>
  </si>
  <si>
    <t>Drinking Water</t>
  </si>
  <si>
    <t>Improved Sanitation</t>
  </si>
  <si>
    <t>Hospital Beds</t>
  </si>
  <si>
    <t>€/KG</t>
  </si>
  <si>
    <t>€/Kg</t>
  </si>
  <si>
    <t>€/Kw.h</t>
  </si>
  <si>
    <t>PÉRDIDAS</t>
  </si>
  <si>
    <t>triazine-compound, unspecified//[GLO] market for triazine-compound, unspecified</t>
  </si>
  <si>
    <t>FACTOR DE PÉRDIDA</t>
  </si>
  <si>
    <t>PATATA DE CONSUMO</t>
  </si>
  <si>
    <t>Kwh</t>
  </si>
  <si>
    <t>Kwh/KG</t>
  </si>
  <si>
    <t>1 kg potato//[RoW] potato production (del proyecto i-WAYS_(SEGUNDA PARTE))</t>
  </si>
  <si>
    <t>potato//[RoW] potato production</t>
  </si>
  <si>
    <t>[sulfonyl]urea-compound//[GLO] market for [sulfonyl]urea-compound</t>
  </si>
  <si>
    <t>[thio]carbamate-compound//[GLO] market for [thio]carbamate-compound</t>
  </si>
  <si>
    <t>acetamide-anillide-compound, unspecified//[GLO] market for acetamide-anillide-compound, unspecified</t>
  </si>
  <si>
    <t>application of plant protection product, by field sprayer//[CH] market for application of plant protection product, by field sprayer</t>
  </si>
  <si>
    <t>bipyridylium-compound//[GLO] market for bipyridylium-compound</t>
  </si>
  <si>
    <t>dinitroaniline-compound//[GLO] market for dinitroaniline-compound</t>
  </si>
  <si>
    <t>dithiocarbamate-compound//[GLO] market for dithiocarbamate-compound</t>
  </si>
  <si>
    <t>harvesting, by complete harvester, ground crops//[GLO] market for harvesting, by complete harvester, ground crops</t>
  </si>
  <si>
    <t>irrigation//[BR] market for irrigation</t>
  </si>
  <si>
    <t>irrigation//[CH] market for irrigation</t>
  </si>
  <si>
    <t>irrigation//[DE] market for irrigation</t>
  </si>
  <si>
    <t>irrigation//[FR] market for irrigation</t>
  </si>
  <si>
    <t>irrigation//[MY] market for irrigation</t>
  </si>
  <si>
    <t>irrigation//[PH] market for irrigation</t>
  </si>
  <si>
    <t>irrigation//[TN] market for irrigation</t>
  </si>
  <si>
    <t>pesticide, unspecified//[GLO] market for pesticide, unspecified</t>
  </si>
  <si>
    <t>potassium chloride, as K2O//[GLO] market for potassium chloride, as K2O</t>
  </si>
  <si>
    <t>potato grading//[GLO] market for potato grading</t>
  </si>
  <si>
    <t>potato haulm cutting//[GLO] market for potato haulm cutting</t>
  </si>
  <si>
    <t>potato planting//[GLO] market for potato planting</t>
  </si>
  <si>
    <t>potato seed, for setting//[GLO] market for potato seed, for setting</t>
  </si>
  <si>
    <t>pyridazine-compound//[GLO] market for pyridazine-compound</t>
  </si>
  <si>
    <t>tillage, cultivating, chiselling//[GLO] market for tillage, cultivating, chiselling</t>
  </si>
  <si>
    <t>tillage, harrowing, by spring tine harrow//[GLO] market for tillage, harrowing, by spring tine harrow</t>
  </si>
  <si>
    <t>tillage, hoeing and earthing-up, potatoes//[GLO] market for tillage, hoeing and earthing-up, potatoes</t>
  </si>
  <si>
    <t>tillage, ploughing//[GLO] market for tillage, ploughing</t>
  </si>
  <si>
    <t>urea, as N//[GLO] market for urea, as N</t>
  </si>
  <si>
    <t>ammonia, liquid//[RoW] market for ammonia, liquid</t>
  </si>
  <si>
    <t>1 kg Potato {RoW}| production | APOS, U (del proyecto Ecoinvent 3 - allocation at point of substitution - unit)</t>
  </si>
  <si>
    <t>Potato {RoW}| production | APOS, U</t>
  </si>
  <si>
    <t>PATATA DE. CONSUMO</t>
  </si>
  <si>
    <t>energía eléctrica (autom.)</t>
  </si>
  <si>
    <t>Impact category</t>
  </si>
  <si>
    <t>Unit</t>
  </si>
  <si>
    <t>Electricity, low voltage {ES}| market for | APOS, U</t>
  </si>
  <si>
    <t>Social Categories</t>
  </si>
  <si>
    <t>Social Themes</t>
  </si>
  <si>
    <t>electricity, low voltage//[ES] market for electricity, low voltage</t>
  </si>
  <si>
    <t>Pulp, Pressed, Potato, at feed plant  U</t>
  </si>
  <si>
    <t>Potato starch {RoW}| production | APOS, U</t>
  </si>
  <si>
    <t>industria</t>
  </si>
  <si>
    <t>pienso animal</t>
  </si>
  <si>
    <t xml:space="preserve"> 5ª gama (SLICED POTATO)  1kg of product {ES} U</t>
  </si>
  <si>
    <t>5ª gama</t>
  </si>
  <si>
    <t>5gama_patata</t>
  </si>
  <si>
    <t>Pienso_patata</t>
  </si>
  <si>
    <t>potato starch//[RoW] potato starch production</t>
  </si>
  <si>
    <t>electricity medium voltage</t>
  </si>
  <si>
    <t>tap water</t>
  </si>
  <si>
    <t>kg</t>
  </si>
  <si>
    <t>heat</t>
  </si>
  <si>
    <t xml:space="preserve">heat </t>
  </si>
  <si>
    <t>heat, district or industrial, natural gas,market for</t>
  </si>
  <si>
    <t>total</t>
  </si>
  <si>
    <t>Ex-ante</t>
  </si>
  <si>
    <t xml:space="preserve">Ex-post </t>
  </si>
  <si>
    <t>Single Overall Score</t>
  </si>
  <si>
    <t>Impact categories</t>
  </si>
  <si>
    <t>Impact reduction (µPt/KG)</t>
  </si>
  <si>
    <t>Date</t>
  </si>
  <si>
    <t>Analyze</t>
  </si>
  <si>
    <t>Impact assessment</t>
  </si>
  <si>
    <t>Characterization</t>
  </si>
  <si>
    <t>Never</t>
  </si>
  <si>
    <t xml:space="preserve">Yes </t>
  </si>
  <si>
    <t>Ascending</t>
  </si>
  <si>
    <t>Impact Category</t>
  </si>
  <si>
    <t>Analysis</t>
  </si>
  <si>
    <t>Impact Assessment</t>
  </si>
  <si>
    <t>Weighting</t>
  </si>
  <si>
    <t>Category Damage</t>
  </si>
  <si>
    <t>1 kg of potato = 0.250 kg starch</t>
  </si>
  <si>
    <t>1 Kg of potato = 0.600 Kg feed</t>
  </si>
  <si>
    <t>1 kg potato = 0.91 kg fifth gama potato</t>
  </si>
  <si>
    <t>PRODUCTS</t>
  </si>
  <si>
    <t>CONSUMER POTATO</t>
  </si>
  <si>
    <t>5TH RANGE POTATO</t>
  </si>
  <si>
    <t>STARCH</t>
  </si>
  <si>
    <t>ELECTRICAL ENERGY</t>
  </si>
  <si>
    <t>INDUSTRIAL WATER</t>
  </si>
  <si>
    <t>TECHNICIAN</t>
  </si>
  <si>
    <t>COORDINATOR</t>
  </si>
  <si>
    <t>€/hour</t>
  </si>
  <si>
    <t>HR</t>
  </si>
  <si>
    <t>FEED</t>
  </si>
  <si>
    <t>unitary cost</t>
  </si>
  <si>
    <t xml:space="preserve">total cost </t>
  </si>
  <si>
    <t>ECONOMIC IMPACTS - RAW DATA</t>
  </si>
  <si>
    <t>SOCIAL IMPACTS - RAW DATA</t>
  </si>
  <si>
    <t>ENVIRONMENTAL IMPACTS - RAW DATA</t>
  </si>
  <si>
    <t>Life Cycle Sustainability Assessment of a Multi-Technology Action for Food Loss and Waste Prevention</t>
  </si>
  <si>
    <t>Supplementary Material</t>
  </si>
  <si>
    <t>Environmental, Social and Economic Impact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</si>
</sst>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7" x14ac:knownFonts="1">
    <font>
      <sz val="12"/>
      <color theme="1"/>
      <name val="Aptos Narrow"/>
      <family val="2"/>
      <scheme val="minor"/>
    </font>
    <font>
      <b/>
      <sz val="14"/>
      <color rgb="FF000000"/>
      <name val="Segoe UI"/>
    </font>
    <font>
      <sz val="12"/>
      <color theme="1"/>
      <name val="Segoe UI"/>
    </font>
    <font>
      <sz val="20"/>
      <color theme="1"/>
      <name val="Segoe UI"/>
    </font>
    <font>
      <b/>
      <sz val="16"/>
      <color theme="1"/>
      <name val="Segoe UI"/>
    </font>
    <font>
      <b/>
      <sz val="16"/>
      <color rgb="FF000000"/>
      <name val="Segoe UI"/>
      <charset val="1"/>
    </font>
    <font>
      <sz val="12"/>
      <color rgb="FF000000"/>
      <name val="Segoe UI"/>
      <charset val="1"/>
    </font>
    <font>
      <b/>
      <sz val="14"/>
      <name val="Segoe UI"/>
    </font>
    <font>
      <sz val="12"/>
      <name val="Segoe UI"/>
    </font>
    <font>
      <sz val="12"/>
      <color rgb="FF000000"/>
      <name val="Segoe UI"/>
    </font>
    <font>
      <b/>
      <sz val="16"/>
      <color rgb="FF000000"/>
      <name val="Segoe UI"/>
    </font>
    <font>
      <sz val="12"/>
      <color rgb="FFFF0000"/>
      <name val="Segoe UI"/>
    </font>
    <font>
      <sz val="12"/>
      <color theme="1"/>
      <name val="Segoe UI"/>
      <family val="2"/>
    </font>
    <font>
      <b/>
      <sz val="16"/>
      <color theme="1"/>
      <name val="Segoe UI"/>
      <family val="2"/>
    </font>
    <font>
      <b/>
      <sz val="14"/>
      <color theme="1"/>
      <name val="Segoe UI"/>
      <family val="2"/>
    </font>
    <font>
      <b/>
      <sz val="25"/>
      <color theme="1"/>
      <name val="Times New Roman"/>
      <family val="1"/>
    </font>
    <font>
      <b/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92CDDC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2" fontId="2" fillId="0" borderId="0" xfId="0" applyNumberFormat="1" applyFont="1"/>
    <xf numFmtId="0" fontId="4" fillId="0" borderId="11" xfId="0" applyFont="1" applyBorder="1"/>
    <xf numFmtId="2" fontId="4" fillId="0" borderId="12" xfId="0" applyNumberFormat="1" applyFont="1" applyBorder="1"/>
    <xf numFmtId="0" fontId="5" fillId="0" borderId="11" xfId="0" applyFont="1" applyBorder="1"/>
    <xf numFmtId="2" fontId="5" fillId="0" borderId="12" xfId="0" applyNumberFormat="1" applyFont="1" applyBorder="1"/>
    <xf numFmtId="0" fontId="2" fillId="0" borderId="13" xfId="0" applyFont="1" applyBorder="1"/>
    <xf numFmtId="2" fontId="2" fillId="0" borderId="14" xfId="0" applyNumberFormat="1" applyFont="1" applyBorder="1"/>
    <xf numFmtId="0" fontId="6" fillId="0" borderId="13" xfId="0" applyFont="1" applyBorder="1"/>
    <xf numFmtId="2" fontId="6" fillId="0" borderId="14" xfId="0" applyNumberFormat="1" applyFont="1" applyBorder="1"/>
    <xf numFmtId="0" fontId="2" fillId="0" borderId="15" xfId="0" applyFont="1" applyBorder="1"/>
    <xf numFmtId="2" fontId="2" fillId="0" borderId="5" xfId="0" applyNumberFormat="1" applyFont="1" applyBorder="1"/>
    <xf numFmtId="0" fontId="2" fillId="0" borderId="16" xfId="0" applyFont="1" applyBorder="1"/>
    <xf numFmtId="2" fontId="2" fillId="0" borderId="7" xfId="0" applyNumberFormat="1" applyFont="1" applyBorder="1"/>
    <xf numFmtId="0" fontId="6" fillId="0" borderId="17" xfId="0" applyFont="1" applyBorder="1"/>
    <xf numFmtId="2" fontId="6" fillId="0" borderId="18" xfId="0" applyNumberFormat="1" applyFont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11" xfId="0" applyFont="1" applyFill="1" applyBorder="1"/>
    <xf numFmtId="2" fontId="4" fillId="2" borderId="12" xfId="0" applyNumberFormat="1" applyFont="1" applyFill="1" applyBorder="1"/>
    <xf numFmtId="2" fontId="2" fillId="2" borderId="14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2" fontId="2" fillId="2" borderId="18" xfId="0" applyNumberFormat="1" applyFont="1" applyFill="1" applyBorder="1"/>
    <xf numFmtId="0" fontId="2" fillId="0" borderId="0" xfId="0" applyFont="1" applyAlignment="1">
      <alignment horizontal="center" wrapText="1"/>
    </xf>
    <xf numFmtId="2" fontId="2" fillId="2" borderId="0" xfId="0" applyNumberFormat="1" applyFont="1" applyFill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2" fontId="2" fillId="0" borderId="18" xfId="0" applyNumberFormat="1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 applyAlignment="1">
      <alignment wrapText="1"/>
    </xf>
    <xf numFmtId="0" fontId="4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30" xfId="0" applyFont="1" applyBorder="1"/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7" fillId="3" borderId="19" xfId="0" applyFont="1" applyFill="1" applyBorder="1"/>
    <xf numFmtId="0" fontId="7" fillId="3" borderId="20" xfId="0" applyFont="1" applyFill="1" applyBorder="1"/>
    <xf numFmtId="0" fontId="7" fillId="3" borderId="4" xfId="0" applyFont="1" applyFill="1" applyBorder="1"/>
    <xf numFmtId="2" fontId="7" fillId="3" borderId="4" xfId="0" applyNumberFormat="1" applyFont="1" applyFill="1" applyBorder="1"/>
    <xf numFmtId="0" fontId="8" fillId="3" borderId="21" xfId="0" applyFont="1" applyFill="1" applyBorder="1"/>
    <xf numFmtId="0" fontId="8" fillId="3" borderId="4" xfId="0" applyFont="1" applyFill="1" applyBorder="1"/>
    <xf numFmtId="2" fontId="8" fillId="3" borderId="4" xfId="0" applyNumberFormat="1" applyFont="1" applyFill="1" applyBorder="1"/>
    <xf numFmtId="0" fontId="1" fillId="4" borderId="21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2" fontId="1" fillId="4" borderId="4" xfId="0" applyNumberFormat="1" applyFont="1" applyFill="1" applyBorder="1"/>
    <xf numFmtId="0" fontId="9" fillId="4" borderId="21" xfId="0" applyFont="1" applyFill="1" applyBorder="1"/>
    <xf numFmtId="0" fontId="9" fillId="4" borderId="4" xfId="0" applyFont="1" applyFill="1" applyBorder="1"/>
    <xf numFmtId="2" fontId="9" fillId="4" borderId="4" xfId="0" applyNumberFormat="1" applyFont="1" applyFill="1" applyBorder="1"/>
    <xf numFmtId="0" fontId="1" fillId="5" borderId="21" xfId="0" applyFont="1" applyFill="1" applyBorder="1"/>
    <xf numFmtId="0" fontId="1" fillId="5" borderId="0" xfId="0" applyFont="1" applyFill="1"/>
    <xf numFmtId="0" fontId="1" fillId="5" borderId="4" xfId="0" applyFont="1" applyFill="1" applyBorder="1"/>
    <xf numFmtId="2" fontId="1" fillId="5" borderId="4" xfId="0" applyNumberFormat="1" applyFont="1" applyFill="1" applyBorder="1"/>
    <xf numFmtId="0" fontId="9" fillId="5" borderId="21" xfId="0" applyFont="1" applyFill="1" applyBorder="1"/>
    <xf numFmtId="0" fontId="9" fillId="5" borderId="4" xfId="0" applyFont="1" applyFill="1" applyBorder="1"/>
    <xf numFmtId="2" fontId="9" fillId="5" borderId="4" xfId="0" applyNumberFormat="1" applyFont="1" applyFill="1" applyBorder="1"/>
    <xf numFmtId="0" fontId="1" fillId="6" borderId="21" xfId="0" applyFont="1" applyFill="1" applyBorder="1"/>
    <xf numFmtId="0" fontId="1" fillId="6" borderId="0" xfId="0" applyFont="1" applyFill="1"/>
    <xf numFmtId="2" fontId="1" fillId="6" borderId="0" xfId="0" applyNumberFormat="1" applyFont="1" applyFill="1"/>
    <xf numFmtId="0" fontId="9" fillId="6" borderId="21" xfId="0" applyFont="1" applyFill="1" applyBorder="1"/>
    <xf numFmtId="0" fontId="9" fillId="6" borderId="4" xfId="0" applyFont="1" applyFill="1" applyBorder="1"/>
    <xf numFmtId="2" fontId="9" fillId="6" borderId="4" xfId="0" applyNumberFormat="1" applyFont="1" applyFill="1" applyBorder="1"/>
    <xf numFmtId="0" fontId="1" fillId="7" borderId="21" xfId="0" applyFont="1" applyFill="1" applyBorder="1"/>
    <xf numFmtId="0" fontId="1" fillId="7" borderId="0" xfId="0" applyFont="1" applyFill="1"/>
    <xf numFmtId="0" fontId="1" fillId="7" borderId="4" xfId="0" applyFont="1" applyFill="1" applyBorder="1"/>
    <xf numFmtId="2" fontId="1" fillId="7" borderId="4" xfId="0" applyNumberFormat="1" applyFont="1" applyFill="1" applyBorder="1"/>
    <xf numFmtId="0" fontId="9" fillId="7" borderId="21" xfId="0" applyFont="1" applyFill="1" applyBorder="1"/>
    <xf numFmtId="0" fontId="9" fillId="7" borderId="4" xfId="0" applyFont="1" applyFill="1" applyBorder="1"/>
    <xf numFmtId="2" fontId="9" fillId="7" borderId="4" xfId="0" applyNumberFormat="1" applyFont="1" applyFill="1" applyBorder="1"/>
    <xf numFmtId="0" fontId="9" fillId="7" borderId="22" xfId="0" applyFont="1" applyFill="1" applyBorder="1"/>
    <xf numFmtId="0" fontId="10" fillId="0" borderId="23" xfId="0" applyFont="1" applyBorder="1"/>
    <xf numFmtId="0" fontId="10" fillId="0" borderId="24" xfId="0" applyFont="1" applyBorder="1"/>
    <xf numFmtId="0" fontId="10" fillId="0" borderId="4" xfId="0" applyFont="1" applyBorder="1"/>
    <xf numFmtId="2" fontId="10" fillId="0" borderId="4" xfId="0" applyNumberFormat="1" applyFont="1" applyBorder="1"/>
    <xf numFmtId="165" fontId="2" fillId="0" borderId="0" xfId="0" applyNumberFormat="1" applyFont="1"/>
    <xf numFmtId="2" fontId="0" fillId="0" borderId="4" xfId="0" applyNumberFormat="1" applyBorder="1"/>
    <xf numFmtId="0" fontId="11" fillId="0" borderId="13" xfId="0" applyFont="1" applyBorder="1"/>
    <xf numFmtId="2" fontId="11" fillId="0" borderId="14" xfId="0" applyNumberFormat="1" applyFont="1" applyBorder="1"/>
    <xf numFmtId="0" fontId="11" fillId="0" borderId="15" xfId="0" applyFont="1" applyBorder="1"/>
    <xf numFmtId="0" fontId="6" fillId="0" borderId="0" xfId="0" applyFont="1"/>
    <xf numFmtId="165" fontId="2" fillId="0" borderId="4" xfId="0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4" xfId="0" applyNumberFormat="1" applyBorder="1"/>
    <xf numFmtId="0" fontId="12" fillId="0" borderId="0" xfId="0" applyFont="1"/>
    <xf numFmtId="0" fontId="13" fillId="0" borderId="11" xfId="0" applyFont="1" applyBorder="1"/>
    <xf numFmtId="2" fontId="12" fillId="0" borderId="14" xfId="0" applyNumberFormat="1" applyFont="1" applyBorder="1"/>
    <xf numFmtId="0" fontId="12" fillId="2" borderId="0" xfId="0" applyFont="1" applyFill="1" applyAlignment="1">
      <alignment horizontal="center"/>
    </xf>
    <xf numFmtId="0" fontId="11" fillId="0" borderId="1" xfId="0" applyFont="1" applyBorder="1"/>
    <xf numFmtId="2" fontId="11" fillId="0" borderId="2" xfId="0" applyNumberFormat="1" applyFont="1" applyBorder="1"/>
    <xf numFmtId="0" fontId="2" fillId="0" borderId="3" xfId="0" applyFont="1" applyBorder="1"/>
    <xf numFmtId="0" fontId="11" fillId="0" borderId="3" xfId="0" applyFont="1" applyBorder="1"/>
    <xf numFmtId="2" fontId="11" fillId="0" borderId="5" xfId="0" applyNumberFormat="1" applyFont="1" applyBorder="1"/>
    <xf numFmtId="0" fontId="2" fillId="0" borderId="6" xfId="0" applyFont="1" applyBorder="1"/>
    <xf numFmtId="0" fontId="14" fillId="0" borderId="32" xfId="0" applyFont="1" applyBorder="1"/>
    <xf numFmtId="2" fontId="14" fillId="0" borderId="12" xfId="0" applyNumberFormat="1" applyFont="1" applyBorder="1"/>
    <xf numFmtId="0" fontId="14" fillId="0" borderId="31" xfId="0" applyFont="1" applyBorder="1"/>
    <xf numFmtId="2" fontId="14" fillId="0" borderId="18" xfId="0" applyNumberFormat="1" applyFont="1" applyBorder="1"/>
    <xf numFmtId="0" fontId="13" fillId="2" borderId="8" xfId="0" applyFont="1" applyFill="1" applyBorder="1" applyAlignment="1">
      <alignment horizontal="center"/>
    </xf>
    <xf numFmtId="0" fontId="12" fillId="0" borderId="4" xfId="0" applyFont="1" applyBorder="1"/>
    <xf numFmtId="2" fontId="12" fillId="0" borderId="4" xfId="0" applyNumberFormat="1" applyFont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Environmental Impact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ambiental!$D$54</c:f>
              <c:strCache>
                <c:ptCount val="1"/>
                <c:pt idx="0">
                  <c:v>Ex-ante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ambiental!$C$55:$C$70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Particulate matter</c:v>
                </c:pt>
                <c:pt idx="4">
                  <c:v>Eutrophication, marine</c:v>
                </c:pt>
                <c:pt idx="5">
                  <c:v>Eutrophication, freshwater</c:v>
                </c:pt>
                <c:pt idx="6">
                  <c:v>Eutrophication, terrestrial</c:v>
                </c:pt>
                <c:pt idx="7">
                  <c:v>Human toxicity, cancer</c:v>
                </c:pt>
                <c:pt idx="8">
                  <c:v>Human toxicity, non-cancer</c:v>
                </c:pt>
                <c:pt idx="9">
                  <c:v>Ionising radiation</c:v>
                </c:pt>
                <c:pt idx="10">
                  <c:v>Land use</c:v>
                </c:pt>
                <c:pt idx="11">
                  <c:v>Ozone depletion</c:v>
                </c:pt>
                <c:pt idx="12">
                  <c:v>Photochemical ozone formation</c:v>
                </c:pt>
                <c:pt idx="13">
                  <c:v>Resource use, fossils</c:v>
                </c:pt>
                <c:pt idx="14">
                  <c:v>Resource use, minerals and metals</c:v>
                </c:pt>
                <c:pt idx="15">
                  <c:v>Water use</c:v>
                </c:pt>
              </c:strCache>
            </c:strRef>
          </c:cat>
          <c:val>
            <c:numRef>
              <c:f>ambiental!$D$55:$D$70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E-4B1E-B900-7455297B78D9}"/>
            </c:ext>
          </c:extLst>
        </c:ser>
        <c:ser>
          <c:idx val="1"/>
          <c:order val="1"/>
          <c:tx>
            <c:strRef>
              <c:f>ambiental!$E$54</c:f>
              <c:strCache>
                <c:ptCount val="1"/>
                <c:pt idx="0">
                  <c:v>Ex-post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ambiental!$C$55:$C$70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Particulate matter</c:v>
                </c:pt>
                <c:pt idx="4">
                  <c:v>Eutrophication, marine</c:v>
                </c:pt>
                <c:pt idx="5">
                  <c:v>Eutrophication, freshwater</c:v>
                </c:pt>
                <c:pt idx="6">
                  <c:v>Eutrophication, terrestrial</c:v>
                </c:pt>
                <c:pt idx="7">
                  <c:v>Human toxicity, cancer</c:v>
                </c:pt>
                <c:pt idx="8">
                  <c:v>Human toxicity, non-cancer</c:v>
                </c:pt>
                <c:pt idx="9">
                  <c:v>Ionising radiation</c:v>
                </c:pt>
                <c:pt idx="10">
                  <c:v>Land use</c:v>
                </c:pt>
                <c:pt idx="11">
                  <c:v>Ozone depletion</c:v>
                </c:pt>
                <c:pt idx="12">
                  <c:v>Photochemical ozone formation</c:v>
                </c:pt>
                <c:pt idx="13">
                  <c:v>Resource use, fossils</c:v>
                </c:pt>
                <c:pt idx="14">
                  <c:v>Resource use, minerals and metals</c:v>
                </c:pt>
                <c:pt idx="15">
                  <c:v>Water use</c:v>
                </c:pt>
              </c:strCache>
            </c:strRef>
          </c:cat>
          <c:val>
            <c:numRef>
              <c:f>ambiental!$E$55:$E$70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E-4B1E-B900-7455297B7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375087"/>
        <c:axId val="301374127"/>
      </c:barChart>
      <c:catAx>
        <c:axId val="30137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Environmental Impact Categories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301374127"/>
        <c:crosses val="autoZero"/>
        <c:auto val="1"/>
        <c:lblAlgn val="ctr"/>
        <c:lblOffset val="100"/>
        <c:noMultiLvlLbl val="0"/>
      </c:catAx>
      <c:valAx>
        <c:axId val="3013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µPt/KG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30137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1472047</xdr:colOff>
      <xdr:row>73</xdr:row>
      <xdr:rowOff>74466</xdr:rowOff>
    </xdr:from>
    <xdr:to>
      <xdr:col>14</xdr:col>
      <xdr:colOff>623456</xdr:colOff>
      <xdr:row>101</xdr:row>
      <xdr:rowOff>51953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57FD73-6B74-8A23-3C67-AC56553BB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C2E8-4342-486E-8762-04F3CBF9F583}">
  <dimension ref="A7:H22"/>
  <sheetViews>
    <sheetView tabSelected="1" zoomScale="55" zoomScaleNormal="55" workbookViewId="0">
      <selection activeCell="H18" sqref="H18"/>
    </sheetView>
  </sheetViews>
  <sheetFormatPr defaultRowHeight="16" x14ac:dyDescent="0.4"/>
  <cols>
    <col min="1" max="8" width="14.58203125" customWidth="1"/>
  </cols>
  <sheetData>
    <row r="7" spans="1:8" x14ac:dyDescent="0.4">
      <c r="A7" s="118" t="s">
        <v>205</v>
      </c>
      <c r="B7" s="118"/>
      <c r="C7" s="118"/>
      <c r="D7" s="118"/>
      <c r="E7" s="118"/>
      <c r="F7" s="118"/>
      <c r="G7" s="118"/>
      <c r="H7" s="118"/>
    </row>
    <row r="8" spans="1:8" x14ac:dyDescent="0.4">
      <c r="A8" s="118"/>
      <c r="B8" s="118"/>
      <c r="C8" s="118"/>
      <c r="D8" s="118"/>
      <c r="E8" s="118"/>
      <c r="F8" s="118"/>
      <c r="G8" s="118"/>
      <c r="H8" s="118"/>
    </row>
    <row r="9" spans="1:8" x14ac:dyDescent="0.4">
      <c r="A9" s="118"/>
      <c r="B9" s="118"/>
      <c r="C9" s="118"/>
      <c r="D9" s="118"/>
      <c r="E9" s="118"/>
      <c r="F9" s="118"/>
      <c r="G9" s="118"/>
      <c r="H9" s="118"/>
    </row>
    <row r="10" spans="1:8" x14ac:dyDescent="0.4">
      <c r="A10" s="118"/>
      <c r="B10" s="118"/>
      <c r="C10" s="118"/>
      <c r="D10" s="118"/>
      <c r="E10" s="118"/>
      <c r="F10" s="118"/>
      <c r="G10" s="118"/>
      <c r="H10" s="118"/>
    </row>
    <row r="13" spans="1:8" x14ac:dyDescent="0.4">
      <c r="A13" s="119" t="s">
        <v>206</v>
      </c>
      <c r="B13" s="118"/>
      <c r="C13" s="118"/>
      <c r="D13" s="118"/>
      <c r="E13" s="118"/>
      <c r="F13" s="118"/>
      <c r="G13" s="118"/>
      <c r="H13" s="118"/>
    </row>
    <row r="14" spans="1:8" x14ac:dyDescent="0.4">
      <c r="A14" s="118"/>
      <c r="B14" s="118"/>
      <c r="C14" s="118"/>
      <c r="D14" s="118"/>
      <c r="E14" s="118"/>
      <c r="F14" s="118"/>
      <c r="G14" s="118"/>
      <c r="H14" s="118"/>
    </row>
    <row r="15" spans="1:8" x14ac:dyDescent="0.4">
      <c r="A15" s="118"/>
      <c r="B15" s="118"/>
      <c r="C15" s="118"/>
      <c r="D15" s="118"/>
      <c r="E15" s="118"/>
      <c r="F15" s="118"/>
      <c r="G15" s="118"/>
      <c r="H15" s="118"/>
    </row>
    <row r="16" spans="1:8" x14ac:dyDescent="0.4">
      <c r="A16" s="118"/>
      <c r="B16" s="118"/>
      <c r="C16" s="118"/>
      <c r="D16" s="118"/>
      <c r="E16" s="118"/>
      <c r="F16" s="118"/>
      <c r="G16" s="118"/>
      <c r="H16" s="118"/>
    </row>
    <row r="19" spans="1:8" x14ac:dyDescent="0.4">
      <c r="A19" s="119" t="s">
        <v>207</v>
      </c>
      <c r="B19" s="118"/>
      <c r="C19" s="118"/>
      <c r="D19" s="118"/>
      <c r="E19" s="118"/>
      <c r="F19" s="118"/>
      <c r="G19" s="118"/>
      <c r="H19" s="118"/>
    </row>
    <row r="20" spans="1:8" x14ac:dyDescent="0.4">
      <c r="A20" s="118"/>
      <c r="B20" s="118"/>
      <c r="C20" s="118"/>
      <c r="D20" s="118"/>
      <c r="E20" s="118"/>
      <c r="F20" s="118"/>
      <c r="G20" s="118"/>
      <c r="H20" s="118"/>
    </row>
    <row r="21" spans="1:8" x14ac:dyDescent="0.4">
      <c r="A21" s="118"/>
      <c r="B21" s="118"/>
      <c r="C21" s="118"/>
      <c r="D21" s="118"/>
      <c r="E21" s="118"/>
      <c r="F21" s="118"/>
      <c r="G21" s="118"/>
      <c r="H21" s="118"/>
    </row>
    <row r="22" spans="1:8" x14ac:dyDescent="0.4">
      <c r="A22" s="118"/>
      <c r="B22" s="118"/>
      <c r="C22" s="118"/>
      <c r="D22" s="118"/>
      <c r="E22" s="118"/>
      <c r="F22" s="118"/>
      <c r="G22" s="118"/>
      <c r="H22" s="118"/>
    </row>
  </sheetData>
  <mergeCells count="3">
    <mergeCell ref="A7:H10"/>
    <mergeCell ref="A13:H16"/>
    <mergeCell ref="A19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8211-27C8-D240-8348-7CA4E8DAFA7E}">
  <dimension ref="A1:F61"/>
  <sheetViews>
    <sheetView zoomScale="40" zoomScaleNormal="40" workbookViewId="0">
      <selection activeCell="G18" sqref="G18"/>
    </sheetView>
  </sheetViews>
  <sheetFormatPr defaultColWidth="10.6640625" defaultRowHeight="16" x14ac:dyDescent="0.4"/>
  <cols>
    <col min="1" max="1" width="29.5" bestFit="1" customWidth="1"/>
    <col min="2" max="2" width="7.08203125" customWidth="1"/>
  </cols>
  <sheetData>
    <row r="1" spans="1:6" ht="25.5" thickBot="1" x14ac:dyDescent="0.75">
      <c r="A1" s="113" t="s">
        <v>204</v>
      </c>
      <c r="B1" s="116"/>
      <c r="C1" s="116"/>
      <c r="D1" s="116"/>
      <c r="E1" s="116"/>
      <c r="F1" s="117"/>
    </row>
    <row r="3" spans="1:6" x14ac:dyDescent="0.4">
      <c r="A3" t="s">
        <v>1</v>
      </c>
      <c r="C3" t="s">
        <v>174</v>
      </c>
      <c r="D3" s="3">
        <v>45785</v>
      </c>
      <c r="F3" s="4"/>
    </row>
    <row r="7" spans="1:6" x14ac:dyDescent="0.4">
      <c r="A7" t="s">
        <v>2</v>
      </c>
      <c r="B7" t="s">
        <v>182</v>
      </c>
    </row>
    <row r="8" spans="1:6" x14ac:dyDescent="0.4">
      <c r="A8" t="s">
        <v>3</v>
      </c>
      <c r="B8" t="s">
        <v>183</v>
      </c>
    </row>
    <row r="9" spans="1:6" x14ac:dyDescent="0.4">
      <c r="A9" t="s">
        <v>4</v>
      </c>
      <c r="B9" t="s">
        <v>143</v>
      </c>
    </row>
    <row r="10" spans="1:6" x14ac:dyDescent="0.4">
      <c r="A10" t="s">
        <v>5</v>
      </c>
      <c r="B10" t="s">
        <v>6</v>
      </c>
    </row>
    <row r="11" spans="1:6" x14ac:dyDescent="0.4">
      <c r="A11" t="s">
        <v>7</v>
      </c>
      <c r="B11" t="s">
        <v>184</v>
      </c>
    </row>
    <row r="12" spans="1:6" x14ac:dyDescent="0.4">
      <c r="A12" t="s">
        <v>8</v>
      </c>
      <c r="B12" t="s">
        <v>178</v>
      </c>
    </row>
    <row r="13" spans="1:6" x14ac:dyDescent="0.4">
      <c r="A13" t="s">
        <v>33</v>
      </c>
      <c r="B13" t="s">
        <v>10</v>
      </c>
    </row>
    <row r="14" spans="1:6" x14ac:dyDescent="0.4">
      <c r="A14" t="s">
        <v>9</v>
      </c>
      <c r="B14" t="s">
        <v>10</v>
      </c>
    </row>
    <row r="15" spans="1:6" x14ac:dyDescent="0.4">
      <c r="A15" t="s">
        <v>11</v>
      </c>
      <c r="B15" t="s">
        <v>10</v>
      </c>
    </row>
    <row r="16" spans="1:6" x14ac:dyDescent="0.4">
      <c r="A16" t="s">
        <v>12</v>
      </c>
      <c r="B16" t="s">
        <v>10</v>
      </c>
    </row>
    <row r="17" spans="1:6" x14ac:dyDescent="0.4">
      <c r="A17" t="s">
        <v>13</v>
      </c>
      <c r="B17" t="s">
        <v>185</v>
      </c>
    </row>
    <row r="18" spans="1:6" x14ac:dyDescent="0.4">
      <c r="A18" t="s">
        <v>15</v>
      </c>
      <c r="B18" t="s">
        <v>180</v>
      </c>
    </row>
    <row r="20" spans="1:6" s="5" customFormat="1" ht="96" x14ac:dyDescent="0.4">
      <c r="A20" t="s">
        <v>14</v>
      </c>
      <c r="B20" t="s">
        <v>16</v>
      </c>
      <c r="C20" s="5" t="s">
        <v>144</v>
      </c>
      <c r="D20" s="5" t="s">
        <v>157</v>
      </c>
      <c r="E20" s="5" t="s">
        <v>153</v>
      </c>
      <c r="F20" s="5" t="s">
        <v>154</v>
      </c>
    </row>
    <row r="21" spans="1:6" x14ac:dyDescent="0.4">
      <c r="A21" t="s">
        <v>34</v>
      </c>
      <c r="B21" t="s">
        <v>35</v>
      </c>
      <c r="C21">
        <v>42.004913228716902</v>
      </c>
      <c r="D21">
        <v>14.545824965905011</v>
      </c>
      <c r="E21">
        <v>1.0730679280288702</v>
      </c>
      <c r="F21">
        <v>297.47812600369014</v>
      </c>
    </row>
    <row r="22" spans="1:6" x14ac:dyDescent="0.4">
      <c r="A22" t="s">
        <v>17</v>
      </c>
      <c r="B22" t="s">
        <v>35</v>
      </c>
      <c r="C22">
        <v>2.1762264440001902</v>
      </c>
      <c r="D22">
        <v>0.97700417874619283</v>
      </c>
      <c r="E22">
        <v>5.7904917132859002E-2</v>
      </c>
      <c r="F22">
        <v>30.820241616115108</v>
      </c>
    </row>
    <row r="23" spans="1:6" x14ac:dyDescent="0.4">
      <c r="A23" t="s">
        <v>18</v>
      </c>
      <c r="B23" t="s">
        <v>35</v>
      </c>
      <c r="C23">
        <v>4.0139182853177404</v>
      </c>
      <c r="D23">
        <v>3.8657168269749542</v>
      </c>
      <c r="E23">
        <v>0.40925204912707097</v>
      </c>
      <c r="F23">
        <v>38.60998113085946</v>
      </c>
    </row>
    <row r="24" spans="1:6" x14ac:dyDescent="0.4">
      <c r="A24" t="s">
        <v>19</v>
      </c>
      <c r="B24" t="s">
        <v>35</v>
      </c>
      <c r="C24">
        <v>7.7829325990126996</v>
      </c>
      <c r="D24">
        <v>0.30092994113876742</v>
      </c>
      <c r="E24">
        <v>1.395676916813271E-2</v>
      </c>
      <c r="F24">
        <v>15.2971151365306</v>
      </c>
    </row>
    <row r="25" spans="1:6" x14ac:dyDescent="0.4">
      <c r="A25" t="s">
        <v>20</v>
      </c>
      <c r="B25" t="s">
        <v>35</v>
      </c>
      <c r="C25">
        <v>2.21205882937626</v>
      </c>
      <c r="D25">
        <v>0.49190201176501669</v>
      </c>
      <c r="E25">
        <v>0.10150413501327601</v>
      </c>
      <c r="F25">
        <v>31.319208438893739</v>
      </c>
    </row>
    <row r="26" spans="1:6" x14ac:dyDescent="0.4">
      <c r="A26" t="s">
        <v>21</v>
      </c>
      <c r="B26" t="s">
        <v>35</v>
      </c>
      <c r="C26">
        <v>3.4766375474855802</v>
      </c>
      <c r="D26">
        <v>0.54251388348084206</v>
      </c>
      <c r="E26">
        <v>1.6796675095532981E-2</v>
      </c>
      <c r="F26">
        <v>19.75604735157772</v>
      </c>
    </row>
    <row r="27" spans="1:6" x14ac:dyDescent="0.4">
      <c r="A27" t="s">
        <v>22</v>
      </c>
      <c r="B27" t="s">
        <v>35</v>
      </c>
      <c r="C27">
        <v>4.42129312200528</v>
      </c>
      <c r="D27">
        <v>0.83298989369418941</v>
      </c>
      <c r="E27">
        <v>2.3009124229432604E-2</v>
      </c>
      <c r="F27">
        <v>11.758684231930918</v>
      </c>
    </row>
    <row r="28" spans="1:6" x14ac:dyDescent="0.4">
      <c r="A28" t="s">
        <v>23</v>
      </c>
      <c r="B28" t="s">
        <v>35</v>
      </c>
      <c r="C28">
        <v>1.51676976884716</v>
      </c>
      <c r="D28">
        <v>0.33042114334624562</v>
      </c>
      <c r="E28">
        <v>2.3146468685299015E-2</v>
      </c>
      <c r="F28">
        <v>23.620301860378341</v>
      </c>
    </row>
    <row r="29" spans="1:6" x14ac:dyDescent="0.4">
      <c r="A29" t="s">
        <v>24</v>
      </c>
      <c r="B29" t="s">
        <v>35</v>
      </c>
      <c r="C29">
        <v>0.41415648048179698</v>
      </c>
      <c r="D29">
        <v>0.11361486941419201</v>
      </c>
      <c r="E29">
        <v>5.3276896510367974E-3</v>
      </c>
      <c r="F29">
        <v>2.6389352668848129</v>
      </c>
    </row>
    <row r="30" spans="1:6" x14ac:dyDescent="0.4">
      <c r="A30" t="s">
        <v>25</v>
      </c>
      <c r="B30" t="s">
        <v>35</v>
      </c>
      <c r="C30">
        <v>1.60392169199013</v>
      </c>
      <c r="D30">
        <v>0.31263872213070243</v>
      </c>
      <c r="E30">
        <v>1.0551836986647981E-2</v>
      </c>
      <c r="F30">
        <v>11.88017584875897</v>
      </c>
    </row>
    <row r="31" spans="1:6" x14ac:dyDescent="0.4">
      <c r="A31" t="s">
        <v>26</v>
      </c>
      <c r="B31" t="s">
        <v>35</v>
      </c>
      <c r="C31">
        <v>7.9925548099437305E-2</v>
      </c>
      <c r="D31">
        <v>0.77763480802280271</v>
      </c>
      <c r="E31">
        <v>9.6270961404923382E-3</v>
      </c>
      <c r="F31">
        <v>0.97718282483648278</v>
      </c>
    </row>
    <row r="32" spans="1:6" x14ac:dyDescent="0.4">
      <c r="A32" t="s">
        <v>27</v>
      </c>
      <c r="B32" t="s">
        <v>35</v>
      </c>
      <c r="C32">
        <v>1.3004532252738299</v>
      </c>
      <c r="D32">
        <v>3.754174679942731E-2</v>
      </c>
      <c r="E32">
        <v>5.6072925911959948E-3</v>
      </c>
      <c r="F32">
        <v>8.0947782215793787</v>
      </c>
    </row>
    <row r="33" spans="1:6" x14ac:dyDescent="0.4">
      <c r="A33" t="s">
        <v>28</v>
      </c>
      <c r="B33" t="s">
        <v>35</v>
      </c>
      <c r="C33">
        <v>3.5256255570926501E-2</v>
      </c>
      <c r="D33">
        <v>1.5201358108606788E-2</v>
      </c>
      <c r="E33">
        <v>2.9882157000209204E-3</v>
      </c>
      <c r="F33">
        <v>0.19904126857885651</v>
      </c>
    </row>
    <row r="34" spans="1:6" x14ac:dyDescent="0.4">
      <c r="A34" t="s">
        <v>29</v>
      </c>
      <c r="B34" t="s">
        <v>35</v>
      </c>
      <c r="C34">
        <v>0.64083661220145405</v>
      </c>
      <c r="D34">
        <v>0.48269580114437916</v>
      </c>
      <c r="E34">
        <v>4.0569826200604606E-2</v>
      </c>
      <c r="F34">
        <v>8.3540821739713564</v>
      </c>
    </row>
    <row r="35" spans="1:6" x14ac:dyDescent="0.4">
      <c r="A35" t="s">
        <v>30</v>
      </c>
      <c r="B35" t="s">
        <v>35</v>
      </c>
      <c r="C35">
        <v>1.8471182460547799</v>
      </c>
      <c r="D35">
        <v>3.7077011475933763</v>
      </c>
      <c r="E35">
        <v>0.28377725341188698</v>
      </c>
      <c r="F35">
        <v>18.15280347051462</v>
      </c>
    </row>
    <row r="36" spans="1:6" x14ac:dyDescent="0.4">
      <c r="A36" t="s">
        <v>31</v>
      </c>
      <c r="B36" t="s">
        <v>35</v>
      </c>
      <c r="C36">
        <v>2.4534765008755599</v>
      </c>
      <c r="D36">
        <v>0.41814423077995461</v>
      </c>
      <c r="E36">
        <v>2.3346576933134688E-2</v>
      </c>
      <c r="F36">
        <v>25.57945838123814</v>
      </c>
    </row>
    <row r="37" spans="1:6" x14ac:dyDescent="0.4">
      <c r="A37" t="s">
        <v>32</v>
      </c>
      <c r="B37" t="s">
        <v>35</v>
      </c>
      <c r="C37">
        <v>8.0299320721240601</v>
      </c>
      <c r="D37">
        <v>1.3391744027653529</v>
      </c>
      <c r="E37">
        <v>4.5702001962244596E-2</v>
      </c>
      <c r="F37">
        <v>50.420088781041741</v>
      </c>
    </row>
    <row r="39" spans="1:6" x14ac:dyDescent="0.4">
      <c r="F39" t="s">
        <v>186</v>
      </c>
    </row>
    <row r="40" spans="1:6" x14ac:dyDescent="0.4">
      <c r="E40" t="s">
        <v>187</v>
      </c>
    </row>
    <row r="41" spans="1:6" x14ac:dyDescent="0.4">
      <c r="D41" t="s">
        <v>188</v>
      </c>
    </row>
    <row r="43" spans="1:6" ht="16.5" thickBot="1" x14ac:dyDescent="0.45"/>
    <row r="44" spans="1:6" ht="105.5" thickBot="1" x14ac:dyDescent="0.5">
      <c r="A44" s="41" t="s">
        <v>147</v>
      </c>
      <c r="B44" s="42" t="s">
        <v>148</v>
      </c>
      <c r="C44" s="43" t="s">
        <v>149</v>
      </c>
      <c r="D44" s="3"/>
      <c r="F44" s="4"/>
    </row>
    <row r="45" spans="1:6" ht="25.5" thickBot="1" x14ac:dyDescent="0.75">
      <c r="A45" s="10" t="s">
        <v>34</v>
      </c>
      <c r="B45" s="44" t="s">
        <v>35</v>
      </c>
      <c r="C45" s="11">
        <v>38.72</v>
      </c>
    </row>
    <row r="46" spans="1:6" ht="17.5" x14ac:dyDescent="0.45">
      <c r="A46" s="14" t="s">
        <v>17</v>
      </c>
      <c r="B46" s="45" t="s">
        <v>35</v>
      </c>
      <c r="C46" s="15">
        <v>3.25</v>
      </c>
    </row>
    <row r="47" spans="1:6" ht="17.5" x14ac:dyDescent="0.45">
      <c r="A47" s="18" t="s">
        <v>18</v>
      </c>
      <c r="B47" s="46" t="s">
        <v>35</v>
      </c>
      <c r="C47" s="19">
        <v>8.99</v>
      </c>
    </row>
    <row r="48" spans="1:6" ht="17.5" x14ac:dyDescent="0.45">
      <c r="A48" s="18" t="s">
        <v>19</v>
      </c>
      <c r="B48" s="46" t="s">
        <v>35</v>
      </c>
      <c r="C48" s="19">
        <v>0.27</v>
      </c>
    </row>
    <row r="49" spans="1:3" ht="17.5" x14ac:dyDescent="0.45">
      <c r="A49" s="18" t="s">
        <v>20</v>
      </c>
      <c r="B49" s="46" t="s">
        <v>35</v>
      </c>
      <c r="C49" s="19">
        <v>1.28</v>
      </c>
    </row>
    <row r="50" spans="1:3" ht="17.5" x14ac:dyDescent="0.45">
      <c r="A50" s="18" t="s">
        <v>21</v>
      </c>
      <c r="B50" s="46" t="s">
        <v>35</v>
      </c>
      <c r="C50" s="19">
        <v>0.68</v>
      </c>
    </row>
    <row r="51" spans="1:3" ht="17.5" x14ac:dyDescent="0.45">
      <c r="A51" s="18" t="s">
        <v>22</v>
      </c>
      <c r="B51" s="46" t="s">
        <v>35</v>
      </c>
      <c r="C51" s="19">
        <v>2.2799999999999998</v>
      </c>
    </row>
    <row r="52" spans="1:3" ht="17.5" x14ac:dyDescent="0.45">
      <c r="A52" s="18" t="s">
        <v>23</v>
      </c>
      <c r="B52" s="46" t="s">
        <v>35</v>
      </c>
      <c r="C52" s="19">
        <v>0.98</v>
      </c>
    </row>
    <row r="53" spans="1:3" ht="17.5" x14ac:dyDescent="0.45">
      <c r="A53" s="18" t="s">
        <v>24</v>
      </c>
      <c r="B53" s="46" t="s">
        <v>35</v>
      </c>
      <c r="C53" s="19">
        <v>0.23</v>
      </c>
    </row>
    <row r="54" spans="1:3" ht="17.5" x14ac:dyDescent="0.45">
      <c r="A54" s="18" t="s">
        <v>25</v>
      </c>
      <c r="B54" s="46" t="s">
        <v>35</v>
      </c>
      <c r="C54" s="19">
        <v>0.7</v>
      </c>
    </row>
    <row r="55" spans="1:3" ht="17.5" x14ac:dyDescent="0.45">
      <c r="A55" s="18" t="s">
        <v>26</v>
      </c>
      <c r="B55" s="46" t="s">
        <v>35</v>
      </c>
      <c r="C55" s="19">
        <v>2.76</v>
      </c>
    </row>
    <row r="56" spans="1:3" ht="17.5" x14ac:dyDescent="0.45">
      <c r="A56" s="18" t="s">
        <v>27</v>
      </c>
      <c r="B56" s="46" t="s">
        <v>35</v>
      </c>
      <c r="C56" s="19">
        <v>0.13</v>
      </c>
    </row>
    <row r="57" spans="1:3" ht="17.5" x14ac:dyDescent="0.45">
      <c r="A57" s="18" t="s">
        <v>28</v>
      </c>
      <c r="B57" s="46" t="s">
        <v>35</v>
      </c>
      <c r="C57" s="19">
        <v>0.03</v>
      </c>
    </row>
    <row r="58" spans="1:3" ht="17.5" x14ac:dyDescent="0.45">
      <c r="A58" s="18" t="s">
        <v>29</v>
      </c>
      <c r="B58" s="46" t="s">
        <v>35</v>
      </c>
      <c r="C58" s="19">
        <v>1.49</v>
      </c>
    </row>
    <row r="59" spans="1:3" ht="17.5" x14ac:dyDescent="0.45">
      <c r="A59" s="18" t="s">
        <v>30</v>
      </c>
      <c r="B59" s="46" t="s">
        <v>35</v>
      </c>
      <c r="C59" s="19">
        <v>9.84</v>
      </c>
    </row>
    <row r="60" spans="1:3" ht="17.5" x14ac:dyDescent="0.45">
      <c r="A60" s="18" t="s">
        <v>31</v>
      </c>
      <c r="B60" s="46" t="s">
        <v>35</v>
      </c>
      <c r="C60" s="19">
        <v>4.1900000000000004</v>
      </c>
    </row>
    <row r="61" spans="1:3" s="5" customFormat="1" ht="18" thickBot="1" x14ac:dyDescent="0.5">
      <c r="A61" s="20" t="s">
        <v>32</v>
      </c>
      <c r="B61" s="47" t="s">
        <v>35</v>
      </c>
      <c r="C61" s="21">
        <v>1.62</v>
      </c>
    </row>
  </sheetData>
  <mergeCells count="1">
    <mergeCell ref="A1:F1"/>
  </mergeCells>
  <conditionalFormatting sqref="C46:C58 C60:C61">
    <cfRule type="cellIs" dxfId="0" priority="1" operator="equal">
      <formula>MAX($C$36:$C$51)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7451-1B8C-7540-9D69-A7711D638EAD}">
  <dimension ref="A1:AO88"/>
  <sheetViews>
    <sheetView zoomScale="40" zoomScaleNormal="40" workbookViewId="0">
      <selection sqref="A1:F1"/>
    </sheetView>
  </sheetViews>
  <sheetFormatPr defaultColWidth="10.6640625" defaultRowHeight="16" x14ac:dyDescent="0.4"/>
  <cols>
    <col min="1" max="1" width="29.5" bestFit="1" customWidth="1"/>
    <col min="2" max="2" width="20.25" customWidth="1"/>
  </cols>
  <sheetData>
    <row r="1" spans="1:6" ht="25.5" thickBot="1" x14ac:dyDescent="0.75">
      <c r="A1" s="113" t="s">
        <v>203</v>
      </c>
      <c r="B1" s="116"/>
      <c r="C1" s="116"/>
      <c r="D1" s="116"/>
      <c r="E1" s="116"/>
      <c r="F1" s="117"/>
    </row>
    <row r="3" spans="1:6" x14ac:dyDescent="0.4">
      <c r="A3" t="s">
        <v>36</v>
      </c>
      <c r="C3" t="s">
        <v>174</v>
      </c>
      <c r="D3" s="3">
        <v>45757</v>
      </c>
      <c r="F3" s="4"/>
    </row>
    <row r="7" spans="1:6" x14ac:dyDescent="0.4">
      <c r="A7" t="s">
        <v>2</v>
      </c>
      <c r="B7" t="s">
        <v>175</v>
      </c>
    </row>
    <row r="8" spans="1:6" x14ac:dyDescent="0.4">
      <c r="A8" t="s">
        <v>3</v>
      </c>
      <c r="B8" t="s">
        <v>176</v>
      </c>
    </row>
    <row r="9" spans="1:6" x14ac:dyDescent="0.4">
      <c r="A9" t="s">
        <v>4</v>
      </c>
      <c r="B9" t="s">
        <v>113</v>
      </c>
    </row>
    <row r="10" spans="1:6" x14ac:dyDescent="0.4">
      <c r="A10" t="s">
        <v>5</v>
      </c>
      <c r="B10" t="s">
        <v>37</v>
      </c>
    </row>
    <row r="11" spans="1:6" x14ac:dyDescent="0.4">
      <c r="A11" t="s">
        <v>7</v>
      </c>
      <c r="B11" t="s">
        <v>177</v>
      </c>
    </row>
    <row r="12" spans="1:6" x14ac:dyDescent="0.4">
      <c r="A12" t="s">
        <v>8</v>
      </c>
      <c r="B12" t="s">
        <v>178</v>
      </c>
    </row>
    <row r="13" spans="1:6" x14ac:dyDescent="0.4">
      <c r="A13" t="s">
        <v>9</v>
      </c>
      <c r="B13" t="s">
        <v>179</v>
      </c>
    </row>
    <row r="14" spans="1:6" x14ac:dyDescent="0.4">
      <c r="A14" t="s">
        <v>11</v>
      </c>
      <c r="B14" t="s">
        <v>179</v>
      </c>
    </row>
    <row r="15" spans="1:6" x14ac:dyDescent="0.4">
      <c r="A15" t="s">
        <v>13</v>
      </c>
      <c r="B15" t="s">
        <v>147</v>
      </c>
    </row>
    <row r="16" spans="1:6" x14ac:dyDescent="0.4">
      <c r="A16" t="s">
        <v>15</v>
      </c>
      <c r="B16" t="s">
        <v>180</v>
      </c>
    </row>
    <row r="17" spans="1:41" s="5" customFormat="1" x14ac:dyDescent="0.4">
      <c r="A17"/>
      <c r="B17"/>
      <c r="C17"/>
      <c r="D17"/>
      <c r="E17"/>
      <c r="F17"/>
      <c r="G17" t="s">
        <v>117</v>
      </c>
      <c r="H17" t="s">
        <v>38</v>
      </c>
      <c r="I17" t="s">
        <v>118</v>
      </c>
      <c r="J17" t="s">
        <v>119</v>
      </c>
      <c r="K17" t="s">
        <v>120</v>
      </c>
      <c r="L17" t="s">
        <v>121</v>
      </c>
      <c r="M17" t="s">
        <v>39</v>
      </c>
      <c r="N17" t="s">
        <v>40</v>
      </c>
      <c r="O17" t="s">
        <v>122</v>
      </c>
      <c r="P17" t="s">
        <v>123</v>
      </c>
      <c r="Q17" t="s">
        <v>124</v>
      </c>
      <c r="R17" t="s">
        <v>125</v>
      </c>
      <c r="S17" t="s">
        <v>41</v>
      </c>
      <c r="T17" t="s">
        <v>126</v>
      </c>
      <c r="U17" t="s">
        <v>127</v>
      </c>
      <c r="V17" t="s">
        <v>128</v>
      </c>
      <c r="W17" t="s">
        <v>129</v>
      </c>
      <c r="X17" t="s">
        <v>42</v>
      </c>
      <c r="Y17" t="s">
        <v>43</v>
      </c>
      <c r="Z17" t="s">
        <v>130</v>
      </c>
      <c r="AA17" t="s">
        <v>44</v>
      </c>
      <c r="AB17" t="s">
        <v>45</v>
      </c>
      <c r="AC17" t="s">
        <v>131</v>
      </c>
      <c r="AD17" t="s">
        <v>132</v>
      </c>
      <c r="AE17" t="s">
        <v>133</v>
      </c>
      <c r="AF17" t="s">
        <v>134</v>
      </c>
      <c r="AG17" t="s">
        <v>135</v>
      </c>
      <c r="AH17" t="s">
        <v>136</v>
      </c>
      <c r="AI17" t="s">
        <v>137</v>
      </c>
      <c r="AJ17" t="s">
        <v>138</v>
      </c>
      <c r="AK17" t="s">
        <v>139</v>
      </c>
      <c r="AL17" t="s">
        <v>140</v>
      </c>
      <c r="AM17" t="s">
        <v>108</v>
      </c>
      <c r="AN17" t="s">
        <v>141</v>
      </c>
      <c r="AO17" t="s">
        <v>142</v>
      </c>
    </row>
    <row r="18" spans="1:41" x14ac:dyDescent="0.4">
      <c r="A18" t="s">
        <v>181</v>
      </c>
      <c r="B18" t="s">
        <v>148</v>
      </c>
      <c r="C18" t="s">
        <v>34</v>
      </c>
      <c r="D18" t="s">
        <v>114</v>
      </c>
      <c r="E18" t="s">
        <v>115</v>
      </c>
      <c r="F18" t="s">
        <v>116</v>
      </c>
      <c r="G18">
        <v>2.8853725378001198E-5</v>
      </c>
      <c r="H18">
        <v>1.57592565622247E-3</v>
      </c>
      <c r="I18">
        <v>2.8618819011685199E-4</v>
      </c>
      <c r="J18">
        <v>2.1519176254716499E-5</v>
      </c>
      <c r="K18">
        <v>1.3283628292969001E-5</v>
      </c>
      <c r="L18">
        <v>2.35554266042761E-4</v>
      </c>
      <c r="M18">
        <v>1.22472034560999E-3</v>
      </c>
      <c r="N18">
        <v>1.4303678298417301E-6</v>
      </c>
      <c r="O18">
        <v>9.8129448748512597E-3</v>
      </c>
      <c r="P18">
        <v>6.8767470261716802E-3</v>
      </c>
      <c r="Q18">
        <v>6.1382105444481203E-6</v>
      </c>
      <c r="R18">
        <v>7.9615583438462899E-4</v>
      </c>
      <c r="S18">
        <v>2.8385745096785099E-3</v>
      </c>
      <c r="T18">
        <v>3.8990325597617698E-4</v>
      </c>
      <c r="U18">
        <v>6.1835947898510497E-3</v>
      </c>
      <c r="V18">
        <v>0.36669957726709901</v>
      </c>
      <c r="W18">
        <v>4.2776358184360101E-3</v>
      </c>
      <c r="X18">
        <v>4.4497239273071504E-3</v>
      </c>
      <c r="Y18">
        <v>1.4072529733303199E-4</v>
      </c>
      <c r="Z18">
        <v>6.4567855609354704E-3</v>
      </c>
      <c r="AA18">
        <v>9.9870957822472707E-6</v>
      </c>
      <c r="AB18">
        <v>4.4443028795103697E-3</v>
      </c>
      <c r="AC18">
        <v>1.4735195242679699E-3</v>
      </c>
      <c r="AD18">
        <v>2.7575086632934702E-3</v>
      </c>
      <c r="AE18">
        <v>1.34505290303839E-3</v>
      </c>
      <c r="AF18">
        <v>2.4700181305878899E-3</v>
      </c>
      <c r="AG18">
        <v>1.8512894716653499E-2</v>
      </c>
      <c r="AH18">
        <v>2.0141000087243502E-5</v>
      </c>
      <c r="AI18">
        <v>2.1636510952754099E-3</v>
      </c>
      <c r="AJ18">
        <v>2.5694218040082598E-3</v>
      </c>
      <c r="AK18">
        <v>2.5990718435483901E-3</v>
      </c>
      <c r="AL18">
        <v>3.6073991935703801E-3</v>
      </c>
      <c r="AM18">
        <v>2.2595412531565101E-5</v>
      </c>
      <c r="AN18">
        <v>8.5851415831886702E-4</v>
      </c>
      <c r="AO18">
        <v>1.0456301294250699E-3</v>
      </c>
    </row>
    <row r="19" spans="1:41" x14ac:dyDescent="0.4">
      <c r="A19" t="s">
        <v>46</v>
      </c>
      <c r="B19" t="s">
        <v>47</v>
      </c>
      <c r="C19">
        <v>1.15417084343086</v>
      </c>
      <c r="D19">
        <v>0.69456154999999997</v>
      </c>
      <c r="E19">
        <v>5.6485959836142699E-6</v>
      </c>
      <c r="F19">
        <v>3.38795455665712E-3</v>
      </c>
      <c r="G19">
        <v>3.0713069950577701E-5</v>
      </c>
      <c r="H19">
        <v>1.7003623372039401E-3</v>
      </c>
      <c r="I19">
        <v>3.24762792493603E-4</v>
      </c>
      <c r="J19">
        <v>2.1861013555091199E-5</v>
      </c>
      <c r="K19">
        <v>1.37074392654266E-5</v>
      </c>
      <c r="L19">
        <v>2.46763191745346E-4</v>
      </c>
      <c r="M19">
        <v>1.39777201584818E-3</v>
      </c>
      <c r="N19">
        <v>1.5419124853584699E-6</v>
      </c>
      <c r="O19">
        <v>1.11774118504633E-2</v>
      </c>
      <c r="P19">
        <v>3.2268251387996799E-2</v>
      </c>
      <c r="Q19">
        <v>6.3999708097587899E-6</v>
      </c>
      <c r="R19">
        <v>8.1077450518010402E-4</v>
      </c>
      <c r="S19">
        <v>3.6499837591892699E-3</v>
      </c>
      <c r="T19">
        <v>3.9233029845928998E-4</v>
      </c>
      <c r="U19">
        <v>1.7286545772220499E-3</v>
      </c>
      <c r="V19">
        <v>1.86367276978106E-2</v>
      </c>
      <c r="W19">
        <v>7.6760923826848495E-4</v>
      </c>
      <c r="X19">
        <v>4.6418414416698802E-3</v>
      </c>
      <c r="Y19">
        <v>1.46536468447216E-4</v>
      </c>
      <c r="Z19">
        <v>6.4968137557859596E-3</v>
      </c>
      <c r="AA19">
        <v>1.03815688212243E-5</v>
      </c>
      <c r="AB19">
        <v>4.9050199000753103E-3</v>
      </c>
      <c r="AC19">
        <v>1.45925662648555E-3</v>
      </c>
      <c r="AD19">
        <v>3.1141751491627601E-3</v>
      </c>
      <c r="AE19">
        <v>1.5177063071779499E-3</v>
      </c>
      <c r="AF19">
        <v>2.8035290120320901E-3</v>
      </c>
      <c r="AG19">
        <v>2.07618845674938E-2</v>
      </c>
      <c r="AH19">
        <v>2.1622597624802998E-5</v>
      </c>
      <c r="AI19">
        <v>2.46862498375576E-3</v>
      </c>
      <c r="AJ19">
        <v>2.9139867677951299E-3</v>
      </c>
      <c r="AK19">
        <v>2.9471790983676598E-3</v>
      </c>
      <c r="AL19">
        <v>4.1218747886359796E-3</v>
      </c>
      <c r="AM19">
        <v>2.4796103637693399E-5</v>
      </c>
      <c r="AN19">
        <v>9.2167062290621996E-4</v>
      </c>
      <c r="AO19">
        <v>1.0440393130134501E-3</v>
      </c>
    </row>
    <row r="20" spans="1:41" x14ac:dyDescent="0.4">
      <c r="A20" t="s">
        <v>48</v>
      </c>
      <c r="B20" t="s">
        <v>47</v>
      </c>
      <c r="C20">
        <v>0.60450049766581904</v>
      </c>
      <c r="D20">
        <v>0.46740773000000002</v>
      </c>
      <c r="E20">
        <v>5.9941798672080898E-6</v>
      </c>
      <c r="F20">
        <v>3.59020735511609E-3</v>
      </c>
      <c r="G20">
        <v>2.0508391420745399E-5</v>
      </c>
      <c r="H20">
        <v>1.01201342033785E-3</v>
      </c>
      <c r="I20">
        <v>2.6165246195393801E-4</v>
      </c>
      <c r="J20">
        <v>1.5480098756439001E-5</v>
      </c>
      <c r="K20">
        <v>9.2754644745655208E-6</v>
      </c>
      <c r="L20">
        <v>1.70142781746425E-4</v>
      </c>
      <c r="M20">
        <v>9.4695706577100302E-4</v>
      </c>
      <c r="N20">
        <v>1.05239040333284E-6</v>
      </c>
      <c r="O20">
        <v>7.6141938201584897E-3</v>
      </c>
      <c r="P20">
        <v>3.18417160420816E-3</v>
      </c>
      <c r="Q20">
        <v>4.7067994859058002E-6</v>
      </c>
      <c r="R20">
        <v>5.7887618712396203E-4</v>
      </c>
      <c r="S20">
        <v>2.8659914075524402E-3</v>
      </c>
      <c r="T20">
        <v>2.9980201761975402E-4</v>
      </c>
      <c r="U20">
        <v>1.5901714365091199E-3</v>
      </c>
      <c r="V20">
        <v>0.18743037185540401</v>
      </c>
      <c r="W20">
        <v>6.3548736294003296E-4</v>
      </c>
      <c r="X20">
        <v>2.8831263551157699E-3</v>
      </c>
      <c r="Y20">
        <v>1.0203373032710199E-4</v>
      </c>
      <c r="Z20">
        <v>4.6516582528665596E-3</v>
      </c>
      <c r="AA20">
        <v>7.1370148367427899E-6</v>
      </c>
      <c r="AB20">
        <v>3.0358362304418801E-3</v>
      </c>
      <c r="AC20">
        <v>8.5876421118247204E-4</v>
      </c>
      <c r="AD20">
        <v>2.03820709040247E-3</v>
      </c>
      <c r="AE20">
        <v>1.0328801700226901E-3</v>
      </c>
      <c r="AF20">
        <v>1.9057385160620101E-3</v>
      </c>
      <c r="AG20">
        <v>1.34799558322522E-2</v>
      </c>
      <c r="AH20">
        <v>1.4428389189144199E-5</v>
      </c>
      <c r="AI20">
        <v>1.67274996412506E-3</v>
      </c>
      <c r="AJ20">
        <v>1.9715960281309701E-3</v>
      </c>
      <c r="AK20">
        <v>2.00522724290858E-3</v>
      </c>
      <c r="AL20">
        <v>2.7862564047791099E-3</v>
      </c>
      <c r="AM20">
        <v>1.6102664421075402E-5</v>
      </c>
      <c r="AN20">
        <v>5.7347723659263196E-4</v>
      </c>
      <c r="AO20">
        <v>7.1225277853201796E-4</v>
      </c>
    </row>
    <row r="21" spans="1:41" x14ac:dyDescent="0.4">
      <c r="A21" t="s">
        <v>49</v>
      </c>
      <c r="B21" t="s">
        <v>47</v>
      </c>
      <c r="C21">
        <v>0.58565209785750805</v>
      </c>
      <c r="D21">
        <v>0.33683972000000001</v>
      </c>
      <c r="E21">
        <v>4.0840869217699198E-6</v>
      </c>
      <c r="F21">
        <v>2.42001109253132E-3</v>
      </c>
      <c r="G21">
        <v>4.11621727653123E-5</v>
      </c>
      <c r="H21">
        <v>1.9095894405569401E-3</v>
      </c>
      <c r="I21">
        <v>7.2651790816820197E-4</v>
      </c>
      <c r="J21">
        <v>2.8490656635451301E-5</v>
      </c>
      <c r="K21">
        <v>1.7623958830454399E-5</v>
      </c>
      <c r="L21">
        <v>3.3095419813962602E-4</v>
      </c>
      <c r="M21">
        <v>2.4081774617593799E-3</v>
      </c>
      <c r="N21">
        <v>2.1513119466293802E-6</v>
      </c>
      <c r="O21">
        <v>1.9166556833590798E-2</v>
      </c>
      <c r="P21">
        <v>5.8535855982126801E-2</v>
      </c>
      <c r="Q21">
        <v>1.52341485400447E-5</v>
      </c>
      <c r="R21">
        <v>1.3804114675952299E-3</v>
      </c>
      <c r="S21">
        <v>1.52024422565378E-2</v>
      </c>
      <c r="T21">
        <v>1.0809096809066901E-3</v>
      </c>
      <c r="U21">
        <v>3.3876021431946401E-3</v>
      </c>
      <c r="V21">
        <v>9.6733800519874805E-2</v>
      </c>
      <c r="W21">
        <v>5.99178530418962E-3</v>
      </c>
      <c r="X21">
        <v>5.4515720577024002E-3</v>
      </c>
      <c r="Y21">
        <v>1.97526506995187E-4</v>
      </c>
      <c r="Z21">
        <v>8.4002564357530205E-3</v>
      </c>
      <c r="AA21">
        <v>1.36144832994889E-5</v>
      </c>
      <c r="AB21">
        <v>6.8462610256957096E-3</v>
      </c>
      <c r="AC21">
        <v>2.0090382731568399E-3</v>
      </c>
      <c r="AD21">
        <v>5.1598025793372698E-3</v>
      </c>
      <c r="AE21">
        <v>2.6075854759443902E-3</v>
      </c>
      <c r="AF21">
        <v>4.8292178360616203E-3</v>
      </c>
      <c r="AG21">
        <v>3.4000284776878303E-2</v>
      </c>
      <c r="AH21">
        <v>2.9252262498474499E-5</v>
      </c>
      <c r="AI21">
        <v>4.2721185111904399E-3</v>
      </c>
      <c r="AJ21">
        <v>5.0241806176912302E-3</v>
      </c>
      <c r="AK21">
        <v>5.0990819258354197E-3</v>
      </c>
      <c r="AL21">
        <v>7.1367349018592796E-3</v>
      </c>
      <c r="AM21">
        <v>3.4106632383403599E-5</v>
      </c>
      <c r="AN21">
        <v>1.1631342999424399E-3</v>
      </c>
      <c r="AO21">
        <v>1.40102229481472E-3</v>
      </c>
    </row>
    <row r="22" spans="1:41" x14ac:dyDescent="0.4">
      <c r="A22" t="s">
        <v>50</v>
      </c>
      <c r="B22" t="s">
        <v>47</v>
      </c>
      <c r="C22">
        <v>0.99486891547359102</v>
      </c>
      <c r="D22">
        <v>0.68940784799999999</v>
      </c>
      <c r="E22">
        <v>8.0426947949434808E-6</v>
      </c>
      <c r="F22">
        <v>4.8189684363973903E-3</v>
      </c>
      <c r="G22">
        <v>7.6782303269775203E-5</v>
      </c>
      <c r="H22">
        <v>3.73521514127108E-3</v>
      </c>
      <c r="I22">
        <v>9.3240088932456798E-4</v>
      </c>
      <c r="J22">
        <v>5.4229404991188601E-5</v>
      </c>
      <c r="K22">
        <v>3.3231450824192797E-5</v>
      </c>
      <c r="L22">
        <v>6.2060189839738397E-4</v>
      </c>
      <c r="M22">
        <v>2.92875551332862E-3</v>
      </c>
      <c r="N22">
        <v>4.1539350822172904E-6</v>
      </c>
      <c r="O22">
        <v>2.3545776333267699E-2</v>
      </c>
      <c r="P22">
        <v>3.3002824088802597E-2</v>
      </c>
      <c r="Q22">
        <v>1.80928092670796E-5</v>
      </c>
      <c r="R22">
        <v>2.1360923756878502E-3</v>
      </c>
      <c r="S22">
        <v>1.2554563364110901E-2</v>
      </c>
      <c r="T22">
        <v>1.1381924171442301E-3</v>
      </c>
      <c r="U22">
        <v>2.9170045843555301E-2</v>
      </c>
      <c r="V22">
        <v>0.92351365662864404</v>
      </c>
      <c r="W22">
        <v>1.3735295798842E-3</v>
      </c>
      <c r="X22">
        <v>1.05388075697685E-2</v>
      </c>
      <c r="Y22">
        <v>3.8280500529219399E-4</v>
      </c>
      <c r="Z22">
        <v>1.6158920606864802E-2</v>
      </c>
      <c r="AA22">
        <v>2.5790244281395099E-5</v>
      </c>
      <c r="AB22">
        <v>1.15727734241145E-2</v>
      </c>
      <c r="AC22">
        <v>3.2809518275208299E-3</v>
      </c>
      <c r="AD22">
        <v>6.8709791799657404E-3</v>
      </c>
      <c r="AE22">
        <v>3.17905308948754E-3</v>
      </c>
      <c r="AF22">
        <v>5.8370762341068798E-3</v>
      </c>
      <c r="AG22">
        <v>4.5048561761523997E-2</v>
      </c>
      <c r="AH22">
        <v>5.4571151709995E-5</v>
      </c>
      <c r="AI22">
        <v>5.1152076173216097E-3</v>
      </c>
      <c r="AJ22">
        <v>5.9687361472897304E-3</v>
      </c>
      <c r="AK22">
        <v>6.0698981350291699E-3</v>
      </c>
      <c r="AL22">
        <v>8.5192825560837203E-3</v>
      </c>
      <c r="AM22">
        <v>6.2210476652599595E-5</v>
      </c>
      <c r="AN22">
        <v>2.1666799751109901E-3</v>
      </c>
      <c r="AO22">
        <v>2.4562066930765799E-3</v>
      </c>
    </row>
    <row r="23" spans="1:41" x14ac:dyDescent="0.4">
      <c r="A23" t="s">
        <v>51</v>
      </c>
      <c r="B23" t="s">
        <v>47</v>
      </c>
      <c r="C23">
        <v>1.9207105382667</v>
      </c>
      <c r="D23">
        <v>0.74350987300000004</v>
      </c>
      <c r="E23">
        <v>1.5093480461772501E-5</v>
      </c>
      <c r="F23">
        <v>9.0389161141859707E-3</v>
      </c>
      <c r="G23">
        <v>8.0453286144556194E-5</v>
      </c>
      <c r="H23">
        <v>3.8935531116157298E-3</v>
      </c>
      <c r="I23">
        <v>8.54398514653069E-4</v>
      </c>
      <c r="J23">
        <v>5.6407341820688999E-5</v>
      </c>
      <c r="K23">
        <v>3.5324821059869199E-5</v>
      </c>
      <c r="L23">
        <v>6.38217623628752E-4</v>
      </c>
      <c r="M23">
        <v>3.8960028321491898E-3</v>
      </c>
      <c r="N23">
        <v>4.2199786991122998E-6</v>
      </c>
      <c r="O23">
        <v>3.1113624473408302E-2</v>
      </c>
      <c r="P23">
        <v>6.7089277699868902E-2</v>
      </c>
      <c r="Q23">
        <v>1.6897073074782198E-5</v>
      </c>
      <c r="R23">
        <v>2.1850646757513499E-3</v>
      </c>
      <c r="S23">
        <v>2.1097410067499298E-2</v>
      </c>
      <c r="T23">
        <v>1.32972156687824E-3</v>
      </c>
      <c r="U23">
        <v>1.28684379275288E-2</v>
      </c>
      <c r="V23">
        <v>0.74539829668919899</v>
      </c>
      <c r="W23">
        <v>1.04177997917936E-3</v>
      </c>
      <c r="X23">
        <v>1.1409422857458201E-2</v>
      </c>
      <c r="Y23">
        <v>3.9293610651872302E-4</v>
      </c>
      <c r="Z23">
        <v>1.6742967267800099E-2</v>
      </c>
      <c r="AA23">
        <v>2.6929447526111901E-5</v>
      </c>
      <c r="AB23">
        <v>1.23305834662777E-2</v>
      </c>
      <c r="AC23">
        <v>3.79276056288243E-3</v>
      </c>
      <c r="AD23">
        <v>8.6390205842988392E-3</v>
      </c>
      <c r="AE23">
        <v>4.2002721317991303E-3</v>
      </c>
      <c r="AF23">
        <v>7.8310356722379598E-3</v>
      </c>
      <c r="AG23">
        <v>5.7504421187124601E-2</v>
      </c>
      <c r="AH23">
        <v>5.69216588432614E-5</v>
      </c>
      <c r="AI23">
        <v>6.9083158492072496E-3</v>
      </c>
      <c r="AJ23">
        <v>8.14430755229518E-3</v>
      </c>
      <c r="AK23">
        <v>8.2694067443645006E-3</v>
      </c>
      <c r="AL23">
        <v>1.1536104847139799E-2</v>
      </c>
      <c r="AM23">
        <v>6.5597135380033493E-5</v>
      </c>
      <c r="AN23">
        <v>2.2141352668827601E-3</v>
      </c>
      <c r="AO23">
        <v>2.4317754039970001E-3</v>
      </c>
    </row>
    <row r="24" spans="1:41" x14ac:dyDescent="0.4">
      <c r="A24" t="s">
        <v>52</v>
      </c>
      <c r="B24" t="s">
        <v>47</v>
      </c>
      <c r="C24">
        <v>2.9162588202141699</v>
      </c>
      <c r="D24">
        <v>1.8527243870000001</v>
      </c>
      <c r="E24">
        <v>1.56704506052859E-5</v>
      </c>
      <c r="F24">
        <v>9.4227613593675305E-3</v>
      </c>
      <c r="G24">
        <v>3.1826980925954101E-5</v>
      </c>
      <c r="H24">
        <v>1.6473096520284499E-3</v>
      </c>
      <c r="I24">
        <v>3.7268896863011203E-4</v>
      </c>
      <c r="J24">
        <v>2.24943474978556E-5</v>
      </c>
      <c r="K24">
        <v>1.41242430238939E-5</v>
      </c>
      <c r="L24">
        <v>2.5602599336960701E-4</v>
      </c>
      <c r="M24">
        <v>1.4613810383268899E-3</v>
      </c>
      <c r="N24">
        <v>1.6031054716587299E-6</v>
      </c>
      <c r="O24">
        <v>1.17063708905849E-2</v>
      </c>
      <c r="P24">
        <v>7.88790124861663E-3</v>
      </c>
      <c r="Q24">
        <v>7.2175787721835798E-6</v>
      </c>
      <c r="R24">
        <v>9.1677981039535797E-4</v>
      </c>
      <c r="S24">
        <v>4.0639734008026899E-3</v>
      </c>
      <c r="T24">
        <v>4.6593107566139999E-4</v>
      </c>
      <c r="U24">
        <v>1.89597420729265E-3</v>
      </c>
      <c r="V24">
        <v>0.19352345968645901</v>
      </c>
      <c r="W24">
        <v>2.3763806813168402E-3</v>
      </c>
      <c r="X24">
        <v>4.6372480927968701E-3</v>
      </c>
      <c r="Y24">
        <v>1.5161419724301199E-4</v>
      </c>
      <c r="Z24">
        <v>6.6623702867841103E-3</v>
      </c>
      <c r="AA24">
        <v>1.0674261606664299E-5</v>
      </c>
      <c r="AB24">
        <v>5.2056571485929503E-3</v>
      </c>
      <c r="AC24">
        <v>1.56990605853665E-3</v>
      </c>
      <c r="AD24">
        <v>3.41048311238719E-3</v>
      </c>
      <c r="AE24">
        <v>1.59863060800084E-3</v>
      </c>
      <c r="AF24">
        <v>2.9346091596698198E-3</v>
      </c>
      <c r="AG24">
        <v>2.2441699199767601E-2</v>
      </c>
      <c r="AH24">
        <v>2.2416000914233001E-5</v>
      </c>
      <c r="AI24">
        <v>2.5776500850610701E-3</v>
      </c>
      <c r="AJ24">
        <v>3.0481404576391102E-3</v>
      </c>
      <c r="AK24">
        <v>3.08213418957983E-3</v>
      </c>
      <c r="AL24">
        <v>4.2984702363280296E-3</v>
      </c>
      <c r="AM24">
        <v>2.5903953737040799E-5</v>
      </c>
      <c r="AN24">
        <v>9.5112489894126596E-4</v>
      </c>
      <c r="AO24">
        <v>1.16653295914751E-3</v>
      </c>
    </row>
    <row r="25" spans="1:41" x14ac:dyDescent="0.4">
      <c r="A25" t="s">
        <v>53</v>
      </c>
      <c r="B25" t="s">
        <v>47</v>
      </c>
      <c r="C25">
        <v>0.94976196896563403</v>
      </c>
      <c r="D25">
        <v>0.65559142000000004</v>
      </c>
      <c r="E25">
        <v>6.2052897624208403E-6</v>
      </c>
      <c r="F25">
        <v>3.717635859962E-3</v>
      </c>
      <c r="G25">
        <v>3.1860348928966798E-5</v>
      </c>
      <c r="H25">
        <v>1.4887420137212901E-3</v>
      </c>
      <c r="I25">
        <v>3.5503342568348801E-4</v>
      </c>
      <c r="J25">
        <v>2.20821145475762E-5</v>
      </c>
      <c r="K25">
        <v>1.35619185646233E-5</v>
      </c>
      <c r="L25">
        <v>2.55748265699161E-4</v>
      </c>
      <c r="M25">
        <v>1.3972013157618399E-3</v>
      </c>
      <c r="N25">
        <v>1.7349932698425599E-6</v>
      </c>
      <c r="O25">
        <v>1.1180197205272E-2</v>
      </c>
      <c r="P25">
        <v>7.6142629222876899E-3</v>
      </c>
      <c r="Q25">
        <v>6.8619728423009399E-6</v>
      </c>
      <c r="R25">
        <v>8.8873236601313304E-4</v>
      </c>
      <c r="S25">
        <v>1.2333406200148099E-2</v>
      </c>
      <c r="T25">
        <v>4.2164833106743898E-4</v>
      </c>
      <c r="U25">
        <v>7.4423930885492802E-4</v>
      </c>
      <c r="V25">
        <v>5.2597953520563498E-2</v>
      </c>
      <c r="W25">
        <v>3.8639667002812001E-4</v>
      </c>
      <c r="X25">
        <v>4.2050152013324502E-3</v>
      </c>
      <c r="Y25">
        <v>1.5766153491390001E-4</v>
      </c>
      <c r="Z25">
        <v>6.5476406181347703E-3</v>
      </c>
      <c r="AA25">
        <v>1.05723569735835E-5</v>
      </c>
      <c r="AB25">
        <v>4.7911117851583297E-3</v>
      </c>
      <c r="AC25">
        <v>1.34237612477925E-3</v>
      </c>
      <c r="AD25">
        <v>3.2165745905859398E-3</v>
      </c>
      <c r="AE25">
        <v>1.51014647284727E-3</v>
      </c>
      <c r="AF25">
        <v>2.7873009574809998E-3</v>
      </c>
      <c r="AG25">
        <v>2.0943634442357799E-2</v>
      </c>
      <c r="AH25">
        <v>2.2722252198930299E-5</v>
      </c>
      <c r="AI25">
        <v>2.4521725095441298E-3</v>
      </c>
      <c r="AJ25">
        <v>2.8601129916908702E-3</v>
      </c>
      <c r="AK25">
        <v>2.91120434728737E-3</v>
      </c>
      <c r="AL25">
        <v>4.0912427604673403E-3</v>
      </c>
      <c r="AM25">
        <v>2.6123662030480099E-5</v>
      </c>
      <c r="AN25">
        <v>8.6976783470855696E-4</v>
      </c>
      <c r="AO25">
        <v>9.4116626908845704E-4</v>
      </c>
    </row>
    <row r="26" spans="1:41" x14ac:dyDescent="0.4">
      <c r="A26" t="s">
        <v>54</v>
      </c>
      <c r="B26" t="s">
        <v>47</v>
      </c>
      <c r="C26">
        <v>0.417624848503093</v>
      </c>
      <c r="D26">
        <v>0.26444620299999999</v>
      </c>
      <c r="E26">
        <v>6.2598176060479796E-6</v>
      </c>
      <c r="F26">
        <v>3.7461760806528099E-3</v>
      </c>
      <c r="G26">
        <v>9.3098715092664698E-5</v>
      </c>
      <c r="H26">
        <v>4.8857927357856303E-3</v>
      </c>
      <c r="I26">
        <v>1.13704757285112E-3</v>
      </c>
      <c r="J26">
        <v>6.81888763623564E-5</v>
      </c>
      <c r="K26">
        <v>4.14749547019653E-5</v>
      </c>
      <c r="L26">
        <v>7.6431266579422797E-4</v>
      </c>
      <c r="M26">
        <v>4.0215604521936597E-3</v>
      </c>
      <c r="N26">
        <v>4.9498309293467299E-6</v>
      </c>
      <c r="O26">
        <v>3.2207557287515502E-2</v>
      </c>
      <c r="P26">
        <v>3.5525816599352403E-2</v>
      </c>
      <c r="Q26">
        <v>2.0864608189789301E-5</v>
      </c>
      <c r="R26">
        <v>2.58255534452445E-3</v>
      </c>
      <c r="S26">
        <v>1.14248623416131E-2</v>
      </c>
      <c r="T26">
        <v>1.29613912601179E-3</v>
      </c>
      <c r="U26">
        <v>2.9608947683330399E-2</v>
      </c>
      <c r="V26">
        <v>0.42394512592672301</v>
      </c>
      <c r="W26">
        <v>3.7189351636082598E-3</v>
      </c>
      <c r="X26">
        <v>1.3686979956909E-2</v>
      </c>
      <c r="Y26">
        <v>4.6795444816137398E-4</v>
      </c>
      <c r="Z26">
        <v>2.0510538737755699E-2</v>
      </c>
      <c r="AA26">
        <v>3.1872826395623003E-5</v>
      </c>
      <c r="AB26">
        <v>1.32564758123783E-2</v>
      </c>
      <c r="AC26">
        <v>4.1563328398750597E-3</v>
      </c>
      <c r="AD26">
        <v>8.4452987877145693E-3</v>
      </c>
      <c r="AE26">
        <v>4.3266906487402302E-3</v>
      </c>
      <c r="AF26">
        <v>8.0306776340148406E-3</v>
      </c>
      <c r="AG26">
        <v>5.6066385544340902E-2</v>
      </c>
      <c r="AH26">
        <v>6.5644015766295804E-5</v>
      </c>
      <c r="AI26">
        <v>7.08273343042886E-3</v>
      </c>
      <c r="AJ26">
        <v>8.2880792853559596E-3</v>
      </c>
      <c r="AK26">
        <v>8.4339372933706705E-3</v>
      </c>
      <c r="AL26">
        <v>1.1792597037520501E-2</v>
      </c>
      <c r="AM26">
        <v>7.3215708766378497E-5</v>
      </c>
      <c r="AN26">
        <v>2.7164922183685902E-3</v>
      </c>
      <c r="AO26">
        <v>3.1345696579786102E-3</v>
      </c>
    </row>
    <row r="27" spans="1:41" x14ac:dyDescent="0.4">
      <c r="A27" t="s">
        <v>55</v>
      </c>
      <c r="B27" t="s">
        <v>47</v>
      </c>
      <c r="C27">
        <v>2.0975116340036699</v>
      </c>
      <c r="D27">
        <v>1.3645853209000001</v>
      </c>
      <c r="E27">
        <v>1.82929511045576E-5</v>
      </c>
      <c r="F27">
        <v>1.09943143841463E-2</v>
      </c>
      <c r="G27">
        <v>8.7599214380693193E-6</v>
      </c>
      <c r="H27">
        <v>3.1689001703523001E-4</v>
      </c>
      <c r="I27">
        <v>8.6888343604730401E-5</v>
      </c>
      <c r="J27">
        <v>5.6420259178531301E-6</v>
      </c>
      <c r="K27">
        <v>3.5162081174741301E-6</v>
      </c>
      <c r="L27">
        <v>6.9649494457223697E-5</v>
      </c>
      <c r="M27">
        <v>7.27319029613368E-4</v>
      </c>
      <c r="N27">
        <v>4.8273072248337005E-7</v>
      </c>
      <c r="O27">
        <v>5.7291991515928597E-3</v>
      </c>
      <c r="P27">
        <v>1.79897267677743E-2</v>
      </c>
      <c r="Q27">
        <v>2.38054374131594E-6</v>
      </c>
      <c r="R27">
        <v>3.2270034003645102E-4</v>
      </c>
      <c r="S27">
        <v>1.22171905658386E-3</v>
      </c>
      <c r="T27">
        <v>1.6175127685822601E-4</v>
      </c>
      <c r="U27">
        <v>5.7627372930410996E-3</v>
      </c>
      <c r="V27">
        <v>0.185410313840674</v>
      </c>
      <c r="W27">
        <v>3.3875922773393799E-4</v>
      </c>
      <c r="X27">
        <v>9.3383242004086895E-4</v>
      </c>
      <c r="Y27">
        <v>4.21470425262653E-5</v>
      </c>
      <c r="Z27">
        <v>1.62456363875371E-3</v>
      </c>
      <c r="AA27">
        <v>2.7770993660098202E-6</v>
      </c>
      <c r="AB27">
        <v>1.6668661449367899E-3</v>
      </c>
      <c r="AC27">
        <v>4.3223133066975101E-4</v>
      </c>
      <c r="AD27">
        <v>1.41950878852216E-3</v>
      </c>
      <c r="AE27">
        <v>7.7235126901771198E-4</v>
      </c>
      <c r="AF27">
        <v>1.45994598101582E-3</v>
      </c>
      <c r="AG27">
        <v>9.6814331745711402E-3</v>
      </c>
      <c r="AH27">
        <v>6.3335241020361302E-6</v>
      </c>
      <c r="AI27">
        <v>1.3042972021563601E-3</v>
      </c>
      <c r="AJ27">
        <v>1.5292116212816901E-3</v>
      </c>
      <c r="AK27">
        <v>1.55549996959668E-3</v>
      </c>
      <c r="AL27">
        <v>2.19069569915134E-3</v>
      </c>
      <c r="AM27">
        <v>7.6800448431173796E-6</v>
      </c>
      <c r="AN27">
        <v>2.2130369412512899E-4</v>
      </c>
      <c r="AO27">
        <v>2.43195642470158E-4</v>
      </c>
    </row>
    <row r="28" spans="1:41" x14ac:dyDescent="0.4">
      <c r="A28" t="s">
        <v>56</v>
      </c>
      <c r="B28" t="s">
        <v>47</v>
      </c>
      <c r="C28">
        <v>0.490250773322356</v>
      </c>
      <c r="D28">
        <v>0.24597833</v>
      </c>
      <c r="E28">
        <v>1.7212109341967901E-6</v>
      </c>
      <c r="F28">
        <v>1.0184125553327E-3</v>
      </c>
      <c r="G28">
        <v>2.4698429895348099E-5</v>
      </c>
      <c r="H28">
        <v>1.18262283789295E-3</v>
      </c>
      <c r="I28">
        <v>2.7539163200587102E-4</v>
      </c>
      <c r="J28">
        <v>1.7256818137768499E-5</v>
      </c>
      <c r="K28">
        <v>1.0747173666176099E-5</v>
      </c>
      <c r="L28">
        <v>1.98070121281375E-4</v>
      </c>
      <c r="M28">
        <v>1.18834306748796E-3</v>
      </c>
      <c r="N28">
        <v>1.26990581215014E-6</v>
      </c>
      <c r="O28">
        <v>9.5026827511997102E-3</v>
      </c>
      <c r="P28">
        <v>6.8857815334530999E-3</v>
      </c>
      <c r="Q28">
        <v>5.36873006339445E-6</v>
      </c>
      <c r="R28">
        <v>7.0333715847178404E-4</v>
      </c>
      <c r="S28">
        <v>2.5409495133635099E-3</v>
      </c>
      <c r="T28">
        <v>3.46425437190421E-4</v>
      </c>
      <c r="U28">
        <v>1.71970235577516E-3</v>
      </c>
      <c r="V28">
        <v>4.99884383788224E-2</v>
      </c>
      <c r="W28">
        <v>2.1156892522833301E-3</v>
      </c>
      <c r="X28">
        <v>3.3437339362094001E-3</v>
      </c>
      <c r="Y28">
        <v>1.18214296162159E-4</v>
      </c>
      <c r="Z28">
        <v>5.0921770238212902E-3</v>
      </c>
      <c r="AA28">
        <v>8.2214088925405792E-6</v>
      </c>
      <c r="AB28">
        <v>4.0756419529498801E-3</v>
      </c>
      <c r="AC28">
        <v>1.1357084606196501E-3</v>
      </c>
      <c r="AD28">
        <v>2.7618332867044401E-3</v>
      </c>
      <c r="AE28">
        <v>1.29630462228819E-3</v>
      </c>
      <c r="AF28">
        <v>2.38434506380887E-3</v>
      </c>
      <c r="AG28">
        <v>1.8108949430143899E-2</v>
      </c>
      <c r="AH28">
        <v>1.7492499088752501E-5</v>
      </c>
      <c r="AI28">
        <v>2.0966938961161801E-3</v>
      </c>
      <c r="AJ28">
        <v>2.4707450093445901E-3</v>
      </c>
      <c r="AK28">
        <v>2.50317603048729E-3</v>
      </c>
      <c r="AL28">
        <v>3.5003338911922298E-3</v>
      </c>
      <c r="AM28">
        <v>2.0357172293328799E-5</v>
      </c>
      <c r="AN28">
        <v>7.0762741736433402E-4</v>
      </c>
      <c r="AO28">
        <v>8.55755861561689E-4</v>
      </c>
    </row>
    <row r="29" spans="1:41" x14ac:dyDescent="0.4">
      <c r="A29" t="s">
        <v>57</v>
      </c>
      <c r="B29" t="s">
        <v>47</v>
      </c>
      <c r="C29">
        <v>0.57442571267470099</v>
      </c>
      <c r="D29">
        <v>0.444331741</v>
      </c>
      <c r="E29">
        <v>4.8352264123897499E-6</v>
      </c>
      <c r="F29">
        <v>2.88505009243734E-3</v>
      </c>
      <c r="G29">
        <v>3.4720042124178901E-5</v>
      </c>
      <c r="H29">
        <v>1.84058873286218E-3</v>
      </c>
      <c r="I29">
        <v>4.0805994420860801E-4</v>
      </c>
      <c r="J29">
        <v>2.4764202771026199E-5</v>
      </c>
      <c r="K29">
        <v>1.53006254609956E-5</v>
      </c>
      <c r="L29">
        <v>2.8338686589364802E-4</v>
      </c>
      <c r="M29">
        <v>1.7056734314077899E-3</v>
      </c>
      <c r="N29">
        <v>1.7831852793019399E-6</v>
      </c>
      <c r="O29">
        <v>1.36115969469874E-2</v>
      </c>
      <c r="P29">
        <v>2.1326459436786498E-2</v>
      </c>
      <c r="Q29">
        <v>7.7499041539060994E-6</v>
      </c>
      <c r="R29">
        <v>9.8696124525279503E-4</v>
      </c>
      <c r="S29">
        <v>3.4629297184696501E-3</v>
      </c>
      <c r="T29">
        <v>5.0431151124796195E-4</v>
      </c>
      <c r="U29">
        <v>6.3443463181449902E-3</v>
      </c>
      <c r="V29">
        <v>0.37349101515170702</v>
      </c>
      <c r="W29">
        <v>2.3781980584624898E-3</v>
      </c>
      <c r="X29">
        <v>5.0024892498580003E-3</v>
      </c>
      <c r="Y29">
        <v>1.6771520952807201E-4</v>
      </c>
      <c r="Z29">
        <v>7.35857954352012E-3</v>
      </c>
      <c r="AA29">
        <v>1.1699476674791499E-5</v>
      </c>
      <c r="AB29">
        <v>5.5930927622173804E-3</v>
      </c>
      <c r="AC29">
        <v>1.61037744451011E-3</v>
      </c>
      <c r="AD29">
        <v>3.66451791555338E-3</v>
      </c>
      <c r="AE29">
        <v>1.8451492340086099E-3</v>
      </c>
      <c r="AF29">
        <v>3.41782694230544E-3</v>
      </c>
      <c r="AG29">
        <v>2.4452786109509399E-2</v>
      </c>
      <c r="AH29">
        <v>2.4548224675631699E-5</v>
      </c>
      <c r="AI29">
        <v>3.0139737219050402E-3</v>
      </c>
      <c r="AJ29">
        <v>3.5464550163522802E-3</v>
      </c>
      <c r="AK29">
        <v>3.5975342267100799E-3</v>
      </c>
      <c r="AL29">
        <v>5.0290015714881198E-3</v>
      </c>
      <c r="AM29">
        <v>2.8065661060491899E-5</v>
      </c>
      <c r="AN29">
        <v>1.03889586721462E-3</v>
      </c>
      <c r="AO29">
        <v>1.2160393432533599E-3</v>
      </c>
    </row>
    <row r="30" spans="1:41" x14ac:dyDescent="0.4">
      <c r="A30" t="s">
        <v>58</v>
      </c>
      <c r="B30" t="s">
        <v>47</v>
      </c>
      <c r="C30">
        <v>1.06304499577984</v>
      </c>
      <c r="D30">
        <v>0.56192311699999997</v>
      </c>
      <c r="E30">
        <v>6.8380284077201201E-6</v>
      </c>
      <c r="F30">
        <v>4.0684479098638303E-3</v>
      </c>
      <c r="G30">
        <v>3.2393960008276697E-5</v>
      </c>
      <c r="H30">
        <v>1.75395267869943E-3</v>
      </c>
      <c r="I30">
        <v>3.6231755597309202E-4</v>
      </c>
      <c r="J30">
        <v>2.32160187574478E-5</v>
      </c>
      <c r="K30">
        <v>1.45342865462324E-5</v>
      </c>
      <c r="L30">
        <v>2.6109273131199099E-4</v>
      </c>
      <c r="M30">
        <v>1.3399895342398401E-3</v>
      </c>
      <c r="N30">
        <v>1.65428877859942E-6</v>
      </c>
      <c r="O30">
        <v>1.0748609308348299E-2</v>
      </c>
      <c r="P30">
        <v>7.6755129054271601E-3</v>
      </c>
      <c r="Q30">
        <v>6.7846206359839099E-6</v>
      </c>
      <c r="R30">
        <v>8.6499082731364798E-4</v>
      </c>
      <c r="S30">
        <v>3.9192982613745096E-3</v>
      </c>
      <c r="T30">
        <v>4.4604975388145901E-4</v>
      </c>
      <c r="U30">
        <v>6.2454013429238103E-3</v>
      </c>
      <c r="V30">
        <v>0.18964905912123201</v>
      </c>
      <c r="W30">
        <v>2.22673401259391E-3</v>
      </c>
      <c r="X30">
        <v>4.9391734619952804E-3</v>
      </c>
      <c r="Y30">
        <v>1.5732456677411999E-4</v>
      </c>
      <c r="Z30">
        <v>6.9287025154937997E-3</v>
      </c>
      <c r="AA30">
        <v>1.09723164628996E-5</v>
      </c>
      <c r="AB30">
        <v>4.9887960743343002E-3</v>
      </c>
      <c r="AC30">
        <v>1.58512192253238E-3</v>
      </c>
      <c r="AD30">
        <v>3.0827963139063701E-3</v>
      </c>
      <c r="AE30">
        <v>1.4607646246879E-3</v>
      </c>
      <c r="AF30">
        <v>2.6867313048713798E-3</v>
      </c>
      <c r="AG30">
        <v>2.0592900896714301E-2</v>
      </c>
      <c r="AH30">
        <v>2.27654605108867E-5</v>
      </c>
      <c r="AI30">
        <v>2.3579387904973399E-3</v>
      </c>
      <c r="AJ30">
        <v>2.7848959985691999E-3</v>
      </c>
      <c r="AK30">
        <v>2.8181120760042999E-3</v>
      </c>
      <c r="AL30">
        <v>3.9265245911722603E-3</v>
      </c>
      <c r="AM30">
        <v>2.5889459001937999E-5</v>
      </c>
      <c r="AN30">
        <v>9.7311880991223605E-4</v>
      </c>
      <c r="AO30">
        <v>1.14467799026942E-3</v>
      </c>
    </row>
    <row r="31" spans="1:41" x14ac:dyDescent="0.4">
      <c r="A31" t="s">
        <v>59</v>
      </c>
      <c r="B31" t="s">
        <v>47</v>
      </c>
      <c r="C31">
        <v>1.01339011912625</v>
      </c>
      <c r="D31">
        <v>0.72352608699999998</v>
      </c>
      <c r="E31">
        <v>6.3050244517122002E-6</v>
      </c>
      <c r="F31">
        <v>3.7989287200472302E-3</v>
      </c>
      <c r="G31">
        <v>3.70162450191E-5</v>
      </c>
      <c r="H31">
        <v>1.94850168233533E-3</v>
      </c>
      <c r="I31">
        <v>4.1782858818094901E-4</v>
      </c>
      <c r="J31">
        <v>2.5516734283314302E-5</v>
      </c>
      <c r="K31">
        <v>1.6141397256552899E-5</v>
      </c>
      <c r="L31">
        <v>2.9212478791824399E-4</v>
      </c>
      <c r="M31">
        <v>1.7095930335595201E-3</v>
      </c>
      <c r="N31">
        <v>1.9515927836414702E-6</v>
      </c>
      <c r="O31">
        <v>1.36342821324641E-2</v>
      </c>
      <c r="P31">
        <v>5.62874964510004E-3</v>
      </c>
      <c r="Q31">
        <v>8.1870010409912099E-6</v>
      </c>
      <c r="R31">
        <v>1.04862213669716E-3</v>
      </c>
      <c r="S31">
        <v>4.5496348387434301E-3</v>
      </c>
      <c r="T31">
        <v>5.3414282957995099E-4</v>
      </c>
      <c r="U31">
        <v>6.4000956024912797E-3</v>
      </c>
      <c r="V31">
        <v>0.37084542579942198</v>
      </c>
      <c r="W31">
        <v>6.8950994289422097E-4</v>
      </c>
      <c r="X31">
        <v>5.4737986546470399E-3</v>
      </c>
      <c r="Y31">
        <v>1.7988187224456201E-4</v>
      </c>
      <c r="Z31">
        <v>7.5758255045935297E-3</v>
      </c>
      <c r="AA31">
        <v>1.2273069287878301E-5</v>
      </c>
      <c r="AB31">
        <v>5.7151618841280397E-3</v>
      </c>
      <c r="AC31">
        <v>1.8301896160819299E-3</v>
      </c>
      <c r="AD31">
        <v>3.9193933219284303E-3</v>
      </c>
      <c r="AE31">
        <v>1.8496703226429101E-3</v>
      </c>
      <c r="AF31">
        <v>3.4204553056599199E-3</v>
      </c>
      <c r="AG31">
        <v>2.5812119172529801E-2</v>
      </c>
      <c r="AH31">
        <v>2.6168859197490801E-5</v>
      </c>
      <c r="AI31">
        <v>3.01621483381749E-3</v>
      </c>
      <c r="AJ31">
        <v>3.5452236014799298E-3</v>
      </c>
      <c r="AK31">
        <v>3.5957498270851899E-3</v>
      </c>
      <c r="AL31">
        <v>5.03056104505702E-3</v>
      </c>
      <c r="AM31">
        <v>3.0108120063181301E-5</v>
      </c>
      <c r="AN31">
        <v>1.10451185306766E-3</v>
      </c>
      <c r="AO31">
        <v>1.2361149503260799E-3</v>
      </c>
    </row>
    <row r="32" spans="1:41" x14ac:dyDescent="0.4">
      <c r="A32" t="s">
        <v>60</v>
      </c>
      <c r="B32" t="s">
        <v>47</v>
      </c>
      <c r="C32">
        <v>1.27114561288428</v>
      </c>
      <c r="D32">
        <v>0.78563957100000004</v>
      </c>
      <c r="E32">
        <v>7.1365139348557601E-6</v>
      </c>
      <c r="F32">
        <v>4.3381595667335397E-3</v>
      </c>
      <c r="G32">
        <v>1.3005950493646701E-5</v>
      </c>
      <c r="H32">
        <v>8.1069280336181697E-4</v>
      </c>
      <c r="I32">
        <v>1.41167141120938E-4</v>
      </c>
      <c r="J32">
        <v>9.3943245009382003E-6</v>
      </c>
      <c r="K32">
        <v>6.0975799854266103E-6</v>
      </c>
      <c r="L32">
        <v>1.0421909513524E-4</v>
      </c>
      <c r="M32">
        <v>5.5244415861522905E-4</v>
      </c>
      <c r="N32">
        <v>6.1098955821888801E-7</v>
      </c>
      <c r="O32">
        <v>4.3910819114482101E-3</v>
      </c>
      <c r="P32">
        <v>1.95003936708209E-3</v>
      </c>
      <c r="Q32">
        <v>2.4673091665226698E-6</v>
      </c>
      <c r="R32">
        <v>3.1469408029922698E-4</v>
      </c>
      <c r="S32">
        <v>1.2019423204803E-3</v>
      </c>
      <c r="T32">
        <v>1.54894561146558E-4</v>
      </c>
      <c r="U32">
        <v>3.94293572721495E-4</v>
      </c>
      <c r="V32">
        <v>3.9069328019876899E-2</v>
      </c>
      <c r="W32">
        <v>2.15023655963042E-4</v>
      </c>
      <c r="X32">
        <v>2.27032864102562E-3</v>
      </c>
      <c r="Y32">
        <v>6.0638405971653102E-5</v>
      </c>
      <c r="Z32">
        <v>2.8004155890387402E-3</v>
      </c>
      <c r="AA32">
        <v>4.4372232519995203E-6</v>
      </c>
      <c r="AB32">
        <v>2.1163103685913499E-3</v>
      </c>
      <c r="AC32">
        <v>7.2849992417418398E-4</v>
      </c>
      <c r="AD32">
        <v>1.1463215300278201E-3</v>
      </c>
      <c r="AE32">
        <v>6.0019994222834498E-4</v>
      </c>
      <c r="AF32">
        <v>1.1102144099163699E-3</v>
      </c>
      <c r="AG32">
        <v>8.1426497003546892E-3</v>
      </c>
      <c r="AH32">
        <v>9.0174793925657293E-6</v>
      </c>
      <c r="AI32">
        <v>9.7760656143615495E-4</v>
      </c>
      <c r="AJ32">
        <v>1.16920839678789E-3</v>
      </c>
      <c r="AK32">
        <v>1.1736263981950901E-3</v>
      </c>
      <c r="AL32">
        <v>1.6285028587936601E-3</v>
      </c>
      <c r="AM32">
        <v>1.0296117595388599E-5</v>
      </c>
      <c r="AN32">
        <v>4.2630242021076699E-4</v>
      </c>
      <c r="AO32">
        <v>5.2628535181245897E-4</v>
      </c>
    </row>
    <row r="33" spans="1:41" x14ac:dyDescent="0.4">
      <c r="A33" t="s">
        <v>61</v>
      </c>
      <c r="B33" t="s">
        <v>47</v>
      </c>
      <c r="C33">
        <v>0.52493846606908801</v>
      </c>
      <c r="D33">
        <v>0.44918946999999998</v>
      </c>
      <c r="E33">
        <v>2.5025390455081798E-6</v>
      </c>
      <c r="F33">
        <v>1.51423537028139E-3</v>
      </c>
      <c r="G33">
        <v>2.1955824902541801E-5</v>
      </c>
      <c r="H33">
        <v>1.25128196717517E-3</v>
      </c>
      <c r="I33">
        <v>2.3414405525013299E-4</v>
      </c>
      <c r="J33">
        <v>1.5435694113693E-5</v>
      </c>
      <c r="K33">
        <v>9.8568682205165401E-6</v>
      </c>
      <c r="L33">
        <v>1.7595795598357E-4</v>
      </c>
      <c r="M33">
        <v>8.67779530632577E-4</v>
      </c>
      <c r="N33">
        <v>1.08564897898017E-6</v>
      </c>
      <c r="O33">
        <v>6.9726587262397199E-3</v>
      </c>
      <c r="P33">
        <v>6.1533368544581801E-3</v>
      </c>
      <c r="Q33">
        <v>4.4791353086892102E-6</v>
      </c>
      <c r="R33">
        <v>5.6953992703478605E-4</v>
      </c>
      <c r="S33">
        <v>2.0338057800969099E-3</v>
      </c>
      <c r="T33">
        <v>2.7731246008912402E-4</v>
      </c>
      <c r="U33">
        <v>6.0660694430506598E-4</v>
      </c>
      <c r="V33">
        <v>0.18724717728359899</v>
      </c>
      <c r="W33">
        <v>3.1680506587689598E-4</v>
      </c>
      <c r="X33">
        <v>3.4673558652643099E-3</v>
      </c>
      <c r="Y33">
        <v>1.03363659440316E-4</v>
      </c>
      <c r="Z33">
        <v>4.5712803002800704E-3</v>
      </c>
      <c r="AA33">
        <v>7.37165245244687E-6</v>
      </c>
      <c r="AB33">
        <v>3.59933956978089E-3</v>
      </c>
      <c r="AC33">
        <v>1.12261398045969E-3</v>
      </c>
      <c r="AD33">
        <v>2.0123139791132401E-3</v>
      </c>
      <c r="AE33">
        <v>9.5441676606010904E-4</v>
      </c>
      <c r="AF33">
        <v>1.7433050981533001E-3</v>
      </c>
      <c r="AG33">
        <v>1.3521538465645799E-2</v>
      </c>
      <c r="AH33">
        <v>1.5433163234321499E-5</v>
      </c>
      <c r="AI33">
        <v>1.52246407061081E-3</v>
      </c>
      <c r="AJ33">
        <v>1.8066175731099401E-3</v>
      </c>
      <c r="AK33">
        <v>1.8220731911572101E-3</v>
      </c>
      <c r="AL33">
        <v>2.5360398395212801E-3</v>
      </c>
      <c r="AM33">
        <v>1.7822324393623101E-5</v>
      </c>
      <c r="AN33">
        <v>6.7048894743206705E-4</v>
      </c>
      <c r="AO33">
        <v>7.6855649805834597E-4</v>
      </c>
    </row>
    <row r="34" spans="1:41" x14ac:dyDescent="0.4">
      <c r="A34" t="s">
        <v>62</v>
      </c>
      <c r="B34" t="s">
        <v>47</v>
      </c>
      <c r="C34">
        <v>0.63125136546819405</v>
      </c>
      <c r="D34">
        <v>0.38166570999999999</v>
      </c>
      <c r="E34">
        <v>4.2733316718178099E-6</v>
      </c>
      <c r="F34">
        <v>2.55976747008865E-3</v>
      </c>
      <c r="G34">
        <v>2.2172140196058701E-5</v>
      </c>
      <c r="H34">
        <v>1.1308274934173201E-3</v>
      </c>
      <c r="I34">
        <v>2.4915077674858099E-4</v>
      </c>
      <c r="J34">
        <v>1.6129880461273301E-5</v>
      </c>
      <c r="K34">
        <v>9.9480778716476308E-6</v>
      </c>
      <c r="L34">
        <v>1.8126689266552499E-4</v>
      </c>
      <c r="M34">
        <v>9.6673679772402903E-4</v>
      </c>
      <c r="N34">
        <v>1.12195062827172E-6</v>
      </c>
      <c r="O34">
        <v>7.78959140077695E-3</v>
      </c>
      <c r="P34">
        <v>1.9550988486442801E-2</v>
      </c>
      <c r="Q34">
        <v>4.78557316739214E-6</v>
      </c>
      <c r="R34">
        <v>6.20650321894555E-4</v>
      </c>
      <c r="S34">
        <v>3.1059854645599902E-3</v>
      </c>
      <c r="T34">
        <v>3.05612885302196E-4</v>
      </c>
      <c r="U34">
        <v>6.0354019647718103E-3</v>
      </c>
      <c r="V34">
        <v>0.18784484048178601</v>
      </c>
      <c r="W34">
        <v>2.2365680516661002E-3</v>
      </c>
      <c r="X34">
        <v>3.1941265868947999E-3</v>
      </c>
      <c r="Y34">
        <v>1.07599681939177E-4</v>
      </c>
      <c r="Z34">
        <v>4.80677501458396E-3</v>
      </c>
      <c r="AA34">
        <v>7.5510146902073502E-6</v>
      </c>
      <c r="AB34">
        <v>3.5634071099627002E-3</v>
      </c>
      <c r="AC34">
        <v>1.04268196537447E-3</v>
      </c>
      <c r="AD34">
        <v>2.25188111582022E-3</v>
      </c>
      <c r="AE34">
        <v>1.06434781728443E-3</v>
      </c>
      <c r="AF34">
        <v>1.94679610919049E-3</v>
      </c>
      <c r="AG34">
        <v>1.4785784717262501E-2</v>
      </c>
      <c r="AH34">
        <v>1.55942505329141E-5</v>
      </c>
      <c r="AI34">
        <v>1.7033351401338E-3</v>
      </c>
      <c r="AJ34">
        <v>2.0170297441354998E-3</v>
      </c>
      <c r="AK34">
        <v>2.04152706419244E-3</v>
      </c>
      <c r="AL34">
        <v>2.8383343171310099E-3</v>
      </c>
      <c r="AM34">
        <v>1.77746473702317E-5</v>
      </c>
      <c r="AN34">
        <v>6.5019793272085805E-4</v>
      </c>
      <c r="AO34">
        <v>8.0508520125685502E-4</v>
      </c>
    </row>
    <row r="35" spans="1:41" x14ac:dyDescent="0.4">
      <c r="A35" t="s">
        <v>63</v>
      </c>
      <c r="B35" t="s">
        <v>47</v>
      </c>
      <c r="C35">
        <v>0.75166088561137701</v>
      </c>
      <c r="D35">
        <v>0.4761263</v>
      </c>
      <c r="E35">
        <v>4.3580549224498799E-6</v>
      </c>
      <c r="F35">
        <v>2.5986194858974498E-3</v>
      </c>
      <c r="G35">
        <v>2.6134808560832699E-5</v>
      </c>
      <c r="H35">
        <v>1.3448832550718799E-3</v>
      </c>
      <c r="I35">
        <v>3.2238569943925099E-4</v>
      </c>
      <c r="J35">
        <v>1.9518308204842902E-5</v>
      </c>
      <c r="K35">
        <v>1.1889093412705499E-5</v>
      </c>
      <c r="L35">
        <v>2.1549658016969199E-4</v>
      </c>
      <c r="M35">
        <v>1.13534107553854E-3</v>
      </c>
      <c r="N35">
        <v>1.3190658122235001E-6</v>
      </c>
      <c r="O35">
        <v>9.2003776729325804E-3</v>
      </c>
      <c r="P35">
        <v>7.1322587441027202E-3</v>
      </c>
      <c r="Q35">
        <v>6.1857644474419102E-6</v>
      </c>
      <c r="R35">
        <v>7.5399855996308401E-4</v>
      </c>
      <c r="S35">
        <v>2.6968649726541701E-3</v>
      </c>
      <c r="T35">
        <v>3.7089436730994101E-4</v>
      </c>
      <c r="U35">
        <v>6.1463612522341098E-3</v>
      </c>
      <c r="V35">
        <v>4.6744166519241397E-2</v>
      </c>
      <c r="W35">
        <v>2.1370470157777701E-3</v>
      </c>
      <c r="X35">
        <v>3.8280196028285499E-3</v>
      </c>
      <c r="Y35">
        <v>1.2838543547235399E-4</v>
      </c>
      <c r="Z35">
        <v>5.8557124605402898E-3</v>
      </c>
      <c r="AA35">
        <v>9.0335709944239093E-6</v>
      </c>
      <c r="AB35">
        <v>3.9732214786298596E-3</v>
      </c>
      <c r="AC35">
        <v>1.2216525465379199E-3</v>
      </c>
      <c r="AD35">
        <v>2.5173427834816499E-3</v>
      </c>
      <c r="AE35">
        <v>1.2533430499688501E-3</v>
      </c>
      <c r="AF35">
        <v>2.2904725921024699E-3</v>
      </c>
      <c r="AG35">
        <v>1.62895689630989E-2</v>
      </c>
      <c r="AH35">
        <v>1.8307546626988698E-5</v>
      </c>
      <c r="AI35">
        <v>2.0028329919472799E-3</v>
      </c>
      <c r="AJ35">
        <v>2.3725492691999799E-3</v>
      </c>
      <c r="AK35">
        <v>2.4049973630309602E-3</v>
      </c>
      <c r="AL35">
        <v>3.3330417689845901E-3</v>
      </c>
      <c r="AM35">
        <v>2.0577373503187701E-5</v>
      </c>
      <c r="AN35">
        <v>7.5407168371145804E-4</v>
      </c>
      <c r="AO35">
        <v>9.32602478102308E-4</v>
      </c>
    </row>
    <row r="36" spans="1:41" x14ac:dyDescent="0.4">
      <c r="A36" t="s">
        <v>64</v>
      </c>
      <c r="B36" t="s">
        <v>47</v>
      </c>
      <c r="C36">
        <v>0.50960053466347</v>
      </c>
      <c r="D36">
        <v>0.379051533</v>
      </c>
      <c r="E36">
        <v>5.1394661818016901E-6</v>
      </c>
      <c r="F36">
        <v>3.0730064836534199E-3</v>
      </c>
    </row>
    <row r="43" spans="1:41" ht="140" x14ac:dyDescent="0.45">
      <c r="A43" s="48" t="s">
        <v>150</v>
      </c>
      <c r="B43" s="48" t="s">
        <v>151</v>
      </c>
      <c r="C43" s="48" t="s">
        <v>148</v>
      </c>
      <c r="D43" s="49" t="s">
        <v>152</v>
      </c>
      <c r="F43" s="4"/>
    </row>
    <row r="44" spans="1:41" ht="21" x14ac:dyDescent="0.55000000000000004">
      <c r="A44" s="50" t="s">
        <v>81</v>
      </c>
      <c r="B44" s="51"/>
      <c r="C44" s="52" t="s">
        <v>47</v>
      </c>
      <c r="D44" s="53">
        <f>SUM(D45:D52)</f>
        <v>1.2600000000000002</v>
      </c>
    </row>
    <row r="45" spans="1:41" ht="17.5" x14ac:dyDescent="0.45">
      <c r="A45" s="54"/>
      <c r="B45" s="55" t="s">
        <v>82</v>
      </c>
      <c r="C45" s="55" t="s">
        <v>47</v>
      </c>
      <c r="D45" s="56">
        <v>0.09</v>
      </c>
    </row>
    <row r="46" spans="1:41" ht="17.5" x14ac:dyDescent="0.45">
      <c r="A46" s="54"/>
      <c r="B46" s="55" t="s">
        <v>83</v>
      </c>
      <c r="C46" s="55" t="s">
        <v>47</v>
      </c>
      <c r="D46" s="56">
        <v>0.1</v>
      </c>
    </row>
    <row r="47" spans="1:41" ht="17.5" x14ac:dyDescent="0.45">
      <c r="A47" s="54"/>
      <c r="B47" s="55" t="s">
        <v>84</v>
      </c>
      <c r="C47" s="55" t="s">
        <v>47</v>
      </c>
      <c r="D47" s="56">
        <v>7.0000000000000007E-2</v>
      </c>
    </row>
    <row r="48" spans="1:41" ht="17.5" x14ac:dyDescent="0.45">
      <c r="A48" s="54"/>
      <c r="B48" s="55" t="s">
        <v>85</v>
      </c>
      <c r="C48" s="55" t="s">
        <v>47</v>
      </c>
      <c r="D48" s="56">
        <v>0.3</v>
      </c>
    </row>
    <row r="49" spans="1:6" ht="17.5" x14ac:dyDescent="0.45">
      <c r="A49" s="54"/>
      <c r="B49" s="55" t="s">
        <v>86</v>
      </c>
      <c r="C49" s="55" t="s">
        <v>47</v>
      </c>
      <c r="D49" s="56">
        <v>0.12</v>
      </c>
    </row>
    <row r="50" spans="1:6" ht="17.5" x14ac:dyDescent="0.45">
      <c r="A50" s="54"/>
      <c r="B50" s="55" t="s">
        <v>87</v>
      </c>
      <c r="C50" s="55" t="s">
        <v>47</v>
      </c>
      <c r="D50" s="56">
        <v>0.17</v>
      </c>
    </row>
    <row r="51" spans="1:6" ht="17.5" x14ac:dyDescent="0.45">
      <c r="A51" s="54"/>
      <c r="B51" s="55" t="s">
        <v>88</v>
      </c>
      <c r="C51" s="55" t="s">
        <v>47</v>
      </c>
      <c r="D51" s="56">
        <v>0.32</v>
      </c>
    </row>
    <row r="52" spans="1:6" ht="17.5" x14ac:dyDescent="0.45">
      <c r="A52" s="54"/>
      <c r="B52" s="55" t="s">
        <v>89</v>
      </c>
      <c r="C52" s="55" t="s">
        <v>47</v>
      </c>
      <c r="D52" s="56">
        <v>0.09</v>
      </c>
    </row>
    <row r="53" spans="1:6" ht="21" x14ac:dyDescent="0.55000000000000004">
      <c r="A53" s="57" t="s">
        <v>90</v>
      </c>
      <c r="B53" s="58"/>
      <c r="C53" s="59" t="s">
        <v>47</v>
      </c>
      <c r="D53" s="60">
        <f>SUM(D54:D55)</f>
        <v>0.59</v>
      </c>
    </row>
    <row r="54" spans="1:6" ht="17.5" x14ac:dyDescent="0.45">
      <c r="A54" s="61"/>
      <c r="B54" s="62" t="s">
        <v>91</v>
      </c>
      <c r="C54" s="62" t="s">
        <v>47</v>
      </c>
      <c r="D54" s="63">
        <v>0.28999999999999998</v>
      </c>
    </row>
    <row r="55" spans="1:6" ht="17.5" x14ac:dyDescent="0.45">
      <c r="A55" s="61"/>
      <c r="B55" s="62" t="s">
        <v>92</v>
      </c>
      <c r="C55" s="62" t="s">
        <v>47</v>
      </c>
      <c r="D55" s="63">
        <v>0.3</v>
      </c>
    </row>
    <row r="56" spans="1:6" ht="21" x14ac:dyDescent="0.55000000000000004">
      <c r="A56" s="64" t="s">
        <v>93</v>
      </c>
      <c r="B56" s="65"/>
      <c r="C56" s="66" t="s">
        <v>47</v>
      </c>
      <c r="D56" s="67">
        <f>SUM(D57:D59)</f>
        <v>0.27</v>
      </c>
    </row>
    <row r="57" spans="1:6" s="5" customFormat="1" ht="17.5" x14ac:dyDescent="0.45">
      <c r="A57" s="68"/>
      <c r="B57" s="69" t="s">
        <v>94</v>
      </c>
      <c r="C57" s="69" t="s">
        <v>47</v>
      </c>
      <c r="D57" s="70">
        <v>0.05</v>
      </c>
      <c r="E57"/>
      <c r="F57"/>
    </row>
    <row r="58" spans="1:6" ht="17.5" x14ac:dyDescent="0.45">
      <c r="A58" s="68"/>
      <c r="B58" s="69" t="s">
        <v>95</v>
      </c>
      <c r="C58" s="69" t="s">
        <v>47</v>
      </c>
      <c r="D58" s="70">
        <v>0.1</v>
      </c>
      <c r="E58" s="5"/>
      <c r="F58" s="5"/>
    </row>
    <row r="59" spans="1:6" ht="17.5" x14ac:dyDescent="0.45">
      <c r="A59" s="68"/>
      <c r="B59" s="69" t="s">
        <v>96</v>
      </c>
      <c r="C59" s="69" t="s">
        <v>47</v>
      </c>
      <c r="D59" s="70">
        <v>0.12</v>
      </c>
    </row>
    <row r="60" spans="1:6" ht="21" x14ac:dyDescent="0.55000000000000004">
      <c r="A60" s="71" t="s">
        <v>97</v>
      </c>
      <c r="B60" s="72"/>
      <c r="C60" s="72" t="s">
        <v>47</v>
      </c>
      <c r="D60" s="73">
        <f>SUM(D61:D62)</f>
        <v>0.27</v>
      </c>
    </row>
    <row r="61" spans="1:6" ht="17.5" x14ac:dyDescent="0.45">
      <c r="A61" s="74"/>
      <c r="B61" s="75" t="s">
        <v>98</v>
      </c>
      <c r="C61" s="75" t="s">
        <v>47</v>
      </c>
      <c r="D61" s="76">
        <v>0.12</v>
      </c>
    </row>
    <row r="62" spans="1:6" ht="17.5" x14ac:dyDescent="0.45">
      <c r="A62" s="74"/>
      <c r="B62" s="75" t="s">
        <v>99</v>
      </c>
      <c r="C62" s="75" t="s">
        <v>47</v>
      </c>
      <c r="D62" s="76">
        <v>0.15</v>
      </c>
    </row>
    <row r="63" spans="1:6" ht="21" x14ac:dyDescent="0.55000000000000004">
      <c r="A63" s="77" t="s">
        <v>100</v>
      </c>
      <c r="B63" s="78"/>
      <c r="C63" s="79" t="s">
        <v>47</v>
      </c>
      <c r="D63" s="80">
        <f>SUM(D64:D66)</f>
        <v>0.2</v>
      </c>
    </row>
    <row r="64" spans="1:6" ht="17.5" x14ac:dyDescent="0.45">
      <c r="A64" s="81"/>
      <c r="B64" s="82" t="s">
        <v>101</v>
      </c>
      <c r="C64" s="82" t="s">
        <v>47</v>
      </c>
      <c r="D64" s="83">
        <v>0.04</v>
      </c>
    </row>
    <row r="65" spans="1:6" ht="17.5" x14ac:dyDescent="0.45">
      <c r="A65" s="81"/>
      <c r="B65" s="82" t="s">
        <v>102</v>
      </c>
      <c r="C65" s="82" t="s">
        <v>47</v>
      </c>
      <c r="D65" s="83">
        <v>7.0000000000000007E-2</v>
      </c>
    </row>
    <row r="66" spans="1:6" ht="17.5" x14ac:dyDescent="0.45">
      <c r="A66" s="84"/>
      <c r="B66" s="82" t="s">
        <v>103</v>
      </c>
      <c r="C66" s="82" t="s">
        <v>47</v>
      </c>
      <c r="D66" s="83">
        <v>0.09</v>
      </c>
    </row>
    <row r="67" spans="1:6" ht="25" x14ac:dyDescent="0.7">
      <c r="A67" s="85" t="s">
        <v>0</v>
      </c>
      <c r="B67" s="86"/>
      <c r="C67" s="87" t="s">
        <v>47</v>
      </c>
      <c r="D67" s="88">
        <f>D44+D53+D56+D60+D63</f>
        <v>2.5900000000000003</v>
      </c>
    </row>
    <row r="69" spans="1:6" s="5" customFormat="1" x14ac:dyDescent="0.4">
      <c r="A69"/>
      <c r="B69"/>
      <c r="C69"/>
      <c r="D69"/>
      <c r="E69"/>
      <c r="F69"/>
    </row>
    <row r="70" spans="1:6" ht="80" x14ac:dyDescent="0.4">
      <c r="A70" s="5" t="s">
        <v>181</v>
      </c>
      <c r="B70" s="5" t="s">
        <v>148</v>
      </c>
      <c r="C70" s="5" t="s">
        <v>159</v>
      </c>
      <c r="D70" s="5" t="s">
        <v>160</v>
      </c>
      <c r="E70" s="5" t="s">
        <v>161</v>
      </c>
      <c r="F70" s="5"/>
    </row>
    <row r="71" spans="1:6" x14ac:dyDescent="0.4">
      <c r="A71" t="s">
        <v>46</v>
      </c>
      <c r="B71" t="s">
        <v>47</v>
      </c>
      <c r="C71">
        <v>1.8045265816734199E-2</v>
      </c>
      <c r="D71">
        <v>1.85852531814076E-2</v>
      </c>
      <c r="E71">
        <v>0.33891860041528499</v>
      </c>
    </row>
    <row r="72" spans="1:6" x14ac:dyDescent="0.4">
      <c r="A72" t="s">
        <v>48</v>
      </c>
      <c r="B72" t="s">
        <v>47</v>
      </c>
      <c r="C72">
        <v>2.3417348196835101E-2</v>
      </c>
      <c r="D72">
        <v>2.36860953327424E-2</v>
      </c>
      <c r="E72">
        <v>0.389872051915159</v>
      </c>
    </row>
    <row r="73" spans="1:6" x14ac:dyDescent="0.4">
      <c r="A73" t="s">
        <v>49</v>
      </c>
      <c r="B73" t="s">
        <v>47</v>
      </c>
      <c r="C73">
        <v>1.51354515216599E-2</v>
      </c>
      <c r="D73">
        <v>1.6055682294403701E-2</v>
      </c>
      <c r="E73">
        <v>0.33502366827702101</v>
      </c>
    </row>
    <row r="74" spans="1:6" x14ac:dyDescent="0.4">
      <c r="A74" t="s">
        <v>50</v>
      </c>
      <c r="B74" t="s">
        <v>47</v>
      </c>
      <c r="C74">
        <v>5.2149896696673401E-2</v>
      </c>
      <c r="D74">
        <v>5.4899041949197203E-2</v>
      </c>
      <c r="E74">
        <v>1.31391909164073</v>
      </c>
    </row>
    <row r="75" spans="1:6" x14ac:dyDescent="0.4">
      <c r="A75" t="s">
        <v>51</v>
      </c>
      <c r="B75" t="s">
        <v>47</v>
      </c>
      <c r="C75">
        <v>0.11536031207733401</v>
      </c>
      <c r="D75">
        <v>0.11831528622368701</v>
      </c>
      <c r="E75">
        <v>1.1747306172027601</v>
      </c>
    </row>
    <row r="76" spans="1:6" x14ac:dyDescent="0.4">
      <c r="A76" t="s">
        <v>52</v>
      </c>
      <c r="B76" t="s">
        <v>47</v>
      </c>
      <c r="C76">
        <v>0.10158529016759101</v>
      </c>
      <c r="D76">
        <v>0.102998051764916</v>
      </c>
      <c r="E76">
        <v>0.97707596339808001</v>
      </c>
    </row>
    <row r="77" spans="1:6" x14ac:dyDescent="0.4">
      <c r="A77" t="s">
        <v>53</v>
      </c>
      <c r="B77" t="s">
        <v>47</v>
      </c>
      <c r="C77">
        <v>2.3883347991298501E-2</v>
      </c>
      <c r="D77">
        <v>2.4916103364968901E-2</v>
      </c>
      <c r="E77">
        <v>0.47178790489162098</v>
      </c>
    </row>
    <row r="78" spans="1:6" x14ac:dyDescent="0.4">
      <c r="A78" t="s">
        <v>54</v>
      </c>
      <c r="B78" t="s">
        <v>47</v>
      </c>
      <c r="C78">
        <v>6.0718516503793098E-2</v>
      </c>
      <c r="D78">
        <v>6.1377174122694701E-2</v>
      </c>
      <c r="E78">
        <v>0.392695366738395</v>
      </c>
    </row>
    <row r="79" spans="1:6" x14ac:dyDescent="0.4">
      <c r="A79" t="s">
        <v>55</v>
      </c>
      <c r="B79" t="s">
        <v>47</v>
      </c>
      <c r="C79">
        <v>0.13772410240445301</v>
      </c>
      <c r="D79">
        <v>0.140424274879177</v>
      </c>
      <c r="E79">
        <v>1.2107647582731</v>
      </c>
    </row>
    <row r="80" spans="1:6" x14ac:dyDescent="0.4">
      <c r="A80" t="s">
        <v>56</v>
      </c>
      <c r="B80" t="s">
        <v>47</v>
      </c>
      <c r="C80">
        <v>7.4532433725904698E-3</v>
      </c>
      <c r="D80">
        <v>7.66273643860597E-3</v>
      </c>
      <c r="E80">
        <v>9.2858595670444494E-2</v>
      </c>
    </row>
    <row r="81" spans="1:5" x14ac:dyDescent="0.4">
      <c r="A81" t="s">
        <v>57</v>
      </c>
      <c r="B81" t="s">
        <v>47</v>
      </c>
      <c r="C81">
        <v>1.8613182434470001E-2</v>
      </c>
      <c r="D81">
        <v>1.9415843399715201E-2</v>
      </c>
      <c r="E81">
        <v>0.34168711051762302</v>
      </c>
    </row>
    <row r="82" spans="1:5" x14ac:dyDescent="0.4">
      <c r="A82" t="s">
        <v>58</v>
      </c>
      <c r="B82" t="s">
        <v>47</v>
      </c>
      <c r="C82">
        <v>2.7943143977414799E-2</v>
      </c>
      <c r="D82">
        <v>2.8437338849354201E-2</v>
      </c>
      <c r="E82">
        <v>0.45694362134317001</v>
      </c>
    </row>
    <row r="83" spans="1:5" x14ac:dyDescent="0.4">
      <c r="A83" t="s">
        <v>59</v>
      </c>
      <c r="B83" t="s">
        <v>47</v>
      </c>
      <c r="C83">
        <v>3.6142346106867902E-2</v>
      </c>
      <c r="D83">
        <v>3.7075925501729397E-2</v>
      </c>
      <c r="E83">
        <v>0.409943469086963</v>
      </c>
    </row>
    <row r="84" spans="1:5" x14ac:dyDescent="0.4">
      <c r="A84" t="s">
        <v>60</v>
      </c>
      <c r="B84" t="s">
        <v>47</v>
      </c>
      <c r="C84">
        <v>5.75101419312384E-2</v>
      </c>
      <c r="D84">
        <v>5.8555417908299497E-2</v>
      </c>
      <c r="E84">
        <v>0.49383859226962201</v>
      </c>
    </row>
    <row r="85" spans="1:5" x14ac:dyDescent="0.4">
      <c r="A85" t="s">
        <v>61</v>
      </c>
      <c r="B85" t="s">
        <v>47</v>
      </c>
      <c r="C85">
        <v>8.27166294420267E-3</v>
      </c>
      <c r="D85">
        <v>8.4410427323403404E-3</v>
      </c>
      <c r="E85">
        <v>0.176718520361165</v>
      </c>
    </row>
    <row r="86" spans="1:5" x14ac:dyDescent="0.4">
      <c r="A86" t="s">
        <v>62</v>
      </c>
      <c r="B86" t="s">
        <v>47</v>
      </c>
      <c r="C86">
        <v>1.6871808895474599E-2</v>
      </c>
      <c r="D86">
        <v>1.71381257902187E-2</v>
      </c>
      <c r="E86">
        <v>0.28626251525495</v>
      </c>
    </row>
    <row r="87" spans="1:5" x14ac:dyDescent="0.4">
      <c r="A87" t="s">
        <v>63</v>
      </c>
      <c r="B87" t="s">
        <v>47</v>
      </c>
      <c r="C87">
        <v>1.53007766036444E-2</v>
      </c>
      <c r="D87">
        <v>1.5993255619278699E-2</v>
      </c>
      <c r="E87">
        <v>0.29220783243751502</v>
      </c>
    </row>
    <row r="88" spans="1:5" x14ac:dyDescent="0.4">
      <c r="A88" t="s">
        <v>64</v>
      </c>
      <c r="B88" t="s">
        <v>47</v>
      </c>
      <c r="C88">
        <v>1.7056712877894301E-2</v>
      </c>
      <c r="D88">
        <v>1.7860011135293601E-2</v>
      </c>
      <c r="E88">
        <v>0.38375024901796401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9A70-6EB0-2B44-BC23-D558D2CFE8E8}">
  <dimension ref="A1:L34"/>
  <sheetViews>
    <sheetView zoomScale="70" zoomScaleNormal="70" workbookViewId="0">
      <selection activeCell="F8" sqref="F8"/>
    </sheetView>
  </sheetViews>
  <sheetFormatPr defaultColWidth="10.6640625" defaultRowHeight="16" x14ac:dyDescent="0.4"/>
  <cols>
    <col min="2" max="2" width="21.83203125" bestFit="1" customWidth="1"/>
    <col min="6" max="6" width="14.33203125" bestFit="1" customWidth="1"/>
    <col min="9" max="9" width="12.33203125" bestFit="1" customWidth="1"/>
  </cols>
  <sheetData>
    <row r="1" spans="1:6" ht="25.5" thickBot="1" x14ac:dyDescent="0.75">
      <c r="A1" s="113" t="s">
        <v>202</v>
      </c>
      <c r="B1" s="116"/>
      <c r="C1" s="116"/>
      <c r="D1" s="116"/>
      <c r="E1" s="116"/>
      <c r="F1" s="117"/>
    </row>
    <row r="6" spans="1:6" ht="17.5" x14ac:dyDescent="0.45">
      <c r="B6" s="114" t="s">
        <v>189</v>
      </c>
      <c r="C6" s="35" t="s">
        <v>105</v>
      </c>
    </row>
    <row r="7" spans="1:6" ht="17.5" x14ac:dyDescent="0.45">
      <c r="B7" s="114" t="s">
        <v>190</v>
      </c>
      <c r="C7" s="36">
        <v>1.24</v>
      </c>
    </row>
    <row r="8" spans="1:6" ht="17.5" x14ac:dyDescent="0.45">
      <c r="B8" s="114" t="s">
        <v>191</v>
      </c>
      <c r="C8" s="36"/>
    </row>
    <row r="9" spans="1:6" ht="17.5" x14ac:dyDescent="0.45">
      <c r="B9" s="114" t="s">
        <v>199</v>
      </c>
      <c r="C9" s="36"/>
    </row>
    <row r="10" spans="1:6" ht="17.5" x14ac:dyDescent="0.45">
      <c r="B10" s="114" t="s">
        <v>192</v>
      </c>
      <c r="C10" s="36"/>
    </row>
    <row r="11" spans="1:6" ht="17.5" x14ac:dyDescent="0.45">
      <c r="B11" s="34"/>
      <c r="C11" s="36"/>
    </row>
    <row r="12" spans="1:6" ht="17.5" x14ac:dyDescent="0.45">
      <c r="B12" s="34"/>
      <c r="C12" s="36"/>
    </row>
    <row r="16" spans="1:6" ht="17.5" x14ac:dyDescent="0.45">
      <c r="B16" s="32"/>
      <c r="C16" s="37"/>
    </row>
    <row r="17" spans="2:12" ht="17.5" x14ac:dyDescent="0.45">
      <c r="B17" s="35"/>
      <c r="C17" s="35" t="s">
        <v>106</v>
      </c>
      <c r="F17" s="38" t="s">
        <v>198</v>
      </c>
      <c r="G17" s="39" t="s">
        <v>197</v>
      </c>
    </row>
    <row r="18" spans="2:12" ht="17.5" x14ac:dyDescent="0.45">
      <c r="B18" s="115" t="s">
        <v>193</v>
      </c>
      <c r="C18" s="34">
        <v>0.25</v>
      </c>
      <c r="F18" s="38" t="s">
        <v>196</v>
      </c>
      <c r="G18" s="90">
        <v>35</v>
      </c>
    </row>
    <row r="19" spans="2:12" ht="17.5" x14ac:dyDescent="0.45">
      <c r="B19" s="114" t="s">
        <v>194</v>
      </c>
      <c r="C19" s="95">
        <v>1E-3</v>
      </c>
      <c r="F19" s="38" t="s">
        <v>195</v>
      </c>
      <c r="G19" s="90">
        <v>21</v>
      </c>
    </row>
    <row r="23" spans="2:12" ht="17.5" x14ac:dyDescent="0.45">
      <c r="B23" s="114" t="s">
        <v>191</v>
      </c>
      <c r="C23" s="1"/>
      <c r="D23" s="1"/>
      <c r="E23" s="1"/>
      <c r="F23" s="1"/>
      <c r="G23" s="9"/>
      <c r="H23" s="1"/>
      <c r="I23" t="s">
        <v>200</v>
      </c>
      <c r="J23" t="s">
        <v>201</v>
      </c>
      <c r="K23" s="97" t="s">
        <v>168</v>
      </c>
    </row>
    <row r="24" spans="2:12" ht="17.5" x14ac:dyDescent="0.45">
      <c r="B24" s="1"/>
      <c r="C24" s="1" t="s">
        <v>162</v>
      </c>
      <c r="D24" s="1"/>
      <c r="E24" s="1"/>
      <c r="F24" s="1"/>
      <c r="G24" s="9">
        <v>0.27800000000000002</v>
      </c>
      <c r="H24" s="1" t="s">
        <v>111</v>
      </c>
      <c r="I24">
        <f>C18</f>
        <v>0.25</v>
      </c>
      <c r="J24" s="96">
        <f>G24*I24</f>
        <v>6.9500000000000006E-2</v>
      </c>
    </row>
    <row r="25" spans="2:12" ht="17.5" x14ac:dyDescent="0.45">
      <c r="C25" s="1" t="s">
        <v>163</v>
      </c>
      <c r="D25" s="1"/>
      <c r="E25" s="1"/>
      <c r="F25" s="1"/>
      <c r="G25" s="9">
        <v>10.9</v>
      </c>
      <c r="H25" s="1" t="s">
        <v>164</v>
      </c>
      <c r="I25" s="96">
        <f>C19</f>
        <v>1E-3</v>
      </c>
      <c r="J25" s="96">
        <f t="shared" ref="J25:J33" si="0">G25*I25</f>
        <v>1.09E-2</v>
      </c>
    </row>
    <row r="26" spans="2:12" ht="17.5" x14ac:dyDescent="0.45">
      <c r="B26" s="1"/>
      <c r="C26" s="1" t="s">
        <v>165</v>
      </c>
      <c r="D26" s="1"/>
      <c r="E26" s="1"/>
      <c r="F26" s="1"/>
      <c r="G26" s="9">
        <v>0.22600000000000001</v>
      </c>
      <c r="H26" s="1" t="s">
        <v>111</v>
      </c>
      <c r="I26">
        <f>C18</f>
        <v>0.25</v>
      </c>
      <c r="J26" s="96">
        <f t="shared" si="0"/>
        <v>5.6500000000000002E-2</v>
      </c>
      <c r="K26" s="98">
        <f>SUM(J24:J26)</f>
        <v>0.13689999999999999</v>
      </c>
      <c r="L26" s="38" t="s">
        <v>104</v>
      </c>
    </row>
    <row r="27" spans="2:12" ht="17.5" x14ac:dyDescent="0.45">
      <c r="B27" s="114" t="s">
        <v>199</v>
      </c>
      <c r="C27" s="1"/>
      <c r="D27" s="1"/>
      <c r="E27" s="1"/>
      <c r="F27" s="1"/>
      <c r="G27" s="9"/>
      <c r="H27" s="1"/>
      <c r="J27" s="96"/>
    </row>
    <row r="28" spans="2:12" ht="17.5" x14ac:dyDescent="0.45">
      <c r="B28" s="1"/>
      <c r="C28" s="1" t="s">
        <v>163</v>
      </c>
      <c r="D28" s="1"/>
      <c r="E28" s="1"/>
      <c r="F28" s="1"/>
      <c r="G28" s="9">
        <v>1.1000000000000001</v>
      </c>
      <c r="H28" s="1" t="s">
        <v>164</v>
      </c>
      <c r="I28" s="96">
        <f>C19</f>
        <v>1E-3</v>
      </c>
      <c r="J28" s="96">
        <f t="shared" si="0"/>
        <v>1.1000000000000001E-3</v>
      </c>
    </row>
    <row r="29" spans="2:12" ht="17.5" x14ac:dyDescent="0.45">
      <c r="B29" s="1"/>
      <c r="C29" s="1" t="s">
        <v>166</v>
      </c>
      <c r="D29" s="1"/>
      <c r="E29" s="1"/>
      <c r="F29" s="1"/>
      <c r="G29" s="9">
        <v>0.22</v>
      </c>
      <c r="H29" s="1" t="s">
        <v>111</v>
      </c>
      <c r="I29" s="94">
        <f>C18</f>
        <v>0.25</v>
      </c>
      <c r="J29" s="96">
        <f t="shared" si="0"/>
        <v>5.5E-2</v>
      </c>
      <c r="K29" s="98">
        <f>SUM(J28:J29)</f>
        <v>5.6099999999999997E-2</v>
      </c>
      <c r="L29" s="38" t="s">
        <v>104</v>
      </c>
    </row>
    <row r="30" spans="2:12" ht="17.5" x14ac:dyDescent="0.45">
      <c r="B30" s="114" t="s">
        <v>192</v>
      </c>
      <c r="C30" s="1"/>
      <c r="D30" s="1"/>
      <c r="E30" s="1"/>
      <c r="F30" s="1"/>
      <c r="G30" s="9"/>
      <c r="H30" s="1"/>
      <c r="J30" s="96"/>
    </row>
    <row r="31" spans="2:12" ht="17.5" x14ac:dyDescent="0.45">
      <c r="B31" s="1"/>
      <c r="C31" s="1" t="s">
        <v>163</v>
      </c>
      <c r="D31" s="1"/>
      <c r="E31" s="1"/>
      <c r="F31" s="1"/>
      <c r="G31" s="9">
        <v>3.73</v>
      </c>
      <c r="H31" s="1" t="s">
        <v>164</v>
      </c>
      <c r="I31" s="96">
        <f>C19</f>
        <v>1E-3</v>
      </c>
      <c r="J31" s="96">
        <f t="shared" si="0"/>
        <v>3.7300000000000002E-3</v>
      </c>
    </row>
    <row r="32" spans="2:12" ht="17.5" x14ac:dyDescent="0.45">
      <c r="B32" s="1"/>
      <c r="C32" s="1" t="s">
        <v>162</v>
      </c>
      <c r="D32" s="1"/>
      <c r="E32" s="1"/>
      <c r="F32" s="1"/>
      <c r="G32" s="9">
        <v>0.17</v>
      </c>
      <c r="H32" s="1" t="s">
        <v>111</v>
      </c>
      <c r="I32">
        <f>C18</f>
        <v>0.25</v>
      </c>
      <c r="J32" s="96">
        <f t="shared" si="0"/>
        <v>4.2500000000000003E-2</v>
      </c>
    </row>
    <row r="33" spans="2:12" ht="17.5" x14ac:dyDescent="0.45">
      <c r="B33" s="1"/>
      <c r="C33" s="1" t="s">
        <v>167</v>
      </c>
      <c r="D33" s="1"/>
      <c r="E33" s="1"/>
      <c r="F33" s="1"/>
      <c r="G33" s="9">
        <v>0.45</v>
      </c>
      <c r="H33" s="1" t="s">
        <v>111</v>
      </c>
      <c r="I33">
        <f>C18</f>
        <v>0.25</v>
      </c>
      <c r="J33" s="96">
        <f t="shared" si="0"/>
        <v>0.1125</v>
      </c>
      <c r="K33" s="98">
        <f>SUM(J31:J33)</f>
        <v>0.15873000000000001</v>
      </c>
      <c r="L33" s="38" t="s">
        <v>104</v>
      </c>
    </row>
    <row r="34" spans="2:12" ht="17.5" x14ac:dyDescent="0.45">
      <c r="B34" s="1"/>
      <c r="C34" s="1"/>
      <c r="D34" s="1"/>
      <c r="E34" s="1"/>
      <c r="F34" s="1"/>
      <c r="G34" s="9"/>
      <c r="H34" s="1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875B-8F91-0A45-A2F7-9308B33338C2}">
  <dimension ref="A1:AC72"/>
  <sheetViews>
    <sheetView topLeftCell="K1" zoomScale="55" zoomScaleNormal="55" workbookViewId="0">
      <selection activeCell="AC56" sqref="AC56"/>
    </sheetView>
  </sheetViews>
  <sheetFormatPr defaultColWidth="10.83203125" defaultRowHeight="17.5" x14ac:dyDescent="0.45"/>
  <cols>
    <col min="1" max="2" width="10.83203125" style="1"/>
    <col min="3" max="3" width="34.83203125" style="1" bestFit="1" customWidth="1"/>
    <col min="4" max="4" width="15.25" style="1" customWidth="1"/>
    <col min="5" max="5" width="17.5" style="1" customWidth="1"/>
    <col min="6" max="6" width="31.5" style="1" bestFit="1" customWidth="1"/>
    <col min="7" max="8" width="10.83203125" style="1"/>
    <col min="9" max="9" width="23.58203125" style="1" bestFit="1" customWidth="1"/>
    <col min="10" max="11" width="10.83203125" style="1"/>
    <col min="12" max="12" width="31.5" style="1" bestFit="1" customWidth="1"/>
    <col min="13" max="14" width="10.83203125" style="1"/>
    <col min="15" max="15" width="23.58203125" style="1" bestFit="1" customWidth="1"/>
    <col min="16" max="17" width="10.83203125" style="1"/>
    <col min="18" max="18" width="31.5" style="1" bestFit="1" customWidth="1"/>
    <col min="19" max="21" width="10.83203125" style="1"/>
    <col min="22" max="22" width="25.58203125" style="1" bestFit="1" customWidth="1"/>
    <col min="23" max="23" width="31.5" style="1" bestFit="1" customWidth="1"/>
    <col min="24" max="24" width="17" style="1" bestFit="1" customWidth="1"/>
    <col min="25" max="27" width="10.83203125" style="1"/>
    <col min="28" max="28" width="34.83203125" style="1" customWidth="1"/>
    <col min="29" max="29" width="35.08203125" style="1" bestFit="1" customWidth="1"/>
    <col min="30" max="16384" width="10.83203125" style="1"/>
  </cols>
  <sheetData>
    <row r="1" spans="1:19" ht="18" thickBot="1" x14ac:dyDescent="0.5"/>
    <row r="2" spans="1:19" ht="29.5" thickBot="1" x14ac:dyDescent="0.8">
      <c r="A2" s="6" t="s">
        <v>65</v>
      </c>
      <c r="B2" s="7"/>
      <c r="C2" s="7"/>
      <c r="D2" s="7"/>
      <c r="E2" s="7"/>
      <c r="F2" s="7"/>
      <c r="G2" s="7"/>
      <c r="H2" s="7"/>
      <c r="I2" s="7"/>
      <c r="J2" s="8"/>
    </row>
    <row r="7" spans="1:19" x14ac:dyDescent="0.45">
      <c r="I7" s="1" t="s">
        <v>66</v>
      </c>
      <c r="O7" s="1" t="s">
        <v>67</v>
      </c>
    </row>
    <row r="8" spans="1:19" x14ac:dyDescent="0.45">
      <c r="A8" s="1" t="s">
        <v>68</v>
      </c>
      <c r="D8" s="1">
        <v>1</v>
      </c>
      <c r="E8" s="1" t="s">
        <v>69</v>
      </c>
      <c r="F8" s="1" t="s">
        <v>110</v>
      </c>
      <c r="I8" s="1" t="s">
        <v>107</v>
      </c>
      <c r="J8" s="9" t="e">
        <f>#REF!</f>
        <v>#REF!</v>
      </c>
      <c r="K8" s="1" t="s">
        <v>69</v>
      </c>
      <c r="L8" s="1" t="s">
        <v>110</v>
      </c>
      <c r="O8" s="1" t="s">
        <v>107</v>
      </c>
      <c r="P8" s="9" t="e">
        <f>#REF!</f>
        <v>#REF!</v>
      </c>
      <c r="Q8" s="1" t="s">
        <v>69</v>
      </c>
      <c r="R8" s="1" t="s">
        <v>145</v>
      </c>
    </row>
    <row r="9" spans="1:19" x14ac:dyDescent="0.45">
      <c r="I9" s="1" t="s">
        <v>70</v>
      </c>
      <c r="J9" s="9" t="e">
        <f>D8-J8</f>
        <v>#REF!</v>
      </c>
      <c r="O9" s="1" t="s">
        <v>70</v>
      </c>
      <c r="P9" s="9" t="e">
        <f>D8-P8</f>
        <v>#REF!</v>
      </c>
    </row>
    <row r="10" spans="1:19" x14ac:dyDescent="0.45">
      <c r="A10" s="1" t="s">
        <v>71</v>
      </c>
      <c r="D10" s="9" t="e">
        <f>#REF!</f>
        <v>#REF!</v>
      </c>
      <c r="E10" s="1" t="s">
        <v>69</v>
      </c>
      <c r="F10" s="1" t="s">
        <v>110</v>
      </c>
      <c r="I10" s="1" t="s">
        <v>109</v>
      </c>
      <c r="J10" s="9" t="e">
        <f>J8/$D$8</f>
        <v>#REF!</v>
      </c>
      <c r="O10" s="1" t="s">
        <v>109</v>
      </c>
      <c r="P10" s="9" t="e">
        <f>P8/$D$8</f>
        <v>#REF!</v>
      </c>
    </row>
    <row r="11" spans="1:19" ht="18" thickBot="1" x14ac:dyDescent="0.5">
      <c r="I11" s="1" t="s">
        <v>72</v>
      </c>
      <c r="O11" s="1" t="s">
        <v>73</v>
      </c>
    </row>
    <row r="12" spans="1:19" ht="25.5" thickBot="1" x14ac:dyDescent="0.75">
      <c r="A12" s="1" t="s">
        <v>74</v>
      </c>
      <c r="D12" s="9"/>
      <c r="F12" s="10" t="s">
        <v>34</v>
      </c>
      <c r="G12" s="11">
        <f>'environmental impacts raw data'!C21</f>
        <v>42.004913228716902</v>
      </c>
      <c r="I12" s="1" t="s">
        <v>75</v>
      </c>
      <c r="L12" s="12" t="s">
        <v>34</v>
      </c>
      <c r="M12" s="13" t="e">
        <f>G12/(1-$J$10)</f>
        <v>#REF!</v>
      </c>
      <c r="O12" s="1" t="s">
        <v>75</v>
      </c>
      <c r="R12" s="12" t="s">
        <v>34</v>
      </c>
      <c r="S12" s="13" t="e">
        <f>G12/(1-$P$10)</f>
        <v>#REF!</v>
      </c>
    </row>
    <row r="13" spans="1:19" x14ac:dyDescent="0.45">
      <c r="F13" s="14" t="s">
        <v>17</v>
      </c>
      <c r="G13" s="15">
        <f>'environmental impacts raw data'!C22</f>
        <v>2.1762264440001902</v>
      </c>
      <c r="L13" s="16" t="s">
        <v>17</v>
      </c>
      <c r="M13" s="17" t="e">
        <f>G13/(1-$J$10)</f>
        <v>#REF!</v>
      </c>
      <c r="R13" s="16" t="s">
        <v>17</v>
      </c>
      <c r="S13" s="17" t="e">
        <f t="shared" ref="S13:S28" si="0">G13/(1-$P$10)</f>
        <v>#REF!</v>
      </c>
    </row>
    <row r="14" spans="1:19" x14ac:dyDescent="0.45">
      <c r="F14" s="18" t="s">
        <v>18</v>
      </c>
      <c r="G14" s="15">
        <f>'environmental impacts raw data'!C23</f>
        <v>4.0139182853177404</v>
      </c>
      <c r="L14" s="16" t="s">
        <v>18</v>
      </c>
      <c r="M14" s="17" t="e">
        <f t="shared" ref="M14:M28" si="1">G14/(1-$J$10)</f>
        <v>#REF!</v>
      </c>
      <c r="R14" s="16" t="s">
        <v>18</v>
      </c>
      <c r="S14" s="17" t="e">
        <f t="shared" si="0"/>
        <v>#REF!</v>
      </c>
    </row>
    <row r="15" spans="1:19" x14ac:dyDescent="0.45">
      <c r="F15" s="18" t="s">
        <v>19</v>
      </c>
      <c r="G15" s="15">
        <f>'environmental impacts raw data'!C24</f>
        <v>7.7829325990126996</v>
      </c>
      <c r="L15" s="16" t="s">
        <v>19</v>
      </c>
      <c r="M15" s="17" t="e">
        <f t="shared" si="1"/>
        <v>#REF!</v>
      </c>
      <c r="R15" s="16" t="s">
        <v>19</v>
      </c>
      <c r="S15" s="17" t="e">
        <f t="shared" si="0"/>
        <v>#REF!</v>
      </c>
    </row>
    <row r="16" spans="1:19" x14ac:dyDescent="0.45">
      <c r="F16" s="18" t="s">
        <v>20</v>
      </c>
      <c r="G16" s="15">
        <f>'environmental impacts raw data'!C25</f>
        <v>2.21205882937626</v>
      </c>
      <c r="L16" s="16" t="s">
        <v>20</v>
      </c>
      <c r="M16" s="17" t="e">
        <f t="shared" si="1"/>
        <v>#REF!</v>
      </c>
      <c r="R16" s="16" t="s">
        <v>20</v>
      </c>
      <c r="S16" s="17" t="e">
        <f t="shared" si="0"/>
        <v>#REF!</v>
      </c>
    </row>
    <row r="17" spans="6:19" x14ac:dyDescent="0.45">
      <c r="F17" s="18" t="s">
        <v>21</v>
      </c>
      <c r="G17" s="15">
        <f>'environmental impacts raw data'!C26</f>
        <v>3.4766375474855802</v>
      </c>
      <c r="L17" s="16" t="s">
        <v>21</v>
      </c>
      <c r="M17" s="17" t="e">
        <f t="shared" si="1"/>
        <v>#REF!</v>
      </c>
      <c r="R17" s="16" t="s">
        <v>21</v>
      </c>
      <c r="S17" s="17" t="e">
        <f t="shared" si="0"/>
        <v>#REF!</v>
      </c>
    </row>
    <row r="18" spans="6:19" x14ac:dyDescent="0.45">
      <c r="F18" s="18" t="s">
        <v>22</v>
      </c>
      <c r="G18" s="15">
        <f>'environmental impacts raw data'!C27</f>
        <v>4.42129312200528</v>
      </c>
      <c r="L18" s="16" t="s">
        <v>22</v>
      </c>
      <c r="M18" s="17" t="e">
        <f t="shared" si="1"/>
        <v>#REF!</v>
      </c>
      <c r="R18" s="16" t="s">
        <v>22</v>
      </c>
      <c r="S18" s="17" t="e">
        <f t="shared" si="0"/>
        <v>#REF!</v>
      </c>
    </row>
    <row r="19" spans="6:19" x14ac:dyDescent="0.45">
      <c r="F19" s="18" t="s">
        <v>23</v>
      </c>
      <c r="G19" s="15">
        <f>'environmental impacts raw data'!C28</f>
        <v>1.51676976884716</v>
      </c>
      <c r="L19" s="16" t="s">
        <v>23</v>
      </c>
      <c r="M19" s="17" t="e">
        <f t="shared" si="1"/>
        <v>#REF!</v>
      </c>
      <c r="R19" s="16" t="s">
        <v>23</v>
      </c>
      <c r="S19" s="17" t="e">
        <f t="shared" si="0"/>
        <v>#REF!</v>
      </c>
    </row>
    <row r="20" spans="6:19" x14ac:dyDescent="0.45">
      <c r="F20" s="18" t="s">
        <v>24</v>
      </c>
      <c r="G20" s="15">
        <f>'environmental impacts raw data'!C29</f>
        <v>0.41415648048179698</v>
      </c>
      <c r="L20" s="16" t="s">
        <v>24</v>
      </c>
      <c r="M20" s="17" t="e">
        <f t="shared" si="1"/>
        <v>#REF!</v>
      </c>
      <c r="R20" s="16" t="s">
        <v>24</v>
      </c>
      <c r="S20" s="17" t="e">
        <f t="shared" si="0"/>
        <v>#REF!</v>
      </c>
    </row>
    <row r="21" spans="6:19" x14ac:dyDescent="0.45">
      <c r="F21" s="18" t="s">
        <v>25</v>
      </c>
      <c r="G21" s="15">
        <f>'environmental impacts raw data'!C30</f>
        <v>1.60392169199013</v>
      </c>
      <c r="L21" s="16" t="s">
        <v>25</v>
      </c>
      <c r="M21" s="17" t="e">
        <f t="shared" si="1"/>
        <v>#REF!</v>
      </c>
      <c r="R21" s="16" t="s">
        <v>25</v>
      </c>
      <c r="S21" s="17" t="e">
        <f t="shared" si="0"/>
        <v>#REF!</v>
      </c>
    </row>
    <row r="22" spans="6:19" x14ac:dyDescent="0.45">
      <c r="F22" s="18" t="s">
        <v>26</v>
      </c>
      <c r="G22" s="15">
        <f>'environmental impacts raw data'!C31</f>
        <v>7.9925548099437305E-2</v>
      </c>
      <c r="L22" s="16" t="s">
        <v>26</v>
      </c>
      <c r="M22" s="17" t="e">
        <f t="shared" si="1"/>
        <v>#REF!</v>
      </c>
      <c r="R22" s="16" t="s">
        <v>26</v>
      </c>
      <c r="S22" s="17" t="e">
        <f t="shared" si="0"/>
        <v>#REF!</v>
      </c>
    </row>
    <row r="23" spans="6:19" x14ac:dyDescent="0.45">
      <c r="F23" s="18" t="s">
        <v>27</v>
      </c>
      <c r="G23" s="15">
        <f>'environmental impacts raw data'!C32</f>
        <v>1.3004532252738299</v>
      </c>
      <c r="L23" s="16" t="s">
        <v>27</v>
      </c>
      <c r="M23" s="17" t="e">
        <f t="shared" si="1"/>
        <v>#REF!</v>
      </c>
      <c r="R23" s="16" t="s">
        <v>27</v>
      </c>
      <c r="S23" s="17" t="e">
        <f t="shared" si="0"/>
        <v>#REF!</v>
      </c>
    </row>
    <row r="24" spans="6:19" x14ac:dyDescent="0.45">
      <c r="F24" s="18" t="s">
        <v>28</v>
      </c>
      <c r="G24" s="15">
        <f>'environmental impacts raw data'!C33</f>
        <v>3.5256255570926501E-2</v>
      </c>
      <c r="L24" s="16" t="s">
        <v>28</v>
      </c>
      <c r="M24" s="17" t="e">
        <f t="shared" si="1"/>
        <v>#REF!</v>
      </c>
      <c r="R24" s="16" t="s">
        <v>28</v>
      </c>
      <c r="S24" s="17" t="e">
        <f t="shared" si="0"/>
        <v>#REF!</v>
      </c>
    </row>
    <row r="25" spans="6:19" x14ac:dyDescent="0.45">
      <c r="F25" s="18" t="s">
        <v>29</v>
      </c>
      <c r="G25" s="15">
        <f>'environmental impacts raw data'!C34</f>
        <v>0.64083661220145405</v>
      </c>
      <c r="L25" s="16" t="s">
        <v>29</v>
      </c>
      <c r="M25" s="17" t="e">
        <f t="shared" si="1"/>
        <v>#REF!</v>
      </c>
      <c r="R25" s="16" t="s">
        <v>29</v>
      </c>
      <c r="S25" s="17" t="e">
        <f t="shared" si="0"/>
        <v>#REF!</v>
      </c>
    </row>
    <row r="26" spans="6:19" x14ac:dyDescent="0.45">
      <c r="F26" s="18" t="s">
        <v>30</v>
      </c>
      <c r="G26" s="15">
        <f>'environmental impacts raw data'!C35</f>
        <v>1.8471182460547799</v>
      </c>
      <c r="L26" s="16" t="s">
        <v>30</v>
      </c>
      <c r="M26" s="17" t="e">
        <f t="shared" si="1"/>
        <v>#REF!</v>
      </c>
      <c r="R26" s="16" t="s">
        <v>30</v>
      </c>
      <c r="S26" s="17" t="e">
        <f t="shared" si="0"/>
        <v>#REF!</v>
      </c>
    </row>
    <row r="27" spans="6:19" x14ac:dyDescent="0.45">
      <c r="F27" s="18" t="s">
        <v>31</v>
      </c>
      <c r="G27" s="15">
        <f>'environmental impacts raw data'!C36</f>
        <v>2.4534765008755599</v>
      </c>
      <c r="L27" s="16" t="s">
        <v>31</v>
      </c>
      <c r="M27" s="17" t="e">
        <f t="shared" si="1"/>
        <v>#REF!</v>
      </c>
      <c r="R27" s="16" t="s">
        <v>31</v>
      </c>
      <c r="S27" s="17" t="e">
        <f t="shared" si="0"/>
        <v>#REF!</v>
      </c>
    </row>
    <row r="28" spans="6:19" ht="18" thickBot="1" x14ac:dyDescent="0.5">
      <c r="F28" s="20" t="s">
        <v>32</v>
      </c>
      <c r="G28" s="40">
        <f>'environmental impacts raw data'!C37</f>
        <v>8.0299320721240601</v>
      </c>
      <c r="L28" s="22" t="s">
        <v>32</v>
      </c>
      <c r="M28" s="23" t="e">
        <f t="shared" si="1"/>
        <v>#REF!</v>
      </c>
      <c r="R28" s="22" t="s">
        <v>32</v>
      </c>
      <c r="S28" s="23" t="e">
        <f t="shared" si="0"/>
        <v>#REF!</v>
      </c>
    </row>
    <row r="30" spans="6:19" ht="18" thickBot="1" x14ac:dyDescent="0.5">
      <c r="I30" s="1" t="s">
        <v>76</v>
      </c>
      <c r="O30" s="1" t="s">
        <v>76</v>
      </c>
    </row>
    <row r="31" spans="6:19" ht="25.5" thickBot="1" x14ac:dyDescent="0.75">
      <c r="L31" s="10" t="s">
        <v>34</v>
      </c>
      <c r="M31" s="11"/>
      <c r="P31" s="9"/>
      <c r="Q31" s="9"/>
      <c r="R31" s="10" t="s">
        <v>34</v>
      </c>
      <c r="S31" s="11" t="e">
        <f>SUM(S32:S47)</f>
        <v>#REF!</v>
      </c>
    </row>
    <row r="32" spans="6:19" x14ac:dyDescent="0.45">
      <c r="I32" s="2"/>
      <c r="L32" s="14" t="s">
        <v>17</v>
      </c>
      <c r="M32" s="15"/>
      <c r="O32" s="1" t="s">
        <v>146</v>
      </c>
      <c r="P32" s="89" t="e">
        <f>#REF!</f>
        <v>#REF!</v>
      </c>
      <c r="Q32" s="1" t="s">
        <v>112</v>
      </c>
      <c r="R32" s="14" t="s">
        <v>17</v>
      </c>
      <c r="S32" s="15" t="e">
        <f>$P$32*'environmental impacts raw data'!C46+$P$33*'environmental impacts raw data'!D22+$P$34*'environmental impacts raw data'!E22+ambiental!$P$35*'environmental impacts raw data'!F22</f>
        <v>#REF!</v>
      </c>
    </row>
    <row r="33" spans="9:26" x14ac:dyDescent="0.45">
      <c r="I33" s="9"/>
      <c r="L33" s="18" t="s">
        <v>18</v>
      </c>
      <c r="M33" s="19"/>
      <c r="O33" s="9" t="s">
        <v>158</v>
      </c>
      <c r="P33" s="1" t="e">
        <f>#REF!</f>
        <v>#REF!</v>
      </c>
      <c r="Q33" s="1" t="s">
        <v>69</v>
      </c>
      <c r="R33" s="18" t="s">
        <v>18</v>
      </c>
      <c r="S33" s="19" t="e">
        <f>$P$32*'environmental impacts raw data'!C47+$P$33*'environmental impacts raw data'!D23+$P$34*'environmental impacts raw data'!E23+ambiental!$P$35*'environmental impacts raw data'!F23</f>
        <v>#REF!</v>
      </c>
    </row>
    <row r="34" spans="9:26" x14ac:dyDescent="0.45">
      <c r="I34" s="9"/>
      <c r="L34" s="18" t="s">
        <v>19</v>
      </c>
      <c r="M34" s="19"/>
      <c r="O34" s="9" t="s">
        <v>156</v>
      </c>
      <c r="P34" s="1" t="e">
        <f>#REF!</f>
        <v>#REF!</v>
      </c>
      <c r="Q34" s="1" t="s">
        <v>69</v>
      </c>
      <c r="R34" s="18" t="s">
        <v>19</v>
      </c>
      <c r="S34" s="19" t="e">
        <f>$P$32*'environmental impacts raw data'!C48+$P$33*'environmental impacts raw data'!D24+$P$34*'environmental impacts raw data'!E24+ambiental!$P$35*'environmental impacts raw data'!F24</f>
        <v>#REF!</v>
      </c>
    </row>
    <row r="35" spans="9:26" x14ac:dyDescent="0.45">
      <c r="L35" s="18" t="s">
        <v>20</v>
      </c>
      <c r="M35" s="19"/>
      <c r="O35" s="1" t="s">
        <v>155</v>
      </c>
      <c r="P35" s="1" t="e">
        <f>#REF!</f>
        <v>#REF!</v>
      </c>
      <c r="Q35" s="1" t="s">
        <v>69</v>
      </c>
      <c r="R35" s="18" t="s">
        <v>20</v>
      </c>
      <c r="S35" s="19" t="e">
        <f>$P$32*'environmental impacts raw data'!C49+$P$33*'environmental impacts raw data'!D25+$P$34*'environmental impacts raw data'!E25+ambiental!$P$35*'environmental impacts raw data'!F25</f>
        <v>#REF!</v>
      </c>
    </row>
    <row r="36" spans="9:26" x14ac:dyDescent="0.45">
      <c r="L36" s="18" t="s">
        <v>21</v>
      </c>
      <c r="M36" s="19"/>
      <c r="R36" s="18" t="s">
        <v>21</v>
      </c>
      <c r="S36" s="19" t="e">
        <f>$P$32*'environmental impacts raw data'!C50+$P$33*'environmental impacts raw data'!D26+$P$34*'environmental impacts raw data'!E26+ambiental!$P$35*'environmental impacts raw data'!F26</f>
        <v>#REF!</v>
      </c>
    </row>
    <row r="37" spans="9:26" x14ac:dyDescent="0.45">
      <c r="L37" s="18" t="s">
        <v>22</v>
      </c>
      <c r="M37" s="19"/>
      <c r="R37" s="18" t="s">
        <v>22</v>
      </c>
      <c r="S37" s="19" t="e">
        <f>$P$32*'environmental impacts raw data'!C51+$P$33*'environmental impacts raw data'!D27+$P$34*'environmental impacts raw data'!E27+ambiental!$P$35*'environmental impacts raw data'!F27</f>
        <v>#REF!</v>
      </c>
    </row>
    <row r="38" spans="9:26" x14ac:dyDescent="0.45">
      <c r="L38" s="18" t="s">
        <v>23</v>
      </c>
      <c r="M38" s="19"/>
      <c r="R38" s="18" t="s">
        <v>23</v>
      </c>
      <c r="S38" s="19" t="e">
        <f>$P$32*'environmental impacts raw data'!C52+$P$33*'environmental impacts raw data'!D28+$P$34*'environmental impacts raw data'!E28+ambiental!$P$35*'environmental impacts raw data'!F28</f>
        <v>#REF!</v>
      </c>
    </row>
    <row r="39" spans="9:26" x14ac:dyDescent="0.45">
      <c r="L39" s="18" t="s">
        <v>24</v>
      </c>
      <c r="M39" s="19"/>
      <c r="R39" s="18" t="s">
        <v>24</v>
      </c>
      <c r="S39" s="19" t="e">
        <f>$P$32*'environmental impacts raw data'!C53+$P$33*'environmental impacts raw data'!D29+$P$34*'environmental impacts raw data'!E29+ambiental!$P$35*'environmental impacts raw data'!F29</f>
        <v>#REF!</v>
      </c>
    </row>
    <row r="40" spans="9:26" x14ac:dyDescent="0.45">
      <c r="L40" s="18" t="s">
        <v>25</v>
      </c>
      <c r="M40" s="19"/>
      <c r="R40" s="18" t="s">
        <v>25</v>
      </c>
      <c r="S40" s="19" t="e">
        <f>$P$32*'environmental impacts raw data'!C54+$P$33*'environmental impacts raw data'!D30+$P$34*'environmental impacts raw data'!E30+ambiental!$P$35*'environmental impacts raw data'!F30</f>
        <v>#REF!</v>
      </c>
    </row>
    <row r="41" spans="9:26" x14ac:dyDescent="0.45">
      <c r="L41" s="18" t="s">
        <v>26</v>
      </c>
      <c r="M41" s="19"/>
      <c r="R41" s="18" t="s">
        <v>26</v>
      </c>
      <c r="S41" s="19" t="e">
        <f>$P$32*'environmental impacts raw data'!C55+$P$33*'environmental impacts raw data'!D31+$P$34*'environmental impacts raw data'!E31+ambiental!$P$35*'environmental impacts raw data'!F31</f>
        <v>#REF!</v>
      </c>
    </row>
    <row r="42" spans="9:26" x14ac:dyDescent="0.45">
      <c r="L42" s="18" t="s">
        <v>27</v>
      </c>
      <c r="M42" s="19"/>
      <c r="R42" s="18" t="s">
        <v>27</v>
      </c>
      <c r="S42" s="19" t="e">
        <f>$P$32*'environmental impacts raw data'!C56+$P$33*'environmental impacts raw data'!D32+$P$34*'environmental impacts raw data'!E32+ambiental!$P$35*'environmental impacts raw data'!F32</f>
        <v>#REF!</v>
      </c>
    </row>
    <row r="43" spans="9:26" x14ac:dyDescent="0.45">
      <c r="L43" s="18" t="s">
        <v>28</v>
      </c>
      <c r="M43" s="19"/>
      <c r="R43" s="18" t="s">
        <v>28</v>
      </c>
      <c r="S43" s="19" t="e">
        <f>$P$32*'environmental impacts raw data'!C57+$P$33*'environmental impacts raw data'!D33+$P$34*'environmental impacts raw data'!E33+ambiental!$P$35*'environmental impacts raw data'!F33</f>
        <v>#REF!</v>
      </c>
    </row>
    <row r="44" spans="9:26" x14ac:dyDescent="0.45">
      <c r="L44" s="18" t="s">
        <v>29</v>
      </c>
      <c r="M44" s="19"/>
      <c r="R44" s="18" t="s">
        <v>29</v>
      </c>
      <c r="S44" s="19" t="e">
        <f>$P$32*'environmental impacts raw data'!C58+$P$33*'environmental impacts raw data'!D34+$P$34*'environmental impacts raw data'!E34+ambiental!$P$35*'environmental impacts raw data'!F34</f>
        <v>#REF!</v>
      </c>
    </row>
    <row r="45" spans="9:26" x14ac:dyDescent="0.45">
      <c r="L45" s="18" t="s">
        <v>30</v>
      </c>
      <c r="M45" s="19"/>
      <c r="R45" s="18" t="s">
        <v>30</v>
      </c>
      <c r="S45" s="19" t="e">
        <f>$P$32*'environmental impacts raw data'!C59+$P$33*'environmental impacts raw data'!D35+$P$34*'environmental impacts raw data'!E35+ambiental!$P$35*'environmental impacts raw data'!F35</f>
        <v>#REF!</v>
      </c>
    </row>
    <row r="46" spans="9:26" x14ac:dyDescent="0.45">
      <c r="L46" s="18" t="s">
        <v>31</v>
      </c>
      <c r="M46" s="19"/>
      <c r="R46" s="18" t="s">
        <v>31</v>
      </c>
      <c r="S46" s="19" t="e">
        <f>$P$32*'environmental impacts raw data'!C60+$P$33*'environmental impacts raw data'!D36+$P$34*'environmental impacts raw data'!E36+ambiental!$P$35*'environmental impacts raw data'!F36</f>
        <v>#REF!</v>
      </c>
    </row>
    <row r="47" spans="9:26" ht="18" thickBot="1" x14ac:dyDescent="0.5">
      <c r="L47" s="20" t="s">
        <v>32</v>
      </c>
      <c r="M47" s="21"/>
      <c r="R47" s="20" t="s">
        <v>32</v>
      </c>
      <c r="S47" s="21" t="e">
        <f>$P$32*'environmental impacts raw data'!C61+$P$33*'environmental impacts raw data'!D37+$P$34*'environmental impacts raw data'!E37+ambiental!$P$35*'environmental impacts raw data'!F37</f>
        <v>#REF!</v>
      </c>
    </row>
    <row r="48" spans="9:26" x14ac:dyDescent="0.45">
      <c r="V48" s="24" t="s">
        <v>71</v>
      </c>
      <c r="W48" s="25" t="s">
        <v>77</v>
      </c>
      <c r="X48" s="33" t="e">
        <f>D10</f>
        <v>#REF!</v>
      </c>
      <c r="Y48" s="24" t="s">
        <v>69</v>
      </c>
      <c r="Z48" s="1" t="s">
        <v>110</v>
      </c>
    </row>
    <row r="49" spans="3:29" ht="18" thickBot="1" x14ac:dyDescent="0.5">
      <c r="I49" s="1" t="s">
        <v>78</v>
      </c>
      <c r="O49" s="1" t="s">
        <v>78</v>
      </c>
    </row>
    <row r="50" spans="3:29" ht="25.5" thickBot="1" x14ac:dyDescent="0.75">
      <c r="L50" s="10" t="s">
        <v>34</v>
      </c>
      <c r="M50" s="11" t="e">
        <f>M12+M31</f>
        <v>#REF!</v>
      </c>
      <c r="R50" s="10" t="s">
        <v>34</v>
      </c>
      <c r="S50" s="11" t="e">
        <f>S12+S31</f>
        <v>#REF!</v>
      </c>
      <c r="V50" s="24" t="s">
        <v>79</v>
      </c>
      <c r="W50" s="26" t="s">
        <v>34</v>
      </c>
      <c r="X50" s="27" t="e">
        <f t="shared" ref="X50:X66" si="2">M50-S50</f>
        <v>#REF!</v>
      </c>
      <c r="AB50" s="109" t="s">
        <v>172</v>
      </c>
      <c r="AC50" s="110" t="s">
        <v>173</v>
      </c>
    </row>
    <row r="51" spans="3:29" x14ac:dyDescent="0.45">
      <c r="C51" s="99"/>
      <c r="D51" s="99"/>
      <c r="E51" s="99"/>
      <c r="J51" s="9"/>
      <c r="L51" s="14" t="s">
        <v>17</v>
      </c>
      <c r="M51" s="15" t="e">
        <f t="shared" ref="M51:M66" si="3">M13+M32</f>
        <v>#REF!</v>
      </c>
      <c r="R51" s="14" t="s">
        <v>17</v>
      </c>
      <c r="S51" s="15" t="e">
        <f t="shared" ref="S51:S66" si="4">S13+S32</f>
        <v>#REF!</v>
      </c>
      <c r="V51" s="102" t="s">
        <v>80</v>
      </c>
      <c r="W51" s="91" t="s">
        <v>17</v>
      </c>
      <c r="X51" s="92" t="e">
        <f t="shared" si="2"/>
        <v>#REF!</v>
      </c>
      <c r="AB51" s="103" t="s">
        <v>17</v>
      </c>
      <c r="AC51" s="104">
        <v>-3.8305617788163993E-2</v>
      </c>
    </row>
    <row r="52" spans="3:29" x14ac:dyDescent="0.45">
      <c r="C52" s="99"/>
      <c r="D52" s="99"/>
      <c r="E52" s="99"/>
      <c r="L52" s="18" t="s">
        <v>18</v>
      </c>
      <c r="M52" s="19" t="e">
        <f t="shared" si="3"/>
        <v>#REF!</v>
      </c>
      <c r="R52" s="18" t="s">
        <v>18</v>
      </c>
      <c r="S52" s="19" t="e">
        <f t="shared" si="4"/>
        <v>#REF!</v>
      </c>
      <c r="W52" s="29" t="s">
        <v>18</v>
      </c>
      <c r="X52" s="28" t="e">
        <f t="shared" si="2"/>
        <v>#REF!</v>
      </c>
      <c r="AB52" s="105" t="s">
        <v>18</v>
      </c>
      <c r="AC52" s="19">
        <v>0.42103788002187237</v>
      </c>
    </row>
    <row r="53" spans="3:29" ht="18" thickBot="1" x14ac:dyDescent="0.5">
      <c r="C53" s="99"/>
      <c r="L53" s="18" t="s">
        <v>19</v>
      </c>
      <c r="M53" s="19" t="e">
        <f t="shared" si="3"/>
        <v>#REF!</v>
      </c>
      <c r="R53" s="18" t="s">
        <v>19</v>
      </c>
      <c r="S53" s="19" t="e">
        <f t="shared" si="4"/>
        <v>#REF!</v>
      </c>
      <c r="W53" s="29" t="s">
        <v>19</v>
      </c>
      <c r="X53" s="28" t="e">
        <f t="shared" si="2"/>
        <v>#REF!</v>
      </c>
      <c r="AB53" s="105" t="s">
        <v>19</v>
      </c>
      <c r="AC53" s="19">
        <v>6.3628330247433613</v>
      </c>
    </row>
    <row r="54" spans="3:29" ht="25.5" thickBot="1" x14ac:dyDescent="0.75">
      <c r="C54" s="100"/>
      <c r="D54" s="100" t="s">
        <v>169</v>
      </c>
      <c r="E54" s="100" t="s">
        <v>170</v>
      </c>
      <c r="L54" s="18" t="s">
        <v>20</v>
      </c>
      <c r="M54" s="19" t="e">
        <f t="shared" si="3"/>
        <v>#REF!</v>
      </c>
      <c r="R54" s="18" t="s">
        <v>20</v>
      </c>
      <c r="S54" s="19" t="e">
        <f t="shared" si="4"/>
        <v>#REF!</v>
      </c>
      <c r="W54" s="29" t="s">
        <v>20</v>
      </c>
      <c r="X54" s="28" t="e">
        <f t="shared" si="2"/>
        <v>#REF!</v>
      </c>
      <c r="AB54" s="105" t="s">
        <v>20</v>
      </c>
      <c r="AC54" s="19">
        <v>9.8797638368227858E-2</v>
      </c>
    </row>
    <row r="55" spans="3:29" x14ac:dyDescent="0.45">
      <c r="C55" s="1" t="str">
        <f>L51</f>
        <v>Acidification</v>
      </c>
      <c r="D55" s="101" t="e">
        <f>M51</f>
        <v>#REF!</v>
      </c>
      <c r="E55" s="101" t="e">
        <f>S51</f>
        <v>#REF!</v>
      </c>
      <c r="L55" s="18" t="s">
        <v>21</v>
      </c>
      <c r="M55" s="19" t="e">
        <f t="shared" si="3"/>
        <v>#REF!</v>
      </c>
      <c r="R55" s="18" t="s">
        <v>21</v>
      </c>
      <c r="S55" s="19" t="e">
        <f t="shared" si="4"/>
        <v>#REF!</v>
      </c>
      <c r="W55" s="29" t="s">
        <v>21</v>
      </c>
      <c r="X55" s="28" t="e">
        <f t="shared" si="2"/>
        <v>#REF!</v>
      </c>
      <c r="AB55" s="105" t="s">
        <v>21</v>
      </c>
      <c r="AC55" s="19">
        <v>1.9672621319599308</v>
      </c>
    </row>
    <row r="56" spans="3:29" x14ac:dyDescent="0.45">
      <c r="C56" s="1" t="str">
        <f t="shared" ref="C56:C70" si="5">L52</f>
        <v>Climate change</v>
      </c>
      <c r="D56" s="101" t="e">
        <f t="shared" ref="D56:D68" si="6">M52</f>
        <v>#REF!</v>
      </c>
      <c r="E56" s="101" t="e">
        <f t="shared" ref="E56:E70" si="7">S52</f>
        <v>#REF!</v>
      </c>
      <c r="L56" s="18" t="s">
        <v>22</v>
      </c>
      <c r="M56" s="19" t="e">
        <f t="shared" si="3"/>
        <v>#REF!</v>
      </c>
      <c r="R56" s="18" t="s">
        <v>22</v>
      </c>
      <c r="S56" s="19" t="e">
        <f t="shared" si="4"/>
        <v>#REF!</v>
      </c>
      <c r="W56" s="29" t="s">
        <v>22</v>
      </c>
      <c r="X56" s="28" t="e">
        <f t="shared" si="2"/>
        <v>#REF!</v>
      </c>
      <c r="AB56" s="105" t="s">
        <v>22</v>
      </c>
      <c r="AC56" s="19">
        <v>3.2489479767955798</v>
      </c>
    </row>
    <row r="57" spans="3:29" x14ac:dyDescent="0.45">
      <c r="C57" s="1" t="str">
        <f t="shared" si="5"/>
        <v>Ecotoxicity, freshwater</v>
      </c>
      <c r="D57" s="101" t="e">
        <f t="shared" si="6"/>
        <v>#REF!</v>
      </c>
      <c r="E57" s="101" t="e">
        <f t="shared" si="7"/>
        <v>#REF!</v>
      </c>
      <c r="L57" s="18" t="s">
        <v>23</v>
      </c>
      <c r="M57" s="19" t="e">
        <f t="shared" si="3"/>
        <v>#REF!</v>
      </c>
      <c r="R57" s="18" t="s">
        <v>23</v>
      </c>
      <c r="S57" s="19" t="e">
        <f t="shared" si="4"/>
        <v>#REF!</v>
      </c>
      <c r="W57" s="93" t="s">
        <v>23</v>
      </c>
      <c r="X57" s="92" t="e">
        <f t="shared" si="2"/>
        <v>#REF!</v>
      </c>
      <c r="AB57" s="106" t="s">
        <v>23</v>
      </c>
      <c r="AC57" s="107">
        <v>-5.4391811348188934E-2</v>
      </c>
    </row>
    <row r="58" spans="3:29" x14ac:dyDescent="0.45">
      <c r="C58" s="1" t="str">
        <f t="shared" si="5"/>
        <v>Particulate matter</v>
      </c>
      <c r="D58" s="101" t="e">
        <f t="shared" si="6"/>
        <v>#REF!</v>
      </c>
      <c r="E58" s="101" t="e">
        <f t="shared" si="7"/>
        <v>#REF!</v>
      </c>
      <c r="L58" s="18" t="s">
        <v>24</v>
      </c>
      <c r="M58" s="19" t="e">
        <f t="shared" si="3"/>
        <v>#REF!</v>
      </c>
      <c r="R58" s="18" t="s">
        <v>24</v>
      </c>
      <c r="S58" s="19" t="e">
        <f t="shared" si="4"/>
        <v>#REF!</v>
      </c>
      <c r="W58" s="29" t="s">
        <v>24</v>
      </c>
      <c r="X58" s="28" t="e">
        <f t="shared" si="2"/>
        <v>#REF!</v>
      </c>
      <c r="AB58" s="105" t="s">
        <v>24</v>
      </c>
      <c r="AC58" s="19">
        <v>0.20373455609610103</v>
      </c>
    </row>
    <row r="59" spans="3:29" x14ac:dyDescent="0.45">
      <c r="C59" s="1" t="str">
        <f t="shared" si="5"/>
        <v>Eutrophication, marine</v>
      </c>
      <c r="D59" s="101" t="e">
        <f t="shared" si="6"/>
        <v>#REF!</v>
      </c>
      <c r="E59" s="101" t="e">
        <f t="shared" si="7"/>
        <v>#REF!</v>
      </c>
      <c r="L59" s="18" t="s">
        <v>25</v>
      </c>
      <c r="M59" s="19" t="e">
        <f t="shared" si="3"/>
        <v>#REF!</v>
      </c>
      <c r="R59" s="18" t="s">
        <v>25</v>
      </c>
      <c r="S59" s="19" t="e">
        <f t="shared" si="4"/>
        <v>#REF!</v>
      </c>
      <c r="W59" s="29" t="s">
        <v>25</v>
      </c>
      <c r="X59" s="28" t="e">
        <f t="shared" si="2"/>
        <v>#REF!</v>
      </c>
      <c r="AB59" s="105" t="s">
        <v>25</v>
      </c>
      <c r="AC59" s="19">
        <v>0.72661666031666039</v>
      </c>
    </row>
    <row r="60" spans="3:29" x14ac:dyDescent="0.45">
      <c r="C60" s="1" t="str">
        <f t="shared" si="5"/>
        <v>Eutrophication, freshwater</v>
      </c>
      <c r="D60" s="101" t="e">
        <f t="shared" si="6"/>
        <v>#REF!</v>
      </c>
      <c r="E60" s="101" t="e">
        <f t="shared" si="7"/>
        <v>#REF!</v>
      </c>
      <c r="L60" s="18" t="s">
        <v>26</v>
      </c>
      <c r="M60" s="19" t="e">
        <f t="shared" si="3"/>
        <v>#REF!</v>
      </c>
      <c r="R60" s="18" t="s">
        <v>26</v>
      </c>
      <c r="S60" s="19" t="e">
        <f t="shared" si="4"/>
        <v>#REF!</v>
      </c>
      <c r="W60" s="93" t="s">
        <v>26</v>
      </c>
      <c r="X60" s="92" t="e">
        <f t="shared" si="2"/>
        <v>#REF!</v>
      </c>
      <c r="AB60" s="106" t="s">
        <v>26</v>
      </c>
      <c r="AC60" s="107">
        <v>-0.19894611666230788</v>
      </c>
    </row>
    <row r="61" spans="3:29" x14ac:dyDescent="0.45">
      <c r="C61" s="1" t="str">
        <f t="shared" si="5"/>
        <v>Eutrophication, terrestrial</v>
      </c>
      <c r="D61" s="101" t="e">
        <f t="shared" si="6"/>
        <v>#REF!</v>
      </c>
      <c r="E61" s="101" t="e">
        <f t="shared" si="7"/>
        <v>#REF!</v>
      </c>
      <c r="L61" s="18" t="s">
        <v>27</v>
      </c>
      <c r="M61" s="19" t="e">
        <f t="shared" si="3"/>
        <v>#REF!</v>
      </c>
      <c r="R61" s="18" t="s">
        <v>27</v>
      </c>
      <c r="S61" s="19" t="e">
        <f t="shared" si="4"/>
        <v>#REF!</v>
      </c>
      <c r="W61" s="29" t="s">
        <v>27</v>
      </c>
      <c r="X61" s="28" t="e">
        <f t="shared" si="2"/>
        <v>#REF!</v>
      </c>
      <c r="AB61" s="105" t="s">
        <v>27</v>
      </c>
      <c r="AC61" s="19">
        <v>0.73950893459217326</v>
      </c>
    </row>
    <row r="62" spans="3:29" x14ac:dyDescent="0.45">
      <c r="C62" s="1" t="str">
        <f t="shared" si="5"/>
        <v>Human toxicity, cancer</v>
      </c>
      <c r="D62" s="101" t="e">
        <f t="shared" si="6"/>
        <v>#REF!</v>
      </c>
      <c r="E62" s="101" t="e">
        <f t="shared" si="7"/>
        <v>#REF!</v>
      </c>
      <c r="L62" s="18" t="s">
        <v>28</v>
      </c>
      <c r="M62" s="19" t="e">
        <f t="shared" si="3"/>
        <v>#REF!</v>
      </c>
      <c r="R62" s="18" t="s">
        <v>28</v>
      </c>
      <c r="S62" s="19" t="e">
        <f t="shared" si="4"/>
        <v>#REF!</v>
      </c>
      <c r="W62" s="29" t="s">
        <v>28</v>
      </c>
      <c r="X62" s="28" t="e">
        <f t="shared" si="2"/>
        <v>#REF!</v>
      </c>
      <c r="AB62" s="105" t="s">
        <v>28</v>
      </c>
      <c r="AC62" s="19">
        <v>1.7182992977219126E-2</v>
      </c>
    </row>
    <row r="63" spans="3:29" x14ac:dyDescent="0.45">
      <c r="C63" s="1" t="str">
        <f t="shared" si="5"/>
        <v>Human toxicity, non-cancer</v>
      </c>
      <c r="D63" s="101" t="e">
        <f t="shared" si="6"/>
        <v>#REF!</v>
      </c>
      <c r="E63" s="101" t="e">
        <f t="shared" si="7"/>
        <v>#REF!</v>
      </c>
      <c r="L63" s="18" t="s">
        <v>29</v>
      </c>
      <c r="M63" s="19" t="e">
        <f t="shared" si="3"/>
        <v>#REF!</v>
      </c>
      <c r="R63" s="18" t="s">
        <v>29</v>
      </c>
      <c r="S63" s="19" t="e">
        <f t="shared" si="4"/>
        <v>#REF!</v>
      </c>
      <c r="W63" s="93" t="s">
        <v>29</v>
      </c>
      <c r="X63" s="92" t="e">
        <f t="shared" si="2"/>
        <v>#REF!</v>
      </c>
      <c r="AB63" s="106" t="s">
        <v>29</v>
      </c>
      <c r="AC63" s="107">
        <v>-2.4034158053877874E-2</v>
      </c>
    </row>
    <row r="64" spans="3:29" x14ac:dyDescent="0.45">
      <c r="C64" s="1" t="str">
        <f t="shared" si="5"/>
        <v>Ionising radiation</v>
      </c>
      <c r="D64" s="101" t="e">
        <f t="shared" si="6"/>
        <v>#REF!</v>
      </c>
      <c r="E64" s="101" t="e">
        <f t="shared" si="7"/>
        <v>#REF!</v>
      </c>
      <c r="L64" s="18" t="s">
        <v>30</v>
      </c>
      <c r="M64" s="19" t="e">
        <f t="shared" si="3"/>
        <v>#REF!</v>
      </c>
      <c r="R64" s="18" t="s">
        <v>30</v>
      </c>
      <c r="S64" s="19" t="e">
        <f t="shared" si="4"/>
        <v>#REF!</v>
      </c>
      <c r="W64" s="93" t="s">
        <v>30</v>
      </c>
      <c r="X64" s="92" t="e">
        <f t="shared" si="2"/>
        <v>#REF!</v>
      </c>
      <c r="AB64" s="106" t="s">
        <v>30</v>
      </c>
      <c r="AC64" s="107">
        <v>-0.36889534372176636</v>
      </c>
    </row>
    <row r="65" spans="3:29" x14ac:dyDescent="0.45">
      <c r="C65" s="1" t="str">
        <f t="shared" si="5"/>
        <v>Land use</v>
      </c>
      <c r="D65" s="101" t="e">
        <f t="shared" si="6"/>
        <v>#REF!</v>
      </c>
      <c r="E65" s="101" t="e">
        <f t="shared" si="7"/>
        <v>#REF!</v>
      </c>
      <c r="L65" s="18" t="s">
        <v>31</v>
      </c>
      <c r="M65" s="19" t="e">
        <f t="shared" si="3"/>
        <v>#REF!</v>
      </c>
      <c r="R65" s="18" t="s">
        <v>31</v>
      </c>
      <c r="S65" s="19" t="e">
        <f t="shared" si="4"/>
        <v>#REF!</v>
      </c>
      <c r="W65" s="29" t="s">
        <v>31</v>
      </c>
      <c r="X65" s="28" t="e">
        <f t="shared" si="2"/>
        <v>#REF!</v>
      </c>
      <c r="AB65" s="105" t="s">
        <v>31</v>
      </c>
      <c r="AC65" s="19">
        <v>0.68513251332233516</v>
      </c>
    </row>
    <row r="66" spans="3:29" ht="18" thickBot="1" x14ac:dyDescent="0.5">
      <c r="C66" s="1" t="str">
        <f t="shared" si="5"/>
        <v>Ozone depletion</v>
      </c>
      <c r="D66" s="101" t="e">
        <f t="shared" si="6"/>
        <v>#REF!</v>
      </c>
      <c r="E66" s="101" t="e">
        <f t="shared" si="7"/>
        <v>#REF!</v>
      </c>
      <c r="L66" s="20" t="s">
        <v>32</v>
      </c>
      <c r="M66" s="21" t="e">
        <f t="shared" si="3"/>
        <v>#REF!</v>
      </c>
      <c r="R66" s="20" t="s">
        <v>32</v>
      </c>
      <c r="S66" s="21" t="e">
        <f t="shared" si="4"/>
        <v>#REF!</v>
      </c>
      <c r="W66" s="30" t="s">
        <v>32</v>
      </c>
      <c r="X66" s="31" t="e">
        <f t="shared" si="2"/>
        <v>#REF!</v>
      </c>
      <c r="AB66" s="108" t="s">
        <v>32</v>
      </c>
      <c r="AC66" s="21">
        <v>4.2372291615732625</v>
      </c>
    </row>
    <row r="67" spans="3:29" ht="21.5" thickBot="1" x14ac:dyDescent="0.6">
      <c r="C67" s="1" t="str">
        <f t="shared" si="5"/>
        <v>Photochemical ozone formation</v>
      </c>
      <c r="D67" s="101" t="e">
        <f t="shared" si="6"/>
        <v>#REF!</v>
      </c>
      <c r="E67" s="101" t="e">
        <f t="shared" si="7"/>
        <v>#REF!</v>
      </c>
      <c r="AB67" s="111" t="s">
        <v>171</v>
      </c>
      <c r="AC67" s="112">
        <v>18.023710423192441</v>
      </c>
    </row>
    <row r="68" spans="3:29" x14ac:dyDescent="0.45">
      <c r="C68" s="1" t="str">
        <f t="shared" si="5"/>
        <v>Resource use, fossils</v>
      </c>
      <c r="D68" s="101" t="e">
        <f t="shared" si="6"/>
        <v>#REF!</v>
      </c>
      <c r="E68" s="101" t="e">
        <f t="shared" si="7"/>
        <v>#REF!</v>
      </c>
    </row>
    <row r="69" spans="3:29" x14ac:dyDescent="0.45">
      <c r="C69" s="1" t="str">
        <f t="shared" si="5"/>
        <v>Resource use, minerals and metals</v>
      </c>
      <c r="D69" s="101" t="e">
        <f>M65</f>
        <v>#REF!</v>
      </c>
      <c r="E69" s="101" t="e">
        <f t="shared" si="7"/>
        <v>#REF!</v>
      </c>
    </row>
    <row r="70" spans="3:29" x14ac:dyDescent="0.45">
      <c r="C70" s="1" t="str">
        <f t="shared" si="5"/>
        <v>Water use</v>
      </c>
      <c r="D70" s="101" t="e">
        <f>M66</f>
        <v>#REF!</v>
      </c>
      <c r="E70" s="101" t="e">
        <f t="shared" si="7"/>
        <v>#REF!</v>
      </c>
    </row>
    <row r="71" spans="3:29" x14ac:dyDescent="0.45">
      <c r="C71" s="99"/>
      <c r="D71" s="99"/>
      <c r="E71" s="99"/>
    </row>
    <row r="72" spans="3:29" x14ac:dyDescent="0.45">
      <c r="C72" s="99"/>
      <c r="D72" s="99"/>
      <c r="E72" s="9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Title page</vt:lpstr>
      <vt:lpstr>environmental impacts raw data</vt:lpstr>
      <vt:lpstr>social impacts raw data</vt:lpstr>
      <vt:lpstr>economic impacts raw data</vt:lpstr>
      <vt:lpstr>ambiental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Vicente Gisbert Navarro</dc:creator>
  <cp:lastModifiedBy>Idoya Ferrero Ferrero</cp:lastModifiedBy>
  <dcterms:created xsi:type="dcterms:W3CDTF">2025-03-14T07:30:57Z</dcterms:created>
  <dcterms:modified xsi:type="dcterms:W3CDTF">2025-11-28T23:24:11Z</dcterms:modified>
</cp:coreProperties>
</file>