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opp\Papers\Carbonatites\Newania\"/>
    </mc:Choice>
  </mc:AlternateContent>
  <bookViews>
    <workbookView xWindow="0" yWindow="0" windowWidth="24165" windowHeight="10650" tabRatio="719"/>
  </bookViews>
  <sheets>
    <sheet name="SIMS U-TH-PB Data monazite" sheetId="1" r:id="rId1"/>
    <sheet name="Monazite Figures Spots" sheetId="2" r:id="rId2"/>
    <sheet name="SIMS U-TH-PB Data zircon" sheetId="5" r:id="rId3"/>
    <sheet name="Zircon Figure spots" sheetId="3" r:id="rId4"/>
  </sheets>
  <calcPr calcId="162913"/>
</workbook>
</file>

<file path=xl/calcChain.xml><?xml version="1.0" encoding="utf-8"?>
<calcChain xmlns="http://schemas.openxmlformats.org/spreadsheetml/2006/main">
  <c r="T5" i="5" l="1"/>
  <c r="U9" i="5" l="1"/>
  <c r="V9" i="5" s="1"/>
  <c r="S9" i="5"/>
  <c r="T9" i="5" s="1"/>
  <c r="U8" i="5"/>
  <c r="V8" i="5" s="1"/>
  <c r="S8" i="5"/>
  <c r="T8" i="5" s="1"/>
  <c r="U7" i="5"/>
  <c r="V7" i="5" s="1"/>
  <c r="S7" i="5"/>
  <c r="T7" i="5" s="1"/>
  <c r="U6" i="5"/>
  <c r="V6" i="5" s="1"/>
  <c r="S6" i="5"/>
  <c r="T6" i="5" s="1"/>
  <c r="U5" i="5"/>
  <c r="V5" i="5" s="1"/>
  <c r="S5" i="5"/>
  <c r="O29" i="1" l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</calcChain>
</file>

<file path=xl/sharedStrings.xml><?xml version="1.0" encoding="utf-8"?>
<sst xmlns="http://schemas.openxmlformats.org/spreadsheetml/2006/main" count="143" uniqueCount="69">
  <si>
    <t>Age (Ma)</t>
  </si>
  <si>
    <t>Common</t>
  </si>
  <si>
    <t>of Concordia</t>
  </si>
  <si>
    <t>238U</t>
  </si>
  <si>
    <t>235U</t>
  </si>
  <si>
    <t>Ellipses</t>
  </si>
  <si>
    <t>232Th</t>
  </si>
  <si>
    <t>Decay constants (1/Ma)</t>
  </si>
  <si>
    <t>238U/235U</t>
  </si>
  <si>
    <t>Two-point Linear Drift Correction</t>
  </si>
  <si>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</si>
  <si>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235</t>
    </r>
    <r>
      <rPr>
        <sz val="11"/>
        <color theme="1"/>
        <rFont val="Calibri"/>
        <family val="2"/>
        <scheme val="minor"/>
      </rPr>
      <t>U</t>
    </r>
  </si>
  <si>
    <t>1se</t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</si>
  <si>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</t>
    </r>
  </si>
  <si>
    <r>
      <t>rad.</t>
    </r>
    <r>
      <rPr>
        <vertAlign val="superscript"/>
        <sz val="11"/>
        <color theme="1"/>
        <rFont val="Calibri"/>
        <family val="2"/>
        <scheme val="minor"/>
      </rPr>
      <t xml:space="preserve"> 206</t>
    </r>
    <r>
      <rPr>
        <sz val="11"/>
        <color theme="1"/>
        <rFont val="Calibri"/>
        <family val="2"/>
        <scheme val="minor"/>
      </rPr>
      <t>Pb (%)</t>
    </r>
  </si>
  <si>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Pb*/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</si>
  <si>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U/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Pb*</t>
    </r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</si>
  <si>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>Pb*/</t>
    </r>
    <r>
      <rPr>
        <vertAlign val="superscript"/>
        <sz val="11"/>
        <color theme="1"/>
        <rFont val="Calibri"/>
        <family val="2"/>
        <scheme val="minor"/>
      </rPr>
      <t>235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</si>
  <si>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>Pb*/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Pb*</t>
    </r>
  </si>
  <si>
    <t>Corr. Coeff.</t>
  </si>
  <si>
    <r>
      <rPr>
        <vertAlign val="superscript"/>
        <sz val="11"/>
        <color theme="1"/>
        <rFont val="Calibri"/>
        <family val="2"/>
        <scheme val="minor"/>
      </rPr>
      <t>208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232</t>
    </r>
    <r>
      <rPr>
        <sz val="11"/>
        <color theme="1"/>
        <rFont val="Calibri"/>
        <family val="2"/>
        <scheme val="minor"/>
      </rPr>
      <t>Th</t>
    </r>
  </si>
  <si>
    <r>
      <t>Th/PrPO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</si>
  <si>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</t>
    </r>
  </si>
  <si>
    <t>ThO2/Th</t>
  </si>
  <si>
    <t>UO/U</t>
  </si>
  <si>
    <r>
      <rPr>
        <vertAlign val="superscript"/>
        <sz val="11"/>
        <color theme="1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>Pb</t>
    </r>
  </si>
  <si>
    <r>
      <rPr>
        <vertAlign val="superscript"/>
        <sz val="11"/>
        <color theme="1"/>
        <rFont val="Calibri"/>
        <family val="2"/>
        <scheme val="minor"/>
      </rPr>
      <t>207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>Pb</t>
    </r>
  </si>
  <si>
    <r>
      <rPr>
        <vertAlign val="superscript"/>
        <sz val="11"/>
        <color theme="1"/>
        <rFont val="Calibri"/>
        <family val="2"/>
        <scheme val="minor"/>
      </rPr>
      <t>208</t>
    </r>
    <r>
      <rPr>
        <sz val="11"/>
        <color theme="1"/>
        <rFont val="Calibri"/>
        <family val="2"/>
        <scheme val="minor"/>
      </rPr>
      <t>Pb/</t>
    </r>
    <r>
      <rPr>
        <vertAlign val="superscript"/>
        <sz val="11"/>
        <color theme="1"/>
        <rFont val="Calibri"/>
        <family val="2"/>
        <scheme val="minor"/>
      </rPr>
      <t>204</t>
    </r>
    <r>
      <rPr>
        <sz val="11"/>
        <color theme="1"/>
        <rFont val="Calibri"/>
        <family val="2"/>
        <scheme val="minor"/>
      </rPr>
      <t>Pb</t>
    </r>
  </si>
  <si>
    <t>Blocksize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</si>
  <si>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</si>
  <si>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</si>
  <si>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</si>
  <si>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</si>
  <si>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</si>
  <si>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</si>
  <si>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</si>
  <si>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</si>
  <si>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</si>
  <si>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</si>
  <si>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</si>
  <si>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</si>
  <si>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Sample spot-ID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</si>
  <si>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</si>
  <si>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</si>
  <si>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</si>
  <si>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</si>
  <si>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</si>
  <si>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</si>
  <si>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</si>
  <si>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</si>
  <si>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</si>
  <si>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</si>
  <si>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</si>
  <si>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</si>
  <si>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Parameters:</t>
  </si>
  <si>
    <t>monazite (white)-columbite (grey) assemblage within dol-mgs (dark)</t>
  </si>
  <si>
    <t>Overview monazite assemblage (spots 1-12, 20-24)</t>
  </si>
  <si>
    <t>monazite spots 1-5, 20-24</t>
  </si>
  <si>
    <t>monazite spots 6-12</t>
  </si>
  <si>
    <t>(dark: carbonates; medium grey: apatite; light grey: sulfide)</t>
  </si>
  <si>
    <t>(blue: monazite; purple: apatite; bright green: magnesite; brown: dolomite</t>
  </si>
  <si>
    <t>U/</t>
  </si>
  <si>
    <t>Th/U</t>
  </si>
  <si>
    <r>
      <t>U/</t>
    </r>
    <r>
      <rPr>
        <vertAlign val="superscript"/>
        <sz val="11"/>
        <color theme="1"/>
        <rFont val="Calibri"/>
        <family val="2"/>
        <scheme val="minor"/>
      </rPr>
      <t>94</t>
    </r>
    <r>
      <rPr>
        <sz val="11"/>
        <color theme="1"/>
        <rFont val="Calibri"/>
        <family val="2"/>
        <scheme val="minor"/>
      </rPr>
      <t>Zr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</si>
  <si>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AS3</t>
  </si>
  <si>
    <t>(N analyses)</t>
  </si>
  <si>
    <t>Same without spots:</t>
  </si>
  <si>
    <t>Newania Ne-5: metamict zircon grain with numbered spot positions  (15 µm diameter)</t>
  </si>
  <si>
    <t>Standard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</si>
</sst>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19" fillId="0" borderId="0" xfId="0" applyFont="1"/>
    <xf numFmtId="164" fontId="0" fillId="0" borderId="0" xfId="0" applyNumberFormat="1"/>
    <xf numFmtId="165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188111</xdr:colOff>
      <xdr:row>48</xdr:row>
      <xdr:rowOff>104854</xdr:rowOff>
    </xdr:from>
    <xdr:to>
      <xdr:col>15</xdr:col>
      <xdr:colOff>643233</xdr:colOff>
      <xdr:row>68</xdr:row>
      <xdr:rowOff>146854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" b="-850"/>
        <a:stretch/>
      </xdr:blipFill>
      <xdr:spPr>
        <a:xfrm>
          <a:off x="7046111" y="9248854"/>
          <a:ext cx="5027122" cy="38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61886</xdr:colOff>
      <xdr:row>30</xdr:row>
      <xdr:rowOff>7204</xdr:rowOff>
    </xdr:from>
    <xdr:to>
      <xdr:col>7</xdr:col>
      <xdr:colOff>517008</xdr:colOff>
      <xdr:row>50</xdr:row>
      <xdr:rowOff>18981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886" y="5722204"/>
          <a:ext cx="5027122" cy="382177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135686</xdr:colOff>
      <xdr:row>48</xdr:row>
      <xdr:rowOff>81004</xdr:rowOff>
    </xdr:from>
    <xdr:to>
      <xdr:col>7</xdr:col>
      <xdr:colOff>590808</xdr:colOff>
      <xdr:row>68</xdr:row>
      <xdr:rowOff>92781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86" y="9225004"/>
          <a:ext cx="5027122" cy="3821777"/>
        </a:xfrm>
        <a:prstGeom prst="rect">
          <a:avLst/>
        </a:prstGeom>
      </xdr:spPr>
    </xdr:pic>
    <xdr:clientData/>
  </xdr:twoCellAnchor>
  <xdr:twoCellAnchor editAs="oneCell">
    <xdr:from>
      <xdr:col>17</xdr:col>
      <xdr:colOff>419036</xdr:colOff>
      <xdr:row>30</xdr:row>
      <xdr:rowOff>2402</xdr:rowOff>
    </xdr:from>
    <xdr:to>
      <xdr:col>24</xdr:col>
      <xdr:colOff>112158</xdr:colOff>
      <xdr:row>49</xdr:row>
      <xdr:rowOff>152724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036" y="5717402"/>
          <a:ext cx="5027122" cy="3769822"/>
        </a:xfrm>
        <a:prstGeom prst="rect">
          <a:avLst/>
        </a:prstGeom>
      </xdr:spPr>
    </xdr:pic>
    <xdr:clientData/>
  </xdr:twoCellAnchor>
  <xdr:twoCellAnchor editAs="oneCell">
    <xdr:from>
      <xdr:col>1</xdr:col>
      <xdr:colOff>7050</xdr:colOff>
      <xdr:row>4</xdr:row>
      <xdr:rowOff>161925</xdr:rowOff>
    </xdr:from>
    <xdr:to>
      <xdr:col>7</xdr:col>
      <xdr:colOff>464250</xdr:colOff>
      <xdr:row>25</xdr:row>
      <xdr:rowOff>26843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050" y="923925"/>
          <a:ext cx="5029200" cy="3865418"/>
        </a:xfrm>
        <a:prstGeom prst="rect">
          <a:avLst/>
        </a:prstGeom>
      </xdr:spPr>
    </xdr:pic>
    <xdr:clientData/>
  </xdr:twoCellAnchor>
  <xdr:twoCellAnchor editAs="oneCell">
    <xdr:from>
      <xdr:col>9</xdr:col>
      <xdr:colOff>114311</xdr:colOff>
      <xdr:row>29</xdr:row>
      <xdr:rowOff>145354</xdr:rowOff>
    </xdr:from>
    <xdr:to>
      <xdr:col>15</xdr:col>
      <xdr:colOff>569433</xdr:colOff>
      <xdr:row>49</xdr:row>
      <xdr:rowOff>115354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76" b="1506"/>
        <a:stretch/>
      </xdr:blipFill>
      <xdr:spPr>
        <a:xfrm>
          <a:off x="6972311" y="5669854"/>
          <a:ext cx="5027122" cy="37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38111</xdr:colOff>
      <xdr:row>11</xdr:row>
      <xdr:rowOff>9538</xdr:rowOff>
    </xdr:from>
    <xdr:to>
      <xdr:col>13</xdr:col>
      <xdr:colOff>142200</xdr:colOff>
      <xdr:row>34</xdr:row>
      <xdr:rowOff>108038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CDA50-127F-0945-18E8-FD9F9951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11" y="2152663"/>
          <a:ext cx="5485714" cy="44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66675</xdr:rowOff>
    </xdr:from>
    <xdr:to>
      <xdr:col>14</xdr:col>
      <xdr:colOff>504825</xdr:colOff>
      <xdr:row>40</xdr:row>
      <xdr:rowOff>180975</xdr:rowOff>
    </xdr:to>
    <xdr:grpSp>
      <xdr:nvGrpSpPr>
        <xdr:cNvPr id="8" name="Gruppieren 7"/>
        <xdr:cNvGrpSpPr/>
      </xdr:nvGrpSpPr>
      <xdr:grpSpPr>
        <a:xfrm>
          <a:off x="1114425" y="257175"/>
          <a:ext cx="10058400" cy="7543800"/>
          <a:chOff x="762000" y="381000"/>
          <a:chExt cx="10058400" cy="7543800"/>
        </a:xfrm>
      </xdr:grpSpPr>
      <xdr:pic>
        <xdr:nvPicPr>
          <xdr:cNvPr id="2" name="Grafik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2000" y="381000"/>
            <a:ext cx="10058400" cy="7543800"/>
          </a:xfrm>
          <a:prstGeom prst="rect">
            <a:avLst/>
          </a:prstGeom>
        </xdr:spPr>
      </xdr:pic>
      <xdr:sp macro="" textlink="">
        <xdr:nvSpPr>
          <xdr:cNvPr id="3" name="Ellipse 2"/>
          <xdr:cNvSpPr/>
        </xdr:nvSpPr>
        <xdr:spPr>
          <a:xfrm>
            <a:off x="4819650" y="2838450"/>
            <a:ext cx="1440000" cy="1440000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2000" baseline="0"/>
              <a:t>    </a:t>
            </a:r>
            <a:r>
              <a:rPr lang="de-DE" sz="3200"/>
              <a:t>#1</a:t>
            </a:r>
            <a:endParaRPr lang="de-DE" sz="2000"/>
          </a:p>
        </xdr:txBody>
      </xdr:sp>
      <xdr:sp macro="" textlink="">
        <xdr:nvSpPr>
          <xdr:cNvPr id="4" name="Ellipse 3"/>
          <xdr:cNvSpPr/>
        </xdr:nvSpPr>
        <xdr:spPr>
          <a:xfrm>
            <a:off x="6010275" y="4591050"/>
            <a:ext cx="1440000" cy="1440000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2000" baseline="0"/>
              <a:t>    </a:t>
            </a:r>
            <a:r>
              <a:rPr lang="de-DE" sz="3200"/>
              <a:t>#2</a:t>
            </a:r>
            <a:endParaRPr lang="de-DE" sz="2000"/>
          </a:p>
        </xdr:txBody>
      </xdr:sp>
      <xdr:sp macro="" textlink="">
        <xdr:nvSpPr>
          <xdr:cNvPr id="5" name="Ellipse 4"/>
          <xdr:cNvSpPr/>
        </xdr:nvSpPr>
        <xdr:spPr>
          <a:xfrm>
            <a:off x="3924300" y="4591050"/>
            <a:ext cx="1440000" cy="1440000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2000" baseline="0"/>
              <a:t>    </a:t>
            </a:r>
            <a:r>
              <a:rPr lang="de-DE" sz="3200"/>
              <a:t>#5</a:t>
            </a:r>
            <a:endParaRPr lang="de-DE" sz="2000"/>
          </a:p>
        </xdr:txBody>
      </xdr:sp>
      <xdr:sp macro="" textlink="">
        <xdr:nvSpPr>
          <xdr:cNvPr id="6" name="Ellipse 5"/>
          <xdr:cNvSpPr/>
        </xdr:nvSpPr>
        <xdr:spPr>
          <a:xfrm>
            <a:off x="6096000" y="1371600"/>
            <a:ext cx="1440000" cy="1440000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2000" baseline="0"/>
              <a:t>    </a:t>
            </a:r>
            <a:r>
              <a:rPr lang="de-DE" sz="3200"/>
              <a:t>#4</a:t>
            </a:r>
            <a:endParaRPr lang="de-DE" sz="2000"/>
          </a:p>
        </xdr:txBody>
      </xdr:sp>
      <xdr:sp macro="" textlink="">
        <xdr:nvSpPr>
          <xdr:cNvPr id="7" name="Ellipse 6"/>
          <xdr:cNvSpPr/>
        </xdr:nvSpPr>
        <xdr:spPr>
          <a:xfrm>
            <a:off x="3657600" y="1419225"/>
            <a:ext cx="1440000" cy="1440000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DE" sz="2000" baseline="0"/>
              <a:t>    </a:t>
            </a:r>
            <a:r>
              <a:rPr lang="de-DE" sz="3200"/>
              <a:t>#3</a:t>
            </a:r>
            <a:endParaRPr lang="de-DE" sz="2000"/>
          </a:p>
        </xdr:txBody>
      </xdr:sp>
    </xdr:grpSp>
    <xdr:clientData/>
  </xdr:twoCellAnchor>
  <xdr:twoCellAnchor>
    <xdr:from>
      <xdr:col>12</xdr:col>
      <xdr:colOff>466725</xdr:colOff>
      <xdr:row>1</xdr:row>
      <xdr:rowOff>66675</xdr:rowOff>
    </xdr:from>
    <xdr:to>
      <xdr:col>25</xdr:col>
      <xdr:colOff>619125</xdr:colOff>
      <xdr:row>40</xdr:row>
      <xdr:rowOff>180975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257175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abSelected="1" workbookViewId="0">
      <selection activeCell="D29" sqref="D29"/>
    </sheetView>
  </sheetViews>
  <sheetFormatPr baseColWidth="10" defaultRowHeight="15" x14ac:dyDescent="0.25"/>
  <cols>
    <col min="1" max="1" width="12.85546875" customWidth="1"/>
    <col min="5" max="5" width="14.42578125" bestFit="1" customWidth="1"/>
    <col min="6" max="6" width="9.7109375" bestFit="1" customWidth="1"/>
    <col min="7" max="7" width="9" bestFit="1" customWidth="1"/>
  </cols>
  <sheetData>
    <row r="1" spans="1:36" x14ac:dyDescent="0.25">
      <c r="A1" s="5" t="s">
        <v>54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U1" t="s">
        <v>19</v>
      </c>
      <c r="V1" t="s">
        <v>0</v>
      </c>
      <c r="W1" t="s">
        <v>0</v>
      </c>
      <c r="AG1" t="s">
        <v>1</v>
      </c>
      <c r="AH1" t="s">
        <v>1</v>
      </c>
      <c r="AI1" t="s">
        <v>1</v>
      </c>
    </row>
    <row r="2" spans="1:36" ht="18.75" x14ac:dyDescent="0.35">
      <c r="E2" t="s">
        <v>41</v>
      </c>
      <c r="F2" t="s">
        <v>10</v>
      </c>
      <c r="G2" s="2" t="s">
        <v>12</v>
      </c>
      <c r="H2" t="s">
        <v>11</v>
      </c>
      <c r="I2" s="2" t="s">
        <v>12</v>
      </c>
      <c r="J2" t="s">
        <v>13</v>
      </c>
      <c r="K2" s="2" t="s">
        <v>12</v>
      </c>
      <c r="L2" t="s">
        <v>14</v>
      </c>
      <c r="M2" t="s">
        <v>15</v>
      </c>
      <c r="N2" s="2" t="s">
        <v>12</v>
      </c>
      <c r="O2" t="s">
        <v>16</v>
      </c>
      <c r="P2" s="2" t="s">
        <v>12</v>
      </c>
      <c r="Q2" t="s">
        <v>17</v>
      </c>
      <c r="R2" s="2" t="s">
        <v>12</v>
      </c>
      <c r="S2" t="s">
        <v>18</v>
      </c>
      <c r="T2" s="2" t="s">
        <v>12</v>
      </c>
      <c r="U2" t="s">
        <v>2</v>
      </c>
      <c r="V2" t="s">
        <v>20</v>
      </c>
      <c r="W2" s="2" t="s">
        <v>12</v>
      </c>
      <c r="X2" t="s">
        <v>20</v>
      </c>
      <c r="Y2" s="2" t="s">
        <v>12</v>
      </c>
      <c r="Z2" t="s">
        <v>21</v>
      </c>
      <c r="AA2" t="s">
        <v>22</v>
      </c>
      <c r="AB2" s="2" t="s">
        <v>12</v>
      </c>
      <c r="AC2" t="s">
        <v>23</v>
      </c>
      <c r="AD2" s="2" t="s">
        <v>12</v>
      </c>
      <c r="AE2" t="s">
        <v>24</v>
      </c>
      <c r="AF2" s="2" t="s">
        <v>12</v>
      </c>
      <c r="AG2" t="s">
        <v>25</v>
      </c>
      <c r="AH2" t="s">
        <v>26</v>
      </c>
      <c r="AI2" t="s">
        <v>27</v>
      </c>
      <c r="AJ2" t="s">
        <v>28</v>
      </c>
    </row>
    <row r="3" spans="1:36" x14ac:dyDescent="0.25">
      <c r="A3" t="s">
        <v>7</v>
      </c>
      <c r="U3" t="s">
        <v>5</v>
      </c>
    </row>
    <row r="4" spans="1:36" x14ac:dyDescent="0.25">
      <c r="A4" t="s">
        <v>3</v>
      </c>
      <c r="B4" s="1">
        <v>1.5512499999999999E-4</v>
      </c>
    </row>
    <row r="5" spans="1:36" x14ac:dyDescent="0.25">
      <c r="A5" t="s">
        <v>4</v>
      </c>
      <c r="B5" s="1">
        <v>9.8485E-4</v>
      </c>
    </row>
    <row r="6" spans="1:36" x14ac:dyDescent="0.25">
      <c r="A6" t="s">
        <v>6</v>
      </c>
      <c r="B6" s="1">
        <v>4.9475000000000003E-5</v>
      </c>
      <c r="E6" s="6" t="s">
        <v>29</v>
      </c>
      <c r="F6" s="4">
        <v>1629</v>
      </c>
      <c r="G6" s="4">
        <v>103</v>
      </c>
      <c r="H6" s="4">
        <v>1714</v>
      </c>
      <c r="I6" s="4">
        <v>50.6</v>
      </c>
      <c r="J6" s="4">
        <v>1820</v>
      </c>
      <c r="K6" s="4">
        <v>52.2</v>
      </c>
      <c r="L6">
        <v>99.9</v>
      </c>
      <c r="M6" s="1">
        <v>0.28749999999999998</v>
      </c>
      <c r="N6" s="1">
        <v>2.06E-2</v>
      </c>
      <c r="O6" s="1">
        <f>1/M6</f>
        <v>3.4782608695652177</v>
      </c>
      <c r="P6" s="1">
        <f>O6*N6/M6</f>
        <v>0.24922495274102086</v>
      </c>
      <c r="Q6" s="1">
        <v>4.41</v>
      </c>
      <c r="R6" s="1">
        <v>0.26900000000000002</v>
      </c>
      <c r="S6" s="1">
        <v>0.1113</v>
      </c>
      <c r="T6" s="1">
        <v>3.2000000000000002E-3</v>
      </c>
      <c r="U6" s="3">
        <v>0.91890000000000005</v>
      </c>
      <c r="V6" s="1">
        <v>1606</v>
      </c>
      <c r="W6" s="1">
        <v>44.81</v>
      </c>
      <c r="X6" s="1">
        <v>8.2680000000000003E-2</v>
      </c>
      <c r="Y6" s="1">
        <v>2.3999999999999998E-3</v>
      </c>
      <c r="Z6" s="1">
        <v>1.3069999999999999</v>
      </c>
      <c r="AA6" s="1">
        <v>1.1620000000000001E-3</v>
      </c>
      <c r="AB6" s="1">
        <v>4.0719999999999998E-4</v>
      </c>
      <c r="AC6" s="1">
        <v>0.69140000000000001</v>
      </c>
      <c r="AD6" s="1">
        <v>1.7670000000000002E-2</v>
      </c>
      <c r="AE6" s="1">
        <v>4.3760000000000003</v>
      </c>
      <c r="AF6" s="1">
        <v>0.15409999999999999</v>
      </c>
      <c r="AG6">
        <v>0.85</v>
      </c>
      <c r="AH6">
        <v>0.71</v>
      </c>
      <c r="AI6">
        <v>1.75</v>
      </c>
      <c r="AJ6">
        <v>6</v>
      </c>
    </row>
    <row r="7" spans="1:36" x14ac:dyDescent="0.25">
      <c r="E7" s="6" t="s">
        <v>30</v>
      </c>
      <c r="F7" s="4">
        <v>1667</v>
      </c>
      <c r="G7" s="4">
        <v>143</v>
      </c>
      <c r="H7" s="4">
        <v>1667</v>
      </c>
      <c r="I7" s="4">
        <v>78.7</v>
      </c>
      <c r="J7" s="4">
        <v>1666</v>
      </c>
      <c r="K7" s="4">
        <v>83.1</v>
      </c>
      <c r="L7">
        <v>99.51</v>
      </c>
      <c r="M7" s="1">
        <v>0.29520000000000002</v>
      </c>
      <c r="N7" s="1">
        <v>2.87E-2</v>
      </c>
      <c r="O7" s="1">
        <f t="shared" ref="O7:O29" si="0">1/M7</f>
        <v>3.3875338753387534</v>
      </c>
      <c r="P7" s="1">
        <f t="shared" ref="P7:P29" si="1">O7*N7/M7</f>
        <v>0.32934357121348989</v>
      </c>
      <c r="Q7" s="1">
        <v>4.1630000000000003</v>
      </c>
      <c r="R7" s="1">
        <v>0.4</v>
      </c>
      <c r="S7" s="1">
        <v>0.1023</v>
      </c>
      <c r="T7" s="1">
        <v>4.5900000000000003E-3</v>
      </c>
      <c r="U7" s="3">
        <v>0.89229999999999998</v>
      </c>
      <c r="V7" s="1">
        <v>1582</v>
      </c>
      <c r="W7" s="1">
        <v>26.88</v>
      </c>
      <c r="X7" s="1">
        <v>8.1430000000000002E-2</v>
      </c>
      <c r="Y7" s="1">
        <v>1.438E-3</v>
      </c>
      <c r="Z7" s="1">
        <v>1.9790000000000001</v>
      </c>
      <c r="AA7" s="1">
        <v>1.763E-3</v>
      </c>
      <c r="AB7" s="1">
        <v>6.1810000000000001E-4</v>
      </c>
      <c r="AC7" s="1">
        <v>0.8085</v>
      </c>
      <c r="AD7" s="1">
        <v>1.7909999999999999E-2</v>
      </c>
      <c r="AE7" s="1">
        <v>4.4279999999999999</v>
      </c>
      <c r="AF7" s="1">
        <v>0.17849999999999999</v>
      </c>
      <c r="AG7">
        <v>2.77</v>
      </c>
      <c r="AH7">
        <v>2.31</v>
      </c>
      <c r="AI7">
        <v>5.71</v>
      </c>
      <c r="AJ7">
        <v>6</v>
      </c>
    </row>
    <row r="8" spans="1:36" x14ac:dyDescent="0.25">
      <c r="A8" t="s">
        <v>8</v>
      </c>
      <c r="B8">
        <v>137.88</v>
      </c>
      <c r="E8" s="6" t="s">
        <v>31</v>
      </c>
      <c r="F8" s="4">
        <v>1294</v>
      </c>
      <c r="G8" s="4">
        <v>64.599999999999994</v>
      </c>
      <c r="H8" s="4">
        <v>1405</v>
      </c>
      <c r="I8" s="4">
        <v>43.6</v>
      </c>
      <c r="J8" s="4">
        <v>1578</v>
      </c>
      <c r="K8" s="4">
        <v>29.6</v>
      </c>
      <c r="L8">
        <v>99.67</v>
      </c>
      <c r="M8" s="1">
        <v>0.22239999999999999</v>
      </c>
      <c r="N8" s="1">
        <v>1.23E-2</v>
      </c>
      <c r="O8" s="1">
        <f t="shared" si="0"/>
        <v>4.4964028776978422</v>
      </c>
      <c r="P8" s="1">
        <f t="shared" si="1"/>
        <v>0.24867695771440404</v>
      </c>
      <c r="Q8" s="1">
        <v>2.9910000000000001</v>
      </c>
      <c r="R8" s="1">
        <v>0.17100000000000001</v>
      </c>
      <c r="S8" s="1">
        <v>9.7540000000000002E-2</v>
      </c>
      <c r="T8" s="1">
        <v>1.5399999999999999E-3</v>
      </c>
      <c r="U8" s="3">
        <v>0.96120000000000005</v>
      </c>
      <c r="V8" s="1">
        <v>1482</v>
      </c>
      <c r="W8" s="1">
        <v>35.369999999999997</v>
      </c>
      <c r="X8" s="1">
        <v>7.6060000000000003E-2</v>
      </c>
      <c r="Y8" s="1">
        <v>1.8829999999999999E-3</v>
      </c>
      <c r="Z8" s="1">
        <v>1.397</v>
      </c>
      <c r="AA8" s="1">
        <v>2.1549999999999998E-3</v>
      </c>
      <c r="AB8" s="1">
        <v>6.6759999999999996E-4</v>
      </c>
      <c r="AC8" s="1">
        <v>0.73429999999999995</v>
      </c>
      <c r="AD8" s="1">
        <v>1.9390000000000001E-2</v>
      </c>
      <c r="AE8" s="1">
        <v>4.5019999999999998</v>
      </c>
      <c r="AF8" s="1">
        <v>9.1209999999999999E-2</v>
      </c>
      <c r="AG8">
        <v>1.53</v>
      </c>
      <c r="AH8">
        <v>1.28</v>
      </c>
      <c r="AI8">
        <v>3.16</v>
      </c>
      <c r="AJ8">
        <v>6</v>
      </c>
    </row>
    <row r="9" spans="1:36" x14ac:dyDescent="0.25">
      <c r="E9" s="6" t="s">
        <v>32</v>
      </c>
      <c r="F9" s="4">
        <v>895</v>
      </c>
      <c r="G9" s="4">
        <v>36.700000000000003</v>
      </c>
      <c r="H9" s="4">
        <v>898.2</v>
      </c>
      <c r="I9" s="4">
        <v>42.8</v>
      </c>
      <c r="J9" s="4">
        <v>906.2</v>
      </c>
      <c r="K9" s="4">
        <v>98.1</v>
      </c>
      <c r="L9">
        <v>99.62</v>
      </c>
      <c r="M9" s="1">
        <v>0.1489</v>
      </c>
      <c r="N9" s="1">
        <v>6.5300000000000002E-3</v>
      </c>
      <c r="O9" s="1">
        <f t="shared" si="0"/>
        <v>6.7159167226326391</v>
      </c>
      <c r="P9" s="1">
        <f t="shared" si="1"/>
        <v>0.29452609938744884</v>
      </c>
      <c r="Q9" s="1">
        <v>1.4219999999999999</v>
      </c>
      <c r="R9" s="1">
        <v>0.10199999999999999</v>
      </c>
      <c r="S9" s="1">
        <v>6.9250000000000006E-2</v>
      </c>
      <c r="T9" s="1">
        <v>3.3E-3</v>
      </c>
      <c r="U9" s="3">
        <v>0.76380000000000003</v>
      </c>
      <c r="V9" s="1">
        <v>903.3</v>
      </c>
      <c r="W9" s="1">
        <v>17.66</v>
      </c>
      <c r="X9" s="1">
        <v>4.5699999999999998E-2</v>
      </c>
      <c r="Y9" s="1">
        <v>9.1359999999999998E-4</v>
      </c>
      <c r="Z9" s="1">
        <v>1.2609999999999999</v>
      </c>
      <c r="AA9" s="1">
        <v>2.2269999999999998E-3</v>
      </c>
      <c r="AB9" s="1">
        <v>6.5110000000000005E-4</v>
      </c>
      <c r="AC9" s="1">
        <v>0.69610000000000005</v>
      </c>
      <c r="AD9" s="1">
        <v>8.0230000000000006E-3</v>
      </c>
      <c r="AE9" s="1">
        <v>4.3650000000000002</v>
      </c>
      <c r="AF9" s="1">
        <v>9.64E-2</v>
      </c>
      <c r="AG9">
        <v>1.72</v>
      </c>
      <c r="AH9">
        <v>1.43</v>
      </c>
      <c r="AI9">
        <v>3.54</v>
      </c>
      <c r="AJ9">
        <v>6</v>
      </c>
    </row>
    <row r="10" spans="1:36" x14ac:dyDescent="0.25">
      <c r="A10" s="5" t="s">
        <v>68</v>
      </c>
      <c r="B10" s="5" t="s">
        <v>0</v>
      </c>
      <c r="C10" t="s">
        <v>65</v>
      </c>
      <c r="E10" s="6" t="s">
        <v>33</v>
      </c>
      <c r="F10" s="4">
        <v>969.9</v>
      </c>
      <c r="G10" s="4">
        <v>51</v>
      </c>
      <c r="H10" s="4">
        <v>978</v>
      </c>
      <c r="I10" s="4">
        <v>28.4</v>
      </c>
      <c r="J10" s="4">
        <v>996.3</v>
      </c>
      <c r="K10" s="4">
        <v>67.8</v>
      </c>
      <c r="L10">
        <v>99.7</v>
      </c>
      <c r="M10" s="1">
        <v>0.16239999999999999</v>
      </c>
      <c r="N10" s="1">
        <v>9.1999999999999998E-3</v>
      </c>
      <c r="O10" s="1">
        <f t="shared" si="0"/>
        <v>6.1576354679802963</v>
      </c>
      <c r="P10" s="1">
        <f t="shared" si="1"/>
        <v>0.34883156592006609</v>
      </c>
      <c r="Q10" s="1">
        <v>1.62</v>
      </c>
      <c r="R10" s="1">
        <v>7.3200000000000001E-2</v>
      </c>
      <c r="S10" s="1">
        <v>7.2370000000000004E-2</v>
      </c>
      <c r="T10" s="1">
        <v>2.4199999999999998E-3</v>
      </c>
      <c r="U10" s="3">
        <v>0.80789999999999995</v>
      </c>
      <c r="V10" s="1">
        <v>900.9</v>
      </c>
      <c r="W10" s="1">
        <v>22</v>
      </c>
      <c r="X10" s="1">
        <v>4.5580000000000002E-2</v>
      </c>
      <c r="Y10" s="1">
        <v>1.1379999999999999E-3</v>
      </c>
      <c r="Z10" s="1">
        <v>1.427</v>
      </c>
      <c r="AA10" s="1">
        <v>1.748E-3</v>
      </c>
      <c r="AB10" s="1">
        <v>6.087E-4</v>
      </c>
      <c r="AC10" s="1">
        <v>0.70950000000000002</v>
      </c>
      <c r="AD10" s="1">
        <v>1.4489999999999999E-2</v>
      </c>
      <c r="AE10" s="1">
        <v>4.2450000000000001</v>
      </c>
      <c r="AF10" s="1">
        <v>9.0209999999999999E-2</v>
      </c>
      <c r="AG10">
        <v>1.74</v>
      </c>
      <c r="AH10">
        <v>1.46</v>
      </c>
      <c r="AI10">
        <v>3.6</v>
      </c>
      <c r="AJ10">
        <v>6</v>
      </c>
    </row>
    <row r="11" spans="1:36" x14ac:dyDescent="0.25">
      <c r="A11">
        <v>554</v>
      </c>
      <c r="B11">
        <v>45</v>
      </c>
      <c r="C11">
        <v>5</v>
      </c>
      <c r="E11" s="6" t="s">
        <v>34</v>
      </c>
      <c r="F11" s="4">
        <v>952</v>
      </c>
      <c r="G11" s="4">
        <v>54.9</v>
      </c>
      <c r="H11" s="4">
        <v>947</v>
      </c>
      <c r="I11" s="4">
        <v>51.1</v>
      </c>
      <c r="J11" s="4">
        <v>935.4</v>
      </c>
      <c r="K11" s="4">
        <v>72.5</v>
      </c>
      <c r="L11">
        <v>99.86</v>
      </c>
      <c r="M11" s="1">
        <v>0.15909999999999999</v>
      </c>
      <c r="N11" s="1">
        <v>9.8700000000000003E-3</v>
      </c>
      <c r="O11" s="1">
        <f t="shared" si="0"/>
        <v>6.2853551225644253</v>
      </c>
      <c r="P11" s="1">
        <f t="shared" si="1"/>
        <v>0.38992115059529153</v>
      </c>
      <c r="Q11" s="1">
        <v>1.5409999999999999</v>
      </c>
      <c r="R11" s="1">
        <v>0.128</v>
      </c>
      <c r="S11" s="1">
        <v>7.0239999999999997E-2</v>
      </c>
      <c r="T11" s="1">
        <v>2.48E-3</v>
      </c>
      <c r="U11" s="3">
        <v>0.92120000000000002</v>
      </c>
      <c r="V11" s="1">
        <v>913</v>
      </c>
      <c r="W11" s="1">
        <v>35.4</v>
      </c>
      <c r="X11" s="1">
        <v>4.6199999999999998E-2</v>
      </c>
      <c r="Y11" s="1">
        <v>1.8320000000000001E-3</v>
      </c>
      <c r="Z11" s="1">
        <v>1.3979999999999999</v>
      </c>
      <c r="AA11" s="1">
        <v>1.1360000000000001E-3</v>
      </c>
      <c r="AB11" s="1">
        <v>4.0939999999999998E-4</v>
      </c>
      <c r="AC11" s="1">
        <v>0.7006</v>
      </c>
      <c r="AD11" s="1">
        <v>2.068E-2</v>
      </c>
      <c r="AE11" s="1">
        <v>4.3079999999999998</v>
      </c>
      <c r="AF11" s="1">
        <v>0.1222</v>
      </c>
      <c r="AG11">
        <v>1.21</v>
      </c>
      <c r="AH11">
        <v>1.01</v>
      </c>
      <c r="AI11">
        <v>2.5099999999999998</v>
      </c>
      <c r="AJ11">
        <v>6</v>
      </c>
    </row>
    <row r="12" spans="1:36" x14ac:dyDescent="0.25">
      <c r="A12">
        <v>44069</v>
      </c>
      <c r="B12">
        <v>424.9</v>
      </c>
      <c r="C12">
        <v>10</v>
      </c>
      <c r="E12" s="6" t="s">
        <v>35</v>
      </c>
      <c r="F12" s="4">
        <v>917.2</v>
      </c>
      <c r="G12" s="4">
        <v>39</v>
      </c>
      <c r="H12" s="4">
        <v>938.8</v>
      </c>
      <c r="I12" s="4">
        <v>30.4</v>
      </c>
      <c r="J12" s="4">
        <v>989.7</v>
      </c>
      <c r="K12" s="4">
        <v>71.2</v>
      </c>
      <c r="L12">
        <v>99.85</v>
      </c>
      <c r="M12" s="1">
        <v>0.15290000000000001</v>
      </c>
      <c r="N12" s="1">
        <v>6.9699999999999996E-3</v>
      </c>
      <c r="O12" s="1">
        <f t="shared" si="0"/>
        <v>6.5402223675604967</v>
      </c>
      <c r="P12" s="1">
        <f t="shared" si="1"/>
        <v>0.29813832506145621</v>
      </c>
      <c r="Q12" s="1">
        <v>1.5209999999999999</v>
      </c>
      <c r="R12" s="1">
        <v>7.5399999999999995E-2</v>
      </c>
      <c r="S12" s="1">
        <v>7.213E-2</v>
      </c>
      <c r="T12" s="1">
        <v>2.5200000000000001E-3</v>
      </c>
      <c r="U12" s="3">
        <v>0.7329</v>
      </c>
      <c r="V12" s="1">
        <v>895.5</v>
      </c>
      <c r="W12" s="1">
        <v>19.18</v>
      </c>
      <c r="X12" s="1">
        <v>4.53E-2</v>
      </c>
      <c r="Y12" s="1">
        <v>9.9179999999999993E-4</v>
      </c>
      <c r="Z12" s="1">
        <v>1.3620000000000001</v>
      </c>
      <c r="AA12" s="1">
        <v>8.1309999999999998E-4</v>
      </c>
      <c r="AB12" s="1">
        <v>3.678E-4</v>
      </c>
      <c r="AC12" s="1">
        <v>0.75560000000000005</v>
      </c>
      <c r="AD12" s="1">
        <v>8.4849999999999995E-3</v>
      </c>
      <c r="AE12" s="1">
        <v>4.5220000000000002</v>
      </c>
      <c r="AF12" s="1">
        <v>6.2359999999999999E-2</v>
      </c>
      <c r="AG12">
        <v>1.86</v>
      </c>
      <c r="AH12">
        <v>1.55</v>
      </c>
      <c r="AI12">
        <v>3.84</v>
      </c>
      <c r="AJ12">
        <v>6</v>
      </c>
    </row>
    <row r="13" spans="1:36" x14ac:dyDescent="0.25">
      <c r="E13" s="6" t="s">
        <v>36</v>
      </c>
      <c r="F13" s="4">
        <v>902.2</v>
      </c>
      <c r="G13" s="4">
        <v>53.2</v>
      </c>
      <c r="H13" s="4">
        <v>907.2</v>
      </c>
      <c r="I13" s="4">
        <v>51.5</v>
      </c>
      <c r="J13" s="4">
        <v>919.4</v>
      </c>
      <c r="K13" s="4">
        <v>92.5</v>
      </c>
      <c r="L13">
        <v>99.75</v>
      </c>
      <c r="M13" s="1">
        <v>0.1502</v>
      </c>
      <c r="N13" s="1">
        <v>9.4900000000000002E-3</v>
      </c>
      <c r="O13" s="1">
        <f t="shared" si="0"/>
        <v>6.6577896138482027</v>
      </c>
      <c r="P13" s="1">
        <f t="shared" si="1"/>
        <v>0.4206552825260948</v>
      </c>
      <c r="Q13" s="1">
        <v>1.444</v>
      </c>
      <c r="R13" s="1">
        <v>0.124</v>
      </c>
      <c r="S13" s="1">
        <v>6.9699999999999998E-2</v>
      </c>
      <c r="T13" s="1">
        <v>3.13E-3</v>
      </c>
      <c r="U13" s="3">
        <v>0.86140000000000005</v>
      </c>
      <c r="V13" s="1">
        <v>908.2</v>
      </c>
      <c r="W13" s="1">
        <v>23</v>
      </c>
      <c r="X13" s="1">
        <v>4.5960000000000001E-2</v>
      </c>
      <c r="Y13" s="1">
        <v>1.1900000000000001E-3</v>
      </c>
      <c r="Z13" s="1">
        <v>1.3660000000000001</v>
      </c>
      <c r="AA13" s="1">
        <v>1.358E-3</v>
      </c>
      <c r="AB13" s="1">
        <v>4.2640000000000001E-4</v>
      </c>
      <c r="AC13" s="1">
        <v>0.73960000000000004</v>
      </c>
      <c r="AD13" s="1">
        <v>1.5779999999999999E-2</v>
      </c>
      <c r="AE13" s="1">
        <v>4.4729999999999999</v>
      </c>
      <c r="AF13" s="1">
        <v>0.14449999999999999</v>
      </c>
      <c r="AG13">
        <v>1.87</v>
      </c>
      <c r="AH13">
        <v>1.56</v>
      </c>
      <c r="AI13">
        <v>3.87</v>
      </c>
      <c r="AJ13">
        <v>6</v>
      </c>
    </row>
    <row r="14" spans="1:36" x14ac:dyDescent="0.25">
      <c r="E14" s="6" t="s">
        <v>37</v>
      </c>
      <c r="F14" s="4">
        <v>917.5</v>
      </c>
      <c r="G14" s="4">
        <v>42.9</v>
      </c>
      <c r="H14" s="4">
        <v>921.7</v>
      </c>
      <c r="I14" s="4">
        <v>30.9</v>
      </c>
      <c r="J14" s="4">
        <v>931.8</v>
      </c>
      <c r="K14" s="4">
        <v>60.9</v>
      </c>
      <c r="L14">
        <v>99.73</v>
      </c>
      <c r="M14" s="1">
        <v>0.153</v>
      </c>
      <c r="N14" s="1">
        <v>7.6800000000000002E-3</v>
      </c>
      <c r="O14" s="1">
        <f t="shared" si="0"/>
        <v>6.5359477124183005</v>
      </c>
      <c r="P14" s="1">
        <f t="shared" si="1"/>
        <v>0.32807894399589899</v>
      </c>
      <c r="Q14" s="1">
        <v>1.4790000000000001</v>
      </c>
      <c r="R14" s="1">
        <v>7.5499999999999998E-2</v>
      </c>
      <c r="S14" s="1">
        <v>7.0120000000000002E-2</v>
      </c>
      <c r="T14" s="1">
        <v>2.0799999999999998E-3</v>
      </c>
      <c r="U14" s="3">
        <v>0.82850000000000001</v>
      </c>
      <c r="V14" s="1">
        <v>916.3</v>
      </c>
      <c r="W14" s="1">
        <v>17.86</v>
      </c>
      <c r="X14" s="1">
        <v>4.6379999999999998E-2</v>
      </c>
      <c r="Y14" s="1">
        <v>9.2460000000000003E-4</v>
      </c>
      <c r="Z14" s="1">
        <v>1.44</v>
      </c>
      <c r="AA14" s="1">
        <v>1.7080000000000001E-3</v>
      </c>
      <c r="AB14" s="1">
        <v>4.7150000000000002E-4</v>
      </c>
      <c r="AC14" s="1">
        <v>0.72729999999999995</v>
      </c>
      <c r="AD14" s="1">
        <v>1.5630000000000002E-2</v>
      </c>
      <c r="AE14" s="1">
        <v>4.468</v>
      </c>
      <c r="AF14" s="1">
        <v>0.13320000000000001</v>
      </c>
      <c r="AG14">
        <v>1.59</v>
      </c>
      <c r="AH14">
        <v>1.32</v>
      </c>
      <c r="AI14">
        <v>3.27</v>
      </c>
      <c r="AJ14">
        <v>6</v>
      </c>
    </row>
    <row r="15" spans="1:36" x14ac:dyDescent="0.25">
      <c r="A15" t="s">
        <v>9</v>
      </c>
      <c r="E15" s="6" t="s">
        <v>38</v>
      </c>
      <c r="F15" s="4">
        <v>1019</v>
      </c>
      <c r="G15" s="4">
        <v>56.9</v>
      </c>
      <c r="H15" s="4">
        <v>966.5</v>
      </c>
      <c r="I15" s="4">
        <v>37.6</v>
      </c>
      <c r="J15" s="4">
        <v>849.4</v>
      </c>
      <c r="K15" s="4">
        <v>73.8</v>
      </c>
      <c r="L15">
        <v>99.78</v>
      </c>
      <c r="M15" s="1">
        <v>0.17119999999999999</v>
      </c>
      <c r="N15" s="1">
        <v>1.03E-2</v>
      </c>
      <c r="O15" s="1">
        <f t="shared" si="0"/>
        <v>5.8411214953271031</v>
      </c>
      <c r="P15" s="1">
        <f t="shared" si="1"/>
        <v>0.35142261332867503</v>
      </c>
      <c r="Q15" s="1">
        <v>1.59</v>
      </c>
      <c r="R15" s="1">
        <v>9.5899999999999999E-2</v>
      </c>
      <c r="S15" s="1">
        <v>6.7369999999999999E-2</v>
      </c>
      <c r="T15" s="1">
        <v>2.3900000000000002E-3</v>
      </c>
      <c r="U15" s="3">
        <v>0.82699999999999996</v>
      </c>
      <c r="V15" s="1">
        <v>915.3</v>
      </c>
      <c r="W15" s="1">
        <v>24.64</v>
      </c>
      <c r="X15" s="1">
        <v>4.632E-2</v>
      </c>
      <c r="Y15" s="1">
        <v>1.2750000000000001E-3</v>
      </c>
      <c r="Z15" s="1">
        <v>1.4770000000000001</v>
      </c>
      <c r="AA15" s="1">
        <v>1.212E-3</v>
      </c>
      <c r="AB15" s="1">
        <v>3.834E-4</v>
      </c>
      <c r="AC15" s="1">
        <v>0.71599999999999997</v>
      </c>
      <c r="AD15" s="1">
        <v>1.8579999999999999E-2</v>
      </c>
      <c r="AE15" s="1">
        <v>4.2140000000000004</v>
      </c>
      <c r="AF15" s="1">
        <v>8.4610000000000005E-2</v>
      </c>
      <c r="AG15">
        <v>1.79</v>
      </c>
      <c r="AH15">
        <v>1.5</v>
      </c>
      <c r="AI15">
        <v>3.7</v>
      </c>
      <c r="AJ15">
        <v>6</v>
      </c>
    </row>
    <row r="16" spans="1:36" x14ac:dyDescent="0.25">
      <c r="E16" s="6" t="s">
        <v>39</v>
      </c>
      <c r="F16" s="4">
        <v>920.8</v>
      </c>
      <c r="G16" s="4">
        <v>50.2</v>
      </c>
      <c r="H16" s="4">
        <v>929</v>
      </c>
      <c r="I16" s="4">
        <v>47</v>
      </c>
      <c r="J16" s="4">
        <v>948.3</v>
      </c>
      <c r="K16" s="4">
        <v>79.8</v>
      </c>
      <c r="L16">
        <v>99.87</v>
      </c>
      <c r="M16" s="1">
        <v>0.1535</v>
      </c>
      <c r="N16" s="1">
        <v>8.9800000000000001E-3</v>
      </c>
      <c r="O16" s="1">
        <f t="shared" si="0"/>
        <v>6.5146579804560263</v>
      </c>
      <c r="P16" s="1">
        <f t="shared" si="1"/>
        <v>0.38111810204882812</v>
      </c>
      <c r="Q16" s="1">
        <v>1.496</v>
      </c>
      <c r="R16" s="1">
        <v>0.115</v>
      </c>
      <c r="S16" s="1">
        <v>7.0680000000000007E-2</v>
      </c>
      <c r="T16" s="1">
        <v>2.7599999999999999E-3</v>
      </c>
      <c r="U16" s="3">
        <v>0.87019999999999997</v>
      </c>
      <c r="V16" s="1">
        <v>892.4</v>
      </c>
      <c r="W16" s="1">
        <v>23.73</v>
      </c>
      <c r="X16" s="1">
        <v>4.514E-2</v>
      </c>
      <c r="Y16" s="1">
        <v>1.227E-3</v>
      </c>
      <c r="Z16" s="1">
        <v>1.575</v>
      </c>
      <c r="AA16" s="1">
        <v>1.1839999999999999E-3</v>
      </c>
      <c r="AB16" s="1">
        <v>3.86E-4</v>
      </c>
      <c r="AC16" s="1">
        <v>0.72119999999999995</v>
      </c>
      <c r="AD16" s="1">
        <v>1.5910000000000001E-2</v>
      </c>
      <c r="AE16" s="1">
        <v>4.407</v>
      </c>
      <c r="AF16" s="1">
        <v>0.13139999999999999</v>
      </c>
      <c r="AG16">
        <v>1.0900000000000001</v>
      </c>
      <c r="AH16">
        <v>0.91</v>
      </c>
      <c r="AI16">
        <v>2.25</v>
      </c>
      <c r="AJ16">
        <v>6</v>
      </c>
    </row>
    <row r="17" spans="2:36" x14ac:dyDescent="0.25">
      <c r="E17" s="6" t="s">
        <v>40</v>
      </c>
      <c r="F17" s="4">
        <v>908.4</v>
      </c>
      <c r="G17" s="4">
        <v>48.8</v>
      </c>
      <c r="H17" s="4">
        <v>899.2</v>
      </c>
      <c r="I17" s="4">
        <v>43.3</v>
      </c>
      <c r="J17" s="4">
        <v>876.7</v>
      </c>
      <c r="K17" s="4">
        <v>60.1</v>
      </c>
      <c r="L17">
        <v>99.88</v>
      </c>
      <c r="M17" s="1">
        <v>0.15129999999999999</v>
      </c>
      <c r="N17" s="1">
        <v>8.7200000000000003E-3</v>
      </c>
      <c r="O17" s="1">
        <f t="shared" si="0"/>
        <v>6.6093853271645742</v>
      </c>
      <c r="P17" s="1">
        <f t="shared" si="1"/>
        <v>0.38092425679362257</v>
      </c>
      <c r="Q17" s="1">
        <v>1.4239999999999999</v>
      </c>
      <c r="R17" s="1">
        <v>0.10299999999999999</v>
      </c>
      <c r="S17" s="1">
        <v>6.8269999999999997E-2</v>
      </c>
      <c r="T17" s="1">
        <v>1.98E-3</v>
      </c>
      <c r="U17" s="3">
        <v>0.92579999999999996</v>
      </c>
      <c r="V17" s="1">
        <v>886.9</v>
      </c>
      <c r="W17" s="1">
        <v>17.32</v>
      </c>
      <c r="X17" s="1">
        <v>4.4850000000000001E-2</v>
      </c>
      <c r="Y17" s="1">
        <v>8.9519999999999997E-4</v>
      </c>
      <c r="Z17" s="1">
        <v>1.4179999999999999</v>
      </c>
      <c r="AA17" s="1">
        <v>1.098E-3</v>
      </c>
      <c r="AB17" s="1">
        <v>3.5750000000000002E-4</v>
      </c>
      <c r="AC17" s="1">
        <v>0.746</v>
      </c>
      <c r="AD17" s="1">
        <v>1.23E-2</v>
      </c>
      <c r="AE17" s="1">
        <v>4.4649999999999999</v>
      </c>
      <c r="AF17" s="1">
        <v>0.11169999999999999</v>
      </c>
      <c r="AG17">
        <v>1.1000000000000001</v>
      </c>
      <c r="AH17">
        <v>0.92</v>
      </c>
      <c r="AI17">
        <v>2.2799999999999998</v>
      </c>
      <c r="AJ17">
        <v>6</v>
      </c>
    </row>
    <row r="18" spans="2:36" x14ac:dyDescent="0.25">
      <c r="E18" s="6" t="s">
        <v>42</v>
      </c>
      <c r="F18" s="4">
        <v>917.2</v>
      </c>
      <c r="G18" s="4">
        <v>47.1</v>
      </c>
      <c r="H18" s="4">
        <v>910.6</v>
      </c>
      <c r="I18" s="4">
        <v>40.700000000000003</v>
      </c>
      <c r="J18" s="4">
        <v>894.7</v>
      </c>
      <c r="K18" s="4">
        <v>83.8</v>
      </c>
      <c r="L18">
        <v>100</v>
      </c>
      <c r="M18" s="1">
        <v>0.15290000000000001</v>
      </c>
      <c r="N18" s="1">
        <v>8.43E-3</v>
      </c>
      <c r="O18" s="1">
        <f t="shared" si="0"/>
        <v>6.5402223675604967</v>
      </c>
      <c r="P18" s="1">
        <f t="shared" si="1"/>
        <v>0.36058910764247865</v>
      </c>
      <c r="Q18" s="1">
        <v>1.452</v>
      </c>
      <c r="R18" s="1">
        <v>9.8299999999999998E-2</v>
      </c>
      <c r="S18" s="1">
        <v>6.8860000000000005E-2</v>
      </c>
      <c r="T18" s="1">
        <v>2.7899999999999999E-3</v>
      </c>
      <c r="U18" s="3">
        <v>0.80069999999999997</v>
      </c>
      <c r="V18" s="1">
        <v>902</v>
      </c>
      <c r="W18" s="1">
        <v>19.48</v>
      </c>
      <c r="X18" s="1">
        <v>4.564E-2</v>
      </c>
      <c r="Y18" s="1">
        <v>1.008E-3</v>
      </c>
      <c r="Z18" s="1">
        <v>1.722</v>
      </c>
      <c r="AA18" s="1">
        <v>3.1710000000000001E-4</v>
      </c>
      <c r="AB18" s="1">
        <v>1.83E-4</v>
      </c>
      <c r="AC18" s="1">
        <v>0.71460000000000001</v>
      </c>
      <c r="AD18" s="1">
        <v>1.1270000000000001E-2</v>
      </c>
      <c r="AE18" s="1">
        <v>4.4160000000000004</v>
      </c>
      <c r="AF18" s="1">
        <v>8.516E-2</v>
      </c>
      <c r="AG18">
        <v>0.01</v>
      </c>
      <c r="AH18">
        <v>0.01</v>
      </c>
      <c r="AI18">
        <v>0.01</v>
      </c>
      <c r="AJ18">
        <v>6</v>
      </c>
    </row>
    <row r="19" spans="2:36" x14ac:dyDescent="0.25">
      <c r="B19" s="1"/>
      <c r="E19" s="6" t="s">
        <v>43</v>
      </c>
      <c r="F19" s="4">
        <v>940.2</v>
      </c>
      <c r="G19" s="4">
        <v>42.4</v>
      </c>
      <c r="H19" s="4">
        <v>972.7</v>
      </c>
      <c r="I19" s="4">
        <v>31.2</v>
      </c>
      <c r="J19" s="4">
        <v>1047</v>
      </c>
      <c r="K19" s="4">
        <v>58.7</v>
      </c>
      <c r="L19">
        <v>99.92</v>
      </c>
      <c r="M19" s="1">
        <v>0.157</v>
      </c>
      <c r="N19" s="1">
        <v>7.6E-3</v>
      </c>
      <c r="O19" s="1">
        <f t="shared" si="0"/>
        <v>6.369426751592357</v>
      </c>
      <c r="P19" s="1">
        <f t="shared" si="1"/>
        <v>0.30832893829364277</v>
      </c>
      <c r="Q19" s="1">
        <v>1.6060000000000001</v>
      </c>
      <c r="R19" s="1">
        <v>8.0199999999999994E-2</v>
      </c>
      <c r="S19" s="1">
        <v>7.4190000000000006E-2</v>
      </c>
      <c r="T19" s="1">
        <v>2.16E-3</v>
      </c>
      <c r="U19" s="3">
        <v>0.82530000000000003</v>
      </c>
      <c r="V19" s="1">
        <v>901.6</v>
      </c>
      <c r="W19" s="1">
        <v>20.88</v>
      </c>
      <c r="X19" s="1">
        <v>4.5620000000000001E-2</v>
      </c>
      <c r="Y19" s="1">
        <v>1.08E-3</v>
      </c>
      <c r="Z19" s="1">
        <v>2.1059999999999999</v>
      </c>
      <c r="AA19" s="1">
        <v>4.0700000000000003E-4</v>
      </c>
      <c r="AB19" s="1">
        <v>1.9660000000000001E-4</v>
      </c>
      <c r="AC19" s="1">
        <v>0.70220000000000005</v>
      </c>
      <c r="AD19" s="1">
        <v>1.478E-2</v>
      </c>
      <c r="AE19" s="1">
        <v>4.3520000000000003</v>
      </c>
      <c r="AF19" s="1">
        <v>6.9159999999999999E-2</v>
      </c>
      <c r="AG19">
        <v>2.04</v>
      </c>
      <c r="AH19">
        <v>1.71</v>
      </c>
      <c r="AI19">
        <v>4.22</v>
      </c>
      <c r="AJ19">
        <v>6</v>
      </c>
    </row>
    <row r="20" spans="2:36" x14ac:dyDescent="0.25">
      <c r="E20" s="6" t="s">
        <v>44</v>
      </c>
      <c r="F20" s="4">
        <v>933.1</v>
      </c>
      <c r="G20" s="4">
        <v>47.4</v>
      </c>
      <c r="H20" s="4">
        <v>920.5</v>
      </c>
      <c r="I20" s="4">
        <v>47.8</v>
      </c>
      <c r="J20" s="4">
        <v>890.4</v>
      </c>
      <c r="K20" s="4">
        <v>74.2</v>
      </c>
      <c r="L20">
        <v>99.8</v>
      </c>
      <c r="M20" s="1">
        <v>0.15579999999999999</v>
      </c>
      <c r="N20" s="1">
        <v>8.5100000000000002E-3</v>
      </c>
      <c r="O20" s="1">
        <f t="shared" si="0"/>
        <v>6.4184852374839538</v>
      </c>
      <c r="P20" s="1">
        <f t="shared" si="1"/>
        <v>0.35058606784973334</v>
      </c>
      <c r="Q20" s="1">
        <v>1.476</v>
      </c>
      <c r="R20" s="1">
        <v>0.11700000000000001</v>
      </c>
      <c r="S20" s="1">
        <v>6.8720000000000003E-2</v>
      </c>
      <c r="T20" s="1">
        <v>2.47E-3</v>
      </c>
      <c r="U20" s="3">
        <v>0.91959999999999997</v>
      </c>
      <c r="V20" s="1">
        <v>926.1</v>
      </c>
      <c r="W20" s="1">
        <v>20.84</v>
      </c>
      <c r="X20" s="1">
        <v>4.6890000000000001E-2</v>
      </c>
      <c r="Y20" s="1">
        <v>1.0790000000000001E-3</v>
      </c>
      <c r="Z20" s="1">
        <v>2.0339999999999998</v>
      </c>
      <c r="AA20" s="1">
        <v>9.5430000000000005E-4</v>
      </c>
      <c r="AB20" s="1">
        <v>3.234E-4</v>
      </c>
      <c r="AC20" s="1">
        <v>0.72160000000000002</v>
      </c>
      <c r="AD20" s="1">
        <v>7.149E-3</v>
      </c>
      <c r="AE20" s="1">
        <v>4.3460000000000001</v>
      </c>
      <c r="AF20" s="1">
        <v>9.4119999999999995E-2</v>
      </c>
      <c r="AG20">
        <v>2.09</v>
      </c>
      <c r="AH20">
        <v>1.74</v>
      </c>
      <c r="AI20">
        <v>4.3099999999999996</v>
      </c>
      <c r="AJ20">
        <v>6</v>
      </c>
    </row>
    <row r="21" spans="2:36" x14ac:dyDescent="0.25">
      <c r="E21" s="6" t="s">
        <v>45</v>
      </c>
      <c r="F21" s="4">
        <v>1250</v>
      </c>
      <c r="G21" s="4">
        <v>105</v>
      </c>
      <c r="H21" s="4">
        <v>1112</v>
      </c>
      <c r="I21" s="4">
        <v>60.8</v>
      </c>
      <c r="J21" s="4">
        <v>849.4</v>
      </c>
      <c r="K21" s="4">
        <v>72</v>
      </c>
      <c r="L21">
        <v>99.83</v>
      </c>
      <c r="M21" s="1">
        <v>0.214</v>
      </c>
      <c r="N21" s="1">
        <v>1.9699999999999999E-2</v>
      </c>
      <c r="O21" s="1">
        <f t="shared" si="0"/>
        <v>4.6728971962616823</v>
      </c>
      <c r="P21" s="1">
        <f t="shared" si="1"/>
        <v>0.43016857367455669</v>
      </c>
      <c r="Q21" s="1">
        <v>1.988</v>
      </c>
      <c r="R21" s="1">
        <v>0.17899999999999999</v>
      </c>
      <c r="S21" s="1">
        <v>6.7379999999999995E-2</v>
      </c>
      <c r="T21" s="1">
        <v>2.33E-3</v>
      </c>
      <c r="U21" s="3">
        <v>0.92789999999999995</v>
      </c>
      <c r="V21" s="1">
        <v>1018</v>
      </c>
      <c r="W21" s="1">
        <v>29</v>
      </c>
      <c r="X21" s="1">
        <v>5.1670000000000001E-2</v>
      </c>
      <c r="Y21" s="1">
        <v>1.5089999999999999E-3</v>
      </c>
      <c r="Z21" s="1">
        <v>2.6579999999999999</v>
      </c>
      <c r="AA21" s="1">
        <v>1.083E-3</v>
      </c>
      <c r="AB21" s="1">
        <v>4.5330000000000001E-4</v>
      </c>
      <c r="AC21" s="1">
        <v>0.46750000000000003</v>
      </c>
      <c r="AD21" s="1">
        <v>6.9519999999999998E-3</v>
      </c>
      <c r="AE21" s="1">
        <v>3.4079999999999999</v>
      </c>
      <c r="AF21" s="1">
        <v>4.4720000000000003E-2</v>
      </c>
      <c r="AG21">
        <v>1.56</v>
      </c>
      <c r="AH21">
        <v>1.31</v>
      </c>
      <c r="AI21">
        <v>3.23</v>
      </c>
      <c r="AJ21">
        <v>6</v>
      </c>
    </row>
    <row r="22" spans="2:36" x14ac:dyDescent="0.25">
      <c r="E22" s="6" t="s">
        <v>46</v>
      </c>
      <c r="F22" s="4">
        <v>887.7</v>
      </c>
      <c r="G22" s="4">
        <v>35.9</v>
      </c>
      <c r="H22" s="4">
        <v>903.5</v>
      </c>
      <c r="I22" s="4">
        <v>31.7</v>
      </c>
      <c r="J22" s="4">
        <v>942.5</v>
      </c>
      <c r="K22" s="4">
        <v>65.7</v>
      </c>
      <c r="L22">
        <v>99.77</v>
      </c>
      <c r="M22" s="1">
        <v>0.14760000000000001</v>
      </c>
      <c r="N22" s="1">
        <v>6.3899999999999998E-3</v>
      </c>
      <c r="O22" s="1">
        <f t="shared" si="0"/>
        <v>6.7750677506775068</v>
      </c>
      <c r="P22" s="1">
        <f t="shared" si="1"/>
        <v>0.29331085993786765</v>
      </c>
      <c r="Q22" s="1">
        <v>1.4350000000000001</v>
      </c>
      <c r="R22" s="1">
        <v>7.6100000000000001E-2</v>
      </c>
      <c r="S22" s="1">
        <v>7.0480000000000001E-2</v>
      </c>
      <c r="T22" s="1">
        <v>2.2599999999999999E-3</v>
      </c>
      <c r="U22" s="3">
        <v>0.79679999999999995</v>
      </c>
      <c r="V22" s="1">
        <v>845.9</v>
      </c>
      <c r="W22" s="1">
        <v>14.6</v>
      </c>
      <c r="X22" s="1">
        <v>4.274E-2</v>
      </c>
      <c r="Y22" s="1">
        <v>7.5310000000000004E-4</v>
      </c>
      <c r="Z22" s="1">
        <v>1.96</v>
      </c>
      <c r="AA22" s="1">
        <v>1.003E-3</v>
      </c>
      <c r="AB22" s="1">
        <v>3.2949999999999999E-4</v>
      </c>
      <c r="AC22" s="1">
        <v>0.81640000000000001</v>
      </c>
      <c r="AD22" s="1">
        <v>1.372E-2</v>
      </c>
      <c r="AE22" s="1">
        <v>4.6139999999999999</v>
      </c>
      <c r="AF22" s="1">
        <v>5.6090000000000001E-2</v>
      </c>
      <c r="AG22">
        <v>2.2999999999999998</v>
      </c>
      <c r="AH22">
        <v>1.92</v>
      </c>
      <c r="AI22">
        <v>4.75</v>
      </c>
      <c r="AJ22">
        <v>6</v>
      </c>
    </row>
    <row r="23" spans="2:36" x14ac:dyDescent="0.25">
      <c r="E23" s="6" t="s">
        <v>47</v>
      </c>
      <c r="F23" s="4">
        <v>960.6</v>
      </c>
      <c r="G23" s="4">
        <v>52.6</v>
      </c>
      <c r="H23" s="4">
        <v>1008</v>
      </c>
      <c r="I23" s="4">
        <v>32.200000000000003</v>
      </c>
      <c r="J23" s="4">
        <v>1114</v>
      </c>
      <c r="K23" s="4">
        <v>64.3</v>
      </c>
      <c r="L23">
        <v>99.85</v>
      </c>
      <c r="M23" s="1">
        <v>0.16070000000000001</v>
      </c>
      <c r="N23" s="1">
        <v>9.4599999999999997E-3</v>
      </c>
      <c r="O23" s="1">
        <f t="shared" si="0"/>
        <v>6.2227753578095824</v>
      </c>
      <c r="P23" s="1">
        <f t="shared" si="1"/>
        <v>0.36631894763459022</v>
      </c>
      <c r="Q23" s="1">
        <v>1.7</v>
      </c>
      <c r="R23" s="1">
        <v>8.5699999999999998E-2</v>
      </c>
      <c r="S23" s="1">
        <v>7.6719999999999997E-2</v>
      </c>
      <c r="T23" s="1">
        <v>2.47E-3</v>
      </c>
      <c r="U23" s="3">
        <v>0.83760000000000001</v>
      </c>
      <c r="V23" s="1">
        <v>982</v>
      </c>
      <c r="W23" s="1">
        <v>29.3</v>
      </c>
      <c r="X23" s="1">
        <v>4.9779999999999998E-2</v>
      </c>
      <c r="Y23" s="1">
        <v>1.5219999999999999E-3</v>
      </c>
      <c r="Z23" s="1">
        <v>1.863</v>
      </c>
      <c r="AA23" s="1">
        <v>7.2150000000000003E-4</v>
      </c>
      <c r="AB23" s="1">
        <v>2.6469999999999998E-4</v>
      </c>
      <c r="AC23" s="1">
        <v>0.73599999999999999</v>
      </c>
      <c r="AD23" s="1">
        <v>1.7809999999999999E-2</v>
      </c>
      <c r="AE23" s="1">
        <v>4.4740000000000002</v>
      </c>
      <c r="AF23" s="1">
        <v>0.1108</v>
      </c>
      <c r="AG23">
        <v>2.02</v>
      </c>
      <c r="AH23">
        <v>1.69</v>
      </c>
      <c r="AI23">
        <v>4.17</v>
      </c>
      <c r="AJ23">
        <v>6</v>
      </c>
    </row>
    <row r="24" spans="2:36" x14ac:dyDescent="0.25">
      <c r="E24" s="6" t="s">
        <v>48</v>
      </c>
      <c r="F24" s="4">
        <v>1024</v>
      </c>
      <c r="G24" s="4">
        <v>53.1</v>
      </c>
      <c r="H24" s="4">
        <v>1002</v>
      </c>
      <c r="I24" s="4">
        <v>38.4</v>
      </c>
      <c r="J24" s="4">
        <v>953.2</v>
      </c>
      <c r="K24" s="4">
        <v>38.6</v>
      </c>
      <c r="L24">
        <v>99.89</v>
      </c>
      <c r="M24" s="1">
        <v>0.17219999999999999</v>
      </c>
      <c r="N24" s="1">
        <v>9.6600000000000002E-3</v>
      </c>
      <c r="O24" s="1">
        <f t="shared" si="0"/>
        <v>5.8072009291521489</v>
      </c>
      <c r="P24" s="1">
        <f t="shared" si="1"/>
        <v>0.32576980822073032</v>
      </c>
      <c r="Q24" s="1">
        <v>1.6819999999999999</v>
      </c>
      <c r="R24" s="1">
        <v>0.10100000000000001</v>
      </c>
      <c r="S24" s="1">
        <v>7.0849999999999996E-2</v>
      </c>
      <c r="T24" s="1">
        <v>1.34E-3</v>
      </c>
      <c r="U24" s="3">
        <v>0.95</v>
      </c>
      <c r="V24" s="1">
        <v>919.6</v>
      </c>
      <c r="W24" s="1">
        <v>20.399999999999999</v>
      </c>
      <c r="X24" s="1">
        <v>4.6550000000000001E-2</v>
      </c>
      <c r="Y24" s="1">
        <v>1.0560000000000001E-3</v>
      </c>
      <c r="Z24" s="1">
        <v>1.5289999999999999</v>
      </c>
      <c r="AA24" s="1">
        <v>6.7239999999999997E-4</v>
      </c>
      <c r="AB24" s="1">
        <v>2.421E-4</v>
      </c>
      <c r="AC24" s="1">
        <v>0.69240000000000002</v>
      </c>
      <c r="AD24" s="1">
        <v>1.866E-2</v>
      </c>
      <c r="AE24" s="1">
        <v>4.1719999999999997</v>
      </c>
      <c r="AF24" s="1">
        <v>7.4380000000000002E-2</v>
      </c>
      <c r="AG24">
        <v>1.66</v>
      </c>
      <c r="AH24">
        <v>1.39</v>
      </c>
      <c r="AI24">
        <v>3.43</v>
      </c>
      <c r="AJ24">
        <v>6</v>
      </c>
    </row>
    <row r="25" spans="2:36" x14ac:dyDescent="0.25">
      <c r="E25" s="6" t="s">
        <v>49</v>
      </c>
      <c r="F25" s="4">
        <v>998.1</v>
      </c>
      <c r="G25" s="4">
        <v>42</v>
      </c>
      <c r="H25" s="4">
        <v>978.3</v>
      </c>
      <c r="I25" s="4">
        <v>40.700000000000003</v>
      </c>
      <c r="J25" s="4">
        <v>934.1</v>
      </c>
      <c r="K25" s="4">
        <v>111</v>
      </c>
      <c r="L25">
        <v>99.78</v>
      </c>
      <c r="M25" s="1">
        <v>0.16750000000000001</v>
      </c>
      <c r="N25" s="1">
        <v>7.6099999999999996E-3</v>
      </c>
      <c r="O25" s="1">
        <f t="shared" si="0"/>
        <v>5.9701492537313428</v>
      </c>
      <c r="P25" s="1">
        <f t="shared" si="1"/>
        <v>0.27124081087101798</v>
      </c>
      <c r="Q25" s="1">
        <v>1.621</v>
      </c>
      <c r="R25" s="1">
        <v>0.105</v>
      </c>
      <c r="S25" s="1">
        <v>7.0199999999999999E-2</v>
      </c>
      <c r="T25" s="1">
        <v>3.8E-3</v>
      </c>
      <c r="U25" s="3">
        <v>0.56659999999999999</v>
      </c>
      <c r="V25" s="1">
        <v>908.7</v>
      </c>
      <c r="W25" s="1">
        <v>20.45</v>
      </c>
      <c r="X25" s="1">
        <v>4.598E-2</v>
      </c>
      <c r="Y25" s="1">
        <v>1.0579999999999999E-3</v>
      </c>
      <c r="Z25" s="1">
        <v>1.3420000000000001</v>
      </c>
      <c r="AA25" s="1">
        <v>1.243E-3</v>
      </c>
      <c r="AB25" s="1">
        <v>3.8519999999999998E-4</v>
      </c>
      <c r="AC25" s="1">
        <v>0.71499999999999997</v>
      </c>
      <c r="AD25" s="1">
        <v>1.2630000000000001E-2</v>
      </c>
      <c r="AE25" s="1">
        <v>4.2619999999999996</v>
      </c>
      <c r="AF25" s="1">
        <v>7.3880000000000001E-2</v>
      </c>
      <c r="AG25">
        <v>1.79</v>
      </c>
      <c r="AH25">
        <v>1.49</v>
      </c>
      <c r="AI25">
        <v>3.69</v>
      </c>
      <c r="AJ25">
        <v>6</v>
      </c>
    </row>
    <row r="26" spans="2:36" x14ac:dyDescent="0.25">
      <c r="B26" s="1"/>
      <c r="E26" s="6" t="s">
        <v>50</v>
      </c>
      <c r="F26" s="4">
        <v>974.5</v>
      </c>
      <c r="G26" s="4">
        <v>53.9</v>
      </c>
      <c r="H26" s="4">
        <v>957.2</v>
      </c>
      <c r="I26" s="4">
        <v>37.9</v>
      </c>
      <c r="J26" s="4">
        <v>917.6</v>
      </c>
      <c r="K26" s="4">
        <v>32.4</v>
      </c>
      <c r="L26">
        <v>99.77</v>
      </c>
      <c r="M26" s="1">
        <v>0.16320000000000001</v>
      </c>
      <c r="N26" s="1">
        <v>9.7300000000000008E-3</v>
      </c>
      <c r="O26" s="1">
        <f t="shared" si="0"/>
        <v>6.1274509803921564</v>
      </c>
      <c r="P26" s="1">
        <f t="shared" si="1"/>
        <v>0.36531922818146867</v>
      </c>
      <c r="Q26" s="1">
        <v>1.5669999999999999</v>
      </c>
      <c r="R26" s="1">
        <v>9.5899999999999999E-2</v>
      </c>
      <c r="S26" s="1">
        <v>6.9629999999999997E-2</v>
      </c>
      <c r="T26" s="1">
        <v>1.1000000000000001E-3</v>
      </c>
      <c r="U26" s="3">
        <v>0.96640000000000004</v>
      </c>
      <c r="V26" s="1">
        <v>903.3</v>
      </c>
      <c r="W26" s="1">
        <v>26.87</v>
      </c>
      <c r="X26" s="1">
        <v>4.5699999999999998E-2</v>
      </c>
      <c r="Y26" s="1">
        <v>1.39E-3</v>
      </c>
      <c r="Z26" s="1">
        <v>1.492</v>
      </c>
      <c r="AA26" s="1">
        <v>1.242E-3</v>
      </c>
      <c r="AB26" s="1">
        <v>4.0450000000000002E-4</v>
      </c>
      <c r="AC26" s="1">
        <v>0.71519999999999995</v>
      </c>
      <c r="AD26" s="1">
        <v>1.2970000000000001E-2</v>
      </c>
      <c r="AE26" s="1">
        <v>4.226</v>
      </c>
      <c r="AF26" s="1">
        <v>0.115</v>
      </c>
      <c r="AG26">
        <v>1.82</v>
      </c>
      <c r="AH26">
        <v>1.52</v>
      </c>
      <c r="AI26">
        <v>3.76</v>
      </c>
      <c r="AJ26">
        <v>6</v>
      </c>
    </row>
    <row r="27" spans="2:36" x14ac:dyDescent="0.25">
      <c r="E27" s="6" t="s">
        <v>51</v>
      </c>
      <c r="F27" s="4">
        <v>948.9</v>
      </c>
      <c r="G27" s="4">
        <v>46.2</v>
      </c>
      <c r="H27" s="4">
        <v>952.2</v>
      </c>
      <c r="I27" s="4">
        <v>44.8</v>
      </c>
      <c r="J27" s="4">
        <v>959.9</v>
      </c>
      <c r="K27" s="4">
        <v>67</v>
      </c>
      <c r="L27">
        <v>99.84</v>
      </c>
      <c r="M27" s="1">
        <v>0.15859999999999999</v>
      </c>
      <c r="N27" s="1">
        <v>8.3000000000000001E-3</v>
      </c>
      <c r="O27" s="1">
        <f t="shared" si="0"/>
        <v>6.3051702395964693</v>
      </c>
      <c r="P27" s="1">
        <f t="shared" si="1"/>
        <v>0.32996792552743193</v>
      </c>
      <c r="Q27" s="1">
        <v>1.554</v>
      </c>
      <c r="R27" s="1">
        <v>0.113</v>
      </c>
      <c r="S27" s="1">
        <v>7.109E-2</v>
      </c>
      <c r="T27" s="1">
        <v>2.33E-3</v>
      </c>
      <c r="U27" s="3">
        <v>0.91149999999999998</v>
      </c>
      <c r="V27" s="1">
        <v>908.4</v>
      </c>
      <c r="W27" s="1">
        <v>20.170000000000002</v>
      </c>
      <c r="X27" s="1">
        <v>4.5969999999999997E-2</v>
      </c>
      <c r="Y27" s="1">
        <v>1.044E-3</v>
      </c>
      <c r="Z27" s="1">
        <v>1.353</v>
      </c>
      <c r="AA27" s="1">
        <v>8.4719999999999999E-4</v>
      </c>
      <c r="AB27" s="1">
        <v>2.9970000000000002E-4</v>
      </c>
      <c r="AC27" s="1">
        <v>0.77690000000000003</v>
      </c>
      <c r="AD27" s="1">
        <v>1.175E-2</v>
      </c>
      <c r="AE27" s="1">
        <v>4.5010000000000003</v>
      </c>
      <c r="AF27" s="1">
        <v>9.9830000000000002E-2</v>
      </c>
      <c r="AG27">
        <v>1.9</v>
      </c>
      <c r="AH27">
        <v>1.59</v>
      </c>
      <c r="AI27">
        <v>3.92</v>
      </c>
      <c r="AJ27">
        <v>6</v>
      </c>
    </row>
    <row r="28" spans="2:36" x14ac:dyDescent="0.25">
      <c r="E28" s="6" t="s">
        <v>52</v>
      </c>
      <c r="F28" s="4">
        <v>1114</v>
      </c>
      <c r="G28" s="4">
        <v>58.9</v>
      </c>
      <c r="H28" s="4">
        <v>1079</v>
      </c>
      <c r="I28" s="4">
        <v>42.7</v>
      </c>
      <c r="J28" s="4">
        <v>1009</v>
      </c>
      <c r="K28" s="4">
        <v>76.099999999999994</v>
      </c>
      <c r="L28">
        <v>99.86</v>
      </c>
      <c r="M28" s="1">
        <v>0.18859999999999999</v>
      </c>
      <c r="N28" s="1">
        <v>1.09E-2</v>
      </c>
      <c r="O28" s="1">
        <f t="shared" si="0"/>
        <v>5.3022269353128317</v>
      </c>
      <c r="P28" s="1">
        <f t="shared" si="1"/>
        <v>0.30643835416177023</v>
      </c>
      <c r="Q28" s="1">
        <v>1.8939999999999999</v>
      </c>
      <c r="R28" s="1">
        <v>0.122</v>
      </c>
      <c r="S28" s="1">
        <v>7.2819999999999996E-2</v>
      </c>
      <c r="T28" s="1">
        <v>2.7299999999999998E-3</v>
      </c>
      <c r="U28" s="3">
        <v>0.81540000000000001</v>
      </c>
      <c r="V28" s="1">
        <v>1125</v>
      </c>
      <c r="W28" s="1">
        <v>21.44</v>
      </c>
      <c r="X28" s="1">
        <v>5.7259999999999998E-2</v>
      </c>
      <c r="Y28" s="1">
        <v>1.121E-3</v>
      </c>
      <c r="Z28" s="1">
        <v>1.5109999999999999</v>
      </c>
      <c r="AA28" s="1">
        <v>1.518E-3</v>
      </c>
      <c r="AB28" s="1">
        <v>4.439E-4</v>
      </c>
      <c r="AC28" s="1">
        <v>0.68200000000000005</v>
      </c>
      <c r="AD28" s="1">
        <v>1.516E-2</v>
      </c>
      <c r="AE28" s="1">
        <v>4.16</v>
      </c>
      <c r="AF28" s="1">
        <v>8.0089999999999995E-2</v>
      </c>
      <c r="AG28">
        <v>0.94</v>
      </c>
      <c r="AH28">
        <v>0.78</v>
      </c>
      <c r="AI28">
        <v>1.93</v>
      </c>
      <c r="AJ28">
        <v>6</v>
      </c>
    </row>
    <row r="29" spans="2:36" x14ac:dyDescent="0.25">
      <c r="E29" s="6" t="s">
        <v>53</v>
      </c>
      <c r="F29" s="4">
        <v>920</v>
      </c>
      <c r="G29" s="4">
        <v>38.1</v>
      </c>
      <c r="H29" s="4">
        <v>929.3</v>
      </c>
      <c r="I29" s="4">
        <v>34.299999999999997</v>
      </c>
      <c r="J29" s="4">
        <v>951.5</v>
      </c>
      <c r="K29" s="4">
        <v>69.8</v>
      </c>
      <c r="L29">
        <v>99.77</v>
      </c>
      <c r="M29" s="1">
        <v>0.15340000000000001</v>
      </c>
      <c r="N29" s="1">
        <v>6.8100000000000001E-3</v>
      </c>
      <c r="O29" s="1">
        <f t="shared" si="0"/>
        <v>6.5189048239895691</v>
      </c>
      <c r="P29" s="1">
        <f t="shared" si="1"/>
        <v>0.28939857790983681</v>
      </c>
      <c r="Q29" s="1">
        <v>1.4970000000000001</v>
      </c>
      <c r="R29" s="1">
        <v>8.4500000000000006E-2</v>
      </c>
      <c r="S29" s="1">
        <v>7.0800000000000002E-2</v>
      </c>
      <c r="T29" s="1">
        <v>2.4099999999999998E-3</v>
      </c>
      <c r="U29" s="3">
        <v>0.79659999999999997</v>
      </c>
      <c r="V29" s="1">
        <v>877.9</v>
      </c>
      <c r="W29" s="1">
        <v>16.2</v>
      </c>
      <c r="X29" s="1">
        <v>4.4389999999999999E-2</v>
      </c>
      <c r="Y29" s="1">
        <v>8.3730000000000002E-4</v>
      </c>
      <c r="Z29" s="1">
        <v>1.319</v>
      </c>
      <c r="AA29" s="1">
        <v>1.2700000000000001E-3</v>
      </c>
      <c r="AB29" s="1">
        <v>3.8830000000000001E-4</v>
      </c>
      <c r="AC29" s="1">
        <v>0.72019999999999995</v>
      </c>
      <c r="AD29" s="1">
        <v>1.584E-2</v>
      </c>
      <c r="AE29" s="1">
        <v>4.3780000000000001</v>
      </c>
      <c r="AF29" s="1">
        <v>6.5430000000000002E-2</v>
      </c>
      <c r="AG29">
        <v>1.79</v>
      </c>
      <c r="AH29">
        <v>1.49</v>
      </c>
      <c r="AI29">
        <v>3.69</v>
      </c>
      <c r="AJ29">
        <v>6</v>
      </c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29"/>
  <sheetViews>
    <sheetView topLeftCell="A28" zoomScaleNormal="100" workbookViewId="0">
      <selection activeCell="G71" sqref="G71"/>
    </sheetView>
  </sheetViews>
  <sheetFormatPr baseColWidth="10" defaultRowHeight="15" x14ac:dyDescent="0.25"/>
  <sheetData>
    <row r="4" spans="2:6" x14ac:dyDescent="0.25">
      <c r="B4" t="s">
        <v>56</v>
      </c>
      <c r="F4" t="s">
        <v>60</v>
      </c>
    </row>
    <row r="29" spans="2:19" x14ac:dyDescent="0.25">
      <c r="B29" t="s">
        <v>57</v>
      </c>
      <c r="D29" t="s">
        <v>59</v>
      </c>
      <c r="J29" t="s">
        <v>58</v>
      </c>
      <c r="L29" t="s">
        <v>59</v>
      </c>
      <c r="S29" t="s">
        <v>55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workbookViewId="0">
      <selection activeCell="C10" sqref="C10"/>
    </sheetView>
  </sheetViews>
  <sheetFormatPr baseColWidth="10" defaultColWidth="9.140625" defaultRowHeight="15" x14ac:dyDescent="0.25"/>
  <cols>
    <col min="1" max="1" width="10.42578125" customWidth="1"/>
    <col min="5" max="5" width="14.42578125" bestFit="1" customWidth="1"/>
    <col min="6" max="6" width="9.7109375" bestFit="1" customWidth="1"/>
    <col min="8" max="8" width="9.7109375" bestFit="1" customWidth="1"/>
    <col min="10" max="10" width="10.7109375" bestFit="1" customWidth="1"/>
    <col min="11" max="11" width="9" bestFit="1" customWidth="1"/>
    <col min="12" max="12" width="12.5703125" bestFit="1" customWidth="1"/>
    <col min="13" max="13" width="10.7109375" bestFit="1" customWidth="1"/>
    <col min="14" max="14" width="8.28515625" bestFit="1" customWidth="1"/>
    <col min="15" max="15" width="10.7109375" bestFit="1" customWidth="1"/>
    <col min="17" max="17" width="12.7109375" bestFit="1" customWidth="1"/>
    <col min="19" max="19" width="9.7109375" bestFit="1" customWidth="1"/>
    <col min="20" max="20" width="8.28515625" bestFit="1" customWidth="1"/>
    <col min="21" max="21" width="9.7109375" bestFit="1" customWidth="1"/>
    <col min="22" max="22" width="8.28515625" bestFit="1" customWidth="1"/>
    <col min="23" max="23" width="12.140625" bestFit="1" customWidth="1"/>
    <col min="28" max="30" width="10.7109375" bestFit="1" customWidth="1"/>
  </cols>
  <sheetData>
    <row r="1" spans="1:31" x14ac:dyDescent="0.25">
      <c r="A1" s="5" t="s">
        <v>54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W1" t="s">
        <v>19</v>
      </c>
      <c r="Z1" t="s">
        <v>61</v>
      </c>
      <c r="AB1" t="s">
        <v>1</v>
      </c>
      <c r="AC1" t="s">
        <v>1</v>
      </c>
      <c r="AD1" t="s">
        <v>1</v>
      </c>
    </row>
    <row r="2" spans="1:31" ht="18.75" x14ac:dyDescent="0.35">
      <c r="E2" t="s">
        <v>41</v>
      </c>
      <c r="F2" t="s">
        <v>10</v>
      </c>
      <c r="G2" s="2" t="s">
        <v>12</v>
      </c>
      <c r="H2" t="s">
        <v>11</v>
      </c>
      <c r="I2" s="2" t="s">
        <v>12</v>
      </c>
      <c r="J2" t="s">
        <v>13</v>
      </c>
      <c r="K2" s="2" t="s">
        <v>12</v>
      </c>
      <c r="L2" t="s">
        <v>14</v>
      </c>
      <c r="M2" t="s">
        <v>15</v>
      </c>
      <c r="N2" s="2" t="s">
        <v>12</v>
      </c>
      <c r="O2" t="s">
        <v>17</v>
      </c>
      <c r="P2" s="2" t="s">
        <v>12</v>
      </c>
      <c r="Q2" t="s">
        <v>18</v>
      </c>
      <c r="R2" s="2" t="s">
        <v>12</v>
      </c>
      <c r="S2" t="s">
        <v>11</v>
      </c>
      <c r="T2" s="2" t="s">
        <v>12</v>
      </c>
      <c r="U2" t="s">
        <v>10</v>
      </c>
      <c r="V2" s="2" t="s">
        <v>12</v>
      </c>
      <c r="W2" t="s">
        <v>2</v>
      </c>
      <c r="X2" t="s">
        <v>62</v>
      </c>
      <c r="Y2" s="2" t="s">
        <v>12</v>
      </c>
      <c r="Z2" t="s">
        <v>63</v>
      </c>
      <c r="AA2" s="2" t="s">
        <v>12</v>
      </c>
      <c r="AB2" t="s">
        <v>25</v>
      </c>
      <c r="AC2" t="s">
        <v>26</v>
      </c>
      <c r="AD2" t="s">
        <v>27</v>
      </c>
      <c r="AE2" t="s">
        <v>28</v>
      </c>
    </row>
    <row r="3" spans="1:31" x14ac:dyDescent="0.25">
      <c r="A3" t="s">
        <v>7</v>
      </c>
      <c r="W3" t="s">
        <v>5</v>
      </c>
    </row>
    <row r="4" spans="1:31" x14ac:dyDescent="0.25">
      <c r="A4" t="s">
        <v>3</v>
      </c>
      <c r="B4" s="1">
        <v>1.5512499999999999E-4</v>
      </c>
    </row>
    <row r="5" spans="1:31" x14ac:dyDescent="0.25">
      <c r="A5" t="s">
        <v>4</v>
      </c>
      <c r="B5" s="1">
        <v>9.8485E-4</v>
      </c>
      <c r="E5" s="6" t="s">
        <v>29</v>
      </c>
      <c r="F5">
        <v>137.1</v>
      </c>
      <c r="G5">
        <v>3.77</v>
      </c>
      <c r="H5">
        <v>223.5</v>
      </c>
      <c r="I5">
        <v>5.55</v>
      </c>
      <c r="J5">
        <v>1272</v>
      </c>
      <c r="K5">
        <v>17</v>
      </c>
      <c r="L5">
        <v>97.97</v>
      </c>
      <c r="M5" s="1">
        <v>2.1489999999999999E-2</v>
      </c>
      <c r="N5" s="1">
        <v>5.9800000000000001E-4</v>
      </c>
      <c r="O5" s="1">
        <v>0.2462</v>
      </c>
      <c r="P5" s="1">
        <v>6.8100000000000001E-3</v>
      </c>
      <c r="Q5" s="1">
        <v>8.3099999999999993E-2</v>
      </c>
      <c r="R5" s="1">
        <v>7.2499999999999995E-4</v>
      </c>
      <c r="S5" s="1">
        <f>100*O5/(L5*(AC5/AB5))</f>
        <v>0.2508051026355087</v>
      </c>
      <c r="T5" s="1">
        <f>S5*P5/O5</f>
        <v>6.9373791590081821E-3</v>
      </c>
      <c r="U5" s="1">
        <f>100*M5/L5</f>
        <v>2.1935286312136367E-2</v>
      </c>
      <c r="V5" s="1">
        <f>U5*N5/M5</f>
        <v>6.1039093600081661E-4</v>
      </c>
      <c r="W5" s="1">
        <v>0.95050000000000001</v>
      </c>
      <c r="X5" s="1">
        <v>8.8280000000000008E-3</v>
      </c>
      <c r="Y5" s="1">
        <v>9.6219999999999997E-5</v>
      </c>
      <c r="Z5" s="1">
        <v>101</v>
      </c>
      <c r="AA5" s="1">
        <v>1.4970000000000001</v>
      </c>
      <c r="AB5">
        <v>15.16</v>
      </c>
      <c r="AC5">
        <v>15.19</v>
      </c>
      <c r="AD5">
        <v>34.799999999999997</v>
      </c>
      <c r="AE5">
        <v>6</v>
      </c>
    </row>
    <row r="6" spans="1:31" x14ac:dyDescent="0.25">
      <c r="A6" t="s">
        <v>6</v>
      </c>
      <c r="B6" s="1">
        <v>4.9475000000000003E-5</v>
      </c>
      <c r="E6" s="6" t="s">
        <v>30</v>
      </c>
      <c r="F6">
        <v>115.9</v>
      </c>
      <c r="G6">
        <v>3.14</v>
      </c>
      <c r="H6">
        <v>192.8</v>
      </c>
      <c r="I6">
        <v>5.03</v>
      </c>
      <c r="J6">
        <v>1283</v>
      </c>
      <c r="K6">
        <v>22.4</v>
      </c>
      <c r="L6">
        <v>98.1</v>
      </c>
      <c r="M6" s="1">
        <v>1.814E-2</v>
      </c>
      <c r="N6" s="1">
        <v>4.9600000000000002E-4</v>
      </c>
      <c r="O6" s="1">
        <v>0.20910000000000001</v>
      </c>
      <c r="P6" s="1">
        <v>5.9800000000000001E-3</v>
      </c>
      <c r="Q6" s="1">
        <v>8.3570000000000005E-2</v>
      </c>
      <c r="R6" s="1">
        <v>9.6100000000000005E-4</v>
      </c>
      <c r="S6" s="1">
        <f>100*O6/(L6*(AC6/AB6))</f>
        <v>0.21272887965485099</v>
      </c>
      <c r="T6" s="1">
        <f>S6*P6/O6</f>
        <v>6.0837814458919596E-3</v>
      </c>
      <c r="U6" s="1">
        <f>100*M6/L6</f>
        <v>1.8491335372069317E-2</v>
      </c>
      <c r="V6" s="1">
        <f>U6*N6/M6</f>
        <v>5.0560652395514785E-4</v>
      </c>
      <c r="W6" s="1">
        <v>0.91659999999999997</v>
      </c>
      <c r="X6" s="1">
        <v>1.3050000000000001E-2</v>
      </c>
      <c r="Y6" s="1">
        <v>2.2900000000000001E-4</v>
      </c>
      <c r="Z6" s="1">
        <v>101.1</v>
      </c>
      <c r="AA6" s="1">
        <v>3.4590000000000001</v>
      </c>
      <c r="AB6">
        <v>15.16</v>
      </c>
      <c r="AC6">
        <v>15.19</v>
      </c>
      <c r="AD6">
        <v>34.799999999999997</v>
      </c>
      <c r="AE6">
        <v>6</v>
      </c>
    </row>
    <row r="7" spans="1:31" x14ac:dyDescent="0.25">
      <c r="E7" s="6" t="s">
        <v>31</v>
      </c>
      <c r="F7">
        <v>104.1</v>
      </c>
      <c r="G7">
        <v>2.77</v>
      </c>
      <c r="H7">
        <v>176.4</v>
      </c>
      <c r="I7">
        <v>4.68</v>
      </c>
      <c r="J7">
        <v>1305</v>
      </c>
      <c r="K7">
        <v>19.5</v>
      </c>
      <c r="L7">
        <v>98.05</v>
      </c>
      <c r="M7" s="1">
        <v>1.6279999999999999E-2</v>
      </c>
      <c r="N7" s="1">
        <v>4.3600000000000003E-4</v>
      </c>
      <c r="O7" s="1">
        <v>0.18970000000000001</v>
      </c>
      <c r="P7" s="1">
        <v>5.4799999999999996E-3</v>
      </c>
      <c r="Q7" s="1">
        <v>8.4529999999999994E-2</v>
      </c>
      <c r="R7" s="1">
        <v>8.4800000000000001E-4</v>
      </c>
      <c r="S7" s="1">
        <f>100*O7/(L7*(AC7/AB7))</f>
        <v>0.19309061256717983</v>
      </c>
      <c r="T7" s="1">
        <f>S7*P7/O7</f>
        <v>5.5779470578183731E-3</v>
      </c>
      <c r="U7" s="1">
        <f>100*M7/L7</f>
        <v>1.6603773584905661E-2</v>
      </c>
      <c r="V7" s="1">
        <f>U7*N7/M7</f>
        <v>4.4467108618052018E-4</v>
      </c>
      <c r="W7" s="1">
        <v>0.93789999999999996</v>
      </c>
      <c r="X7" s="1">
        <v>1.0619999999999999E-2</v>
      </c>
      <c r="Y7" s="1">
        <v>1.3750000000000001E-4</v>
      </c>
      <c r="Z7" s="1">
        <v>103.7</v>
      </c>
      <c r="AA7" s="1">
        <v>7.1280000000000001</v>
      </c>
      <c r="AB7">
        <v>15.16</v>
      </c>
      <c r="AC7">
        <v>15.19</v>
      </c>
      <c r="AD7">
        <v>34.799999999999997</v>
      </c>
      <c r="AE7">
        <v>6</v>
      </c>
    </row>
    <row r="8" spans="1:31" x14ac:dyDescent="0.25">
      <c r="A8" t="s">
        <v>8</v>
      </c>
      <c r="B8">
        <v>137.88</v>
      </c>
      <c r="E8" s="6" t="s">
        <v>32</v>
      </c>
      <c r="F8">
        <v>114.1</v>
      </c>
      <c r="G8">
        <v>3.29</v>
      </c>
      <c r="H8">
        <v>188.4</v>
      </c>
      <c r="I8">
        <v>5.39</v>
      </c>
      <c r="J8">
        <v>1263</v>
      </c>
      <c r="K8">
        <v>21.7</v>
      </c>
      <c r="L8">
        <v>98</v>
      </c>
      <c r="M8" s="1">
        <v>1.7860000000000001E-2</v>
      </c>
      <c r="N8" s="1">
        <v>5.1999999999999995E-4</v>
      </c>
      <c r="O8" s="1">
        <v>0.20380000000000001</v>
      </c>
      <c r="P8" s="1">
        <v>6.3899999999999998E-3</v>
      </c>
      <c r="Q8" s="1">
        <v>8.2750000000000004E-2</v>
      </c>
      <c r="R8" s="1">
        <v>9.2100000000000005E-4</v>
      </c>
      <c r="S8" s="1">
        <f>100*O8/(L8*(AC8/AB8))</f>
        <v>0.20754846770834734</v>
      </c>
      <c r="T8" s="1">
        <f>S8*P8/O8</f>
        <v>6.5075304644570137E-3</v>
      </c>
      <c r="U8" s="1">
        <f>100*M8/L8</f>
        <v>1.8224489795918369E-2</v>
      </c>
      <c r="V8" s="1">
        <f>U8*N8/M8</f>
        <v>5.3061224489795908E-4</v>
      </c>
      <c r="W8" s="1">
        <v>0.93479999999999996</v>
      </c>
      <c r="X8" s="1">
        <v>9.6039999999999997E-3</v>
      </c>
      <c r="Y8" s="1">
        <v>1.108E-4</v>
      </c>
      <c r="Z8" s="1">
        <v>91.23</v>
      </c>
      <c r="AA8" s="1">
        <v>3.0259999999999998</v>
      </c>
      <c r="AB8">
        <v>15.16</v>
      </c>
      <c r="AC8">
        <v>15.19</v>
      </c>
      <c r="AD8">
        <v>34.799999999999997</v>
      </c>
      <c r="AE8">
        <v>6</v>
      </c>
    </row>
    <row r="9" spans="1:31" x14ac:dyDescent="0.25">
      <c r="E9" s="6" t="s">
        <v>33</v>
      </c>
      <c r="F9">
        <v>107.8</v>
      </c>
      <c r="G9">
        <v>2.86</v>
      </c>
      <c r="H9">
        <v>184.1</v>
      </c>
      <c r="I9">
        <v>4.62</v>
      </c>
      <c r="J9">
        <v>1326</v>
      </c>
      <c r="K9">
        <v>16.100000000000001</v>
      </c>
      <c r="L9">
        <v>97.99</v>
      </c>
      <c r="M9" s="1">
        <v>1.687E-2</v>
      </c>
      <c r="N9" s="1">
        <v>4.5100000000000001E-4</v>
      </c>
      <c r="O9" s="1">
        <v>0.1988</v>
      </c>
      <c r="P9" s="1">
        <v>5.45E-3</v>
      </c>
      <c r="Q9" s="1">
        <v>8.5470000000000004E-2</v>
      </c>
      <c r="R9" s="1">
        <v>7.1199999999999996E-4</v>
      </c>
      <c r="S9" s="1">
        <f>100*O9/(L9*(AC9/AB9))</f>
        <v>0.20247716427379261</v>
      </c>
      <c r="T9" s="1">
        <f>S9*P9/O9</f>
        <v>5.5508075718922025E-3</v>
      </c>
      <c r="U9" s="1">
        <f>100*M9/L9</f>
        <v>1.7216042453311563E-2</v>
      </c>
      <c r="V9" s="1">
        <f>U9*N9/M9</f>
        <v>4.6025104602510463E-4</v>
      </c>
      <c r="W9" s="1">
        <v>0.95309999999999995</v>
      </c>
      <c r="X9" s="1">
        <v>9.6780000000000008E-3</v>
      </c>
      <c r="Y9" s="1">
        <v>1.284E-4</v>
      </c>
      <c r="Z9" s="1">
        <v>135.4</v>
      </c>
      <c r="AA9" s="1">
        <v>2.9710000000000001</v>
      </c>
      <c r="AB9">
        <v>15.16</v>
      </c>
      <c r="AC9">
        <v>15.19</v>
      </c>
      <c r="AD9">
        <v>34.799999999999997</v>
      </c>
      <c r="AE9">
        <v>6</v>
      </c>
    </row>
    <row r="10" spans="1:31" x14ac:dyDescent="0.25">
      <c r="A10" s="5" t="s">
        <v>68</v>
      </c>
      <c r="B10" s="5" t="s">
        <v>0</v>
      </c>
      <c r="C10" t="s">
        <v>65</v>
      </c>
    </row>
    <row r="11" spans="1:31" x14ac:dyDescent="0.25">
      <c r="A11" s="6">
        <v>91500</v>
      </c>
      <c r="B11" s="4">
        <v>1065</v>
      </c>
      <c r="C11">
        <v>1</v>
      </c>
    </row>
    <row r="12" spans="1:31" x14ac:dyDescent="0.25">
      <c r="A12" s="6" t="s">
        <v>64</v>
      </c>
      <c r="B12">
        <v>1099.0999999999999</v>
      </c>
      <c r="C12">
        <v>12</v>
      </c>
    </row>
    <row r="15" spans="1:31" x14ac:dyDescent="0.25">
      <c r="A15" t="s">
        <v>9</v>
      </c>
    </row>
    <row r="18" spans="30:30" x14ac:dyDescent="0.25">
      <c r="AD18" s="1"/>
    </row>
    <row r="19" spans="30:30" x14ac:dyDescent="0.25">
      <c r="AD19" s="1"/>
    </row>
    <row r="20" spans="30:30" x14ac:dyDescent="0.25">
      <c r="AD20" s="1"/>
    </row>
    <row r="21" spans="30:30" x14ac:dyDescent="0.25">
      <c r="AD21" s="1"/>
    </row>
    <row r="22" spans="30:30" x14ac:dyDescent="0.25">
      <c r="AD22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baseColWidth="10" defaultRowHeight="15" x14ac:dyDescent="0.25"/>
  <sheetData>
    <row r="1" spans="1:15" x14ac:dyDescent="0.25">
      <c r="A1" t="s">
        <v>67</v>
      </c>
      <c r="O1" t="s">
        <v>66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SIMS U-TH-PB Data monazite</vt:lpstr>
      <vt:lpstr>Monazite Figures Spots</vt:lpstr>
      <vt:lpstr>SIMS U-TH-PB Data zircon</vt:lpstr>
      <vt:lpstr>Zircon Figure spots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Hopp</dc:creator>
  <cp:lastModifiedBy>Jens Hopp</cp:lastModifiedBy>
  <dcterms:created xsi:type="dcterms:W3CDTF">2021-06-25T14:04:50Z</dcterms:created>
  <dcterms:modified xsi:type="dcterms:W3CDTF">2024-04-23T10:37:11Z</dcterms:modified>
</cp:coreProperties>
</file>