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 tabRatio="539" activeTab="3"/>
  </bookViews>
  <sheets>
    <sheet name="Statistics_Result" sheetId="2" r:id="rId1"/>
    <sheet name="Parameters_Model" sheetId="3" r:id="rId2"/>
    <sheet name="Month_boxplot" sheetId="4" r:id="rId3"/>
    <sheet name="Year_boxplot" sheetId="5" r:id="rId4"/>
  </sheets>
  <calcPr calcId="145621"/>
</workbook>
</file>

<file path=xl/calcChain.xml><?xml version="1.0" encoding="utf-8"?>
<calcChain xmlns="http://schemas.openxmlformats.org/spreadsheetml/2006/main">
  <c r="W27" i="3" l="1"/>
  <c r="U27" i="3"/>
  <c r="S27" i="3"/>
  <c r="W26" i="3"/>
  <c r="U26" i="3"/>
  <c r="S26" i="3"/>
  <c r="W25" i="3"/>
  <c r="U25" i="3"/>
  <c r="S25" i="3"/>
  <c r="W24" i="3"/>
  <c r="U24" i="3"/>
  <c r="S24" i="3"/>
  <c r="W23" i="3"/>
  <c r="U23" i="3"/>
  <c r="S23" i="3"/>
  <c r="W22" i="3"/>
  <c r="U22" i="3"/>
  <c r="S22" i="3"/>
  <c r="W21" i="3"/>
  <c r="U21" i="3"/>
  <c r="S21" i="3"/>
  <c r="W20" i="3"/>
  <c r="U20" i="3"/>
  <c r="S20" i="3"/>
  <c r="B21" i="5" l="1"/>
  <c r="B23" i="5"/>
  <c r="B24" i="5"/>
  <c r="L24" i="5"/>
  <c r="K24" i="5"/>
  <c r="J24" i="5"/>
  <c r="I24" i="5"/>
  <c r="H24" i="5"/>
  <c r="G24" i="5"/>
  <c r="F24" i="5"/>
  <c r="E24" i="5"/>
  <c r="D24" i="5"/>
  <c r="C24" i="5"/>
  <c r="L23" i="5"/>
  <c r="K23" i="5"/>
  <c r="J23" i="5"/>
  <c r="I23" i="5"/>
  <c r="H23" i="5"/>
  <c r="G23" i="5"/>
  <c r="F23" i="5"/>
  <c r="E23" i="5"/>
  <c r="D23" i="5"/>
  <c r="C23" i="5"/>
  <c r="L22" i="5"/>
  <c r="K22" i="5"/>
  <c r="J22" i="5"/>
  <c r="I22" i="5"/>
  <c r="H22" i="5"/>
  <c r="G22" i="5"/>
  <c r="F22" i="5"/>
  <c r="E22" i="5"/>
  <c r="D22" i="5"/>
  <c r="C22" i="5"/>
  <c r="B22" i="5"/>
  <c r="L21" i="5"/>
  <c r="K21" i="5"/>
  <c r="J21" i="5"/>
  <c r="I21" i="5"/>
  <c r="H21" i="5"/>
  <c r="G21" i="5"/>
  <c r="F21" i="5"/>
  <c r="E21" i="5"/>
  <c r="D21" i="5"/>
  <c r="C21" i="5"/>
  <c r="C13" i="4" l="1"/>
  <c r="D13" i="4"/>
  <c r="E13" i="4"/>
  <c r="F13" i="4"/>
  <c r="G13" i="4"/>
  <c r="H13" i="4"/>
  <c r="I13" i="4"/>
  <c r="J13" i="4"/>
  <c r="K13" i="4"/>
  <c r="L13" i="4"/>
  <c r="C14" i="4"/>
  <c r="D14" i="4"/>
  <c r="E14" i="4"/>
  <c r="F14" i="4"/>
  <c r="G14" i="4"/>
  <c r="H14" i="4"/>
  <c r="I14" i="4"/>
  <c r="J14" i="4"/>
  <c r="K14" i="4"/>
  <c r="L14" i="4"/>
  <c r="C15" i="4"/>
  <c r="D15" i="4"/>
  <c r="E15" i="4"/>
  <c r="F15" i="4"/>
  <c r="G15" i="4"/>
  <c r="H15" i="4"/>
  <c r="I15" i="4"/>
  <c r="J15" i="4"/>
  <c r="K15" i="4"/>
  <c r="L15" i="4"/>
  <c r="B15" i="4"/>
  <c r="B14" i="4"/>
  <c r="B13" i="4"/>
  <c r="C12" i="4"/>
  <c r="D12" i="4"/>
  <c r="E12" i="4"/>
  <c r="F12" i="4"/>
  <c r="G12" i="4"/>
  <c r="H12" i="4"/>
  <c r="I12" i="4"/>
  <c r="J12" i="4"/>
  <c r="K12" i="4"/>
  <c r="L12" i="4"/>
  <c r="B12" i="4"/>
  <c r="W3" i="3" l="1"/>
  <c r="W4" i="3"/>
  <c r="W5" i="3"/>
  <c r="W6" i="3"/>
  <c r="W7" i="3"/>
  <c r="W8" i="3"/>
  <c r="W9" i="3"/>
  <c r="W10" i="3"/>
  <c r="W11" i="3"/>
  <c r="W12" i="3"/>
  <c r="W13" i="3"/>
  <c r="U4" i="3"/>
  <c r="U5" i="3"/>
  <c r="U6" i="3"/>
  <c r="U7" i="3"/>
  <c r="U8" i="3"/>
  <c r="U9" i="3"/>
  <c r="U10" i="3"/>
  <c r="U11" i="3"/>
  <c r="U12" i="3"/>
  <c r="U13" i="3"/>
  <c r="U3" i="3"/>
  <c r="S4" i="3"/>
  <c r="S5" i="3"/>
  <c r="S6" i="3"/>
  <c r="S7" i="3"/>
  <c r="S8" i="3"/>
  <c r="S9" i="3"/>
  <c r="S10" i="3"/>
  <c r="S11" i="3"/>
  <c r="S12" i="3"/>
  <c r="S13" i="3"/>
  <c r="S3" i="3"/>
  <c r="G5" i="3"/>
  <c r="H5" i="3" s="1"/>
  <c r="I5" i="3" s="1"/>
  <c r="J5" i="3" s="1"/>
  <c r="G6" i="3"/>
  <c r="H6" i="3" s="1"/>
  <c r="I6" i="3" s="1"/>
  <c r="J6" i="3" s="1"/>
  <c r="G7" i="3"/>
  <c r="H7" i="3" s="1"/>
  <c r="I7" i="3" s="1"/>
  <c r="J7" i="3" s="1"/>
  <c r="G8" i="3"/>
  <c r="H8" i="3" s="1"/>
  <c r="I8" i="3" s="1"/>
  <c r="J8" i="3" s="1"/>
  <c r="G9" i="3"/>
  <c r="H9" i="3" s="1"/>
  <c r="I9" i="3" s="1"/>
  <c r="J9" i="3" s="1"/>
  <c r="G10" i="3"/>
  <c r="H10" i="3" s="1"/>
  <c r="I10" i="3" s="1"/>
  <c r="J10" i="3" s="1"/>
  <c r="G11" i="3"/>
  <c r="H11" i="3" s="1"/>
  <c r="I11" i="3" s="1"/>
  <c r="J11" i="3" s="1"/>
  <c r="G12" i="3"/>
  <c r="H12" i="3" s="1"/>
  <c r="I12" i="3" s="1"/>
  <c r="J12" i="3" s="1"/>
  <c r="G13" i="3"/>
  <c r="H13" i="3" s="1"/>
  <c r="I13" i="3" s="1"/>
  <c r="J13" i="3" s="1"/>
  <c r="G4" i="3"/>
  <c r="H4" i="3" s="1"/>
  <c r="I4" i="3" s="1"/>
  <c r="J4" i="3" s="1"/>
  <c r="G3" i="3"/>
  <c r="L4" i="3" l="1"/>
  <c r="L13" i="3"/>
  <c r="L12" i="3"/>
  <c r="L11" i="3"/>
  <c r="L10" i="3"/>
  <c r="L9" i="3"/>
  <c r="L8" i="3"/>
  <c r="L7" i="3"/>
  <c r="L6" i="3"/>
  <c r="L5" i="3"/>
  <c r="Q4" i="3"/>
  <c r="Q13" i="3"/>
  <c r="Q12" i="3"/>
  <c r="Q11" i="3"/>
  <c r="Q10" i="3"/>
  <c r="Q9" i="3"/>
  <c r="Q8" i="3"/>
  <c r="Q7" i="3"/>
  <c r="Q6" i="3"/>
  <c r="Q5" i="3"/>
  <c r="H3" i="3"/>
  <c r="I3" i="3" l="1"/>
  <c r="L3" i="3" s="1"/>
  <c r="J3" i="3" l="1"/>
  <c r="Q3" i="3"/>
</calcChain>
</file>

<file path=xl/sharedStrings.xml><?xml version="1.0" encoding="utf-8"?>
<sst xmlns="http://schemas.openxmlformats.org/spreadsheetml/2006/main" count="311" uniqueCount="87">
  <si>
    <t>Média</t>
  </si>
  <si>
    <t>Desvio-Padrão</t>
  </si>
  <si>
    <t>Máximo</t>
  </si>
  <si>
    <t>Mínimo</t>
  </si>
  <si>
    <t>Amplitude</t>
  </si>
  <si>
    <t>Assimetria</t>
  </si>
  <si>
    <t>Mediana</t>
  </si>
  <si>
    <t>1º Quartil</t>
  </si>
  <si>
    <t>3º Quartil</t>
  </si>
  <si>
    <t>AIQ</t>
  </si>
  <si>
    <t>LI</t>
  </si>
  <si>
    <t>LS</t>
  </si>
  <si>
    <t>Outlier-Inferior</t>
  </si>
  <si>
    <t>Outlier-Superior</t>
  </si>
  <si>
    <t>PONTE SERAFIM - MONTANTE</t>
  </si>
  <si>
    <t>Não</t>
  </si>
  <si>
    <t>Sim</t>
  </si>
  <si>
    <t>Código</t>
  </si>
  <si>
    <t>Estação</t>
  </si>
  <si>
    <t>Independencia</t>
  </si>
  <si>
    <t>Rejeitar Ho, Observações dependentes</t>
  </si>
  <si>
    <t>Homogeneidade</t>
  </si>
  <si>
    <t>Estacionaridade</t>
  </si>
  <si>
    <t>Não Rejeitar H0, Observações Estacionárias</t>
  </si>
  <si>
    <t>FAZENDA JOHÁ</t>
  </si>
  <si>
    <t>RODA VELHA</t>
  </si>
  <si>
    <t>FAZENDA PLANALTO</t>
  </si>
  <si>
    <t>CAVALCANTE</t>
  </si>
  <si>
    <t>CAJUEIRO</t>
  </si>
  <si>
    <t>ALTO PARAÍSO DE GOIÁS</t>
  </si>
  <si>
    <t>SÃO JOÃO D'ALIANÇA</t>
  </si>
  <si>
    <t>CABECEIRAS</t>
  </si>
  <si>
    <t>FAZENDA PRAINHA (FAZ.ANTAS)</t>
  </si>
  <si>
    <t>Aleatoriedade</t>
  </si>
  <si>
    <t>Total trimestre mais seco</t>
  </si>
  <si>
    <t>Total trimestre mais Chuvoso</t>
  </si>
  <si>
    <t>Total Mensal Médio</t>
  </si>
  <si>
    <t>01145013</t>
  </si>
  <si>
    <t>01245014</t>
  </si>
  <si>
    <t>01245015</t>
  </si>
  <si>
    <t>01346006</t>
  </si>
  <si>
    <t>01346007</t>
  </si>
  <si>
    <t>01347000</t>
  </si>
  <si>
    <t>01445000</t>
  </si>
  <si>
    <t>01447000</t>
  </si>
  <si>
    <t>01447002</t>
  </si>
  <si>
    <t>01546005</t>
  </si>
  <si>
    <t>Não Rejeitar H0, Observações Independentes</t>
  </si>
  <si>
    <t>O teste não pode ser realizado-Amostra pequena</t>
  </si>
  <si>
    <t>Rejeitar Ho, Observações Não Estacionárias</t>
  </si>
  <si>
    <t>SÉRIE TOTAL ANUAL REGIONAL</t>
  </si>
  <si>
    <t>Locação</t>
  </si>
  <si>
    <t>Escala</t>
  </si>
  <si>
    <t>x</t>
  </si>
  <si>
    <t>a</t>
  </si>
  <si>
    <t>Tr</t>
  </si>
  <si>
    <t>1 - qi</t>
  </si>
  <si>
    <t>Z</t>
  </si>
  <si>
    <t>Tempo retorno</t>
  </si>
  <si>
    <t>P (Tr = 100 anos)</t>
  </si>
  <si>
    <t>Pmédio anual</t>
  </si>
  <si>
    <t>Tr (anos)</t>
  </si>
  <si>
    <t>P (mm)</t>
  </si>
  <si>
    <t>(Tr = 100 anos)</t>
  </si>
  <si>
    <t>Precipitaçao Total Anual</t>
  </si>
  <si>
    <t>Pmáximo anual</t>
  </si>
  <si>
    <t>Pmínimo anual</t>
  </si>
  <si>
    <t>TOTAL MENSAL REGIONAL</t>
  </si>
  <si>
    <t>Dif1</t>
  </si>
  <si>
    <t>Dif2</t>
  </si>
  <si>
    <t>Dif3</t>
  </si>
  <si>
    <t>Dif4</t>
  </si>
  <si>
    <t>TOTAL ANUAL REGIONAL</t>
  </si>
  <si>
    <t>MEAN</t>
  </si>
  <si>
    <t>Code Station</t>
  </si>
  <si>
    <t>Name Station</t>
  </si>
  <si>
    <t>Location</t>
  </si>
  <si>
    <t>Scale</t>
  </si>
  <si>
    <t>Average Annual</t>
  </si>
  <si>
    <t>Annual Precipitation for Return Time Equal 100 Years</t>
  </si>
  <si>
    <t>Maximum Annual</t>
  </si>
  <si>
    <t>Minimum Annual</t>
  </si>
  <si>
    <t>(Tr = 100 years)</t>
  </si>
  <si>
    <t>Tr (years)</t>
  </si>
  <si>
    <t>-</t>
  </si>
  <si>
    <t>Local frequency analysis results of the annual rainfall series from the stations installed over the Urucuia Aquifer System area and of the regional annual total precipitation series</t>
  </si>
  <si>
    <t>Parameters of the log-normal distribution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</si>
</sst>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name val="Symbol"/>
      <family val="1"/>
      <charset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Symbol"/>
      <family val="1"/>
      <charset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2" fillId="0" borderId="4" xfId="0" applyFont="1" applyBorder="1" applyAlignment="1">
      <alignment vertical="center"/>
    </xf>
    <xf numFmtId="1" fontId="0" fillId="0" borderId="2" xfId="0" applyNumberFormat="1" applyBorder="1" applyAlignment="1">
      <alignment vertical="center"/>
    </xf>
    <xf numFmtId="1" fontId="0" fillId="0" borderId="3" xfId="0" applyNumberFormat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65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164" fontId="0" fillId="0" borderId="1" xfId="0" applyNumberFormat="1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0" fillId="0" borderId="2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Month_boxplot!$B$1:$L$1</c:f>
              <c:strCache>
                <c:ptCount val="11"/>
                <c:pt idx="0">
                  <c:v>01145013</c:v>
                </c:pt>
                <c:pt idx="1">
                  <c:v>01245014</c:v>
                </c:pt>
                <c:pt idx="2">
                  <c:v>01245015</c:v>
                </c:pt>
                <c:pt idx="3">
                  <c:v>01346006</c:v>
                </c:pt>
                <c:pt idx="4">
                  <c:v>01346007</c:v>
                </c:pt>
                <c:pt idx="5">
                  <c:v>01347000</c:v>
                </c:pt>
                <c:pt idx="6">
                  <c:v>01445000</c:v>
                </c:pt>
                <c:pt idx="7">
                  <c:v>01447000</c:v>
                </c:pt>
                <c:pt idx="8">
                  <c:v>01447002</c:v>
                </c:pt>
                <c:pt idx="9">
                  <c:v>01546005</c:v>
                </c:pt>
                <c:pt idx="10">
                  <c:v>MEAN</c:v>
                </c:pt>
              </c:strCache>
            </c:strRef>
          </c:cat>
          <c:val>
            <c:numRef>
              <c:f>Month_boxplot!$B$12:$L$12</c:f>
              <c:numCache>
                <c:formatCode>0.0</c:formatCode>
                <c:ptCount val="11"/>
                <c:pt idx="0">
                  <c:v>1.7749999761581399</c:v>
                </c:pt>
                <c:pt idx="1">
                  <c:v>2.1999999582767451</c:v>
                </c:pt>
                <c:pt idx="2">
                  <c:v>3.3500000834465022</c:v>
                </c:pt>
                <c:pt idx="3">
                  <c:v>3.6750000119209325</c:v>
                </c:pt>
                <c:pt idx="4">
                  <c:v>1.1750000417232549</c:v>
                </c:pt>
                <c:pt idx="5">
                  <c:v>6.00075</c:v>
                </c:pt>
                <c:pt idx="6">
                  <c:v>2.3252500476837197</c:v>
                </c:pt>
                <c:pt idx="7">
                  <c:v>11.924999952316275</c:v>
                </c:pt>
                <c:pt idx="8">
                  <c:v>7.3017501907348601</c:v>
                </c:pt>
                <c:pt idx="9">
                  <c:v>6.0010000000000003</c:v>
                </c:pt>
                <c:pt idx="10">
                  <c:v>9.1125000052154057</c:v>
                </c:pt>
              </c:numCache>
            </c:numRef>
          </c:val>
        </c:ser>
        <c:ser>
          <c:idx val="1"/>
          <c:order val="1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Month_boxplot!$B$1:$L$1</c:f>
              <c:strCache>
                <c:ptCount val="11"/>
                <c:pt idx="0">
                  <c:v>01145013</c:v>
                </c:pt>
                <c:pt idx="1">
                  <c:v>01245014</c:v>
                </c:pt>
                <c:pt idx="2">
                  <c:v>01245015</c:v>
                </c:pt>
                <c:pt idx="3">
                  <c:v>01346006</c:v>
                </c:pt>
                <c:pt idx="4">
                  <c:v>01346007</c:v>
                </c:pt>
                <c:pt idx="5">
                  <c:v>01347000</c:v>
                </c:pt>
                <c:pt idx="6">
                  <c:v>01445000</c:v>
                </c:pt>
                <c:pt idx="7">
                  <c:v>01447000</c:v>
                </c:pt>
                <c:pt idx="8">
                  <c:v>01447002</c:v>
                </c:pt>
                <c:pt idx="9">
                  <c:v>01546005</c:v>
                </c:pt>
                <c:pt idx="10">
                  <c:v>MEAN</c:v>
                </c:pt>
              </c:strCache>
            </c:strRef>
          </c:cat>
          <c:val>
            <c:numRef>
              <c:f>Month_boxplot!$B$13:$L$13</c:f>
              <c:numCache>
                <c:formatCode>0.0</c:formatCode>
                <c:ptCount val="11"/>
                <c:pt idx="0">
                  <c:v>51.87499964237216</c:v>
                </c:pt>
                <c:pt idx="1">
                  <c:v>49.150000423193006</c:v>
                </c:pt>
                <c:pt idx="2">
                  <c:v>66.149999916553497</c:v>
                </c:pt>
                <c:pt idx="3">
                  <c:v>71.124999225139618</c:v>
                </c:pt>
                <c:pt idx="4">
                  <c:v>69.825499958276751</c:v>
                </c:pt>
                <c:pt idx="5">
                  <c:v>90.949250762939457</c:v>
                </c:pt>
                <c:pt idx="6">
                  <c:v>43.97474918937678</c:v>
                </c:pt>
                <c:pt idx="7">
                  <c:v>80.174998521804824</c:v>
                </c:pt>
                <c:pt idx="8">
                  <c:v>66.148246757507337</c:v>
                </c:pt>
                <c:pt idx="9">
                  <c:v>65.299003051757794</c:v>
                </c:pt>
                <c:pt idx="10">
                  <c:v>72.733035715882252</c:v>
                </c:pt>
              </c:numCache>
            </c:numRef>
          </c:val>
        </c:ser>
        <c:ser>
          <c:idx val="2"/>
          <c:order val="2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Month_boxplot!$B$1:$L$1</c:f>
              <c:strCache>
                <c:ptCount val="11"/>
                <c:pt idx="0">
                  <c:v>01145013</c:v>
                </c:pt>
                <c:pt idx="1">
                  <c:v>01245014</c:v>
                </c:pt>
                <c:pt idx="2">
                  <c:v>01245015</c:v>
                </c:pt>
                <c:pt idx="3">
                  <c:v>01346006</c:v>
                </c:pt>
                <c:pt idx="4">
                  <c:v>01346007</c:v>
                </c:pt>
                <c:pt idx="5">
                  <c:v>01347000</c:v>
                </c:pt>
                <c:pt idx="6">
                  <c:v>01445000</c:v>
                </c:pt>
                <c:pt idx="7">
                  <c:v>01447000</c:v>
                </c:pt>
                <c:pt idx="8">
                  <c:v>01447002</c:v>
                </c:pt>
                <c:pt idx="9">
                  <c:v>01546005</c:v>
                </c:pt>
                <c:pt idx="10">
                  <c:v>MEAN</c:v>
                </c:pt>
              </c:strCache>
            </c:strRef>
          </c:cat>
          <c:val>
            <c:numRef>
              <c:f>Month_boxplot!$B$14:$L$14</c:f>
              <c:numCache>
                <c:formatCode>0.0</c:formatCode>
                <c:ptCount val="11"/>
                <c:pt idx="0">
                  <c:v>101.65000343322768</c:v>
                </c:pt>
                <c:pt idx="1">
                  <c:v>127.37499809265123</c:v>
                </c:pt>
                <c:pt idx="2">
                  <c:v>112.62499618530251</c:v>
                </c:pt>
                <c:pt idx="3">
                  <c:v>91.974994659423459</c:v>
                </c:pt>
                <c:pt idx="4">
                  <c:v>108.8495022888185</c:v>
                </c:pt>
                <c:pt idx="5">
                  <c:v>148.24999618530254</c:v>
                </c:pt>
                <c:pt idx="6">
                  <c:v>112.82500076293951</c:v>
                </c:pt>
                <c:pt idx="7">
                  <c:v>104.99999999999989</c:v>
                </c:pt>
                <c:pt idx="8">
                  <c:v>124.7000007629393</c:v>
                </c:pt>
                <c:pt idx="9">
                  <c:v>129.00000000000023</c:v>
                </c:pt>
                <c:pt idx="10">
                  <c:v>113.86488011905112</c:v>
                </c:pt>
              </c:numCache>
            </c:numRef>
          </c:val>
        </c:ser>
        <c:ser>
          <c:idx val="3"/>
          <c:order val="3"/>
          <c:spPr>
            <a:noFill/>
          </c:spPr>
          <c:invertIfNegative val="0"/>
          <c:errBars>
            <c:errBarType val="minus"/>
            <c:errValType val="percentage"/>
            <c:noEndCap val="1"/>
            <c:val val="100"/>
          </c:errBars>
          <c:cat>
            <c:strRef>
              <c:f>Month_boxplot!$B$1:$L$1</c:f>
              <c:strCache>
                <c:ptCount val="11"/>
                <c:pt idx="0">
                  <c:v>01145013</c:v>
                </c:pt>
                <c:pt idx="1">
                  <c:v>01245014</c:v>
                </c:pt>
                <c:pt idx="2">
                  <c:v>01245015</c:v>
                </c:pt>
                <c:pt idx="3">
                  <c:v>01346006</c:v>
                </c:pt>
                <c:pt idx="4">
                  <c:v>01346007</c:v>
                </c:pt>
                <c:pt idx="5">
                  <c:v>01347000</c:v>
                </c:pt>
                <c:pt idx="6">
                  <c:v>01445000</c:v>
                </c:pt>
                <c:pt idx="7">
                  <c:v>01447000</c:v>
                </c:pt>
                <c:pt idx="8">
                  <c:v>01447002</c:v>
                </c:pt>
                <c:pt idx="9">
                  <c:v>01546005</c:v>
                </c:pt>
                <c:pt idx="10">
                  <c:v>MEAN</c:v>
                </c:pt>
              </c:strCache>
            </c:strRef>
          </c:cat>
          <c:val>
            <c:numRef>
              <c:f>Month_boxplot!$B$15:$L$15</c:f>
              <c:numCache>
                <c:formatCode>0.0</c:formatCode>
                <c:ptCount val="11"/>
                <c:pt idx="0">
                  <c:v>480.29999694824204</c:v>
                </c:pt>
                <c:pt idx="1">
                  <c:v>345.27500152587902</c:v>
                </c:pt>
                <c:pt idx="2">
                  <c:v>467.17500381469745</c:v>
                </c:pt>
                <c:pt idx="3">
                  <c:v>358.12500610351594</c:v>
                </c:pt>
                <c:pt idx="4">
                  <c:v>575.84999771118157</c:v>
                </c:pt>
                <c:pt idx="5">
                  <c:v>534.00000305175809</c:v>
                </c:pt>
                <c:pt idx="6">
                  <c:v>515.67499999999995</c:v>
                </c:pt>
                <c:pt idx="7">
                  <c:v>425.00000152587904</c:v>
                </c:pt>
                <c:pt idx="8">
                  <c:v>418.65000228881843</c:v>
                </c:pt>
                <c:pt idx="9">
                  <c:v>540.69999694824196</c:v>
                </c:pt>
                <c:pt idx="10">
                  <c:v>371.68958415985117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6357376"/>
        <c:axId val="408317312"/>
      </c:barChart>
      <c:lineChart>
        <c:grouping val="standard"/>
        <c:varyColors val="0"/>
        <c:ser>
          <c:idx val="4"/>
          <c:order val="4"/>
          <c:spPr>
            <a:ln>
              <a:noFill/>
            </a:ln>
          </c:spPr>
          <c:marker>
            <c:symbol val="dash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Month_boxplot!$B$7:$L$7</c:f>
              <c:numCache>
                <c:formatCode>0.0</c:formatCode>
                <c:ptCount val="11"/>
                <c:pt idx="0">
                  <c:v>635.6</c:v>
                </c:pt>
                <c:pt idx="1">
                  <c:v>524</c:v>
                </c:pt>
                <c:pt idx="2">
                  <c:v>649.29999999999995</c:v>
                </c:pt>
                <c:pt idx="3">
                  <c:v>524.9</c:v>
                </c:pt>
                <c:pt idx="4">
                  <c:v>755.7</c:v>
                </c:pt>
                <c:pt idx="5">
                  <c:v>779.2</c:v>
                </c:pt>
                <c:pt idx="6">
                  <c:v>674.8</c:v>
                </c:pt>
                <c:pt idx="7">
                  <c:v>622.1</c:v>
                </c:pt>
                <c:pt idx="8">
                  <c:v>616.79999999999995</c:v>
                </c:pt>
                <c:pt idx="9">
                  <c:v>741</c:v>
                </c:pt>
                <c:pt idx="10">
                  <c:v>567.4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357376"/>
        <c:axId val="408317312"/>
      </c:lineChart>
      <c:catAx>
        <c:axId val="33635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u="none" strike="noStrike" baseline="0">
                    <a:effectLst/>
                  </a:rPr>
                  <a:t>Station Code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408317312"/>
        <c:crossesAt val="0"/>
        <c:auto val="1"/>
        <c:lblAlgn val="ctr"/>
        <c:lblOffset val="100"/>
        <c:noMultiLvlLbl val="0"/>
      </c:catAx>
      <c:valAx>
        <c:axId val="4083173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Monthly Rainfall Average </a:t>
                </a:r>
                <a:r>
                  <a:rPr lang="en-US"/>
                  <a:t>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336357376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5"/>
          <c:order val="0"/>
          <c:spPr>
            <a:noFill/>
            <a:ln w="28575">
              <a:noFill/>
            </a:ln>
          </c:spPr>
          <c:invertIfNegative val="0"/>
          <c:cat>
            <c:strRef>
              <c:f>Year_boxplot!$B$1:$L$1</c:f>
              <c:strCache>
                <c:ptCount val="11"/>
                <c:pt idx="0">
                  <c:v>1145013</c:v>
                </c:pt>
                <c:pt idx="1">
                  <c:v>1245014</c:v>
                </c:pt>
                <c:pt idx="2">
                  <c:v>1245015</c:v>
                </c:pt>
                <c:pt idx="3">
                  <c:v>1346006</c:v>
                </c:pt>
                <c:pt idx="4">
                  <c:v>1346007</c:v>
                </c:pt>
                <c:pt idx="5">
                  <c:v>1347000</c:v>
                </c:pt>
                <c:pt idx="6">
                  <c:v>1445000</c:v>
                </c:pt>
                <c:pt idx="7">
                  <c:v>1447000</c:v>
                </c:pt>
                <c:pt idx="8">
                  <c:v>1447002</c:v>
                </c:pt>
                <c:pt idx="9">
                  <c:v>1546005</c:v>
                </c:pt>
                <c:pt idx="10">
                  <c:v>MEAN</c:v>
                </c:pt>
              </c:strCache>
            </c:strRef>
          </c:cat>
          <c:val>
            <c:numRef>
              <c:f>Year_boxplot!$B$20:$L$20</c:f>
              <c:numCache>
                <c:formatCode>0.0</c:formatCode>
                <c:ptCount val="11"/>
                <c:pt idx="0">
                  <c:v>762.4</c:v>
                </c:pt>
                <c:pt idx="1">
                  <c:v>824.3</c:v>
                </c:pt>
                <c:pt idx="2">
                  <c:v>660.8</c:v>
                </c:pt>
                <c:pt idx="3">
                  <c:v>1006.6</c:v>
                </c:pt>
                <c:pt idx="4">
                  <c:v>907.5</c:v>
                </c:pt>
                <c:pt idx="5">
                  <c:v>1311.6</c:v>
                </c:pt>
                <c:pt idx="6">
                  <c:v>765.7</c:v>
                </c:pt>
                <c:pt idx="7">
                  <c:v>964.3</c:v>
                </c:pt>
                <c:pt idx="8">
                  <c:v>949.1</c:v>
                </c:pt>
                <c:pt idx="9">
                  <c:v>921.1</c:v>
                </c:pt>
                <c:pt idx="10">
                  <c:v>945.6</c:v>
                </c:pt>
              </c:numCache>
            </c:numRef>
          </c:val>
        </c:ser>
        <c:ser>
          <c:idx val="0"/>
          <c:order val="1"/>
          <c:spPr>
            <a:noFill/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Year_boxplot!$B$1:$L$1</c:f>
              <c:strCache>
                <c:ptCount val="11"/>
                <c:pt idx="0">
                  <c:v>1145013</c:v>
                </c:pt>
                <c:pt idx="1">
                  <c:v>1245014</c:v>
                </c:pt>
                <c:pt idx="2">
                  <c:v>1245015</c:v>
                </c:pt>
                <c:pt idx="3">
                  <c:v>1346006</c:v>
                </c:pt>
                <c:pt idx="4">
                  <c:v>1346007</c:v>
                </c:pt>
                <c:pt idx="5">
                  <c:v>1347000</c:v>
                </c:pt>
                <c:pt idx="6">
                  <c:v>1445000</c:v>
                </c:pt>
                <c:pt idx="7">
                  <c:v>1447000</c:v>
                </c:pt>
                <c:pt idx="8">
                  <c:v>1447002</c:v>
                </c:pt>
                <c:pt idx="9">
                  <c:v>1546005</c:v>
                </c:pt>
                <c:pt idx="10">
                  <c:v>MEAN</c:v>
                </c:pt>
              </c:strCache>
            </c:strRef>
          </c:cat>
          <c:val>
            <c:numRef>
              <c:f>Year_boxplot!$B$21:$L$21</c:f>
              <c:numCache>
                <c:formatCode>0.0</c:formatCode>
                <c:ptCount val="11"/>
                <c:pt idx="0">
                  <c:v>228.69999847411998</c:v>
                </c:pt>
                <c:pt idx="1">
                  <c:v>288.30000228881772</c:v>
                </c:pt>
                <c:pt idx="2">
                  <c:v>364.20000381469731</c:v>
                </c:pt>
                <c:pt idx="3">
                  <c:v>125.62499853372572</c:v>
                </c:pt>
                <c:pt idx="4">
                  <c:v>229.75000475719662</c:v>
                </c:pt>
                <c:pt idx="5">
                  <c:v>260.49999883174951</c:v>
                </c:pt>
                <c:pt idx="6">
                  <c:v>273.69998313784458</c:v>
                </c:pt>
                <c:pt idx="7">
                  <c:v>358.09999824762349</c:v>
                </c:pt>
                <c:pt idx="8">
                  <c:v>350.49999370574903</c:v>
                </c:pt>
                <c:pt idx="9">
                  <c:v>265.3000158309934</c:v>
                </c:pt>
                <c:pt idx="10">
                  <c:v>284.74999966621397</c:v>
                </c:pt>
              </c:numCache>
            </c:numRef>
          </c:val>
        </c:ser>
        <c:ser>
          <c:idx val="1"/>
          <c:order val="2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Year_boxplot!$B$1:$L$1</c:f>
              <c:strCache>
                <c:ptCount val="11"/>
                <c:pt idx="0">
                  <c:v>1145013</c:v>
                </c:pt>
                <c:pt idx="1">
                  <c:v>1245014</c:v>
                </c:pt>
                <c:pt idx="2">
                  <c:v>1245015</c:v>
                </c:pt>
                <c:pt idx="3">
                  <c:v>1346006</c:v>
                </c:pt>
                <c:pt idx="4">
                  <c:v>1346007</c:v>
                </c:pt>
                <c:pt idx="5">
                  <c:v>1347000</c:v>
                </c:pt>
                <c:pt idx="6">
                  <c:v>1445000</c:v>
                </c:pt>
                <c:pt idx="7">
                  <c:v>1447000</c:v>
                </c:pt>
                <c:pt idx="8">
                  <c:v>1447002</c:v>
                </c:pt>
                <c:pt idx="9">
                  <c:v>1546005</c:v>
                </c:pt>
                <c:pt idx="10">
                  <c:v>MEAN</c:v>
                </c:pt>
              </c:strCache>
            </c:strRef>
          </c:cat>
          <c:val>
            <c:numRef>
              <c:f>Year_boxplot!$B$22:$L$22</c:f>
              <c:numCache>
                <c:formatCode>0.0</c:formatCode>
                <c:ptCount val="11"/>
                <c:pt idx="0">
                  <c:v>151.80000495910781</c:v>
                </c:pt>
                <c:pt idx="1">
                  <c:v>155.40000295639038</c:v>
                </c:pt>
                <c:pt idx="2">
                  <c:v>217.59999132156327</c:v>
                </c:pt>
                <c:pt idx="3">
                  <c:v>44.525001086294651</c:v>
                </c:pt>
                <c:pt idx="4">
                  <c:v>228.69998128339512</c:v>
                </c:pt>
                <c:pt idx="5">
                  <c:v>206.7999950647345</c:v>
                </c:pt>
                <c:pt idx="6">
                  <c:v>172.60000732541175</c:v>
                </c:pt>
                <c:pt idx="7">
                  <c:v>112.59998744726204</c:v>
                </c:pt>
                <c:pt idx="8">
                  <c:v>138.39999938011192</c:v>
                </c:pt>
                <c:pt idx="9">
                  <c:v>190.69996547698906</c:v>
                </c:pt>
                <c:pt idx="10">
                  <c:v>120.44777042070973</c:v>
                </c:pt>
              </c:numCache>
            </c:numRef>
          </c:val>
        </c:ser>
        <c:ser>
          <c:idx val="2"/>
          <c:order val="3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Year_boxplot!$B$1:$L$1</c:f>
              <c:strCache>
                <c:ptCount val="11"/>
                <c:pt idx="0">
                  <c:v>1145013</c:v>
                </c:pt>
                <c:pt idx="1">
                  <c:v>1245014</c:v>
                </c:pt>
                <c:pt idx="2">
                  <c:v>1245015</c:v>
                </c:pt>
                <c:pt idx="3">
                  <c:v>1346006</c:v>
                </c:pt>
                <c:pt idx="4">
                  <c:v>1346007</c:v>
                </c:pt>
                <c:pt idx="5">
                  <c:v>1347000</c:v>
                </c:pt>
                <c:pt idx="6">
                  <c:v>1445000</c:v>
                </c:pt>
                <c:pt idx="7">
                  <c:v>1447000</c:v>
                </c:pt>
                <c:pt idx="8">
                  <c:v>1447002</c:v>
                </c:pt>
                <c:pt idx="9">
                  <c:v>1546005</c:v>
                </c:pt>
                <c:pt idx="10">
                  <c:v>MEAN</c:v>
                </c:pt>
              </c:strCache>
            </c:strRef>
          </c:cat>
          <c:val>
            <c:numRef>
              <c:f>Year_boxplot!$B$23:$L$23</c:f>
              <c:numCache>
                <c:formatCode>0.0</c:formatCode>
                <c:ptCount val="11"/>
                <c:pt idx="0">
                  <c:v>207.0000133514402</c:v>
                </c:pt>
                <c:pt idx="1">
                  <c:v>94.999995708466486</c:v>
                </c:pt>
                <c:pt idx="2">
                  <c:v>218.50001478195304</c:v>
                </c:pt>
                <c:pt idx="3">
                  <c:v>161.49999114125967</c:v>
                </c:pt>
                <c:pt idx="4">
                  <c:v>62.600007534028009</c:v>
                </c:pt>
                <c:pt idx="5">
                  <c:v>244.39999961853187</c:v>
                </c:pt>
                <c:pt idx="6">
                  <c:v>118.80000305175827</c:v>
                </c:pt>
                <c:pt idx="7">
                  <c:v>204.65002632141113</c:v>
                </c:pt>
                <c:pt idx="8">
                  <c:v>101.05000972747825</c:v>
                </c:pt>
                <c:pt idx="9">
                  <c:v>229.95002245903061</c:v>
                </c:pt>
                <c:pt idx="10">
                  <c:v>182.63078873952281</c:v>
                </c:pt>
              </c:numCache>
            </c:numRef>
          </c:val>
        </c:ser>
        <c:ser>
          <c:idx val="3"/>
          <c:order val="4"/>
          <c:spPr>
            <a:noFill/>
          </c:spPr>
          <c:invertIfNegative val="0"/>
          <c:errBars>
            <c:errBarType val="minus"/>
            <c:errValType val="percentage"/>
            <c:noEndCap val="1"/>
            <c:val val="100"/>
          </c:errBars>
          <c:cat>
            <c:strRef>
              <c:f>Year_boxplot!$B$1:$L$1</c:f>
              <c:strCache>
                <c:ptCount val="11"/>
                <c:pt idx="0">
                  <c:v>1145013</c:v>
                </c:pt>
                <c:pt idx="1">
                  <c:v>1245014</c:v>
                </c:pt>
                <c:pt idx="2">
                  <c:v>1245015</c:v>
                </c:pt>
                <c:pt idx="3">
                  <c:v>1346006</c:v>
                </c:pt>
                <c:pt idx="4">
                  <c:v>1346007</c:v>
                </c:pt>
                <c:pt idx="5">
                  <c:v>1347000</c:v>
                </c:pt>
                <c:pt idx="6">
                  <c:v>1445000</c:v>
                </c:pt>
                <c:pt idx="7">
                  <c:v>1447000</c:v>
                </c:pt>
                <c:pt idx="8">
                  <c:v>1447002</c:v>
                </c:pt>
                <c:pt idx="9">
                  <c:v>1546005</c:v>
                </c:pt>
                <c:pt idx="10">
                  <c:v>MEAN</c:v>
                </c:pt>
              </c:strCache>
            </c:strRef>
          </c:cat>
          <c:val>
            <c:numRef>
              <c:f>Year_boxplot!$B$24:$L$24</c:f>
              <c:numCache>
                <c:formatCode>0.0</c:formatCode>
                <c:ptCount val="11"/>
                <c:pt idx="0">
                  <c:v>382.09998321533203</c:v>
                </c:pt>
                <c:pt idx="1">
                  <c:v>418.79999904632541</c:v>
                </c:pt>
                <c:pt idx="2">
                  <c:v>395.29999008178652</c:v>
                </c:pt>
                <c:pt idx="3">
                  <c:v>355.65000923872003</c:v>
                </c:pt>
                <c:pt idx="4">
                  <c:v>230.55000642538016</c:v>
                </c:pt>
                <c:pt idx="5">
                  <c:v>655.40000648498403</c:v>
                </c:pt>
                <c:pt idx="6">
                  <c:v>479.30000648498526</c:v>
                </c:pt>
                <c:pt idx="7">
                  <c:v>791.0499879837032</c:v>
                </c:pt>
                <c:pt idx="8">
                  <c:v>389.44999718666077</c:v>
                </c:pt>
                <c:pt idx="9">
                  <c:v>729.64999623298672</c:v>
                </c:pt>
                <c:pt idx="10">
                  <c:v>556.27144117355328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2828288"/>
        <c:axId val="402735104"/>
      </c:barChart>
      <c:lineChart>
        <c:grouping val="standard"/>
        <c:varyColors val="0"/>
        <c:ser>
          <c:idx val="4"/>
          <c:order val="5"/>
          <c:spPr>
            <a:ln>
              <a:noFill/>
            </a:ln>
          </c:spPr>
          <c:marker>
            <c:symbol val="dash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Year_boxplot!$B$16:$L$16</c:f>
              <c:numCache>
                <c:formatCode>0.0</c:formatCode>
                <c:ptCount val="11"/>
                <c:pt idx="0">
                  <c:v>1732</c:v>
                </c:pt>
                <c:pt idx="1">
                  <c:v>1781.8</c:v>
                </c:pt>
                <c:pt idx="2">
                  <c:v>1856.4</c:v>
                </c:pt>
                <c:pt idx="3">
                  <c:v>1693.9</c:v>
                </c:pt>
                <c:pt idx="4">
                  <c:v>1659.1</c:v>
                </c:pt>
                <c:pt idx="5">
                  <c:v>2678.7</c:v>
                </c:pt>
                <c:pt idx="6">
                  <c:v>1810.1</c:v>
                </c:pt>
                <c:pt idx="7">
                  <c:v>2430.6999999999998</c:v>
                </c:pt>
                <c:pt idx="8">
                  <c:v>1928.5</c:v>
                </c:pt>
                <c:pt idx="9">
                  <c:v>2336.6999999999998</c:v>
                </c:pt>
                <c:pt idx="10">
                  <c:v>2089.6999999999998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828288"/>
        <c:axId val="402735104"/>
      </c:lineChart>
      <c:catAx>
        <c:axId val="40282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u="none" strike="noStrike" baseline="0">
                    <a:effectLst/>
                  </a:rPr>
                  <a:t>Station Code</a:t>
                </a:r>
                <a:endParaRPr lang="en-US"/>
              </a:p>
            </c:rich>
          </c:tx>
          <c:layout/>
          <c:overlay val="0"/>
        </c:title>
        <c:numFmt formatCode="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402735104"/>
        <c:crossesAt val="0"/>
        <c:auto val="1"/>
        <c:lblAlgn val="ctr"/>
        <c:lblOffset val="100"/>
        <c:noMultiLvlLbl val="0"/>
      </c:catAx>
      <c:valAx>
        <c:axId val="4027351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Anual Rainfall Average </a:t>
                </a:r>
                <a:r>
                  <a:rPr lang="en-US"/>
                  <a:t>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402828288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373380</xdr:colOff>
      <xdr:row>0</xdr:row>
      <xdr:rowOff>144780</xdr:rowOff>
    </xdr:from>
    <xdr:to>
      <xdr:col>26</xdr:col>
      <xdr:colOff>586740</xdr:colOff>
      <xdr:row>18</xdr:row>
      <xdr:rowOff>144780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342900</xdr:colOff>
      <xdr:row>3</xdr:row>
      <xdr:rowOff>152400</xdr:rowOff>
    </xdr:from>
    <xdr:to>
      <xdr:col>26</xdr:col>
      <xdr:colOff>556260</xdr:colOff>
      <xdr:row>23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topLeftCell="A2" workbookViewId="0">
      <selection activeCell="A29" sqref="A29"/>
    </sheetView>
  </sheetViews>
  <sheetFormatPr defaultRowHeight="14.4" x14ac:dyDescent="0.3"/>
  <cols>
    <col min="1" max="1" width="27.109375" style="51" bestFit="1" customWidth="1"/>
    <col min="2" max="12" width="41.5546875" style="51" bestFit="1" customWidth="1"/>
    <col min="13" max="16384" width="8.88671875" style="51"/>
  </cols>
  <sheetData>
    <row r="2" spans="1:12" x14ac:dyDescent="0.3">
      <c r="A2" s="48" t="s">
        <v>17</v>
      </c>
      <c r="B2" s="1">
        <v>1145013</v>
      </c>
      <c r="C2" s="1">
        <v>1245014</v>
      </c>
      <c r="D2" s="1">
        <v>1245015</v>
      </c>
      <c r="E2" s="1">
        <v>1346006</v>
      </c>
      <c r="F2" s="1">
        <v>1346007</v>
      </c>
      <c r="G2" s="1">
        <v>1347000</v>
      </c>
      <c r="H2" s="1">
        <v>1445000</v>
      </c>
      <c r="I2" s="1">
        <v>1447000</v>
      </c>
      <c r="J2" s="1">
        <v>1447002</v>
      </c>
      <c r="K2" s="1">
        <v>1546005</v>
      </c>
      <c r="L2" s="54" t="s">
        <v>50</v>
      </c>
    </row>
    <row r="3" spans="1:12" x14ac:dyDescent="0.3">
      <c r="A3" s="48" t="s">
        <v>18</v>
      </c>
      <c r="B3" s="52" t="s">
        <v>14</v>
      </c>
      <c r="C3" s="52" t="s">
        <v>24</v>
      </c>
      <c r="D3" s="52" t="s">
        <v>25</v>
      </c>
      <c r="E3" s="52" t="s">
        <v>26</v>
      </c>
      <c r="F3" s="52" t="s">
        <v>32</v>
      </c>
      <c r="G3" s="52" t="s">
        <v>27</v>
      </c>
      <c r="H3" s="52" t="s">
        <v>28</v>
      </c>
      <c r="I3" s="52" t="s">
        <v>29</v>
      </c>
      <c r="J3" s="52" t="s">
        <v>30</v>
      </c>
      <c r="K3" s="52" t="s">
        <v>31</v>
      </c>
      <c r="L3" s="54"/>
    </row>
    <row r="4" spans="1:12" x14ac:dyDescent="0.3">
      <c r="A4" s="49" t="s">
        <v>36</v>
      </c>
      <c r="B4" s="3">
        <v>98</v>
      </c>
      <c r="C4" s="3">
        <v>104</v>
      </c>
      <c r="D4" s="3">
        <v>106</v>
      </c>
      <c r="E4" s="3">
        <v>104.3</v>
      </c>
      <c r="F4" s="3">
        <v>108.9</v>
      </c>
      <c r="G4" s="3">
        <v>150.6</v>
      </c>
      <c r="H4" s="3">
        <v>96.2</v>
      </c>
      <c r="I4" s="3">
        <v>123</v>
      </c>
      <c r="J4" s="3">
        <v>118.6</v>
      </c>
      <c r="K4" s="3">
        <v>119.6</v>
      </c>
      <c r="L4" s="3">
        <v>116.2</v>
      </c>
    </row>
    <row r="5" spans="1:12" x14ac:dyDescent="0.3">
      <c r="A5" s="49" t="s">
        <v>34</v>
      </c>
      <c r="B5" s="3">
        <v>8.4066666662693006</v>
      </c>
      <c r="C5" s="3">
        <v>7.4318181726742871</v>
      </c>
      <c r="D5" s="3">
        <v>11.527272685007613</v>
      </c>
      <c r="E5" s="3">
        <v>8.2599999630451197</v>
      </c>
      <c r="F5" s="3">
        <v>7.0479999065399177</v>
      </c>
      <c r="G5" s="3">
        <v>18.582142795835217</v>
      </c>
      <c r="H5" s="3">
        <v>12.817391311344892</v>
      </c>
      <c r="I5" s="3">
        <v>15.667857220396398</v>
      </c>
      <c r="J5" s="3">
        <v>17.957142557948824</v>
      </c>
      <c r="K5" s="3">
        <v>18.883467656590284</v>
      </c>
      <c r="L5" s="3">
        <v>13.577549258847579</v>
      </c>
    </row>
    <row r="6" spans="1:12" x14ac:dyDescent="0.3">
      <c r="A6" s="49" t="s">
        <v>35</v>
      </c>
      <c r="B6" s="3">
        <v>620.64045903436067</v>
      </c>
      <c r="C6" s="3">
        <v>684.54480465975666</v>
      </c>
      <c r="D6" s="3">
        <v>662.88268313469825</v>
      </c>
      <c r="E6" s="3">
        <v>658.83300092697152</v>
      </c>
      <c r="F6" s="3">
        <v>679.37750048319492</v>
      </c>
      <c r="G6" s="3">
        <v>957.69642393929621</v>
      </c>
      <c r="H6" s="3">
        <v>663.00651896706688</v>
      </c>
      <c r="I6" s="3">
        <v>733.34642818995883</v>
      </c>
      <c r="J6" s="3">
        <v>704.23928506033769</v>
      </c>
      <c r="K6" s="3">
        <v>772.15357159775829</v>
      </c>
      <c r="L6" s="3">
        <v>721.78113347746648</v>
      </c>
    </row>
    <row r="7" spans="1:12" x14ac:dyDescent="0.3">
      <c r="A7" s="49" t="s">
        <v>36</v>
      </c>
      <c r="B7" s="3">
        <v>1186.7</v>
      </c>
      <c r="C7" s="3">
        <v>1247.7</v>
      </c>
      <c r="D7" s="3">
        <v>1258.2</v>
      </c>
      <c r="E7" s="3">
        <v>1253</v>
      </c>
      <c r="F7" s="3">
        <v>1311.4</v>
      </c>
      <c r="G7" s="3">
        <v>1817.4</v>
      </c>
      <c r="H7" s="3">
        <v>1170.5</v>
      </c>
      <c r="I7" s="3">
        <v>1485.4</v>
      </c>
      <c r="J7" s="3">
        <v>1433</v>
      </c>
      <c r="K7" s="3">
        <v>1415.6</v>
      </c>
      <c r="L7" s="3">
        <v>1394.5</v>
      </c>
    </row>
    <row r="8" spans="1:12" x14ac:dyDescent="0.3">
      <c r="A8" s="48" t="s">
        <v>1</v>
      </c>
      <c r="B8" s="3">
        <v>262.60000000000002</v>
      </c>
      <c r="C8" s="3">
        <v>220.2</v>
      </c>
      <c r="D8" s="3">
        <v>287.7</v>
      </c>
      <c r="E8" s="3">
        <v>179.1</v>
      </c>
      <c r="F8" s="3">
        <v>212.4</v>
      </c>
      <c r="G8" s="3">
        <v>305.7</v>
      </c>
      <c r="H8" s="3">
        <v>250.7</v>
      </c>
      <c r="I8" s="3">
        <v>313.8</v>
      </c>
      <c r="J8" s="3">
        <v>240</v>
      </c>
      <c r="K8" s="3">
        <v>320.10000000000002</v>
      </c>
      <c r="L8" s="3">
        <v>242.8</v>
      </c>
    </row>
    <row r="9" spans="1:12" x14ac:dyDescent="0.3">
      <c r="A9" s="48" t="s">
        <v>2</v>
      </c>
      <c r="B9" s="3">
        <v>1732</v>
      </c>
      <c r="C9" s="3">
        <v>1781.8</v>
      </c>
      <c r="D9" s="3">
        <v>1856.4</v>
      </c>
      <c r="E9" s="3">
        <v>1693.9</v>
      </c>
      <c r="F9" s="3">
        <v>1659.1</v>
      </c>
      <c r="G9" s="3">
        <v>2678.7</v>
      </c>
      <c r="H9" s="3">
        <v>1810.1</v>
      </c>
      <c r="I9" s="3">
        <v>2430.6999999999998</v>
      </c>
      <c r="J9" s="3">
        <v>1928.5</v>
      </c>
      <c r="K9" s="3">
        <v>2336.6999999999998</v>
      </c>
      <c r="L9" s="3">
        <v>2089.6999999999998</v>
      </c>
    </row>
    <row r="10" spans="1:12" x14ac:dyDescent="0.3">
      <c r="A10" s="48" t="s">
        <v>3</v>
      </c>
      <c r="B10" s="3">
        <v>762.4</v>
      </c>
      <c r="C10" s="3">
        <v>824.3</v>
      </c>
      <c r="D10" s="3">
        <v>660.8</v>
      </c>
      <c r="E10" s="3">
        <v>1006.6</v>
      </c>
      <c r="F10" s="3">
        <v>907.5</v>
      </c>
      <c r="G10" s="3">
        <v>1311.6</v>
      </c>
      <c r="H10" s="3">
        <v>765.7</v>
      </c>
      <c r="I10" s="3">
        <v>964.3</v>
      </c>
      <c r="J10" s="3">
        <v>949.1</v>
      </c>
      <c r="K10" s="3">
        <v>921.1</v>
      </c>
      <c r="L10" s="3">
        <v>945.6</v>
      </c>
    </row>
    <row r="11" spans="1:12" x14ac:dyDescent="0.3">
      <c r="A11" s="48" t="s">
        <v>4</v>
      </c>
      <c r="B11" s="3">
        <v>969.6</v>
      </c>
      <c r="C11" s="3">
        <v>957.5</v>
      </c>
      <c r="D11" s="3">
        <v>1195.6000000000001</v>
      </c>
      <c r="E11" s="3">
        <v>687.30000000000007</v>
      </c>
      <c r="F11" s="3">
        <v>751.59999999999991</v>
      </c>
      <c r="G11" s="3">
        <v>1367.1</v>
      </c>
      <c r="H11" s="3">
        <v>1044.3999999999999</v>
      </c>
      <c r="I11" s="3">
        <v>1466.3999999999999</v>
      </c>
      <c r="J11" s="3">
        <v>979.4</v>
      </c>
      <c r="K11" s="3">
        <v>1415.6</v>
      </c>
      <c r="L11" s="3">
        <v>1144.0999999999999</v>
      </c>
    </row>
    <row r="12" spans="1:12" x14ac:dyDescent="0.3">
      <c r="A12" s="48" t="s">
        <v>5</v>
      </c>
      <c r="B12" s="3">
        <v>0.6</v>
      </c>
      <c r="C12" s="3">
        <v>0.3</v>
      </c>
      <c r="D12" s="3">
        <v>-0.1</v>
      </c>
      <c r="E12" s="3">
        <v>0.9</v>
      </c>
      <c r="F12" s="3">
        <v>-0.2</v>
      </c>
      <c r="G12" s="3">
        <v>0.9</v>
      </c>
      <c r="H12" s="3">
        <v>0.3</v>
      </c>
      <c r="I12" s="3">
        <v>1</v>
      </c>
      <c r="J12" s="3">
        <v>0.2</v>
      </c>
      <c r="K12" s="3">
        <v>0.7</v>
      </c>
      <c r="L12" s="3">
        <v>0.7</v>
      </c>
    </row>
    <row r="13" spans="1:12" x14ac:dyDescent="0.3">
      <c r="A13" s="48" t="s">
        <v>6</v>
      </c>
      <c r="B13" s="3">
        <v>1142.9000034332278</v>
      </c>
      <c r="C13" s="3">
        <v>1268.0000052452081</v>
      </c>
      <c r="D13" s="3">
        <v>1242.5999951362605</v>
      </c>
      <c r="E13" s="3">
        <v>1176.7499996200204</v>
      </c>
      <c r="F13" s="3">
        <v>1365.9499860405917</v>
      </c>
      <c r="G13" s="3">
        <v>1778.8999938964839</v>
      </c>
      <c r="H13" s="3">
        <v>1211.9999904632564</v>
      </c>
      <c r="I13" s="3">
        <v>1434.9999856948855</v>
      </c>
      <c r="J13" s="3">
        <v>1437.999993085861</v>
      </c>
      <c r="K13" s="3">
        <v>1377.0999813079825</v>
      </c>
      <c r="L13" s="3">
        <v>1350.7977700869237</v>
      </c>
    </row>
    <row r="14" spans="1:12" x14ac:dyDescent="0.3">
      <c r="A14" s="48" t="s">
        <v>7</v>
      </c>
      <c r="B14" s="3">
        <v>991.09999847411996</v>
      </c>
      <c r="C14" s="3">
        <v>1112.6000022888177</v>
      </c>
      <c r="D14" s="3">
        <v>1025.0000038146973</v>
      </c>
      <c r="E14" s="3">
        <v>1132.2249985337257</v>
      </c>
      <c r="F14" s="3">
        <v>1137.2500047571966</v>
      </c>
      <c r="G14" s="3">
        <v>1572.0999988317494</v>
      </c>
      <c r="H14" s="3">
        <v>1039.3999831378446</v>
      </c>
      <c r="I14" s="3">
        <v>1322.3999982476234</v>
      </c>
      <c r="J14" s="3">
        <v>1299.5999937057491</v>
      </c>
      <c r="K14" s="3">
        <v>1186.4000158309934</v>
      </c>
      <c r="L14" s="3">
        <v>1230.349999666214</v>
      </c>
    </row>
    <row r="15" spans="1:12" x14ac:dyDescent="0.3">
      <c r="A15" s="48" t="s">
        <v>8</v>
      </c>
      <c r="B15" s="3">
        <v>1349.900016784668</v>
      </c>
      <c r="C15" s="3">
        <v>1363.0000009536745</v>
      </c>
      <c r="D15" s="3">
        <v>1461.1000099182136</v>
      </c>
      <c r="E15" s="3">
        <v>1338.2499907612801</v>
      </c>
      <c r="F15" s="3">
        <v>1428.5499935746197</v>
      </c>
      <c r="G15" s="3">
        <v>2023.2999935150158</v>
      </c>
      <c r="H15" s="3">
        <v>1330.7999935150146</v>
      </c>
      <c r="I15" s="3">
        <v>1639.6500120162966</v>
      </c>
      <c r="J15" s="3">
        <v>1539.0500028133392</v>
      </c>
      <c r="K15" s="3">
        <v>1607.0500037670131</v>
      </c>
      <c r="L15" s="3">
        <v>1533.4285588264465</v>
      </c>
    </row>
    <row r="16" spans="1:12" x14ac:dyDescent="0.3">
      <c r="A16" s="48" t="s">
        <v>9</v>
      </c>
      <c r="B16" s="3">
        <v>358.80001831054801</v>
      </c>
      <c r="C16" s="3">
        <v>250.39999866485687</v>
      </c>
      <c r="D16" s="3">
        <v>436.10000610351631</v>
      </c>
      <c r="E16" s="3">
        <v>206.02499222755432</v>
      </c>
      <c r="F16" s="3">
        <v>291.29998881742313</v>
      </c>
      <c r="G16" s="3">
        <v>451.19999468326637</v>
      </c>
      <c r="H16" s="3">
        <v>291.40001037717002</v>
      </c>
      <c r="I16" s="3">
        <v>317.25001376867317</v>
      </c>
      <c r="J16" s="3">
        <v>239.45000910759018</v>
      </c>
      <c r="K16" s="3">
        <v>420.64998793601967</v>
      </c>
      <c r="L16" s="3">
        <v>303.07855916023254</v>
      </c>
    </row>
    <row r="17" spans="1:12" x14ac:dyDescent="0.3">
      <c r="A17" s="48" t="s">
        <v>10</v>
      </c>
      <c r="B17" s="3">
        <v>452.89997100829794</v>
      </c>
      <c r="C17" s="3">
        <v>737.00000429153238</v>
      </c>
      <c r="D17" s="3">
        <v>370.8499946594228</v>
      </c>
      <c r="E17" s="3">
        <v>823.18751019239426</v>
      </c>
      <c r="F17" s="3">
        <v>700.30002153106193</v>
      </c>
      <c r="G17" s="3">
        <v>895.30000680684986</v>
      </c>
      <c r="H17" s="3">
        <v>602.2999675720896</v>
      </c>
      <c r="I17" s="3">
        <v>846.52497759461369</v>
      </c>
      <c r="J17" s="3">
        <v>940.42498004436379</v>
      </c>
      <c r="K17" s="3">
        <v>555.42503392696392</v>
      </c>
      <c r="L17" s="3">
        <v>775.73216092586517</v>
      </c>
    </row>
    <row r="18" spans="1:12" x14ac:dyDescent="0.3">
      <c r="A18" s="48" t="s">
        <v>11</v>
      </c>
      <c r="B18" s="3">
        <v>1888.1000442504901</v>
      </c>
      <c r="C18" s="3">
        <v>1738.5999989509598</v>
      </c>
      <c r="D18" s="3">
        <v>2115.2500190734881</v>
      </c>
      <c r="E18" s="3">
        <v>1647.2874791026115</v>
      </c>
      <c r="F18" s="3">
        <v>1865.4999768007544</v>
      </c>
      <c r="G18" s="3">
        <v>2700.0999855399155</v>
      </c>
      <c r="H18" s="3">
        <v>1767.9000090807697</v>
      </c>
      <c r="I18" s="3">
        <v>2115.5250326693063</v>
      </c>
      <c r="J18" s="3">
        <v>1898.2250164747245</v>
      </c>
      <c r="K18" s="3">
        <v>2238.0249856710425</v>
      </c>
      <c r="L18" s="3">
        <v>1988.0463975667953</v>
      </c>
    </row>
    <row r="19" spans="1:12" x14ac:dyDescent="0.3">
      <c r="A19" s="48" t="s">
        <v>12</v>
      </c>
      <c r="B19" s="3" t="s">
        <v>15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</row>
    <row r="20" spans="1:12" x14ac:dyDescent="0.3">
      <c r="A20" s="48" t="s">
        <v>13</v>
      </c>
      <c r="B20" s="3" t="s">
        <v>15</v>
      </c>
      <c r="C20" s="3" t="s">
        <v>16</v>
      </c>
      <c r="D20" s="3" t="s">
        <v>15</v>
      </c>
      <c r="E20" s="3" t="s">
        <v>16</v>
      </c>
      <c r="F20" s="3" t="s">
        <v>15</v>
      </c>
      <c r="G20" s="3" t="s">
        <v>15</v>
      </c>
      <c r="H20" s="3" t="s">
        <v>16</v>
      </c>
      <c r="I20" s="3" t="s">
        <v>16</v>
      </c>
      <c r="J20" s="3" t="s">
        <v>16</v>
      </c>
      <c r="K20" s="3" t="s">
        <v>16</v>
      </c>
      <c r="L20" s="3" t="s">
        <v>16</v>
      </c>
    </row>
    <row r="21" spans="1:12" x14ac:dyDescent="0.3">
      <c r="A21" s="48" t="s">
        <v>10</v>
      </c>
      <c r="B21" s="3">
        <v>667.22264104658666</v>
      </c>
      <c r="C21" s="3">
        <v>797.9891379745967</v>
      </c>
      <c r="D21" s="3">
        <v>676.32581686219589</v>
      </c>
      <c r="E21" s="3">
        <v>883.96145266359622</v>
      </c>
      <c r="F21" s="3">
        <v>853.60371736856678</v>
      </c>
      <c r="G21" s="3">
        <v>1190.6232250615808</v>
      </c>
      <c r="H21" s="3">
        <v>675.85853054728079</v>
      </c>
      <c r="I21" s="3">
        <v>870.23456624209359</v>
      </c>
      <c r="J21" s="3">
        <v>920.29339595709359</v>
      </c>
      <c r="K21" s="3">
        <v>782.89217526653454</v>
      </c>
      <c r="L21" s="3">
        <v>881.87720642744466</v>
      </c>
    </row>
    <row r="22" spans="1:12" x14ac:dyDescent="0.3">
      <c r="A22" s="48" t="s">
        <v>11</v>
      </c>
      <c r="B22" s="3">
        <v>2016.1205659102075</v>
      </c>
      <c r="C22" s="3">
        <v>1892.976243426159</v>
      </c>
      <c r="D22" s="3">
        <v>2216.377494217923</v>
      </c>
      <c r="E22" s="3">
        <v>1743.3612920075523</v>
      </c>
      <c r="F22" s="3">
        <v>1962.0815221684475</v>
      </c>
      <c r="G22" s="3">
        <v>2703.0108118996432</v>
      </c>
      <c r="H22" s="3">
        <v>1938.4690938922292</v>
      </c>
      <c r="I22" s="3">
        <v>2434.0496568086828</v>
      </c>
      <c r="J22" s="3">
        <v>2170.7038446373085</v>
      </c>
      <c r="K22" s="3">
        <v>2440.7771383759373</v>
      </c>
      <c r="L22" s="3">
        <v>2143.3454356652742</v>
      </c>
    </row>
    <row r="23" spans="1:12" x14ac:dyDescent="0.3">
      <c r="A23" s="48" t="s">
        <v>12</v>
      </c>
      <c r="B23" s="3" t="s">
        <v>15</v>
      </c>
      <c r="C23" s="3" t="s">
        <v>15</v>
      </c>
      <c r="D23" s="3" t="s">
        <v>16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</row>
    <row r="24" spans="1:12" x14ac:dyDescent="0.3">
      <c r="A24" s="48" t="s">
        <v>13</v>
      </c>
      <c r="B24" s="3" t="s">
        <v>15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</row>
    <row r="25" spans="1:12" x14ac:dyDescent="0.3">
      <c r="A25" s="48" t="s">
        <v>33</v>
      </c>
      <c r="B25" s="3" t="s">
        <v>84</v>
      </c>
      <c r="C25" s="3" t="s">
        <v>84</v>
      </c>
      <c r="D25" s="3" t="s">
        <v>84</v>
      </c>
      <c r="E25" s="3" t="s">
        <v>84</v>
      </c>
      <c r="F25" s="3" t="s">
        <v>84</v>
      </c>
      <c r="G25" s="3" t="s">
        <v>84</v>
      </c>
      <c r="H25" s="3" t="s">
        <v>84</v>
      </c>
      <c r="I25" s="3" t="s">
        <v>84</v>
      </c>
      <c r="J25" s="3" t="s">
        <v>84</v>
      </c>
      <c r="K25" s="3" t="s">
        <v>84</v>
      </c>
      <c r="L25" s="3" t="s">
        <v>84</v>
      </c>
    </row>
    <row r="26" spans="1:12" x14ac:dyDescent="0.3">
      <c r="A26" s="48" t="s">
        <v>19</v>
      </c>
      <c r="B26" s="3">
        <v>1.0922029683820813</v>
      </c>
      <c r="C26" s="3">
        <v>-1.8063395091706498</v>
      </c>
      <c r="D26" s="3">
        <v>-1.5140783421584258</v>
      </c>
      <c r="E26" s="3">
        <v>-2.0430339796760939</v>
      </c>
      <c r="F26" s="3">
        <v>0.80179929117826299</v>
      </c>
      <c r="G26" s="3">
        <v>0.90750582634663246</v>
      </c>
      <c r="H26" s="3">
        <v>-0.70805986765123929</v>
      </c>
      <c r="I26" s="3">
        <v>1.3940358153129297</v>
      </c>
      <c r="J26" s="3">
        <v>-0.33271019881248748</v>
      </c>
      <c r="K26" s="3">
        <v>0.55659870908831077</v>
      </c>
      <c r="L26" s="3">
        <v>1.4581147922269759</v>
      </c>
    </row>
    <row r="27" spans="1:12" x14ac:dyDescent="0.3">
      <c r="A27" s="48" t="s">
        <v>21</v>
      </c>
      <c r="B27" s="5">
        <v>-1.8766738560295346</v>
      </c>
      <c r="C27" s="5">
        <v>-0.14083575804390608</v>
      </c>
      <c r="D27" s="5">
        <v>-1.4083575804390607</v>
      </c>
      <c r="E27" s="5">
        <v>-0.404145188432738</v>
      </c>
      <c r="F27" s="5">
        <v>-2.0207259421636898</v>
      </c>
      <c r="G27" s="5">
        <v>-1.5528370753983025</v>
      </c>
      <c r="H27" s="5">
        <v>-1.3379397014171077</v>
      </c>
      <c r="I27" s="5">
        <v>-0.67936622048675743</v>
      </c>
      <c r="J27" s="5">
        <v>-2.329255613097454</v>
      </c>
      <c r="K27" s="5">
        <v>-0.75104094428999002</v>
      </c>
      <c r="L27" s="5">
        <v>-2.0172268469979113</v>
      </c>
    </row>
    <row r="28" spans="1:12" x14ac:dyDescent="0.3">
      <c r="A28" s="48" t="s">
        <v>22</v>
      </c>
      <c r="B28" s="5">
        <v>-1.5561709681828189</v>
      </c>
      <c r="C28" s="5">
        <v>9.2927500363627652E-2</v>
      </c>
      <c r="D28" s="5">
        <v>-1.2196734422726125</v>
      </c>
      <c r="E28" s="5">
        <v>-4.5873171092556397E-2</v>
      </c>
      <c r="F28" s="5">
        <v>-0.89661198044542156</v>
      </c>
      <c r="G28" s="5">
        <v>-1.3946036276493081</v>
      </c>
      <c r="H28" s="5">
        <v>-0.69114828395448047</v>
      </c>
      <c r="I28" s="5">
        <v>-0.80936817676076001</v>
      </c>
      <c r="J28" s="5">
        <v>-2.7860943007726147</v>
      </c>
      <c r="K28" s="5">
        <v>-0.58526805539866589</v>
      </c>
      <c r="L28" s="5">
        <v>-2.6053292633023055</v>
      </c>
    </row>
    <row r="29" spans="1:12" x14ac:dyDescent="0.3">
      <c r="A29" s="48" t="s">
        <v>33</v>
      </c>
      <c r="B29" s="4" t="s">
        <v>48</v>
      </c>
      <c r="C29" s="4" t="s">
        <v>48</v>
      </c>
      <c r="D29" s="4" t="s">
        <v>48</v>
      </c>
      <c r="E29" s="4" t="s">
        <v>48</v>
      </c>
      <c r="F29" s="4" t="s">
        <v>48</v>
      </c>
      <c r="G29" s="4" t="s">
        <v>48</v>
      </c>
      <c r="H29" s="4" t="s">
        <v>48</v>
      </c>
      <c r="I29" s="4" t="s">
        <v>48</v>
      </c>
      <c r="J29" s="4" t="s">
        <v>48</v>
      </c>
      <c r="K29" s="4" t="s">
        <v>48</v>
      </c>
      <c r="L29" s="4" t="s">
        <v>48</v>
      </c>
    </row>
    <row r="30" spans="1:12" x14ac:dyDescent="0.3">
      <c r="A30" s="48" t="s">
        <v>19</v>
      </c>
      <c r="B30" s="53" t="s">
        <v>47</v>
      </c>
      <c r="C30" s="53" t="s">
        <v>47</v>
      </c>
      <c r="D30" s="53" t="s">
        <v>47</v>
      </c>
      <c r="E30" s="53" t="s">
        <v>20</v>
      </c>
      <c r="F30" s="53" t="s">
        <v>47</v>
      </c>
      <c r="G30" s="53" t="s">
        <v>47</v>
      </c>
      <c r="H30" s="53" t="s">
        <v>47</v>
      </c>
      <c r="I30" s="53" t="s">
        <v>47</v>
      </c>
      <c r="J30" s="53" t="s">
        <v>47</v>
      </c>
      <c r="K30" s="53" t="s">
        <v>47</v>
      </c>
      <c r="L30" s="53" t="s">
        <v>47</v>
      </c>
    </row>
    <row r="31" spans="1:12" x14ac:dyDescent="0.3">
      <c r="A31" s="48" t="s">
        <v>21</v>
      </c>
      <c r="B31" s="4" t="s">
        <v>48</v>
      </c>
      <c r="C31" s="4" t="s">
        <v>48</v>
      </c>
      <c r="D31" s="4" t="s">
        <v>48</v>
      </c>
      <c r="E31" s="4" t="s">
        <v>48</v>
      </c>
      <c r="F31" s="4" t="s">
        <v>48</v>
      </c>
      <c r="G31" s="4" t="s">
        <v>48</v>
      </c>
      <c r="H31" s="4" t="s">
        <v>48</v>
      </c>
      <c r="I31" s="4" t="s">
        <v>48</v>
      </c>
      <c r="J31" s="4" t="s">
        <v>48</v>
      </c>
      <c r="K31" s="4" t="s">
        <v>48</v>
      </c>
      <c r="L31" s="4" t="s">
        <v>48</v>
      </c>
    </row>
    <row r="32" spans="1:12" x14ac:dyDescent="0.3">
      <c r="A32" s="48" t="s">
        <v>22</v>
      </c>
      <c r="B32" s="4" t="s">
        <v>23</v>
      </c>
      <c r="C32" s="4" t="s">
        <v>23</v>
      </c>
      <c r="D32" s="4" t="s">
        <v>23</v>
      </c>
      <c r="E32" s="4" t="s">
        <v>23</v>
      </c>
      <c r="F32" s="4" t="s">
        <v>23</v>
      </c>
      <c r="G32" s="4" t="s">
        <v>23</v>
      </c>
      <c r="H32" s="4" t="s">
        <v>23</v>
      </c>
      <c r="I32" s="4" t="s">
        <v>23</v>
      </c>
      <c r="J32" s="4" t="s">
        <v>49</v>
      </c>
      <c r="K32" s="4" t="s">
        <v>23</v>
      </c>
      <c r="L32" s="4" t="s">
        <v>49</v>
      </c>
    </row>
  </sheetData>
  <mergeCells count="1">
    <mergeCell ref="L2:L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7"/>
  <sheetViews>
    <sheetView topLeftCell="M16" workbookViewId="0">
      <selection activeCell="N43" sqref="N43"/>
    </sheetView>
  </sheetViews>
  <sheetFormatPr defaultRowHeight="14.4" x14ac:dyDescent="0.3"/>
  <cols>
    <col min="2" max="2" width="27" bestFit="1" customWidth="1"/>
    <col min="3" max="3" width="27.33203125" style="17" bestFit="1" customWidth="1"/>
    <col min="4" max="4" width="9.88671875" bestFit="1" customWidth="1"/>
    <col min="5" max="5" width="7.88671875" bestFit="1" customWidth="1"/>
    <col min="6" max="6" width="13.44140625" bestFit="1" customWidth="1"/>
    <col min="7" max="7" width="8.77734375" customWidth="1"/>
    <col min="8" max="8" width="12" bestFit="1" customWidth="1"/>
    <col min="9" max="9" width="15.5546875" bestFit="1" customWidth="1"/>
    <col min="10" max="10" width="8.88671875" customWidth="1"/>
    <col min="11" max="11" width="11.77734375" bestFit="1" customWidth="1"/>
    <col min="12" max="12" width="15.5546875" bestFit="1" customWidth="1"/>
    <col min="13" max="13" width="12.109375" customWidth="1"/>
    <col min="14" max="14" width="27.33203125" bestFit="1" customWidth="1"/>
    <col min="15" max="15" width="9.109375" bestFit="1" customWidth="1"/>
    <col min="16" max="16" width="7.33203125" bestFit="1" customWidth="1"/>
    <col min="17" max="17" width="26.33203125" customWidth="1"/>
    <col min="18" max="18" width="8" bestFit="1" customWidth="1"/>
    <col min="19" max="19" width="9.5546875" bestFit="1" customWidth="1"/>
    <col min="20" max="20" width="8" bestFit="1" customWidth="1"/>
    <col min="21" max="21" width="9.5546875" bestFit="1" customWidth="1"/>
    <col min="22" max="22" width="8" bestFit="1" customWidth="1"/>
    <col min="23" max="23" width="9.5546875" bestFit="1" customWidth="1"/>
  </cols>
  <sheetData>
    <row r="1" spans="2:23" ht="17.399999999999999" x14ac:dyDescent="0.3">
      <c r="B1" s="19"/>
      <c r="C1" s="16"/>
      <c r="D1" s="9" t="s">
        <v>51</v>
      </c>
      <c r="E1" s="9" t="s">
        <v>52</v>
      </c>
      <c r="F1" t="s">
        <v>58</v>
      </c>
      <c r="M1" s="46" t="s">
        <v>17</v>
      </c>
      <c r="N1" s="46" t="s">
        <v>18</v>
      </c>
      <c r="O1" s="23" t="s">
        <v>51</v>
      </c>
      <c r="P1" s="23" t="s">
        <v>52</v>
      </c>
      <c r="Q1" s="23" t="s">
        <v>64</v>
      </c>
      <c r="R1" s="43" t="s">
        <v>60</v>
      </c>
      <c r="S1" s="43"/>
      <c r="T1" s="43" t="s">
        <v>65</v>
      </c>
      <c r="U1" s="43"/>
      <c r="V1" s="43" t="s">
        <v>66</v>
      </c>
      <c r="W1" s="43"/>
    </row>
    <row r="2" spans="2:23" ht="17.399999999999999" x14ac:dyDescent="0.3">
      <c r="B2" s="8" t="s">
        <v>17</v>
      </c>
      <c r="C2" s="8" t="s">
        <v>18</v>
      </c>
      <c r="D2" s="10" t="s">
        <v>53</v>
      </c>
      <c r="E2" s="10" t="s">
        <v>54</v>
      </c>
      <c r="F2" s="13" t="s">
        <v>55</v>
      </c>
      <c r="G2" s="14" t="s">
        <v>56</v>
      </c>
      <c r="H2" s="14" t="s">
        <v>57</v>
      </c>
      <c r="I2" s="14" t="s">
        <v>59</v>
      </c>
      <c r="J2" s="22" t="s">
        <v>55</v>
      </c>
      <c r="L2" s="14" t="s">
        <v>59</v>
      </c>
      <c r="M2" s="47"/>
      <c r="N2" s="47"/>
      <c r="O2" s="24" t="s">
        <v>53</v>
      </c>
      <c r="P2" s="24" t="s">
        <v>54</v>
      </c>
      <c r="Q2" s="23" t="s">
        <v>63</v>
      </c>
      <c r="R2" s="23" t="s">
        <v>62</v>
      </c>
      <c r="S2" s="23" t="s">
        <v>61</v>
      </c>
      <c r="T2" s="23" t="s">
        <v>62</v>
      </c>
      <c r="U2" s="23" t="s">
        <v>61</v>
      </c>
      <c r="V2" s="23" t="s">
        <v>62</v>
      </c>
      <c r="W2" s="23" t="s">
        <v>61</v>
      </c>
    </row>
    <row r="3" spans="2:23" x14ac:dyDescent="0.3">
      <c r="B3" s="1">
        <v>1145013</v>
      </c>
      <c r="C3" s="2" t="s">
        <v>14</v>
      </c>
      <c r="D3" s="12">
        <v>7.0560271084065569</v>
      </c>
      <c r="E3" s="12">
        <v>0.2205458080338713</v>
      </c>
      <c r="F3" s="13">
        <v>100</v>
      </c>
      <c r="G3" s="13">
        <f>1-(1/(F3))</f>
        <v>0.99</v>
      </c>
      <c r="H3" s="13">
        <f>NORMSINV(G3)</f>
        <v>2.3263478740408408</v>
      </c>
      <c r="I3" s="15">
        <f>EXP(H3*E3+D3)</f>
        <v>1937.3830150097185</v>
      </c>
      <c r="J3" s="17">
        <f t="shared" ref="J3:J13" si="0">1/(1-(_xlfn.NORM.S.DIST((LN(I3)-D3)/E3,TRUE)))</f>
        <v>99.999999999999915</v>
      </c>
      <c r="K3" s="17"/>
      <c r="L3" s="15">
        <f>I3</f>
        <v>1937.3830150097185</v>
      </c>
      <c r="M3" s="25" t="s">
        <v>37</v>
      </c>
      <c r="N3" s="26" t="s">
        <v>14</v>
      </c>
      <c r="O3" s="27">
        <v>7.0560271084065569</v>
      </c>
      <c r="P3" s="27">
        <v>0.2205458080338713</v>
      </c>
      <c r="Q3" s="29">
        <f>I3</f>
        <v>1937.3830150097185</v>
      </c>
      <c r="R3" s="28">
        <v>1186.7</v>
      </c>
      <c r="S3" s="11">
        <f>ROUND(1/(1-(_xlfn.NORM.S.DIST((LN(R3)-O3)/P3,TRUE))),0)</f>
        <v>2</v>
      </c>
      <c r="T3" s="28">
        <v>1732</v>
      </c>
      <c r="U3" s="11">
        <f>ROUND(1/(1-(_xlfn.NORM.S.DIST((LN(T3)-O3)/P3,TRUE))),0)</f>
        <v>29</v>
      </c>
      <c r="V3" s="28">
        <v>762.4</v>
      </c>
      <c r="W3" s="11">
        <f>ROUND(1/(1-(_xlfn.NORM.S.DIST((LN(V3)-O3)/P3,TRUE))),0)</f>
        <v>1</v>
      </c>
    </row>
    <row r="4" spans="2:23" x14ac:dyDescent="0.3">
      <c r="B4" s="1">
        <v>1245014</v>
      </c>
      <c r="C4" s="2" t="s">
        <v>24</v>
      </c>
      <c r="D4" s="12">
        <v>7.1140002936157263</v>
      </c>
      <c r="E4" s="12">
        <v>0.18046867337788197</v>
      </c>
      <c r="F4" s="18">
        <v>100</v>
      </c>
      <c r="G4" s="18">
        <f>1-(1/(F4))</f>
        <v>0.99</v>
      </c>
      <c r="H4" s="18">
        <f>NORMSINV(G4)</f>
        <v>2.3263478740408408</v>
      </c>
      <c r="I4" s="15">
        <f>EXP(H4*E4+D4)</f>
        <v>1870.2608802237753</v>
      </c>
      <c r="J4" s="17">
        <f t="shared" si="0"/>
        <v>99.999999999999915</v>
      </c>
      <c r="L4" s="15">
        <f t="shared" ref="L4:L13" si="1">I4</f>
        <v>1870.2608802237753</v>
      </c>
      <c r="M4" s="25" t="s">
        <v>38</v>
      </c>
      <c r="N4" s="26" t="s">
        <v>24</v>
      </c>
      <c r="O4" s="27">
        <v>7.1140002936157263</v>
      </c>
      <c r="P4" s="27">
        <v>0.18046867337788197</v>
      </c>
      <c r="Q4" s="29">
        <f>I4</f>
        <v>1870.2608802237753</v>
      </c>
      <c r="R4" s="28">
        <v>1247.7</v>
      </c>
      <c r="S4" s="11">
        <f t="shared" ref="S4:S13" si="2">ROUND(1/(1-(_xlfn.NORM.S.DIST((LN(R4)-O4)/P4,TRUE))),0)</f>
        <v>2</v>
      </c>
      <c r="T4" s="28">
        <v>1781.8</v>
      </c>
      <c r="U4" s="11">
        <f t="shared" ref="U4:U13" si="3">ROUND(1/(1-(_xlfn.NORM.S.DIST((LN(T4)-O4)/P4,TRUE))),0)</f>
        <v>51</v>
      </c>
      <c r="V4" s="28">
        <v>824.3</v>
      </c>
      <c r="W4" s="11">
        <f t="shared" ref="W4:W13" si="4">ROUND(1/(1-(_xlfn.NORM.S.DIST((LN(V4)-O4)/P4,TRUE))),0)</f>
        <v>1</v>
      </c>
    </row>
    <row r="5" spans="2:23" x14ac:dyDescent="0.3">
      <c r="B5" s="1">
        <v>1245015</v>
      </c>
      <c r="C5" s="2" t="s">
        <v>25</v>
      </c>
      <c r="D5" s="12">
        <v>7.1101521601357733</v>
      </c>
      <c r="E5" s="12">
        <v>0.2465095839514953</v>
      </c>
      <c r="F5" s="18">
        <v>100</v>
      </c>
      <c r="G5" s="18">
        <f t="shared" ref="G5:G13" si="5">1-(1/(F5))</f>
        <v>0.99</v>
      </c>
      <c r="H5" s="18">
        <f t="shared" ref="H5:H13" si="6">NORMSINV(G5)</f>
        <v>2.3263478740408408</v>
      </c>
      <c r="I5" s="15">
        <f t="shared" ref="I5:I13" si="7">EXP(H5*E5+D5)</f>
        <v>2172.4681721359079</v>
      </c>
      <c r="J5" s="17">
        <f t="shared" si="0"/>
        <v>99.999999999999915</v>
      </c>
      <c r="L5" s="15">
        <f t="shared" si="1"/>
        <v>2172.4681721359079</v>
      </c>
      <c r="M5" s="25" t="s">
        <v>39</v>
      </c>
      <c r="N5" s="26" t="s">
        <v>25</v>
      </c>
      <c r="O5" s="27">
        <v>7.1101521601357733</v>
      </c>
      <c r="P5" s="27">
        <v>0.2465095839514953</v>
      </c>
      <c r="Q5" s="29">
        <f>I5</f>
        <v>2172.4681721359079</v>
      </c>
      <c r="R5" s="28">
        <v>1258.2</v>
      </c>
      <c r="S5" s="11">
        <f t="shared" si="2"/>
        <v>2</v>
      </c>
      <c r="T5" s="28">
        <v>1856.4</v>
      </c>
      <c r="U5" s="11">
        <f t="shared" si="3"/>
        <v>22</v>
      </c>
      <c r="V5" s="28">
        <v>660.8</v>
      </c>
      <c r="W5" s="11">
        <f t="shared" si="4"/>
        <v>1</v>
      </c>
    </row>
    <row r="6" spans="2:23" x14ac:dyDescent="0.3">
      <c r="B6" s="1">
        <v>1346006</v>
      </c>
      <c r="C6" s="2" t="s">
        <v>26</v>
      </c>
      <c r="D6" s="12">
        <v>7.1239918809227083</v>
      </c>
      <c r="E6" s="12">
        <v>0.13941223220099544</v>
      </c>
      <c r="F6" s="18">
        <v>100</v>
      </c>
      <c r="G6" s="18">
        <f t="shared" si="5"/>
        <v>0.99</v>
      </c>
      <c r="H6" s="18">
        <f t="shared" si="6"/>
        <v>2.3263478740408408</v>
      </c>
      <c r="I6" s="15">
        <f t="shared" si="7"/>
        <v>1716.9645786919541</v>
      </c>
      <c r="J6" s="17">
        <f t="shared" si="0"/>
        <v>99.999999999998806</v>
      </c>
      <c r="L6" s="15">
        <f t="shared" si="1"/>
        <v>1716.9645786919541</v>
      </c>
      <c r="M6" s="25" t="s">
        <v>40</v>
      </c>
      <c r="N6" s="26" t="s">
        <v>26</v>
      </c>
      <c r="O6" s="27">
        <v>7.1239918809227083</v>
      </c>
      <c r="P6" s="27">
        <v>0.13941223220099544</v>
      </c>
      <c r="Q6" s="29">
        <f>I6</f>
        <v>1716.9645786919541</v>
      </c>
      <c r="R6" s="28">
        <v>1253</v>
      </c>
      <c r="S6" s="11">
        <f t="shared" si="2"/>
        <v>2</v>
      </c>
      <c r="T6" s="28">
        <v>1693.9</v>
      </c>
      <c r="U6" s="11">
        <f t="shared" si="3"/>
        <v>78</v>
      </c>
      <c r="V6" s="28">
        <v>1006.6</v>
      </c>
      <c r="W6" s="11">
        <f t="shared" si="4"/>
        <v>1</v>
      </c>
    </row>
    <row r="7" spans="2:23" x14ac:dyDescent="0.3">
      <c r="B7" s="1">
        <v>1346007</v>
      </c>
      <c r="C7" s="2" t="s">
        <v>32</v>
      </c>
      <c r="D7" s="12">
        <v>7.1656141223575576</v>
      </c>
      <c r="E7" s="12">
        <v>0.17193862481197766</v>
      </c>
      <c r="F7" s="18">
        <v>100</v>
      </c>
      <c r="G7" s="18">
        <f t="shared" si="5"/>
        <v>0.99</v>
      </c>
      <c r="H7" s="18">
        <f t="shared" si="6"/>
        <v>2.3263478740408408</v>
      </c>
      <c r="I7" s="15">
        <f t="shared" si="7"/>
        <v>1930.6329406413574</v>
      </c>
      <c r="J7" s="17">
        <f t="shared" si="0"/>
        <v>99.999999999999915</v>
      </c>
      <c r="L7" s="15">
        <f t="shared" si="1"/>
        <v>1930.6329406413574</v>
      </c>
      <c r="M7" s="25" t="s">
        <v>41</v>
      </c>
      <c r="N7" s="26" t="s">
        <v>32</v>
      </c>
      <c r="O7" s="27">
        <v>7.1656141223575576</v>
      </c>
      <c r="P7" s="27">
        <v>0.17193862481197766</v>
      </c>
      <c r="Q7" s="29">
        <f>I7</f>
        <v>1930.6329406413574</v>
      </c>
      <c r="R7" s="28">
        <v>1311.4</v>
      </c>
      <c r="S7" s="11">
        <f t="shared" si="2"/>
        <v>2</v>
      </c>
      <c r="T7" s="28">
        <v>1659.1</v>
      </c>
      <c r="U7" s="11">
        <f t="shared" si="3"/>
        <v>13</v>
      </c>
      <c r="V7" s="28">
        <v>907.5</v>
      </c>
      <c r="W7" s="11">
        <f t="shared" si="4"/>
        <v>1</v>
      </c>
    </row>
    <row r="8" spans="2:23" x14ac:dyDescent="0.3">
      <c r="B8" s="1">
        <v>1347000</v>
      </c>
      <c r="C8" s="2" t="s">
        <v>27</v>
      </c>
      <c r="D8" s="12">
        <v>7.4921768568916738</v>
      </c>
      <c r="E8" s="12">
        <v>0.16417500932420959</v>
      </c>
      <c r="F8" s="18">
        <v>100</v>
      </c>
      <c r="G8" s="18">
        <f t="shared" si="5"/>
        <v>0.99</v>
      </c>
      <c r="H8" s="18">
        <f t="shared" si="6"/>
        <v>2.3263478740408408</v>
      </c>
      <c r="I8" s="15">
        <f t="shared" si="7"/>
        <v>2628.332886712923</v>
      </c>
      <c r="J8" s="17">
        <f t="shared" si="0"/>
        <v>99.999999999999915</v>
      </c>
      <c r="L8" s="15">
        <f t="shared" si="1"/>
        <v>2628.332886712923</v>
      </c>
      <c r="M8" s="25" t="s">
        <v>42</v>
      </c>
      <c r="N8" s="26" t="s">
        <v>27</v>
      </c>
      <c r="O8" s="27">
        <v>7.4921768568916738</v>
      </c>
      <c r="P8" s="27">
        <v>0.16417500932420959</v>
      </c>
      <c r="Q8" s="29">
        <f>I8</f>
        <v>2628.332886712923</v>
      </c>
      <c r="R8" s="28">
        <v>1817.4</v>
      </c>
      <c r="S8" s="11">
        <f t="shared" si="2"/>
        <v>2</v>
      </c>
      <c r="T8" s="28">
        <v>2678.7</v>
      </c>
      <c r="U8" s="11">
        <f t="shared" si="3"/>
        <v>137</v>
      </c>
      <c r="V8" s="28">
        <v>1311.6</v>
      </c>
      <c r="W8" s="11">
        <f t="shared" si="4"/>
        <v>1</v>
      </c>
    </row>
    <row r="9" spans="2:23" x14ac:dyDescent="0.3">
      <c r="B9" s="1">
        <v>1445000</v>
      </c>
      <c r="C9" s="2" t="s">
        <v>28</v>
      </c>
      <c r="D9" s="12">
        <v>7.0428187967384437</v>
      </c>
      <c r="E9" s="12">
        <v>0.21880076863400841</v>
      </c>
      <c r="F9" s="18">
        <v>100</v>
      </c>
      <c r="G9" s="18">
        <f t="shared" si="5"/>
        <v>0.99</v>
      </c>
      <c r="H9" s="18">
        <f t="shared" si="6"/>
        <v>2.3263478740408408</v>
      </c>
      <c r="I9" s="15">
        <f t="shared" si="7"/>
        <v>1904.2157055961361</v>
      </c>
      <c r="J9" s="17">
        <f t="shared" si="0"/>
        <v>99.999999999999915</v>
      </c>
      <c r="L9" s="15">
        <f t="shared" si="1"/>
        <v>1904.2157055961361</v>
      </c>
      <c r="M9" s="25" t="s">
        <v>43</v>
      </c>
      <c r="N9" s="26" t="s">
        <v>28</v>
      </c>
      <c r="O9" s="27">
        <v>7.0428187967384437</v>
      </c>
      <c r="P9" s="27">
        <v>0.21880076863400841</v>
      </c>
      <c r="Q9" s="29">
        <f>I9</f>
        <v>1904.2157055961361</v>
      </c>
      <c r="R9" s="28">
        <v>1170.5</v>
      </c>
      <c r="S9" s="11">
        <f t="shared" si="2"/>
        <v>2</v>
      </c>
      <c r="T9" s="28">
        <v>1810.1</v>
      </c>
      <c r="U9" s="11">
        <f t="shared" si="3"/>
        <v>55</v>
      </c>
      <c r="V9" s="28">
        <v>765.7</v>
      </c>
      <c r="W9" s="11">
        <f t="shared" si="4"/>
        <v>1</v>
      </c>
    </row>
    <row r="10" spans="2:23" x14ac:dyDescent="0.3">
      <c r="B10" s="1">
        <v>1447000</v>
      </c>
      <c r="C10" s="2" t="s">
        <v>29</v>
      </c>
      <c r="D10" s="12">
        <v>7.2830372331682671</v>
      </c>
      <c r="E10" s="12">
        <v>0.20401555983993971</v>
      </c>
      <c r="F10" s="18">
        <v>100</v>
      </c>
      <c r="G10" s="18">
        <f t="shared" si="5"/>
        <v>0.99</v>
      </c>
      <c r="H10" s="18">
        <f t="shared" si="6"/>
        <v>2.3263478740408408</v>
      </c>
      <c r="I10" s="15">
        <f t="shared" si="7"/>
        <v>2339.396799367416</v>
      </c>
      <c r="J10" s="17">
        <f t="shared" si="0"/>
        <v>99.999999999999915</v>
      </c>
      <c r="L10" s="15">
        <f t="shared" si="1"/>
        <v>2339.396799367416</v>
      </c>
      <c r="M10" s="25" t="s">
        <v>44</v>
      </c>
      <c r="N10" s="26" t="s">
        <v>29</v>
      </c>
      <c r="O10" s="27">
        <v>7.2830372331682671</v>
      </c>
      <c r="P10" s="27">
        <v>0.20401555983993971</v>
      </c>
      <c r="Q10" s="29">
        <f>I10</f>
        <v>2339.396799367416</v>
      </c>
      <c r="R10" s="28">
        <v>1485.4</v>
      </c>
      <c r="S10" s="11">
        <f t="shared" si="2"/>
        <v>2</v>
      </c>
      <c r="T10" s="28">
        <v>2430.6999999999998</v>
      </c>
      <c r="U10" s="11">
        <f t="shared" si="3"/>
        <v>168</v>
      </c>
      <c r="V10" s="28">
        <v>964.3</v>
      </c>
      <c r="W10" s="11">
        <f t="shared" si="4"/>
        <v>1</v>
      </c>
    </row>
    <row r="11" spans="2:23" x14ac:dyDescent="0.3">
      <c r="B11" s="1">
        <v>1447002</v>
      </c>
      <c r="C11" s="2" t="s">
        <v>30</v>
      </c>
      <c r="D11" s="12">
        <v>7.2537496370813095</v>
      </c>
      <c r="E11" s="12">
        <v>0.17068135729024159</v>
      </c>
      <c r="F11" s="18">
        <v>100</v>
      </c>
      <c r="G11" s="18">
        <f t="shared" si="5"/>
        <v>0.99</v>
      </c>
      <c r="H11" s="18">
        <f t="shared" si="6"/>
        <v>2.3263478740408408</v>
      </c>
      <c r="I11" s="15">
        <f t="shared" si="7"/>
        <v>2102.3558951834484</v>
      </c>
      <c r="J11" s="17">
        <f t="shared" si="0"/>
        <v>99.999999999999915</v>
      </c>
      <c r="L11" s="15">
        <f t="shared" si="1"/>
        <v>2102.3558951834484</v>
      </c>
      <c r="M11" s="25" t="s">
        <v>45</v>
      </c>
      <c r="N11" s="26" t="s">
        <v>30</v>
      </c>
      <c r="O11" s="27">
        <v>7.2537496370813095</v>
      </c>
      <c r="P11" s="27">
        <v>0.17068135729024159</v>
      </c>
      <c r="Q11" s="29">
        <f>I11</f>
        <v>2102.3558951834484</v>
      </c>
      <c r="R11" s="28">
        <v>1433</v>
      </c>
      <c r="S11" s="11">
        <f t="shared" si="2"/>
        <v>2</v>
      </c>
      <c r="T11" s="28">
        <v>1928.5</v>
      </c>
      <c r="U11" s="11">
        <f t="shared" si="3"/>
        <v>29</v>
      </c>
      <c r="V11" s="28">
        <v>949.1</v>
      </c>
      <c r="W11" s="11">
        <f t="shared" si="4"/>
        <v>1</v>
      </c>
    </row>
    <row r="12" spans="2:23" x14ac:dyDescent="0.3">
      <c r="B12" s="1">
        <v>1546005</v>
      </c>
      <c r="C12" s="2" t="s">
        <v>31</v>
      </c>
      <c r="D12" s="12">
        <v>7.2315333731125415</v>
      </c>
      <c r="E12" s="12">
        <v>0.2260905261455502</v>
      </c>
      <c r="F12" s="18">
        <v>100</v>
      </c>
      <c r="G12" s="18">
        <f t="shared" si="5"/>
        <v>0.99</v>
      </c>
      <c r="H12" s="18">
        <f t="shared" si="6"/>
        <v>2.3263478740408408</v>
      </c>
      <c r="I12" s="15">
        <f t="shared" si="7"/>
        <v>2339.0463626388587</v>
      </c>
      <c r="J12" s="17">
        <f t="shared" si="0"/>
        <v>99.999999999999915</v>
      </c>
      <c r="L12" s="15">
        <f t="shared" si="1"/>
        <v>2339.0463626388587</v>
      </c>
      <c r="M12" s="25" t="s">
        <v>46</v>
      </c>
      <c r="N12" s="26" t="s">
        <v>31</v>
      </c>
      <c r="O12" s="27">
        <v>7.2315333731125415</v>
      </c>
      <c r="P12" s="27">
        <v>0.2260905261455502</v>
      </c>
      <c r="Q12" s="29">
        <f>I12</f>
        <v>2339.0463626388587</v>
      </c>
      <c r="R12" s="28">
        <v>1415.6</v>
      </c>
      <c r="S12" s="11">
        <f t="shared" si="2"/>
        <v>2</v>
      </c>
      <c r="T12" s="28">
        <v>2336.6999999999998</v>
      </c>
      <c r="U12" s="11">
        <f t="shared" si="3"/>
        <v>99</v>
      </c>
      <c r="V12" s="28">
        <v>921.1</v>
      </c>
      <c r="W12" s="11">
        <f t="shared" si="4"/>
        <v>1</v>
      </c>
    </row>
    <row r="13" spans="2:23" x14ac:dyDescent="0.3">
      <c r="B13" s="20" t="s">
        <v>50</v>
      </c>
      <c r="C13" s="21"/>
      <c r="D13" s="12">
        <v>7.2260879998123499</v>
      </c>
      <c r="E13" s="12">
        <v>0.17277444233381878</v>
      </c>
      <c r="F13" s="18">
        <v>100</v>
      </c>
      <c r="G13" s="18">
        <f t="shared" si="5"/>
        <v>0.99</v>
      </c>
      <c r="H13" s="18">
        <f t="shared" si="6"/>
        <v>2.3263478740408408</v>
      </c>
      <c r="I13" s="15">
        <f t="shared" si="7"/>
        <v>2054.9801272060267</v>
      </c>
      <c r="J13" s="17">
        <f t="shared" si="0"/>
        <v>100.00000000000102</v>
      </c>
      <c r="L13" s="15">
        <f t="shared" si="1"/>
        <v>2054.9801272060267</v>
      </c>
      <c r="M13" s="44" t="s">
        <v>50</v>
      </c>
      <c r="N13" s="45"/>
      <c r="O13" s="27">
        <v>7.2260879998123499</v>
      </c>
      <c r="P13" s="27">
        <v>0.17277444233381878</v>
      </c>
      <c r="Q13" s="29">
        <f>I13</f>
        <v>2054.9801272060267</v>
      </c>
      <c r="R13" s="28">
        <v>1394.5</v>
      </c>
      <c r="S13" s="11">
        <f t="shared" si="2"/>
        <v>2</v>
      </c>
      <c r="T13" s="28">
        <v>2089.6999999999998</v>
      </c>
      <c r="U13" s="11">
        <f t="shared" si="3"/>
        <v>130</v>
      </c>
      <c r="V13" s="28">
        <v>945.6</v>
      </c>
      <c r="W13" s="11">
        <f t="shared" si="4"/>
        <v>1</v>
      </c>
    </row>
    <row r="15" spans="2:23" x14ac:dyDescent="0.3">
      <c r="D15" s="13"/>
      <c r="E15" s="13"/>
      <c r="F15" s="15"/>
    </row>
    <row r="16" spans="2:23" s="17" customFormat="1" x14ac:dyDescent="0.3">
      <c r="D16" s="18"/>
      <c r="E16" s="18"/>
      <c r="F16" s="15"/>
      <c r="M16" s="17" t="s">
        <v>85</v>
      </c>
    </row>
    <row r="17" spans="2:23" s="17" customFormat="1" x14ac:dyDescent="0.3">
      <c r="D17" s="18"/>
      <c r="E17" s="18"/>
      <c r="F17" s="15"/>
      <c r="M17" s="56" t="s">
        <v>86</v>
      </c>
    </row>
    <row r="18" spans="2:23" ht="26.4" customHeight="1" x14ac:dyDescent="0.3">
      <c r="B18" s="13"/>
      <c r="C18" s="18"/>
      <c r="D18" s="13"/>
      <c r="E18" s="13"/>
      <c r="F18" s="15"/>
      <c r="M18" s="41" t="s">
        <v>74</v>
      </c>
      <c r="N18" s="41" t="s">
        <v>75</v>
      </c>
      <c r="O18" s="38" t="s">
        <v>76</v>
      </c>
      <c r="P18" s="38" t="s">
        <v>77</v>
      </c>
      <c r="Q18" s="38" t="s">
        <v>79</v>
      </c>
      <c r="R18" s="39" t="s">
        <v>78</v>
      </c>
      <c r="S18" s="40"/>
      <c r="T18" s="39" t="s">
        <v>80</v>
      </c>
      <c r="U18" s="40"/>
      <c r="V18" s="39" t="s">
        <v>81</v>
      </c>
      <c r="W18" s="40"/>
    </row>
    <row r="19" spans="2:23" x14ac:dyDescent="0.3">
      <c r="B19" s="13"/>
      <c r="C19" s="18"/>
      <c r="D19" s="13"/>
      <c r="E19" s="13"/>
      <c r="F19" s="15"/>
      <c r="M19" s="42"/>
      <c r="N19" s="42"/>
      <c r="O19" s="24" t="s">
        <v>53</v>
      </c>
      <c r="P19" s="24" t="s">
        <v>54</v>
      </c>
      <c r="Q19" s="35" t="s">
        <v>82</v>
      </c>
      <c r="R19" s="35" t="s">
        <v>62</v>
      </c>
      <c r="S19" s="35" t="s">
        <v>83</v>
      </c>
      <c r="T19" s="35" t="s">
        <v>62</v>
      </c>
      <c r="U19" s="35" t="s">
        <v>83</v>
      </c>
      <c r="V19" s="35" t="s">
        <v>62</v>
      </c>
      <c r="W19" s="35" t="s">
        <v>83</v>
      </c>
    </row>
    <row r="20" spans="2:23" x14ac:dyDescent="0.3">
      <c r="B20" s="13"/>
      <c r="C20" s="18"/>
      <c r="D20" s="13"/>
      <c r="E20" s="13"/>
      <c r="F20" s="15"/>
      <c r="M20" s="25" t="s">
        <v>37</v>
      </c>
      <c r="N20" s="26" t="s">
        <v>14</v>
      </c>
      <c r="O20" s="27">
        <v>7.0560271084065569</v>
      </c>
      <c r="P20" s="27">
        <v>0.2205458080338713</v>
      </c>
      <c r="Q20" s="29">
        <v>1937.4</v>
      </c>
      <c r="R20" s="28">
        <v>1186.7</v>
      </c>
      <c r="S20" s="11">
        <f>ROUND(1/(1-(_xlfn.NORM.S.DIST((LN(R20)-O20)/P20,TRUE))),0)</f>
        <v>2</v>
      </c>
      <c r="T20" s="28">
        <v>1732</v>
      </c>
      <c r="U20" s="11">
        <f>ROUND(1/(1-(_xlfn.NORM.S.DIST((LN(T20)-O20)/P20,TRUE))),0)</f>
        <v>29</v>
      </c>
      <c r="V20" s="28">
        <v>762.4</v>
      </c>
      <c r="W20" s="11">
        <f>ROUND(1/(1-(_xlfn.NORM.S.DIST((LN(V20)-O20)/P20,TRUE))),0)</f>
        <v>1</v>
      </c>
    </row>
    <row r="21" spans="2:23" x14ac:dyDescent="0.3">
      <c r="B21" s="13"/>
      <c r="C21" s="18"/>
      <c r="D21" s="13"/>
      <c r="E21" s="13"/>
      <c r="F21" s="15"/>
      <c r="M21" s="25" t="s">
        <v>38</v>
      </c>
      <c r="N21" s="26" t="s">
        <v>24</v>
      </c>
      <c r="O21" s="27">
        <v>7.1140002936157263</v>
      </c>
      <c r="P21" s="27">
        <v>0.18046867337788197</v>
      </c>
      <c r="Q21" s="29">
        <v>1870.3</v>
      </c>
      <c r="R21" s="28">
        <v>1247.7</v>
      </c>
      <c r="S21" s="11">
        <f t="shared" ref="S21:S27" si="8">ROUND(1/(1-(_xlfn.NORM.S.DIST((LN(R21)-O21)/P21,TRUE))),0)</f>
        <v>2</v>
      </c>
      <c r="T21" s="28">
        <v>1781.8</v>
      </c>
      <c r="U21" s="11">
        <f t="shared" ref="U21:U27" si="9">ROUND(1/(1-(_xlfn.NORM.S.DIST((LN(T21)-O21)/P21,TRUE))),0)</f>
        <v>51</v>
      </c>
      <c r="V21" s="28">
        <v>824.3</v>
      </c>
      <c r="W21" s="11">
        <f t="shared" ref="W21:W27" si="10">ROUND(1/(1-(_xlfn.NORM.S.DIST((LN(V21)-O21)/P21,TRUE))),0)</f>
        <v>1</v>
      </c>
    </row>
    <row r="22" spans="2:23" x14ac:dyDescent="0.3">
      <c r="M22" s="25" t="s">
        <v>39</v>
      </c>
      <c r="N22" s="26" t="s">
        <v>25</v>
      </c>
      <c r="O22" s="27">
        <v>7.1101521601357733</v>
      </c>
      <c r="P22" s="27">
        <v>0.2465095839514953</v>
      </c>
      <c r="Q22" s="29">
        <v>2172.5</v>
      </c>
      <c r="R22" s="28">
        <v>1258.2</v>
      </c>
      <c r="S22" s="11">
        <f t="shared" si="8"/>
        <v>2</v>
      </c>
      <c r="T22" s="28">
        <v>1856.4</v>
      </c>
      <c r="U22" s="11">
        <f t="shared" si="9"/>
        <v>22</v>
      </c>
      <c r="V22" s="28">
        <v>660.8</v>
      </c>
      <c r="W22" s="11">
        <f t="shared" si="10"/>
        <v>1</v>
      </c>
    </row>
    <row r="23" spans="2:23" x14ac:dyDescent="0.3">
      <c r="M23" s="25" t="s">
        <v>41</v>
      </c>
      <c r="N23" s="26" t="s">
        <v>32</v>
      </c>
      <c r="O23" s="27">
        <v>7.1656141223575576</v>
      </c>
      <c r="P23" s="27">
        <v>0.17193862481197766</v>
      </c>
      <c r="Q23" s="29">
        <v>1930.6</v>
      </c>
      <c r="R23" s="28">
        <v>1311.4</v>
      </c>
      <c r="S23" s="11">
        <f t="shared" si="8"/>
        <v>2</v>
      </c>
      <c r="T23" s="28">
        <v>1659.1</v>
      </c>
      <c r="U23" s="11">
        <f t="shared" si="9"/>
        <v>13</v>
      </c>
      <c r="V23" s="28">
        <v>907.5</v>
      </c>
      <c r="W23" s="11">
        <f t="shared" si="10"/>
        <v>1</v>
      </c>
    </row>
    <row r="24" spans="2:23" x14ac:dyDescent="0.3">
      <c r="M24" s="25" t="s">
        <v>42</v>
      </c>
      <c r="N24" s="26" t="s">
        <v>27</v>
      </c>
      <c r="O24" s="27">
        <v>7.4921768568916738</v>
      </c>
      <c r="P24" s="27">
        <v>0.16417500932420959</v>
      </c>
      <c r="Q24" s="29">
        <v>2628.3</v>
      </c>
      <c r="R24" s="28">
        <v>1817.4</v>
      </c>
      <c r="S24" s="11">
        <f t="shared" si="8"/>
        <v>2</v>
      </c>
      <c r="T24" s="28">
        <v>2678.7</v>
      </c>
      <c r="U24" s="11">
        <f t="shared" si="9"/>
        <v>137</v>
      </c>
      <c r="V24" s="28">
        <v>1311.6</v>
      </c>
      <c r="W24" s="11">
        <f t="shared" si="10"/>
        <v>1</v>
      </c>
    </row>
    <row r="25" spans="2:23" x14ac:dyDescent="0.3">
      <c r="M25" s="25" t="s">
        <v>43</v>
      </c>
      <c r="N25" s="26" t="s">
        <v>28</v>
      </c>
      <c r="O25" s="27">
        <v>7.0428187967384437</v>
      </c>
      <c r="P25" s="27">
        <v>0.21880076863400841</v>
      </c>
      <c r="Q25" s="29">
        <v>1904.2</v>
      </c>
      <c r="R25" s="28">
        <v>1170.5</v>
      </c>
      <c r="S25" s="11">
        <f t="shared" si="8"/>
        <v>2</v>
      </c>
      <c r="T25" s="28">
        <v>1810.1</v>
      </c>
      <c r="U25" s="11">
        <f t="shared" si="9"/>
        <v>55</v>
      </c>
      <c r="V25" s="28">
        <v>765.7</v>
      </c>
      <c r="W25" s="11">
        <f t="shared" si="10"/>
        <v>1</v>
      </c>
    </row>
    <row r="26" spans="2:23" x14ac:dyDescent="0.3">
      <c r="M26" s="25" t="s">
        <v>44</v>
      </c>
      <c r="N26" s="26" t="s">
        <v>29</v>
      </c>
      <c r="O26" s="27">
        <v>7.2830372331682671</v>
      </c>
      <c r="P26" s="27">
        <v>0.20401555983993971</v>
      </c>
      <c r="Q26" s="29">
        <v>2339.4</v>
      </c>
      <c r="R26" s="28">
        <v>1485.4</v>
      </c>
      <c r="S26" s="11">
        <f t="shared" si="8"/>
        <v>2</v>
      </c>
      <c r="T26" s="28">
        <v>2430.6999999999998</v>
      </c>
      <c r="U26" s="11">
        <f t="shared" si="9"/>
        <v>168</v>
      </c>
      <c r="V26" s="28">
        <v>964.3</v>
      </c>
      <c r="W26" s="11">
        <f t="shared" si="10"/>
        <v>1</v>
      </c>
    </row>
    <row r="27" spans="2:23" x14ac:dyDescent="0.3">
      <c r="M27" s="25" t="s">
        <v>46</v>
      </c>
      <c r="N27" s="26" t="s">
        <v>31</v>
      </c>
      <c r="O27" s="27">
        <v>7.2315333731125415</v>
      </c>
      <c r="P27" s="27">
        <v>0.2260905261455502</v>
      </c>
      <c r="Q27" s="29">
        <v>2339</v>
      </c>
      <c r="R27" s="28">
        <v>1415.6</v>
      </c>
      <c r="S27" s="11">
        <f t="shared" si="8"/>
        <v>2</v>
      </c>
      <c r="T27" s="28">
        <v>2336.6999999999998</v>
      </c>
      <c r="U27" s="11">
        <f t="shared" si="9"/>
        <v>99</v>
      </c>
      <c r="V27" s="28">
        <v>921.1</v>
      </c>
      <c r="W27" s="11">
        <f t="shared" si="10"/>
        <v>1</v>
      </c>
    </row>
  </sheetData>
  <mergeCells count="11">
    <mergeCell ref="V1:W1"/>
    <mergeCell ref="M13:N13"/>
    <mergeCell ref="M1:M2"/>
    <mergeCell ref="N1:N2"/>
    <mergeCell ref="R1:S1"/>
    <mergeCell ref="T1:U1"/>
    <mergeCell ref="R18:S18"/>
    <mergeCell ref="T18:U18"/>
    <mergeCell ref="V18:W18"/>
    <mergeCell ref="N18:N19"/>
    <mergeCell ref="M18:M1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D25" sqref="D25"/>
    </sheetView>
  </sheetViews>
  <sheetFormatPr defaultRowHeight="14.4" x14ac:dyDescent="0.3"/>
  <cols>
    <col min="1" max="1" width="13.88671875" bestFit="1" customWidth="1"/>
    <col min="2" max="11" width="11.6640625" customWidth="1"/>
    <col min="12" max="12" width="11" customWidth="1"/>
  </cols>
  <sheetData>
    <row r="1" spans="1:12" ht="14.4" customHeight="1" x14ac:dyDescent="0.3">
      <c r="A1" s="32" t="s">
        <v>17</v>
      </c>
      <c r="B1" s="7" t="s">
        <v>37</v>
      </c>
      <c r="C1" s="7" t="s">
        <v>38</v>
      </c>
      <c r="D1" s="7" t="s">
        <v>39</v>
      </c>
      <c r="E1" s="7" t="s">
        <v>40</v>
      </c>
      <c r="F1" s="7" t="s">
        <v>41</v>
      </c>
      <c r="G1" s="7" t="s">
        <v>42</v>
      </c>
      <c r="H1" s="7" t="s">
        <v>43</v>
      </c>
      <c r="I1" s="7" t="s">
        <v>44</v>
      </c>
      <c r="J1" s="7" t="s">
        <v>45</v>
      </c>
      <c r="K1" s="7" t="s">
        <v>46</v>
      </c>
      <c r="L1" s="11" t="s">
        <v>73</v>
      </c>
    </row>
    <row r="2" spans="1:12" ht="43.2" x14ac:dyDescent="0.3">
      <c r="A2" s="32" t="s">
        <v>18</v>
      </c>
      <c r="B2" s="6" t="s">
        <v>14</v>
      </c>
      <c r="C2" s="36" t="s">
        <v>24</v>
      </c>
      <c r="D2" s="36" t="s">
        <v>25</v>
      </c>
      <c r="E2" s="36" t="s">
        <v>26</v>
      </c>
      <c r="F2" s="36" t="s">
        <v>32</v>
      </c>
      <c r="G2" s="6" t="s">
        <v>27</v>
      </c>
      <c r="H2" s="6" t="s">
        <v>28</v>
      </c>
      <c r="I2" s="6" t="s">
        <v>29</v>
      </c>
      <c r="J2" s="6" t="s">
        <v>30</v>
      </c>
      <c r="K2" s="6" t="s">
        <v>31</v>
      </c>
      <c r="L2" s="37" t="s">
        <v>67</v>
      </c>
    </row>
    <row r="3" spans="1:12" x14ac:dyDescent="0.3">
      <c r="A3" s="32" t="s">
        <v>0</v>
      </c>
      <c r="B3" s="50">
        <v>98</v>
      </c>
      <c r="C3" s="50">
        <v>104</v>
      </c>
      <c r="D3" s="50">
        <v>106</v>
      </c>
      <c r="E3" s="50">
        <v>104.3</v>
      </c>
      <c r="F3" s="50">
        <v>108.9</v>
      </c>
      <c r="G3" s="50">
        <v>150.6</v>
      </c>
      <c r="H3" s="50">
        <v>96.2</v>
      </c>
      <c r="I3" s="50">
        <v>123</v>
      </c>
      <c r="J3" s="50">
        <v>118.6</v>
      </c>
      <c r="K3" s="50">
        <v>119.6</v>
      </c>
      <c r="L3" s="50">
        <v>116.2</v>
      </c>
    </row>
    <row r="4" spans="1:12" x14ac:dyDescent="0.3">
      <c r="A4" s="32" t="s">
        <v>1</v>
      </c>
      <c r="B4" s="50">
        <v>117</v>
      </c>
      <c r="C4" s="50">
        <v>119.1</v>
      </c>
      <c r="D4" s="50">
        <v>118.9</v>
      </c>
      <c r="E4" s="50">
        <v>114.6</v>
      </c>
      <c r="F4" s="50">
        <v>122.8</v>
      </c>
      <c r="G4" s="50">
        <v>164.3</v>
      </c>
      <c r="H4" s="50">
        <v>116.8</v>
      </c>
      <c r="I4" s="50">
        <v>123.5</v>
      </c>
      <c r="J4" s="50">
        <v>124.6</v>
      </c>
      <c r="K4" s="50">
        <v>134.4</v>
      </c>
      <c r="L4" s="50">
        <v>120.1</v>
      </c>
    </row>
    <row r="5" spans="1:12" x14ac:dyDescent="0.3">
      <c r="A5" s="32" t="s">
        <v>4</v>
      </c>
      <c r="B5" s="50">
        <v>635.6</v>
      </c>
      <c r="C5" s="50">
        <v>524</v>
      </c>
      <c r="D5" s="50">
        <v>649.29999999999995</v>
      </c>
      <c r="E5" s="50">
        <v>524.9</v>
      </c>
      <c r="F5" s="50">
        <v>755.7</v>
      </c>
      <c r="G5" s="50">
        <v>779.2</v>
      </c>
      <c r="H5" s="50">
        <v>674.8</v>
      </c>
      <c r="I5" s="50">
        <v>622.1</v>
      </c>
      <c r="J5" s="50">
        <v>616.79999999999995</v>
      </c>
      <c r="K5" s="50">
        <v>741</v>
      </c>
      <c r="L5" s="50">
        <v>567.4</v>
      </c>
    </row>
    <row r="6" spans="1:12" x14ac:dyDescent="0.3">
      <c r="A6" s="32" t="s">
        <v>5</v>
      </c>
      <c r="B6" s="50">
        <v>1.7</v>
      </c>
      <c r="C6" s="50">
        <v>1.2</v>
      </c>
      <c r="D6" s="50">
        <v>1.3</v>
      </c>
      <c r="E6" s="50">
        <v>1.2</v>
      </c>
      <c r="F6" s="50">
        <v>1.5</v>
      </c>
      <c r="G6" s="50">
        <v>1.2</v>
      </c>
      <c r="H6" s="50">
        <v>1.6</v>
      </c>
      <c r="I6" s="50">
        <v>1.1000000000000001</v>
      </c>
      <c r="J6" s="50">
        <v>1.1000000000000001</v>
      </c>
      <c r="K6" s="50">
        <v>1.4</v>
      </c>
      <c r="L6" s="50">
        <v>1.1000000000000001</v>
      </c>
    </row>
    <row r="7" spans="1:12" x14ac:dyDescent="0.3">
      <c r="A7" s="32" t="s">
        <v>2</v>
      </c>
      <c r="B7" s="50">
        <v>635.6</v>
      </c>
      <c r="C7" s="50">
        <v>524</v>
      </c>
      <c r="D7" s="50">
        <v>649.29999999999995</v>
      </c>
      <c r="E7" s="50">
        <v>524.9</v>
      </c>
      <c r="F7" s="50">
        <v>755.7</v>
      </c>
      <c r="G7" s="50">
        <v>779.2</v>
      </c>
      <c r="H7" s="50">
        <v>674.8</v>
      </c>
      <c r="I7" s="50">
        <v>622.1</v>
      </c>
      <c r="J7" s="50">
        <v>616.79999999999995</v>
      </c>
      <c r="K7" s="50">
        <v>741</v>
      </c>
      <c r="L7" s="50">
        <v>567.4</v>
      </c>
    </row>
    <row r="8" spans="1:12" x14ac:dyDescent="0.3">
      <c r="A8" s="32" t="s">
        <v>8</v>
      </c>
      <c r="B8" s="50">
        <v>155.30000305175798</v>
      </c>
      <c r="C8" s="50">
        <v>178.72499847412098</v>
      </c>
      <c r="D8" s="50">
        <v>182.12499618530251</v>
      </c>
      <c r="E8" s="50">
        <v>166.77499389648401</v>
      </c>
      <c r="F8" s="50">
        <v>179.8500022888185</v>
      </c>
      <c r="G8" s="50">
        <v>245.19999694824199</v>
      </c>
      <c r="H8" s="50">
        <v>159.125</v>
      </c>
      <c r="I8" s="50">
        <v>197.09999847412098</v>
      </c>
      <c r="J8" s="50">
        <v>198.1499977111815</v>
      </c>
      <c r="K8" s="50">
        <v>200.30000305175801</v>
      </c>
      <c r="L8" s="50">
        <v>195.71041584014878</v>
      </c>
    </row>
    <row r="9" spans="1:12" x14ac:dyDescent="0.3">
      <c r="A9" s="32" t="s">
        <v>6</v>
      </c>
      <c r="B9" s="50">
        <v>53.649999618530302</v>
      </c>
      <c r="C9" s="50">
        <v>51.350000381469755</v>
      </c>
      <c r="D9" s="50">
        <v>69.5</v>
      </c>
      <c r="E9" s="50">
        <v>74.799999237060547</v>
      </c>
      <c r="F9" s="50">
        <v>71.000500000000002</v>
      </c>
      <c r="G9" s="50">
        <v>96.950000762939453</v>
      </c>
      <c r="H9" s="50">
        <v>46.299999237060497</v>
      </c>
      <c r="I9" s="50">
        <v>92.099998474121094</v>
      </c>
      <c r="J9" s="50">
        <v>73.449996948242202</v>
      </c>
      <c r="K9" s="50">
        <v>71.300003051757798</v>
      </c>
      <c r="L9" s="50">
        <v>81.845535721097662</v>
      </c>
    </row>
    <row r="10" spans="1:12" x14ac:dyDescent="0.3">
      <c r="A10" s="32" t="s">
        <v>7</v>
      </c>
      <c r="B10" s="50">
        <v>1.7749999761581399</v>
      </c>
      <c r="C10" s="50">
        <v>2.1999999582767451</v>
      </c>
      <c r="D10" s="50">
        <v>3.3500000834465022</v>
      </c>
      <c r="E10" s="50">
        <v>3.6750000119209325</v>
      </c>
      <c r="F10" s="50">
        <v>1.1750000417232549</v>
      </c>
      <c r="G10" s="50">
        <v>6.00075</v>
      </c>
      <c r="H10" s="50">
        <v>2.3252500476837197</v>
      </c>
      <c r="I10" s="50">
        <v>11.924999952316275</v>
      </c>
      <c r="J10" s="50">
        <v>7.3017501907348601</v>
      </c>
      <c r="K10" s="50">
        <v>6.0010000000000003</v>
      </c>
      <c r="L10" s="50">
        <v>9.1125000052154057</v>
      </c>
    </row>
    <row r="11" spans="1:12" x14ac:dyDescent="0.3">
      <c r="A11" s="32" t="s">
        <v>3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</row>
    <row r="12" spans="1:12" ht="14.4" customHeight="1" x14ac:dyDescent="0.3">
      <c r="A12" s="33" t="s">
        <v>68</v>
      </c>
      <c r="B12" s="55">
        <f t="shared" ref="B12:L12" si="0">B10-B11</f>
        <v>1.7749999761581399</v>
      </c>
      <c r="C12" s="55">
        <f t="shared" si="0"/>
        <v>2.1999999582767451</v>
      </c>
      <c r="D12" s="55">
        <f t="shared" si="0"/>
        <v>3.3500000834465022</v>
      </c>
      <c r="E12" s="55">
        <f t="shared" si="0"/>
        <v>3.6750000119209325</v>
      </c>
      <c r="F12" s="55">
        <f t="shared" si="0"/>
        <v>1.1750000417232549</v>
      </c>
      <c r="G12" s="55">
        <f t="shared" si="0"/>
        <v>6.00075</v>
      </c>
      <c r="H12" s="55">
        <f t="shared" si="0"/>
        <v>2.3252500476837197</v>
      </c>
      <c r="I12" s="55">
        <f t="shared" si="0"/>
        <v>11.924999952316275</v>
      </c>
      <c r="J12" s="55">
        <f t="shared" si="0"/>
        <v>7.3017501907348601</v>
      </c>
      <c r="K12" s="55">
        <f t="shared" si="0"/>
        <v>6.0010000000000003</v>
      </c>
      <c r="L12" s="55">
        <f t="shared" si="0"/>
        <v>9.1125000052154057</v>
      </c>
    </row>
    <row r="13" spans="1:12" x14ac:dyDescent="0.3">
      <c r="A13" s="33" t="s">
        <v>69</v>
      </c>
      <c r="B13" s="55">
        <f t="shared" ref="B13:L13" si="1">B9-B10</f>
        <v>51.87499964237216</v>
      </c>
      <c r="C13" s="55">
        <f t="shared" si="1"/>
        <v>49.150000423193006</v>
      </c>
      <c r="D13" s="55">
        <f t="shared" si="1"/>
        <v>66.149999916553497</v>
      </c>
      <c r="E13" s="55">
        <f t="shared" si="1"/>
        <v>71.124999225139618</v>
      </c>
      <c r="F13" s="55">
        <f t="shared" si="1"/>
        <v>69.825499958276751</v>
      </c>
      <c r="G13" s="55">
        <f t="shared" si="1"/>
        <v>90.949250762939457</v>
      </c>
      <c r="H13" s="55">
        <f t="shared" si="1"/>
        <v>43.97474918937678</v>
      </c>
      <c r="I13" s="55">
        <f t="shared" si="1"/>
        <v>80.174998521804824</v>
      </c>
      <c r="J13" s="55">
        <f t="shared" si="1"/>
        <v>66.148246757507337</v>
      </c>
      <c r="K13" s="55">
        <f t="shared" si="1"/>
        <v>65.299003051757794</v>
      </c>
      <c r="L13" s="55">
        <f t="shared" si="1"/>
        <v>72.733035715882252</v>
      </c>
    </row>
    <row r="14" spans="1:12" x14ac:dyDescent="0.3">
      <c r="A14" s="33" t="s">
        <v>70</v>
      </c>
      <c r="B14" s="55">
        <f t="shared" ref="B14:L14" si="2">B8-B9</f>
        <v>101.65000343322768</v>
      </c>
      <c r="C14" s="55">
        <f t="shared" si="2"/>
        <v>127.37499809265123</v>
      </c>
      <c r="D14" s="55">
        <f t="shared" si="2"/>
        <v>112.62499618530251</v>
      </c>
      <c r="E14" s="55">
        <f t="shared" si="2"/>
        <v>91.974994659423459</v>
      </c>
      <c r="F14" s="55">
        <f t="shared" si="2"/>
        <v>108.8495022888185</v>
      </c>
      <c r="G14" s="55">
        <f t="shared" si="2"/>
        <v>148.24999618530254</v>
      </c>
      <c r="H14" s="55">
        <f t="shared" si="2"/>
        <v>112.82500076293951</v>
      </c>
      <c r="I14" s="55">
        <f t="shared" si="2"/>
        <v>104.99999999999989</v>
      </c>
      <c r="J14" s="55">
        <f t="shared" si="2"/>
        <v>124.7000007629393</v>
      </c>
      <c r="K14" s="55">
        <f t="shared" si="2"/>
        <v>129.00000000000023</v>
      </c>
      <c r="L14" s="55">
        <f t="shared" si="2"/>
        <v>113.86488011905112</v>
      </c>
    </row>
    <row r="15" spans="1:12" x14ac:dyDescent="0.3">
      <c r="A15" s="33" t="s">
        <v>71</v>
      </c>
      <c r="B15" s="55">
        <f t="shared" ref="B15:L15" si="3">B7-B8</f>
        <v>480.29999694824204</v>
      </c>
      <c r="C15" s="55">
        <f t="shared" si="3"/>
        <v>345.27500152587902</v>
      </c>
      <c r="D15" s="55">
        <f t="shared" si="3"/>
        <v>467.17500381469745</v>
      </c>
      <c r="E15" s="55">
        <f t="shared" si="3"/>
        <v>358.12500610351594</v>
      </c>
      <c r="F15" s="55">
        <f t="shared" si="3"/>
        <v>575.84999771118157</v>
      </c>
      <c r="G15" s="55">
        <f t="shared" si="3"/>
        <v>534.00000305175809</v>
      </c>
      <c r="H15" s="55">
        <f t="shared" si="3"/>
        <v>515.67499999999995</v>
      </c>
      <c r="I15" s="55">
        <f t="shared" si="3"/>
        <v>425.00000152587904</v>
      </c>
      <c r="J15" s="55">
        <f t="shared" si="3"/>
        <v>418.65000228881843</v>
      </c>
      <c r="K15" s="55">
        <f t="shared" si="3"/>
        <v>540.69999694824196</v>
      </c>
      <c r="L15" s="55">
        <f t="shared" si="3"/>
        <v>371.68958415985117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C27" sqref="C27"/>
    </sheetView>
  </sheetViews>
  <sheetFormatPr defaultRowHeight="14.4" x14ac:dyDescent="0.3"/>
  <cols>
    <col min="1" max="1" width="13.88671875" style="17" bestFit="1" customWidth="1"/>
    <col min="2" max="11" width="11.6640625" style="17" customWidth="1"/>
    <col min="12" max="12" width="11" style="17" customWidth="1"/>
    <col min="13" max="16384" width="8.88671875" style="17"/>
  </cols>
  <sheetData>
    <row r="1" spans="1:12" ht="14.4" customHeight="1" x14ac:dyDescent="0.3">
      <c r="A1" s="31" t="s">
        <v>17</v>
      </c>
      <c r="B1" s="7">
        <v>1145013</v>
      </c>
      <c r="C1" s="7">
        <v>1245014</v>
      </c>
      <c r="D1" s="7">
        <v>1245015</v>
      </c>
      <c r="E1" s="7">
        <v>1346006</v>
      </c>
      <c r="F1" s="7">
        <v>1346007</v>
      </c>
      <c r="G1" s="7">
        <v>1347000</v>
      </c>
      <c r="H1" s="7">
        <v>1445000</v>
      </c>
      <c r="I1" s="7">
        <v>1447000</v>
      </c>
      <c r="J1" s="7">
        <v>1447002</v>
      </c>
      <c r="K1" s="7">
        <v>1546005</v>
      </c>
      <c r="L1" s="11" t="s">
        <v>73</v>
      </c>
    </row>
    <row r="2" spans="1:12" ht="43.2" x14ac:dyDescent="0.3">
      <c r="A2" s="31" t="s">
        <v>18</v>
      </c>
      <c r="B2" s="6" t="s">
        <v>14</v>
      </c>
      <c r="C2" s="30" t="s">
        <v>24</v>
      </c>
      <c r="D2" s="30" t="s">
        <v>25</v>
      </c>
      <c r="E2" s="30" t="s">
        <v>26</v>
      </c>
      <c r="F2" s="30" t="s">
        <v>32</v>
      </c>
      <c r="G2" s="6" t="s">
        <v>27</v>
      </c>
      <c r="H2" s="6" t="s">
        <v>28</v>
      </c>
      <c r="I2" s="6" t="s">
        <v>29</v>
      </c>
      <c r="J2" s="6" t="s">
        <v>30</v>
      </c>
      <c r="K2" s="6" t="s">
        <v>31</v>
      </c>
      <c r="L2" s="37" t="s">
        <v>72</v>
      </c>
    </row>
    <row r="3" spans="1:12" x14ac:dyDescent="0.3">
      <c r="A3" s="31" t="s">
        <v>0</v>
      </c>
      <c r="B3" s="3">
        <v>1186.7</v>
      </c>
      <c r="C3" s="3">
        <v>1247.7</v>
      </c>
      <c r="D3" s="3">
        <v>1258.2</v>
      </c>
      <c r="E3" s="3">
        <v>1253</v>
      </c>
      <c r="F3" s="3">
        <v>1311.4</v>
      </c>
      <c r="G3" s="3">
        <v>1817.4</v>
      </c>
      <c r="H3" s="3">
        <v>1170.5</v>
      </c>
      <c r="I3" s="3">
        <v>1485.4</v>
      </c>
      <c r="J3" s="3">
        <v>1433</v>
      </c>
      <c r="K3" s="3">
        <v>1415.6</v>
      </c>
      <c r="L3" s="3">
        <v>1394.5</v>
      </c>
    </row>
    <row r="4" spans="1:12" x14ac:dyDescent="0.3">
      <c r="A4" s="31" t="s">
        <v>1</v>
      </c>
      <c r="B4" s="3">
        <v>262.60000000000002</v>
      </c>
      <c r="C4" s="3">
        <v>220.2</v>
      </c>
      <c r="D4" s="3">
        <v>287.7</v>
      </c>
      <c r="E4" s="3">
        <v>179.1</v>
      </c>
      <c r="F4" s="3">
        <v>212.4</v>
      </c>
      <c r="G4" s="3">
        <v>305.7</v>
      </c>
      <c r="H4" s="3">
        <v>250.7</v>
      </c>
      <c r="I4" s="3">
        <v>313.8</v>
      </c>
      <c r="J4" s="3">
        <v>240</v>
      </c>
      <c r="K4" s="3">
        <v>320.10000000000002</v>
      </c>
      <c r="L4" s="3">
        <v>242.8</v>
      </c>
    </row>
    <row r="5" spans="1:12" x14ac:dyDescent="0.3">
      <c r="A5" s="31" t="s">
        <v>4</v>
      </c>
      <c r="B5" s="3">
        <v>969.6</v>
      </c>
      <c r="C5" s="3">
        <v>957.5</v>
      </c>
      <c r="D5" s="3">
        <v>1195.6000000000001</v>
      </c>
      <c r="E5" s="3">
        <v>687.30000000000007</v>
      </c>
      <c r="F5" s="3">
        <v>751.59999999999991</v>
      </c>
      <c r="G5" s="3">
        <v>1367.1</v>
      </c>
      <c r="H5" s="3">
        <v>1044.3999999999999</v>
      </c>
      <c r="I5" s="3">
        <v>1466.3999999999999</v>
      </c>
      <c r="J5" s="3">
        <v>979.4</v>
      </c>
      <c r="K5" s="3">
        <v>1415.6</v>
      </c>
      <c r="L5" s="3">
        <v>1144.0999999999999</v>
      </c>
    </row>
    <row r="6" spans="1:12" x14ac:dyDescent="0.3">
      <c r="A6" s="31" t="s">
        <v>5</v>
      </c>
      <c r="B6" s="3">
        <v>0.6</v>
      </c>
      <c r="C6" s="3">
        <v>0.3</v>
      </c>
      <c r="D6" s="3">
        <v>-0.1</v>
      </c>
      <c r="E6" s="3">
        <v>0.9</v>
      </c>
      <c r="F6" s="3">
        <v>-0.2</v>
      </c>
      <c r="G6" s="3">
        <v>0.9</v>
      </c>
      <c r="H6" s="3">
        <v>0.3</v>
      </c>
      <c r="I6" s="3">
        <v>1</v>
      </c>
      <c r="J6" s="3">
        <v>0.2</v>
      </c>
      <c r="K6" s="3">
        <v>0.7</v>
      </c>
      <c r="L6" s="3">
        <v>0.7</v>
      </c>
    </row>
    <row r="7" spans="1:12" x14ac:dyDescent="0.3">
      <c r="A7" s="31" t="s">
        <v>2</v>
      </c>
      <c r="B7" s="3">
        <v>1732</v>
      </c>
      <c r="C7" s="3">
        <v>1781.8</v>
      </c>
      <c r="D7" s="3">
        <v>1856.4</v>
      </c>
      <c r="E7" s="3">
        <v>1693.9</v>
      </c>
      <c r="F7" s="3">
        <v>1659.1</v>
      </c>
      <c r="G7" s="3">
        <v>2678.7</v>
      </c>
      <c r="H7" s="3">
        <v>1810.1</v>
      </c>
      <c r="I7" s="3">
        <v>2430.6999999999998</v>
      </c>
      <c r="J7" s="3">
        <v>1928.5</v>
      </c>
      <c r="K7" s="3">
        <v>2336.6999999999998</v>
      </c>
      <c r="L7" s="3">
        <v>2089.6999999999998</v>
      </c>
    </row>
    <row r="8" spans="1:12" x14ac:dyDescent="0.3">
      <c r="A8" s="31" t="s">
        <v>8</v>
      </c>
      <c r="B8" s="3">
        <v>1349.900016784668</v>
      </c>
      <c r="C8" s="3">
        <v>1363.0000009536745</v>
      </c>
      <c r="D8" s="3">
        <v>1461.1000099182136</v>
      </c>
      <c r="E8" s="3">
        <v>1338.2499907612801</v>
      </c>
      <c r="F8" s="3">
        <v>1428.5499935746197</v>
      </c>
      <c r="G8" s="3">
        <v>2023.2999935150158</v>
      </c>
      <c r="H8" s="3">
        <v>1330.7999935150146</v>
      </c>
      <c r="I8" s="3">
        <v>1639.6500120162966</v>
      </c>
      <c r="J8" s="3">
        <v>1539.0500028133392</v>
      </c>
      <c r="K8" s="3">
        <v>1607.0500037670131</v>
      </c>
      <c r="L8" s="3">
        <v>1533.4285588264465</v>
      </c>
    </row>
    <row r="9" spans="1:12" x14ac:dyDescent="0.3">
      <c r="A9" s="31" t="s">
        <v>6</v>
      </c>
      <c r="B9" s="3">
        <v>1142.9000034332278</v>
      </c>
      <c r="C9" s="3">
        <v>1268.0000052452081</v>
      </c>
      <c r="D9" s="3">
        <v>1242.5999951362605</v>
      </c>
      <c r="E9" s="3">
        <v>1176.7499996200204</v>
      </c>
      <c r="F9" s="3">
        <v>1365.9499860405917</v>
      </c>
      <c r="G9" s="3">
        <v>1778.8999938964839</v>
      </c>
      <c r="H9" s="3">
        <v>1211.9999904632564</v>
      </c>
      <c r="I9" s="3">
        <v>1434.9999856948855</v>
      </c>
      <c r="J9" s="3">
        <v>1437.999993085861</v>
      </c>
      <c r="K9" s="3">
        <v>1377.0999813079825</v>
      </c>
      <c r="L9" s="3">
        <v>1350.7977700869237</v>
      </c>
    </row>
    <row r="10" spans="1:12" x14ac:dyDescent="0.3">
      <c r="A10" s="31" t="s">
        <v>7</v>
      </c>
      <c r="B10" s="3">
        <v>991.09999847411996</v>
      </c>
      <c r="C10" s="3">
        <v>1112.6000022888177</v>
      </c>
      <c r="D10" s="3">
        <v>1025.0000038146973</v>
      </c>
      <c r="E10" s="3">
        <v>1132.2249985337257</v>
      </c>
      <c r="F10" s="3">
        <v>1137.2500047571966</v>
      </c>
      <c r="G10" s="3">
        <v>1572.0999988317494</v>
      </c>
      <c r="H10" s="3">
        <v>1039.3999831378446</v>
      </c>
      <c r="I10" s="3">
        <v>1322.3999982476234</v>
      </c>
      <c r="J10" s="3">
        <v>1299.5999937057491</v>
      </c>
      <c r="K10" s="3">
        <v>1186.4000158309934</v>
      </c>
      <c r="L10" s="3">
        <v>1230.349999666214</v>
      </c>
    </row>
    <row r="11" spans="1:12" x14ac:dyDescent="0.3">
      <c r="A11" s="31" t="s">
        <v>3</v>
      </c>
      <c r="B11" s="3">
        <v>762.4</v>
      </c>
      <c r="C11" s="3">
        <v>824.3</v>
      </c>
      <c r="D11" s="3">
        <v>660.8</v>
      </c>
      <c r="E11" s="3">
        <v>1006.6</v>
      </c>
      <c r="F11" s="3">
        <v>907.5</v>
      </c>
      <c r="G11" s="3">
        <v>1311.6</v>
      </c>
      <c r="H11" s="3">
        <v>765.7</v>
      </c>
      <c r="I11" s="3">
        <v>964.3</v>
      </c>
      <c r="J11" s="3">
        <v>949.1</v>
      </c>
      <c r="K11" s="3">
        <v>921.1</v>
      </c>
      <c r="L11" s="3">
        <v>945.6</v>
      </c>
    </row>
    <row r="12" spans="1:12" x14ac:dyDescent="0.3">
      <c r="A12" s="31" t="s">
        <v>0</v>
      </c>
      <c r="B12" s="3">
        <v>1186.7</v>
      </c>
      <c r="C12" s="3">
        <v>1247.7</v>
      </c>
      <c r="D12" s="3">
        <v>1258.2</v>
      </c>
      <c r="E12" s="3">
        <v>1253</v>
      </c>
      <c r="F12" s="3">
        <v>1311.4</v>
      </c>
      <c r="G12" s="3">
        <v>1817.4</v>
      </c>
      <c r="H12" s="3">
        <v>1170.5</v>
      </c>
      <c r="I12" s="3">
        <v>1485.4</v>
      </c>
      <c r="J12" s="3">
        <v>1433</v>
      </c>
      <c r="K12" s="3">
        <v>1415.6</v>
      </c>
      <c r="L12" s="3">
        <v>1394.5</v>
      </c>
    </row>
    <row r="13" spans="1:12" x14ac:dyDescent="0.3">
      <c r="A13" s="31" t="s">
        <v>1</v>
      </c>
      <c r="B13" s="3">
        <v>262.60000000000002</v>
      </c>
      <c r="C13" s="3">
        <v>220.2</v>
      </c>
      <c r="D13" s="3">
        <v>287.7</v>
      </c>
      <c r="E13" s="3">
        <v>179.1</v>
      </c>
      <c r="F13" s="3">
        <v>212.4</v>
      </c>
      <c r="G13" s="3">
        <v>305.7</v>
      </c>
      <c r="H13" s="3">
        <v>250.7</v>
      </c>
      <c r="I13" s="3">
        <v>313.8</v>
      </c>
      <c r="J13" s="3">
        <v>240</v>
      </c>
      <c r="K13" s="3">
        <v>320.10000000000002</v>
      </c>
      <c r="L13" s="3">
        <v>242.8</v>
      </c>
    </row>
    <row r="14" spans="1:12" x14ac:dyDescent="0.3">
      <c r="A14" s="31" t="s">
        <v>4</v>
      </c>
      <c r="B14" s="3">
        <v>969.6</v>
      </c>
      <c r="C14" s="3">
        <v>957.5</v>
      </c>
      <c r="D14" s="3">
        <v>1195.6000000000001</v>
      </c>
      <c r="E14" s="3">
        <v>687.30000000000007</v>
      </c>
      <c r="F14" s="3">
        <v>751.59999999999991</v>
      </c>
      <c r="G14" s="3">
        <v>1367.1</v>
      </c>
      <c r="H14" s="3">
        <v>1044.3999999999999</v>
      </c>
      <c r="I14" s="3">
        <v>1466.3999999999999</v>
      </c>
      <c r="J14" s="3">
        <v>979.4</v>
      </c>
      <c r="K14" s="3">
        <v>1415.6</v>
      </c>
      <c r="L14" s="3">
        <v>1144.0999999999999</v>
      </c>
    </row>
    <row r="15" spans="1:12" x14ac:dyDescent="0.3">
      <c r="A15" s="31" t="s">
        <v>5</v>
      </c>
      <c r="B15" s="3">
        <v>0.6</v>
      </c>
      <c r="C15" s="3">
        <v>0.3</v>
      </c>
      <c r="D15" s="3">
        <v>-0.1</v>
      </c>
      <c r="E15" s="3">
        <v>0.9</v>
      </c>
      <c r="F15" s="3">
        <v>-0.2</v>
      </c>
      <c r="G15" s="3">
        <v>0.9</v>
      </c>
      <c r="H15" s="3">
        <v>0.3</v>
      </c>
      <c r="I15" s="3">
        <v>1</v>
      </c>
      <c r="J15" s="3">
        <v>0.2</v>
      </c>
      <c r="K15" s="3">
        <v>0.7</v>
      </c>
      <c r="L15" s="3">
        <v>0.7</v>
      </c>
    </row>
    <row r="16" spans="1:12" x14ac:dyDescent="0.3">
      <c r="A16" s="31" t="s">
        <v>2</v>
      </c>
      <c r="B16" s="3">
        <v>1732</v>
      </c>
      <c r="C16" s="3">
        <v>1781.8</v>
      </c>
      <c r="D16" s="3">
        <v>1856.4</v>
      </c>
      <c r="E16" s="3">
        <v>1693.9</v>
      </c>
      <c r="F16" s="3">
        <v>1659.1</v>
      </c>
      <c r="G16" s="3">
        <v>2678.7</v>
      </c>
      <c r="H16" s="3">
        <v>1810.1</v>
      </c>
      <c r="I16" s="3">
        <v>2430.6999999999998</v>
      </c>
      <c r="J16" s="3">
        <v>1928.5</v>
      </c>
      <c r="K16" s="3">
        <v>2336.6999999999998</v>
      </c>
      <c r="L16" s="3">
        <v>2089.6999999999998</v>
      </c>
    </row>
    <row r="17" spans="1:12" x14ac:dyDescent="0.3">
      <c r="A17" s="31" t="s">
        <v>8</v>
      </c>
      <c r="B17" s="3">
        <v>1349.900016784668</v>
      </c>
      <c r="C17" s="3">
        <v>1363.0000009536745</v>
      </c>
      <c r="D17" s="3">
        <v>1461.1000099182136</v>
      </c>
      <c r="E17" s="3">
        <v>1338.2499907612801</v>
      </c>
      <c r="F17" s="3">
        <v>1428.5499935746197</v>
      </c>
      <c r="G17" s="3">
        <v>2023.2999935150158</v>
      </c>
      <c r="H17" s="3">
        <v>1330.7999935150146</v>
      </c>
      <c r="I17" s="3">
        <v>1639.6500120162966</v>
      </c>
      <c r="J17" s="3">
        <v>1539.0500028133392</v>
      </c>
      <c r="K17" s="3">
        <v>1607.0500037670131</v>
      </c>
      <c r="L17" s="3">
        <v>1533.4285588264465</v>
      </c>
    </row>
    <row r="18" spans="1:12" x14ac:dyDescent="0.3">
      <c r="A18" s="31" t="s">
        <v>6</v>
      </c>
      <c r="B18" s="3">
        <v>1142.9000034332278</v>
      </c>
      <c r="C18" s="3">
        <v>1268.0000052452081</v>
      </c>
      <c r="D18" s="3">
        <v>1242.5999951362605</v>
      </c>
      <c r="E18" s="3">
        <v>1176.7499996200204</v>
      </c>
      <c r="F18" s="3">
        <v>1365.9499860405917</v>
      </c>
      <c r="G18" s="3">
        <v>1778.8999938964839</v>
      </c>
      <c r="H18" s="3">
        <v>1211.9999904632564</v>
      </c>
      <c r="I18" s="3">
        <v>1434.9999856948855</v>
      </c>
      <c r="J18" s="3">
        <v>1437.999993085861</v>
      </c>
      <c r="K18" s="3">
        <v>1377.0999813079825</v>
      </c>
      <c r="L18" s="3">
        <v>1350.7977700869237</v>
      </c>
    </row>
    <row r="19" spans="1:12" x14ac:dyDescent="0.3">
      <c r="A19" s="31" t="s">
        <v>7</v>
      </c>
      <c r="B19" s="3">
        <v>991.09999847411996</v>
      </c>
      <c r="C19" s="3">
        <v>1112.6000022888177</v>
      </c>
      <c r="D19" s="3">
        <v>1025.0000038146973</v>
      </c>
      <c r="E19" s="3">
        <v>1132.2249985337257</v>
      </c>
      <c r="F19" s="3">
        <v>1137.2500047571966</v>
      </c>
      <c r="G19" s="3">
        <v>1572.0999988317494</v>
      </c>
      <c r="H19" s="3">
        <v>1039.3999831378446</v>
      </c>
      <c r="I19" s="3">
        <v>1322.3999982476234</v>
      </c>
      <c r="J19" s="3">
        <v>1299.5999937057491</v>
      </c>
      <c r="K19" s="3">
        <v>1186.4000158309934</v>
      </c>
      <c r="L19" s="3">
        <v>1230.349999666214</v>
      </c>
    </row>
    <row r="20" spans="1:12" x14ac:dyDescent="0.3">
      <c r="A20" s="31" t="s">
        <v>3</v>
      </c>
      <c r="B20" s="3">
        <v>762.4</v>
      </c>
      <c r="C20" s="3">
        <v>824.3</v>
      </c>
      <c r="D20" s="3">
        <v>660.8</v>
      </c>
      <c r="E20" s="3">
        <v>1006.6</v>
      </c>
      <c r="F20" s="3">
        <v>907.5</v>
      </c>
      <c r="G20" s="3">
        <v>1311.6</v>
      </c>
      <c r="H20" s="3">
        <v>765.7</v>
      </c>
      <c r="I20" s="3">
        <v>964.3</v>
      </c>
      <c r="J20" s="3">
        <v>949.1</v>
      </c>
      <c r="K20" s="3">
        <v>921.1</v>
      </c>
      <c r="L20" s="3">
        <v>945.6</v>
      </c>
    </row>
    <row r="21" spans="1:12" x14ac:dyDescent="0.3">
      <c r="A21" s="33" t="s">
        <v>68</v>
      </c>
      <c r="B21" s="34">
        <f>B19-B20</f>
        <v>228.69999847411998</v>
      </c>
      <c r="C21" s="34">
        <f t="shared" ref="C21:L21" si="0">C19-C20</f>
        <v>288.30000228881772</v>
      </c>
      <c r="D21" s="34">
        <f t="shared" si="0"/>
        <v>364.20000381469731</v>
      </c>
      <c r="E21" s="34">
        <f t="shared" si="0"/>
        <v>125.62499853372572</v>
      </c>
      <c r="F21" s="34">
        <f t="shared" si="0"/>
        <v>229.75000475719662</v>
      </c>
      <c r="G21" s="34">
        <f t="shared" si="0"/>
        <v>260.49999883174951</v>
      </c>
      <c r="H21" s="34">
        <f t="shared" si="0"/>
        <v>273.69998313784458</v>
      </c>
      <c r="I21" s="34">
        <f t="shared" si="0"/>
        <v>358.09999824762349</v>
      </c>
      <c r="J21" s="34">
        <f t="shared" si="0"/>
        <v>350.49999370574903</v>
      </c>
      <c r="K21" s="34">
        <f t="shared" si="0"/>
        <v>265.3000158309934</v>
      </c>
      <c r="L21" s="34">
        <f t="shared" si="0"/>
        <v>284.74999966621397</v>
      </c>
    </row>
    <row r="22" spans="1:12" x14ac:dyDescent="0.3">
      <c r="A22" s="33" t="s">
        <v>69</v>
      </c>
      <c r="B22" s="34">
        <f t="shared" ref="B22:L22" si="1">B18-B19</f>
        <v>151.80000495910781</v>
      </c>
      <c r="C22" s="34">
        <f t="shared" si="1"/>
        <v>155.40000295639038</v>
      </c>
      <c r="D22" s="34">
        <f t="shared" si="1"/>
        <v>217.59999132156327</v>
      </c>
      <c r="E22" s="34">
        <f t="shared" si="1"/>
        <v>44.525001086294651</v>
      </c>
      <c r="F22" s="34">
        <f t="shared" si="1"/>
        <v>228.69998128339512</v>
      </c>
      <c r="G22" s="34">
        <f t="shared" si="1"/>
        <v>206.7999950647345</v>
      </c>
      <c r="H22" s="34">
        <f t="shared" si="1"/>
        <v>172.60000732541175</v>
      </c>
      <c r="I22" s="34">
        <f t="shared" si="1"/>
        <v>112.59998744726204</v>
      </c>
      <c r="J22" s="34">
        <f t="shared" si="1"/>
        <v>138.39999938011192</v>
      </c>
      <c r="K22" s="34">
        <f t="shared" si="1"/>
        <v>190.69996547698906</v>
      </c>
      <c r="L22" s="34">
        <f t="shared" si="1"/>
        <v>120.44777042070973</v>
      </c>
    </row>
    <row r="23" spans="1:12" x14ac:dyDescent="0.3">
      <c r="A23" s="33" t="s">
        <v>70</v>
      </c>
      <c r="B23" s="34">
        <f>B17-B18</f>
        <v>207.0000133514402</v>
      </c>
      <c r="C23" s="34">
        <f t="shared" ref="C23:L23" si="2">C17-C18</f>
        <v>94.999995708466486</v>
      </c>
      <c r="D23" s="34">
        <f t="shared" si="2"/>
        <v>218.50001478195304</v>
      </c>
      <c r="E23" s="34">
        <f t="shared" si="2"/>
        <v>161.49999114125967</v>
      </c>
      <c r="F23" s="34">
        <f t="shared" si="2"/>
        <v>62.600007534028009</v>
      </c>
      <c r="G23" s="34">
        <f t="shared" si="2"/>
        <v>244.39999961853187</v>
      </c>
      <c r="H23" s="34">
        <f t="shared" si="2"/>
        <v>118.80000305175827</v>
      </c>
      <c r="I23" s="34">
        <f t="shared" si="2"/>
        <v>204.65002632141113</v>
      </c>
      <c r="J23" s="34">
        <f t="shared" si="2"/>
        <v>101.05000972747825</v>
      </c>
      <c r="K23" s="34">
        <f t="shared" si="2"/>
        <v>229.95002245903061</v>
      </c>
      <c r="L23" s="34">
        <f t="shared" si="2"/>
        <v>182.63078873952281</v>
      </c>
    </row>
    <row r="24" spans="1:12" x14ac:dyDescent="0.3">
      <c r="A24" s="33" t="s">
        <v>71</v>
      </c>
      <c r="B24" s="34">
        <f>B16-B17</f>
        <v>382.09998321533203</v>
      </c>
      <c r="C24" s="34">
        <f t="shared" ref="C24:L24" si="3">C16-C17</f>
        <v>418.79999904632541</v>
      </c>
      <c r="D24" s="34">
        <f t="shared" si="3"/>
        <v>395.29999008178652</v>
      </c>
      <c r="E24" s="34">
        <f t="shared" si="3"/>
        <v>355.65000923872003</v>
      </c>
      <c r="F24" s="34">
        <f t="shared" si="3"/>
        <v>230.55000642538016</v>
      </c>
      <c r="G24" s="34">
        <f t="shared" si="3"/>
        <v>655.40000648498403</v>
      </c>
      <c r="H24" s="34">
        <f t="shared" si="3"/>
        <v>479.30000648498526</v>
      </c>
      <c r="I24" s="34">
        <f t="shared" si="3"/>
        <v>791.0499879837032</v>
      </c>
      <c r="J24" s="34">
        <f t="shared" si="3"/>
        <v>389.44999718666077</v>
      </c>
      <c r="K24" s="34">
        <f t="shared" si="3"/>
        <v>729.64999623298672</v>
      </c>
      <c r="L24" s="34">
        <f t="shared" si="3"/>
        <v>556.27144117355328</v>
      </c>
    </row>
    <row r="32" spans="1:12" ht="14.4" customHeight="1" x14ac:dyDescent="0.3"/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Statistics_Result</vt:lpstr>
      <vt:lpstr>Parameters_Model</vt:lpstr>
      <vt:lpstr>Month_boxplot</vt:lpstr>
      <vt:lpstr>Year_boxplot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Myrla de Souza Batista Vieira</dc:creator>
  <cp:lastModifiedBy>Myrla de Souza Batista Vieira</cp:lastModifiedBy>
  <dcterms:created xsi:type="dcterms:W3CDTF">2020-04-14T15:13:18Z</dcterms:created>
  <dcterms:modified xsi:type="dcterms:W3CDTF">2020-10-21T21:54:24Z</dcterms:modified>
</cp:coreProperties>
</file>