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leeds365-my.sharepoint.com/personal/bs22jeh_leeds_ac_uk/Documents/FR publication/"/>
    </mc:Choice>
  </mc:AlternateContent>
  <xr:revisionPtr revIDLastSave="0" documentId="8_{C0926778-FCA4-444C-9087-92948C3728A5}" xr6:coauthVersionLast="47" xr6:coauthVersionMax="47" xr10:uidLastSave="{00000000-0000-0000-0000-000000000000}"/>
  <bookViews>
    <workbookView xWindow="-110" yWindow="-110" windowWidth="19420" windowHeight="10300" xr2:uid="{79F3DEDD-2FC7-4E5E-AAF9-C9CB4873B52A}"/>
  </bookViews>
  <sheets>
    <sheet name="Read Me" sheetId="9" r:id="rId1"/>
    <sheet name="Temp_Match_CPUE" sheetId="7" r:id="rId2"/>
    <sheet name="Signal" sheetId="6" r:id="rId3"/>
    <sheet name="NCL" sheetId="5" r:id="rId4"/>
    <sheet name="CPUE by temperature " sheetId="4"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0" i="7" l="1"/>
  <c r="B11" i="7"/>
  <c r="D10" i="7"/>
  <c r="E10" i="7" s="1"/>
  <c r="C10" i="7"/>
  <c r="M12" i="5"/>
  <c r="N12" i="5" s="1"/>
  <c r="L12" i="5"/>
  <c r="M11" i="5"/>
  <c r="K11" i="5"/>
  <c r="M5" i="5"/>
  <c r="N5" i="5" s="1"/>
  <c r="L5" i="5"/>
  <c r="M3" i="5"/>
  <c r="L3" i="5"/>
  <c r="K3" i="5"/>
  <c r="M2" i="5"/>
  <c r="N2" i="5" s="1"/>
  <c r="K2" i="5"/>
  <c r="L2" i="5"/>
  <c r="I25" i="5"/>
  <c r="H25" i="5"/>
</calcChain>
</file>

<file path=xl/sharedStrings.xml><?xml version="1.0" encoding="utf-8"?>
<sst xmlns="http://schemas.openxmlformats.org/spreadsheetml/2006/main" count="332" uniqueCount="41">
  <si>
    <t>Date</t>
  </si>
  <si>
    <t>CPUE</t>
  </si>
  <si>
    <t>Species</t>
  </si>
  <si>
    <t>Location</t>
  </si>
  <si>
    <t>Temperature</t>
  </si>
  <si>
    <t>Method</t>
  </si>
  <si>
    <t>Trapping</t>
  </si>
  <si>
    <t>RUV</t>
  </si>
  <si>
    <t>Signal</t>
  </si>
  <si>
    <t>River Calder S1</t>
  </si>
  <si>
    <t>River Calder S4</t>
  </si>
  <si>
    <t>River Calder S6</t>
  </si>
  <si>
    <t>BRUV</t>
  </si>
  <si>
    <t>River Calder S9</t>
  </si>
  <si>
    <t>Narrow-claw</t>
  </si>
  <si>
    <t>Boshaw Whams</t>
  </si>
  <si>
    <t>Dean Dike</t>
  </si>
  <si>
    <t>SD</t>
  </si>
  <si>
    <t>SE</t>
  </si>
  <si>
    <t>Source</t>
  </si>
  <si>
    <t>NCL</t>
  </si>
  <si>
    <t>Mix</t>
  </si>
  <si>
    <t>Core</t>
  </si>
  <si>
    <t>Front</t>
  </si>
  <si>
    <t xml:space="preserve">CPUE  </t>
  </si>
  <si>
    <t>CPUE = (average based on all CPUE's within -/+ 1 degree of the condition temp)</t>
  </si>
  <si>
    <t>Temp</t>
  </si>
  <si>
    <t>Actual_Temp.Ave</t>
  </si>
  <si>
    <t>Sig</t>
  </si>
  <si>
    <t>8.74, 9.5</t>
  </si>
  <si>
    <t>12.5, 12.86</t>
  </si>
  <si>
    <t>Calder S1 and S6</t>
  </si>
  <si>
    <t>Calder S6 and S9</t>
  </si>
  <si>
    <t>Calder S9</t>
  </si>
  <si>
    <t>Core (Boshaw Whams)</t>
  </si>
  <si>
    <t>Front (Dean Dike)</t>
  </si>
  <si>
    <t xml:space="preserve">CPUE calculations based on trapping data (not remote underwater video (RUV) or baited RUV (BRUV), because only trapping data was available across all comparisons. Exact matches were not possible so averages were taken of any temperatures within +- 1 degree of the desire temperature condition. If no temperatures were within this range, the value for the nearest temperature was selected. </t>
  </si>
  <si>
    <r>
      <rPr>
        <b/>
        <sz val="11"/>
        <color theme="1"/>
        <rFont val="Calibri"/>
        <family val="2"/>
        <scheme val="minor"/>
      </rPr>
      <t>Signal</t>
    </r>
    <r>
      <rPr>
        <sz val="11"/>
        <color theme="1"/>
        <rFont val="Calibri"/>
        <family val="2"/>
        <scheme val="minor"/>
      </rPr>
      <t xml:space="preserve"> and </t>
    </r>
    <r>
      <rPr>
        <b/>
        <sz val="11"/>
        <color theme="1"/>
        <rFont val="Calibri"/>
        <family val="2"/>
        <scheme val="minor"/>
      </rPr>
      <t>NCL</t>
    </r>
    <r>
      <rPr>
        <sz val="11"/>
        <color theme="1"/>
        <rFont val="Calibri"/>
        <family val="2"/>
        <scheme val="minor"/>
      </rPr>
      <t xml:space="preserve"> contain signal (</t>
    </r>
    <r>
      <rPr>
        <i/>
        <sz val="11"/>
        <color theme="1"/>
        <rFont val="Calibri"/>
        <family val="2"/>
        <scheme val="minor"/>
      </rPr>
      <t>Pacifastacus leniusculus</t>
    </r>
    <r>
      <rPr>
        <sz val="11"/>
        <color theme="1"/>
        <rFont val="Calibri"/>
        <family val="2"/>
        <scheme val="minor"/>
      </rPr>
      <t>) and narrow-clawed crayfish (</t>
    </r>
    <r>
      <rPr>
        <i/>
        <sz val="11"/>
        <color theme="1"/>
        <rFont val="Calibri"/>
        <family val="2"/>
        <scheme val="minor"/>
      </rPr>
      <t>Pontastacus leptodactylus</t>
    </r>
    <r>
      <rPr>
        <sz val="11"/>
        <color theme="1"/>
        <rFont val="Calibri"/>
        <family val="2"/>
        <scheme val="minor"/>
      </rPr>
      <t xml:space="preserve">) data respectively. NCL contains a table use to calculate averages and SD's etc. See formulas in </t>
    </r>
    <r>
      <rPr>
        <b/>
        <sz val="11"/>
        <color theme="1"/>
        <rFont val="Calibri"/>
        <family val="2"/>
        <scheme val="minor"/>
      </rPr>
      <t>Temp_Match_CPUE</t>
    </r>
    <r>
      <rPr>
        <sz val="11"/>
        <color theme="1"/>
        <rFont val="Calibri"/>
        <family val="2"/>
        <scheme val="minor"/>
      </rPr>
      <t xml:space="preserve"> for formulas used for this for Signal crayfish.</t>
    </r>
  </si>
  <si>
    <r>
      <rPr>
        <b/>
        <sz val="11"/>
        <color theme="1"/>
        <rFont val="Calibri"/>
        <family val="2"/>
        <scheme val="minor"/>
      </rPr>
      <t>Temp_Match_CPUE</t>
    </r>
    <r>
      <rPr>
        <sz val="11"/>
        <color theme="1"/>
        <rFont val="Calibri"/>
        <family val="2"/>
        <scheme val="minor"/>
      </rPr>
      <t xml:space="preserve"> provides the values used in analysis (only core narrow-clawed crayfish population was used)</t>
    </r>
  </si>
  <si>
    <r>
      <rPr>
        <b/>
        <sz val="11"/>
        <color theme="1"/>
        <rFont val="Calibri"/>
        <family val="2"/>
        <scheme val="minor"/>
      </rPr>
      <t>CPUE</t>
    </r>
    <r>
      <rPr>
        <sz val="11"/>
        <color theme="1"/>
        <rFont val="Calibri"/>
        <family val="2"/>
        <scheme val="minor"/>
      </rPr>
      <t xml:space="preserve"> by temperature provides an ordered list of the CPUE's by temperature</t>
    </r>
  </si>
  <si>
    <t>Trapping and RUV data provided by Matthew Harwood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</si>
</sst>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3" x14ac:knownFonts="1">
    <font>
      <sz val="11"/>
      <color theme="1"/>
      <name val="Calibri"/>
      <family val="2"/>
      <scheme val="minor"/>
    </font>
    <font>
      <b/>
      <sz val="11"/>
      <color theme="1"/>
      <name val="Calibri"/>
      <family val="2"/>
      <scheme val="minor"/>
    </font>
    <font>
      <i/>
      <sz val="11"/>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rgb="FF92D050"/>
        <bgColor indexed="64"/>
      </patternFill>
    </fill>
  </fills>
  <borders count="6">
    <border>
      <left/>
      <right/>
      <top/>
      <bottom/>
      <diagonal/>
    </border>
    <border>
      <left style="thick">
        <color indexed="64"/>
      </left>
      <right style="thick">
        <color indexed="64"/>
      </right>
      <top style="thick">
        <color indexed="64"/>
      </top>
      <bottom style="thick">
        <color indexed="64"/>
      </bottom>
      <diagonal/>
    </border>
    <border>
      <left style="thick">
        <color indexed="64"/>
      </left>
      <right style="thick">
        <color indexed="64"/>
      </right>
      <top/>
      <bottom/>
      <diagonal/>
    </border>
    <border>
      <left style="thin">
        <color indexed="64"/>
      </left>
      <right style="thin">
        <color indexed="64"/>
      </right>
      <top style="thin">
        <color indexed="64"/>
      </top>
      <bottom style="thin">
        <color indexed="64"/>
      </bottom>
      <diagonal/>
    </border>
    <border>
      <left style="thick">
        <color indexed="64"/>
      </left>
      <right/>
      <top style="thick">
        <color indexed="64"/>
      </top>
      <bottom style="thick">
        <color indexed="64"/>
      </bottom>
      <diagonal/>
    </border>
    <border>
      <left style="thick">
        <color indexed="64"/>
      </left>
      <right style="thick">
        <color indexed="64"/>
      </right>
      <top style="thick">
        <color indexed="64"/>
      </top>
      <bottom/>
      <diagonal/>
    </border>
  </borders>
  <cellStyleXfs count="1">
    <xf numFmtId="0" fontId="0" fillId="0" borderId="0"/>
  </cellStyleXfs>
  <cellXfs count="28">
    <xf numFmtId="0" fontId="0" fillId="0" borderId="0" xfId="0"/>
    <xf numFmtId="0" fontId="1" fillId="0" borderId="0" xfId="0" applyFont="1"/>
    <xf numFmtId="14" fontId="0" fillId="0" borderId="0" xfId="0" applyNumberFormat="1" applyAlignment="1">
      <alignment horizontal="right"/>
    </xf>
    <xf numFmtId="164" fontId="0" fillId="0" borderId="0" xfId="0" applyNumberFormat="1"/>
    <xf numFmtId="2" fontId="0" fillId="0" borderId="0" xfId="0" applyNumberFormat="1"/>
    <xf numFmtId="14" fontId="0" fillId="0" borderId="0" xfId="0" applyNumberFormat="1"/>
    <xf numFmtId="14" fontId="0" fillId="0" borderId="0" xfId="0" applyNumberFormat="1" applyFill="1"/>
    <xf numFmtId="0" fontId="0" fillId="0" borderId="0" xfId="0" applyFill="1"/>
    <xf numFmtId="164" fontId="0" fillId="0" borderId="0" xfId="0" applyNumberFormat="1" applyFill="1"/>
    <xf numFmtId="2" fontId="0" fillId="0" borderId="0" xfId="0" applyNumberFormat="1" applyFill="1"/>
    <xf numFmtId="14" fontId="0" fillId="2" borderId="0" xfId="0" applyNumberFormat="1" applyFill="1" applyAlignment="1">
      <alignment horizontal="right"/>
    </xf>
    <xf numFmtId="0" fontId="0" fillId="2" borderId="0" xfId="0" applyFill="1"/>
    <xf numFmtId="164" fontId="0" fillId="2" borderId="0" xfId="0" applyNumberFormat="1" applyFill="1"/>
    <xf numFmtId="14" fontId="0" fillId="3" borderId="0" xfId="0" applyNumberFormat="1" applyFill="1" applyAlignment="1">
      <alignment horizontal="right"/>
    </xf>
    <xf numFmtId="0" fontId="0" fillId="3" borderId="0" xfId="0" applyFill="1"/>
    <xf numFmtId="2" fontId="0" fillId="3" borderId="0" xfId="0" applyNumberFormat="1" applyFill="1"/>
    <xf numFmtId="164" fontId="0" fillId="3" borderId="0" xfId="0" applyNumberFormat="1" applyFill="1"/>
    <xf numFmtId="0" fontId="1" fillId="0" borderId="0" xfId="0" applyFont="1" applyFill="1"/>
    <xf numFmtId="0" fontId="0" fillId="0" borderId="1" xfId="0" applyFill="1" applyBorder="1" applyAlignment="1">
      <alignment horizontal="center"/>
    </xf>
    <xf numFmtId="164" fontId="0" fillId="0" borderId="1" xfId="0" applyNumberFormat="1" applyFill="1" applyBorder="1" applyAlignment="1">
      <alignment horizontal="center"/>
    </xf>
    <xf numFmtId="2" fontId="0" fillId="0" borderId="1" xfId="0" applyNumberFormat="1" applyFill="1" applyBorder="1" applyAlignment="1">
      <alignment horizontal="center"/>
    </xf>
    <xf numFmtId="0" fontId="0" fillId="0" borderId="2" xfId="0" applyFill="1" applyBorder="1" applyAlignment="1">
      <alignment horizontal="center"/>
    </xf>
    <xf numFmtId="0" fontId="0" fillId="0" borderId="0" xfId="0" applyFill="1" applyBorder="1"/>
    <xf numFmtId="0" fontId="0" fillId="0" borderId="4" xfId="0" applyFill="1" applyBorder="1" applyAlignment="1">
      <alignment horizontal="center"/>
    </xf>
    <xf numFmtId="0" fontId="0" fillId="0" borderId="5" xfId="0" applyFill="1" applyBorder="1" applyAlignment="1">
      <alignment horizontal="center"/>
    </xf>
    <xf numFmtId="0" fontId="0" fillId="0" borderId="3" xfId="0" applyFill="1" applyBorder="1" applyAlignment="1">
      <alignment horizontal="center"/>
    </xf>
    <xf numFmtId="2" fontId="0" fillId="0" borderId="3" xfId="0" applyNumberFormat="1" applyFill="1" applyBorder="1"/>
    <xf numFmtId="0" fontId="0" fillId="0" borderId="3" xfId="0"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EA8C9F-CEE9-4333-872B-4DEC367B0537}">
  <dimension ref="A1:A5"/>
  <sheetViews>
    <sheetView tabSelected="1" workbookViewId="0">
      <selection activeCell="F12" sqref="F12"/>
    </sheetView>
  </sheetViews>
  <sheetFormatPr defaultRowHeight="14.5" x14ac:dyDescent="0.35"/>
  <sheetData>
    <row r="1" spans="1:1" x14ac:dyDescent="0.35">
      <c r="A1" t="s">
        <v>36</v>
      </c>
    </row>
    <row r="2" spans="1:1" x14ac:dyDescent="0.35">
      <c r="A2" t="s">
        <v>38</v>
      </c>
    </row>
    <row r="3" spans="1:1" x14ac:dyDescent="0.35">
      <c r="A3" t="s">
        <v>39</v>
      </c>
    </row>
    <row r="4" spans="1:1" x14ac:dyDescent="0.35">
      <c r="A4" t="s">
        <v>37</v>
      </c>
    </row>
    <row r="5" spans="1:1" x14ac:dyDescent="0.35">
      <c r="A5" t="s">
        <v>40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CF34F-415D-4970-842A-ABDE64F83EE3}">
  <dimension ref="A1:G12"/>
  <sheetViews>
    <sheetView workbookViewId="0">
      <selection activeCell="G14" sqref="G14"/>
    </sheetView>
  </sheetViews>
  <sheetFormatPr defaultRowHeight="14.5" x14ac:dyDescent="0.35"/>
  <sheetData>
    <row r="1" spans="1:7" x14ac:dyDescent="0.35">
      <c r="A1" s="17" t="s">
        <v>26</v>
      </c>
      <c r="B1" s="17" t="s">
        <v>27</v>
      </c>
      <c r="C1" s="17" t="s">
        <v>24</v>
      </c>
      <c r="D1" s="17" t="s">
        <v>17</v>
      </c>
      <c r="E1" s="17" t="s">
        <v>18</v>
      </c>
      <c r="F1" s="17" t="s">
        <v>2</v>
      </c>
      <c r="G1" s="17" t="s">
        <v>19</v>
      </c>
    </row>
    <row r="2" spans="1:7" x14ac:dyDescent="0.35">
      <c r="A2" s="7">
        <v>9</v>
      </c>
      <c r="B2" s="7" t="s">
        <v>29</v>
      </c>
      <c r="C2" s="7">
        <v>1.1326530612244898</v>
      </c>
      <c r="D2" s="7">
        <v>4.3292251909380512E-2</v>
      </c>
      <c r="E2" s="7">
        <v>3.0612244897959218E-2</v>
      </c>
      <c r="F2" s="7" t="s">
        <v>20</v>
      </c>
      <c r="G2" s="7" t="s">
        <v>34</v>
      </c>
    </row>
    <row r="3" spans="1:7" x14ac:dyDescent="0.35">
      <c r="A3" s="7">
        <v>12</v>
      </c>
      <c r="B3" s="7">
        <v>13.26</v>
      </c>
      <c r="C3" s="7">
        <v>0.95799999999999996</v>
      </c>
      <c r="D3" s="7">
        <v>0</v>
      </c>
      <c r="E3" s="7">
        <v>0</v>
      </c>
      <c r="F3" s="7" t="s">
        <v>20</v>
      </c>
      <c r="G3" s="7" t="s">
        <v>34</v>
      </c>
    </row>
    <row r="4" spans="1:7" x14ac:dyDescent="0.35">
      <c r="A4" s="7">
        <v>17</v>
      </c>
      <c r="B4" s="7">
        <v>15.1</v>
      </c>
      <c r="C4" s="7">
        <v>2.5310000000000001</v>
      </c>
      <c r="D4" s="7">
        <v>0</v>
      </c>
      <c r="E4" s="7">
        <v>0</v>
      </c>
      <c r="F4" s="7" t="s">
        <v>20</v>
      </c>
      <c r="G4" s="7" t="s">
        <v>34</v>
      </c>
    </row>
    <row r="5" spans="1:7" x14ac:dyDescent="0.35">
      <c r="A5" s="7">
        <v>22</v>
      </c>
      <c r="B5" s="7">
        <v>19.86</v>
      </c>
      <c r="C5" s="7">
        <v>0.44897959183673469</v>
      </c>
      <c r="D5" s="7">
        <v>0.1771321981808372</v>
      </c>
      <c r="E5" s="7">
        <v>8.8566099090418599E-2</v>
      </c>
      <c r="F5" s="7" t="s">
        <v>20</v>
      </c>
      <c r="G5" s="7" t="s">
        <v>34</v>
      </c>
    </row>
    <row r="6" spans="1:7" x14ac:dyDescent="0.35">
      <c r="A6" s="7">
        <v>9</v>
      </c>
      <c r="B6" s="7">
        <v>7.91</v>
      </c>
      <c r="C6" s="7">
        <v>0.66700000000000004</v>
      </c>
      <c r="D6" s="7">
        <v>0</v>
      </c>
      <c r="E6" s="7">
        <v>0</v>
      </c>
      <c r="F6" s="7" t="s">
        <v>20</v>
      </c>
      <c r="G6" s="7" t="s">
        <v>35</v>
      </c>
    </row>
    <row r="7" spans="1:7" x14ac:dyDescent="0.35">
      <c r="A7" s="7">
        <v>12</v>
      </c>
      <c r="B7" s="7" t="s">
        <v>30</v>
      </c>
      <c r="C7" s="7">
        <v>0.33300000000000002</v>
      </c>
      <c r="D7" s="7">
        <v>0</v>
      </c>
      <c r="E7" s="7">
        <v>0</v>
      </c>
      <c r="F7" s="7" t="s">
        <v>20</v>
      </c>
      <c r="G7" s="7" t="s">
        <v>35</v>
      </c>
    </row>
    <row r="8" spans="1:7" x14ac:dyDescent="0.35">
      <c r="A8" s="7">
        <v>17</v>
      </c>
      <c r="B8" s="7">
        <v>14.92</v>
      </c>
      <c r="C8" s="7">
        <v>0.44433333333333341</v>
      </c>
      <c r="D8" s="7">
        <v>0.19283498990933504</v>
      </c>
      <c r="E8" s="7">
        <v>0.11133333333333335</v>
      </c>
      <c r="F8" s="7" t="s">
        <v>20</v>
      </c>
      <c r="G8" s="7" t="s">
        <v>35</v>
      </c>
    </row>
    <row r="9" spans="1:7" x14ac:dyDescent="0.35">
      <c r="A9" s="7">
        <v>22</v>
      </c>
      <c r="B9" s="7">
        <v>14.92</v>
      </c>
      <c r="C9" s="7">
        <v>0.44433333333333341</v>
      </c>
      <c r="D9" s="7">
        <v>0.19283498990933504</v>
      </c>
      <c r="E9" s="7">
        <v>0.11133333333333335</v>
      </c>
      <c r="F9" s="7" t="s">
        <v>20</v>
      </c>
      <c r="G9" s="7" t="s">
        <v>35</v>
      </c>
    </row>
    <row r="10" spans="1:7" x14ac:dyDescent="0.35">
      <c r="A10" s="7">
        <v>12</v>
      </c>
      <c r="B10" s="9">
        <f>AVERAGE(Signal!F2, Signal!F5)</f>
        <v>12.574999999999999</v>
      </c>
      <c r="C10" s="7">
        <f>AVERAGE(Signal!E2,Signal!E5)</f>
        <v>0.93299999999999994</v>
      </c>
      <c r="D10" s="7">
        <f>_xlfn.STDEV.S(Signal!E2,Signal!E5)</f>
        <v>0.84852813742385713</v>
      </c>
      <c r="E10" s="7">
        <f>D10/SQRT(2)</f>
        <v>0.6</v>
      </c>
      <c r="F10" s="7" t="s">
        <v>28</v>
      </c>
      <c r="G10" s="7" t="s">
        <v>31</v>
      </c>
    </row>
    <row r="11" spans="1:7" x14ac:dyDescent="0.35">
      <c r="A11" s="7">
        <v>17</v>
      </c>
      <c r="B11" s="7">
        <f>AVERAGE(Signal!F15, Signal!F13)</f>
        <v>16.785</v>
      </c>
      <c r="C11" s="7">
        <v>0.16700000000000001</v>
      </c>
      <c r="D11" s="7">
        <v>0</v>
      </c>
      <c r="E11" s="7">
        <v>0</v>
      </c>
      <c r="F11" s="7" t="s">
        <v>28</v>
      </c>
      <c r="G11" s="7" t="s">
        <v>32</v>
      </c>
    </row>
    <row r="12" spans="1:7" x14ac:dyDescent="0.35">
      <c r="A12" s="7">
        <v>22</v>
      </c>
      <c r="B12" s="7">
        <v>17.12</v>
      </c>
      <c r="C12" s="7">
        <v>0.16700000000000001</v>
      </c>
      <c r="D12" s="7">
        <v>0</v>
      </c>
      <c r="E12" s="7">
        <v>0</v>
      </c>
      <c r="F12" s="7" t="s">
        <v>28</v>
      </c>
      <c r="G12" s="7" t="s">
        <v>33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9F4C6-5EF3-455D-8025-A243F46B1221}">
  <dimension ref="A1:F15"/>
  <sheetViews>
    <sheetView workbookViewId="0">
      <selection activeCell="H11" sqref="H11"/>
    </sheetView>
  </sheetViews>
  <sheetFormatPr defaultRowHeight="14.5" x14ac:dyDescent="0.35"/>
  <cols>
    <col min="1" max="1" width="14.453125" customWidth="1"/>
    <col min="4" max="4" width="12.90625" customWidth="1"/>
    <col min="10" max="10" width="17.1796875" customWidth="1"/>
  </cols>
  <sheetData>
    <row r="1" spans="1:6" s="1" customFormat="1" x14ac:dyDescent="0.35">
      <c r="A1" s="1" t="s">
        <v>0</v>
      </c>
      <c r="B1" s="1" t="s">
        <v>5</v>
      </c>
      <c r="C1" s="1" t="s">
        <v>2</v>
      </c>
      <c r="D1" s="1" t="s">
        <v>3</v>
      </c>
      <c r="E1" s="1" t="s">
        <v>1</v>
      </c>
      <c r="F1" s="1" t="s">
        <v>4</v>
      </c>
    </row>
    <row r="2" spans="1:6" s="14" customFormat="1" x14ac:dyDescent="0.35">
      <c r="A2" s="13">
        <v>45190</v>
      </c>
      <c r="B2" s="14" t="s">
        <v>6</v>
      </c>
      <c r="C2" s="14" t="s">
        <v>8</v>
      </c>
      <c r="D2" s="14" t="s">
        <v>9</v>
      </c>
      <c r="E2" s="14">
        <v>1.5329999999999999</v>
      </c>
      <c r="F2" s="14">
        <v>12.55</v>
      </c>
    </row>
    <row r="3" spans="1:6" x14ac:dyDescent="0.35">
      <c r="A3" s="2">
        <v>45190</v>
      </c>
      <c r="B3" t="s">
        <v>7</v>
      </c>
      <c r="C3" t="s">
        <v>8</v>
      </c>
      <c r="D3" t="s">
        <v>9</v>
      </c>
      <c r="E3" s="3">
        <v>1</v>
      </c>
      <c r="F3">
        <v>12.55</v>
      </c>
    </row>
    <row r="4" spans="1:6" s="14" customFormat="1" x14ac:dyDescent="0.35">
      <c r="A4" s="13">
        <v>45194</v>
      </c>
      <c r="B4" s="14" t="s">
        <v>6</v>
      </c>
      <c r="C4" s="14" t="s">
        <v>8</v>
      </c>
      <c r="D4" s="14" t="s">
        <v>10</v>
      </c>
      <c r="E4" s="14">
        <v>0.13300000000000001</v>
      </c>
      <c r="F4" s="14">
        <v>13.06</v>
      </c>
    </row>
    <row r="5" spans="1:6" s="14" customFormat="1" x14ac:dyDescent="0.35">
      <c r="A5" s="13">
        <v>45195</v>
      </c>
      <c r="B5" s="14" t="s">
        <v>6</v>
      </c>
      <c r="C5" s="14" t="s">
        <v>8</v>
      </c>
      <c r="D5" s="14" t="s">
        <v>11</v>
      </c>
      <c r="E5" s="14">
        <v>0.33300000000000002</v>
      </c>
      <c r="F5" s="15">
        <v>12.6</v>
      </c>
    </row>
    <row r="6" spans="1:6" x14ac:dyDescent="0.35">
      <c r="A6" s="2">
        <v>45195</v>
      </c>
      <c r="B6" t="s">
        <v>7</v>
      </c>
      <c r="C6" t="s">
        <v>8</v>
      </c>
      <c r="D6" t="s">
        <v>11</v>
      </c>
      <c r="E6" s="3">
        <v>1</v>
      </c>
      <c r="F6" s="4">
        <v>12.6</v>
      </c>
    </row>
    <row r="7" spans="1:6" x14ac:dyDescent="0.35">
      <c r="A7" s="2">
        <v>45195</v>
      </c>
      <c r="B7" t="s">
        <v>12</v>
      </c>
      <c r="C7" t="s">
        <v>8</v>
      </c>
      <c r="D7" t="s">
        <v>11</v>
      </c>
      <c r="E7" s="3">
        <v>2</v>
      </c>
      <c r="F7" s="4">
        <v>12.6</v>
      </c>
    </row>
    <row r="8" spans="1:6" s="14" customFormat="1" x14ac:dyDescent="0.35">
      <c r="A8" s="13">
        <v>45197</v>
      </c>
      <c r="B8" s="14" t="s">
        <v>6</v>
      </c>
      <c r="C8" s="14" t="s">
        <v>8</v>
      </c>
      <c r="D8" s="14" t="s">
        <v>13</v>
      </c>
      <c r="E8" s="16">
        <v>0.33300000000000002</v>
      </c>
      <c r="F8" s="14">
        <v>13.16</v>
      </c>
    </row>
    <row r="9" spans="1:6" s="14" customFormat="1" x14ac:dyDescent="0.35">
      <c r="A9" s="13">
        <v>45498</v>
      </c>
      <c r="B9" s="14" t="s">
        <v>6</v>
      </c>
      <c r="C9" s="14" t="s">
        <v>8</v>
      </c>
      <c r="D9" s="14" t="s">
        <v>9</v>
      </c>
      <c r="E9" s="16">
        <v>1.667</v>
      </c>
      <c r="F9" s="15">
        <v>14.3</v>
      </c>
    </row>
    <row r="10" spans="1:6" x14ac:dyDescent="0.35">
      <c r="A10" s="2">
        <v>45498</v>
      </c>
      <c r="B10" t="s">
        <v>7</v>
      </c>
      <c r="C10" t="s">
        <v>8</v>
      </c>
      <c r="D10" t="s">
        <v>9</v>
      </c>
      <c r="E10" s="3">
        <v>1</v>
      </c>
      <c r="F10" s="4">
        <v>14.3</v>
      </c>
    </row>
    <row r="11" spans="1:6" x14ac:dyDescent="0.35">
      <c r="A11" s="2">
        <v>45498</v>
      </c>
      <c r="B11" t="s">
        <v>12</v>
      </c>
      <c r="C11" t="s">
        <v>8</v>
      </c>
      <c r="D11" t="s">
        <v>9</v>
      </c>
      <c r="E11" s="3">
        <v>5</v>
      </c>
      <c r="F11" s="4">
        <v>14.3</v>
      </c>
    </row>
    <row r="12" spans="1:6" s="14" customFormat="1" x14ac:dyDescent="0.35">
      <c r="A12" s="13">
        <v>45504</v>
      </c>
      <c r="B12" s="14" t="s">
        <v>6</v>
      </c>
      <c r="C12" s="14" t="s">
        <v>8</v>
      </c>
      <c r="D12" s="14" t="s">
        <v>10</v>
      </c>
      <c r="E12" s="16">
        <v>0.16700000000000001</v>
      </c>
      <c r="F12" s="14">
        <v>15.91</v>
      </c>
    </row>
    <row r="13" spans="1:6" s="14" customFormat="1" x14ac:dyDescent="0.35">
      <c r="A13" s="13">
        <v>45503</v>
      </c>
      <c r="B13" s="14" t="s">
        <v>6</v>
      </c>
      <c r="C13" s="14" t="s">
        <v>8</v>
      </c>
      <c r="D13" s="14" t="s">
        <v>11</v>
      </c>
      <c r="E13" s="16">
        <v>0.16700000000000001</v>
      </c>
      <c r="F13" s="14">
        <v>16.45</v>
      </c>
    </row>
    <row r="14" spans="1:6" x14ac:dyDescent="0.35">
      <c r="A14" s="2">
        <v>45503</v>
      </c>
      <c r="B14" t="s">
        <v>12</v>
      </c>
      <c r="C14" t="s">
        <v>8</v>
      </c>
      <c r="D14" t="s">
        <v>11</v>
      </c>
      <c r="E14" s="3">
        <v>1</v>
      </c>
      <c r="F14">
        <v>16.45</v>
      </c>
    </row>
    <row r="15" spans="1:6" s="14" customFormat="1" x14ac:dyDescent="0.35">
      <c r="A15" s="13">
        <v>45505</v>
      </c>
      <c r="B15" s="14" t="s">
        <v>6</v>
      </c>
      <c r="C15" s="14" t="s">
        <v>8</v>
      </c>
      <c r="D15" s="14" t="s">
        <v>13</v>
      </c>
      <c r="E15" s="16">
        <v>0.16700000000000001</v>
      </c>
      <c r="F15" s="14">
        <v>17.12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E9A5E-E417-4371-A6BF-5680EC5ABD3C}">
  <dimension ref="A1:R28"/>
  <sheetViews>
    <sheetView workbookViewId="0">
      <selection activeCell="H8" sqref="H8"/>
    </sheetView>
  </sheetViews>
  <sheetFormatPr defaultRowHeight="14.5" x14ac:dyDescent="0.35"/>
  <cols>
    <col min="1" max="1" width="14.08984375" style="7" customWidth="1"/>
    <col min="2" max="9" width="8.7265625" style="7"/>
    <col min="10" max="11" width="20" style="7" customWidth="1"/>
    <col min="12" max="12" width="11.26953125" style="7" customWidth="1"/>
    <col min="13" max="16384" width="8.7265625" style="7"/>
  </cols>
  <sheetData>
    <row r="1" spans="1:18" ht="15.5" thickTop="1" thickBot="1" x14ac:dyDescent="0.4">
      <c r="A1" s="17" t="s">
        <v>0</v>
      </c>
      <c r="B1" s="17" t="s">
        <v>5</v>
      </c>
      <c r="C1" s="17" t="s">
        <v>2</v>
      </c>
      <c r="D1" s="17" t="s">
        <v>3</v>
      </c>
      <c r="E1" s="17" t="s">
        <v>1</v>
      </c>
      <c r="F1" s="17" t="s">
        <v>4</v>
      </c>
      <c r="J1" s="18" t="s">
        <v>26</v>
      </c>
      <c r="K1" s="18" t="s">
        <v>27</v>
      </c>
      <c r="L1" s="18" t="s">
        <v>24</v>
      </c>
      <c r="M1" s="18" t="s">
        <v>17</v>
      </c>
      <c r="N1" s="18" t="s">
        <v>18</v>
      </c>
      <c r="O1" s="21" t="s">
        <v>2</v>
      </c>
      <c r="P1" s="21" t="s">
        <v>19</v>
      </c>
    </row>
    <row r="2" spans="1:18" ht="15.5" thickTop="1" thickBot="1" x14ac:dyDescent="0.4">
      <c r="A2" s="6">
        <v>45308</v>
      </c>
      <c r="B2" s="7" t="s">
        <v>6</v>
      </c>
      <c r="C2" s="7" t="s">
        <v>14</v>
      </c>
      <c r="D2" s="7" t="s">
        <v>15</v>
      </c>
      <c r="E2" s="8">
        <v>2.0408163265306121E-2</v>
      </c>
      <c r="F2" s="9">
        <v>2</v>
      </c>
      <c r="J2" s="18">
        <v>9</v>
      </c>
      <c r="K2" s="19">
        <f>AVERAGE(F11:F12)</f>
        <v>9.120000000000001</v>
      </c>
      <c r="L2" s="19">
        <f>AVERAGE(E11:E12)</f>
        <v>1.1326530612244898</v>
      </c>
      <c r="M2" s="18">
        <f>_xlfn.STDEV.S(E11:E12)</f>
        <v>4.3292251909380512E-2</v>
      </c>
      <c r="N2" s="18">
        <f>M2/SQRT(2)</f>
        <v>3.0612244897959218E-2</v>
      </c>
      <c r="O2" s="7" t="s">
        <v>20</v>
      </c>
      <c r="P2" s="7" t="s">
        <v>21</v>
      </c>
      <c r="R2" s="7" t="s">
        <v>25</v>
      </c>
    </row>
    <row r="3" spans="1:18" ht="15.5" thickTop="1" thickBot="1" x14ac:dyDescent="0.4">
      <c r="A3" s="6">
        <v>44987</v>
      </c>
      <c r="B3" s="7" t="s">
        <v>6</v>
      </c>
      <c r="C3" s="7" t="s">
        <v>14</v>
      </c>
      <c r="D3" s="7" t="s">
        <v>15</v>
      </c>
      <c r="E3" s="8">
        <v>1.0816326530612246</v>
      </c>
      <c r="F3" s="9">
        <v>5.6</v>
      </c>
      <c r="J3" s="18">
        <v>12</v>
      </c>
      <c r="K3" s="20">
        <f>AVERAGE(F13:F14)</f>
        <v>12.68</v>
      </c>
      <c r="L3" s="18">
        <f>AVERAGE(E13:E14)</f>
        <v>0.33300000000000002</v>
      </c>
      <c r="M3" s="18">
        <f>_xlfn.STDEV.S(E13:E14)</f>
        <v>0</v>
      </c>
      <c r="N3" s="18">
        <v>0</v>
      </c>
      <c r="O3" s="7" t="s">
        <v>20</v>
      </c>
      <c r="P3" s="7" t="s">
        <v>21</v>
      </c>
    </row>
    <row r="4" spans="1:18" ht="15.5" thickTop="1" thickBot="1" x14ac:dyDescent="0.4">
      <c r="A4" s="6">
        <v>45016</v>
      </c>
      <c r="B4" s="7" t="s">
        <v>6</v>
      </c>
      <c r="C4" s="7" t="s">
        <v>14</v>
      </c>
      <c r="D4" s="7" t="s">
        <v>15</v>
      </c>
      <c r="E4" s="8">
        <v>3.1020408163265305</v>
      </c>
      <c r="F4" s="7">
        <v>5.78</v>
      </c>
      <c r="J4" s="18">
        <v>17</v>
      </c>
      <c r="K4" s="18">
        <v>15.1</v>
      </c>
      <c r="L4" s="18">
        <v>2.5310000000000001</v>
      </c>
      <c r="M4" s="18">
        <v>0</v>
      </c>
      <c r="N4" s="18">
        <v>0</v>
      </c>
      <c r="O4" s="7" t="s">
        <v>20</v>
      </c>
      <c r="P4" s="7" t="s">
        <v>21</v>
      </c>
    </row>
    <row r="5" spans="1:18" ht="15.5" thickTop="1" thickBot="1" x14ac:dyDescent="0.4">
      <c r="A5" s="6">
        <v>45338</v>
      </c>
      <c r="B5" s="7" t="s">
        <v>6</v>
      </c>
      <c r="C5" s="7" t="s">
        <v>14</v>
      </c>
      <c r="D5" s="7" t="s">
        <v>15</v>
      </c>
      <c r="E5" s="8">
        <v>1.3061224489795917</v>
      </c>
      <c r="F5" s="9">
        <v>6.4</v>
      </c>
      <c r="J5" s="18">
        <v>22</v>
      </c>
      <c r="K5" s="18">
        <v>19.86</v>
      </c>
      <c r="L5" s="19">
        <f>AVERAGE(E25:E28)</f>
        <v>0.44897959183673469</v>
      </c>
      <c r="M5" s="18">
        <f>_xlfn.STDEV.S(E25:E28)</f>
        <v>0.1771321981808372</v>
      </c>
      <c r="N5" s="18">
        <f>M5/SQRT(4)</f>
        <v>8.8566099090418599E-2</v>
      </c>
      <c r="O5" s="22" t="s">
        <v>20</v>
      </c>
      <c r="P5" s="22" t="s">
        <v>21</v>
      </c>
    </row>
    <row r="6" spans="1:18" ht="15.5" thickTop="1" thickBot="1" x14ac:dyDescent="0.4">
      <c r="A6" s="6">
        <v>45045</v>
      </c>
      <c r="B6" s="7" t="s">
        <v>6</v>
      </c>
      <c r="C6" s="7" t="s">
        <v>14</v>
      </c>
      <c r="D6" s="7" t="s">
        <v>15</v>
      </c>
      <c r="E6" s="8">
        <v>0.30612244897959184</v>
      </c>
      <c r="F6" s="7">
        <v>7.21</v>
      </c>
      <c r="J6" s="18">
        <v>9</v>
      </c>
      <c r="K6" s="18">
        <v>9.120000000000001</v>
      </c>
      <c r="L6" s="18">
        <v>1.1326530612244898</v>
      </c>
      <c r="M6" s="18">
        <v>4.3292251909380512E-2</v>
      </c>
      <c r="N6" s="18">
        <v>3.0612244897959218E-2</v>
      </c>
      <c r="O6" s="7" t="s">
        <v>20</v>
      </c>
      <c r="P6" s="7" t="s">
        <v>22</v>
      </c>
    </row>
    <row r="7" spans="1:18" ht="15.5" thickTop="1" thickBot="1" x14ac:dyDescent="0.4">
      <c r="A7" s="6">
        <v>45072</v>
      </c>
      <c r="B7" s="7" t="s">
        <v>6</v>
      </c>
      <c r="C7" s="7" t="s">
        <v>14</v>
      </c>
      <c r="D7" s="7" t="s">
        <v>15</v>
      </c>
      <c r="E7" s="8">
        <v>0.55102040816326525</v>
      </c>
      <c r="F7" s="7">
        <v>7.45</v>
      </c>
      <c r="J7" s="18">
        <v>12</v>
      </c>
      <c r="K7" s="18">
        <v>13.26</v>
      </c>
      <c r="L7" s="18">
        <v>0.95799999999999996</v>
      </c>
      <c r="M7" s="18">
        <v>0</v>
      </c>
      <c r="N7" s="18">
        <v>0</v>
      </c>
      <c r="O7" s="7" t="s">
        <v>20</v>
      </c>
      <c r="P7" s="7" t="s">
        <v>22</v>
      </c>
    </row>
    <row r="8" spans="1:18" ht="15.5" thickTop="1" thickBot="1" x14ac:dyDescent="0.4">
      <c r="A8" s="6">
        <v>45231</v>
      </c>
      <c r="B8" s="7" t="s">
        <v>6</v>
      </c>
      <c r="C8" s="7" t="s">
        <v>14</v>
      </c>
      <c r="D8" s="7" t="s">
        <v>15</v>
      </c>
      <c r="E8" s="8">
        <v>1.8979591836734695</v>
      </c>
      <c r="F8" s="7">
        <v>7.65</v>
      </c>
      <c r="J8" s="18">
        <v>17</v>
      </c>
      <c r="K8" s="18">
        <v>15.1</v>
      </c>
      <c r="L8" s="18">
        <v>2.5310000000000001</v>
      </c>
      <c r="M8" s="18">
        <v>0</v>
      </c>
      <c r="N8" s="18">
        <v>0</v>
      </c>
      <c r="O8" s="7" t="s">
        <v>20</v>
      </c>
      <c r="P8" s="7" t="s">
        <v>22</v>
      </c>
    </row>
    <row r="9" spans="1:18" ht="15.5" thickTop="1" thickBot="1" x14ac:dyDescent="0.4">
      <c r="A9" s="6">
        <v>45212</v>
      </c>
      <c r="B9" s="7" t="s">
        <v>6</v>
      </c>
      <c r="C9" s="7" t="s">
        <v>14</v>
      </c>
      <c r="D9" s="7" t="s">
        <v>15</v>
      </c>
      <c r="E9" s="8">
        <v>1.3877551020408163</v>
      </c>
      <c r="F9" s="9">
        <v>7.85</v>
      </c>
      <c r="J9" s="18">
        <v>22</v>
      </c>
      <c r="K9" s="24">
        <v>19.86</v>
      </c>
      <c r="L9" s="24">
        <v>0.44897959183673469</v>
      </c>
      <c r="M9" s="24">
        <v>0.1771321981808372</v>
      </c>
      <c r="N9" s="24">
        <v>8.8566099090418599E-2</v>
      </c>
      <c r="O9" s="7" t="s">
        <v>20</v>
      </c>
      <c r="P9" s="7" t="s">
        <v>22</v>
      </c>
    </row>
    <row r="10" spans="1:18" ht="15.5" thickTop="1" thickBot="1" x14ac:dyDescent="0.4">
      <c r="A10" s="6">
        <v>45482</v>
      </c>
      <c r="B10" s="7" t="s">
        <v>6</v>
      </c>
      <c r="C10" s="7" t="s">
        <v>14</v>
      </c>
      <c r="D10" s="7" t="s">
        <v>16</v>
      </c>
      <c r="E10" s="7">
        <v>0.66700000000000004</v>
      </c>
      <c r="F10" s="7">
        <v>7.91</v>
      </c>
      <c r="J10" s="23">
        <v>9</v>
      </c>
      <c r="K10" s="25">
        <v>12.5</v>
      </c>
      <c r="L10" s="25">
        <v>0.33300000000000002</v>
      </c>
      <c r="M10" s="25">
        <v>0</v>
      </c>
      <c r="N10" s="25">
        <v>0</v>
      </c>
      <c r="O10" s="7" t="s">
        <v>20</v>
      </c>
      <c r="P10" s="7" t="s">
        <v>23</v>
      </c>
    </row>
    <row r="11" spans="1:18" ht="15.5" thickTop="1" thickBot="1" x14ac:dyDescent="0.4">
      <c r="A11" s="6">
        <v>45170</v>
      </c>
      <c r="B11" s="7" t="s">
        <v>6</v>
      </c>
      <c r="C11" s="7" t="s">
        <v>14</v>
      </c>
      <c r="D11" s="7" t="s">
        <v>15</v>
      </c>
      <c r="E11" s="8">
        <v>1.1632653061224489</v>
      </c>
      <c r="F11" s="9">
        <v>8.74</v>
      </c>
      <c r="J11" s="23">
        <v>12</v>
      </c>
      <c r="K11" s="26">
        <f>AVERAGE(F13:F14)</f>
        <v>12.68</v>
      </c>
      <c r="L11" s="27">
        <v>0.33300000000000002</v>
      </c>
      <c r="M11" s="27">
        <f>_xlfn.STDEV.S(E13:E14)</f>
        <v>0</v>
      </c>
      <c r="N11" s="27">
        <v>0</v>
      </c>
      <c r="O11" s="7" t="s">
        <v>20</v>
      </c>
      <c r="P11" s="7" t="s">
        <v>23</v>
      </c>
    </row>
    <row r="12" spans="1:18" ht="15.5" thickTop="1" thickBot="1" x14ac:dyDescent="0.4">
      <c r="A12" s="6">
        <v>45107</v>
      </c>
      <c r="B12" s="7" t="s">
        <v>6</v>
      </c>
      <c r="C12" s="7" t="s">
        <v>14</v>
      </c>
      <c r="D12" s="7" t="s">
        <v>15</v>
      </c>
      <c r="E12" s="8">
        <v>1.1020408163265305</v>
      </c>
      <c r="F12" s="9">
        <v>9.5</v>
      </c>
      <c r="J12" s="23">
        <v>17</v>
      </c>
      <c r="K12" s="27">
        <v>14.92</v>
      </c>
      <c r="L12" s="27">
        <f>AVERAGE(E21:E23)</f>
        <v>0.44433333333333341</v>
      </c>
      <c r="M12" s="27">
        <f>_xlfn.STDEV.S(E21:E23)</f>
        <v>0.19283498990933504</v>
      </c>
      <c r="N12" s="27">
        <f>M12/SQRT(3)</f>
        <v>0.11133333333333335</v>
      </c>
      <c r="O12" s="7" t="s">
        <v>20</v>
      </c>
      <c r="P12" s="7" t="s">
        <v>23</v>
      </c>
    </row>
    <row r="13" spans="1:18" ht="15.5" thickTop="1" thickBot="1" x14ac:dyDescent="0.4">
      <c r="A13" s="6">
        <v>45524</v>
      </c>
      <c r="B13" s="7" t="s">
        <v>6</v>
      </c>
      <c r="C13" s="7" t="s">
        <v>14</v>
      </c>
      <c r="D13" s="7" t="s">
        <v>16</v>
      </c>
      <c r="E13" s="7">
        <v>0.33300000000000002</v>
      </c>
      <c r="F13" s="9">
        <v>12.5</v>
      </c>
      <c r="J13" s="23">
        <v>22</v>
      </c>
      <c r="K13" s="27">
        <v>14.92</v>
      </c>
      <c r="L13" s="27">
        <v>0.44433333333333341</v>
      </c>
      <c r="M13" s="27">
        <v>0.19283498990933504</v>
      </c>
      <c r="N13" s="27">
        <v>0.11133333333333335</v>
      </c>
      <c r="O13" s="7" t="s">
        <v>20</v>
      </c>
      <c r="P13" s="7" t="s">
        <v>23</v>
      </c>
    </row>
    <row r="14" spans="1:18" ht="15" thickTop="1" x14ac:dyDescent="0.35">
      <c r="A14" s="6">
        <v>45524</v>
      </c>
      <c r="B14" s="7" t="s">
        <v>6</v>
      </c>
      <c r="C14" s="7" t="s">
        <v>14</v>
      </c>
      <c r="D14" s="7" t="s">
        <v>16</v>
      </c>
      <c r="E14" s="7">
        <v>0.33300000000000002</v>
      </c>
      <c r="F14" s="7">
        <v>12.86</v>
      </c>
    </row>
    <row r="15" spans="1:18" x14ac:dyDescent="0.35">
      <c r="A15" s="6">
        <v>45524</v>
      </c>
      <c r="B15" s="7" t="s">
        <v>6</v>
      </c>
      <c r="C15" s="7" t="s">
        <v>14</v>
      </c>
      <c r="D15" s="7" t="s">
        <v>16</v>
      </c>
      <c r="E15" s="7">
        <v>0.33300000000000002</v>
      </c>
      <c r="F15" s="7">
        <v>13.06</v>
      </c>
    </row>
    <row r="16" spans="1:18" x14ac:dyDescent="0.35">
      <c r="A16" s="6">
        <v>44861</v>
      </c>
      <c r="B16" s="7" t="s">
        <v>6</v>
      </c>
      <c r="C16" s="7" t="s">
        <v>14</v>
      </c>
      <c r="D16" s="7" t="s">
        <v>15</v>
      </c>
      <c r="E16" s="8">
        <v>0.95833333333333337</v>
      </c>
      <c r="F16" s="7">
        <v>13.26</v>
      </c>
    </row>
    <row r="17" spans="1:9" x14ac:dyDescent="0.35">
      <c r="A17" s="6">
        <v>45120</v>
      </c>
      <c r="B17" s="7" t="s">
        <v>6</v>
      </c>
      <c r="C17" s="7" t="s">
        <v>14</v>
      </c>
      <c r="D17" s="7" t="s">
        <v>16</v>
      </c>
      <c r="E17" s="8">
        <v>0.33300000000000002</v>
      </c>
      <c r="F17" s="9">
        <v>13.5</v>
      </c>
    </row>
    <row r="18" spans="1:9" x14ac:dyDescent="0.35">
      <c r="A18" s="6">
        <v>45519</v>
      </c>
      <c r="B18" s="7" t="s">
        <v>6</v>
      </c>
      <c r="C18" s="7" t="s">
        <v>14</v>
      </c>
      <c r="D18" s="7" t="s">
        <v>15</v>
      </c>
      <c r="E18" s="8">
        <v>1.4550000000000001</v>
      </c>
      <c r="F18" s="7">
        <v>14.31</v>
      </c>
    </row>
    <row r="19" spans="1:9" x14ac:dyDescent="0.35">
      <c r="A19" s="6">
        <v>45518</v>
      </c>
      <c r="B19" s="7" t="s">
        <v>6</v>
      </c>
      <c r="C19" s="7" t="s">
        <v>14</v>
      </c>
      <c r="D19" s="7" t="s">
        <v>16</v>
      </c>
      <c r="E19" s="7">
        <v>0.33300000000000002</v>
      </c>
      <c r="F19" s="7">
        <v>14.38</v>
      </c>
    </row>
    <row r="20" spans="1:9" x14ac:dyDescent="0.35">
      <c r="A20" s="6">
        <v>45147</v>
      </c>
      <c r="B20" s="7" t="s">
        <v>12</v>
      </c>
      <c r="C20" s="7" t="s">
        <v>14</v>
      </c>
      <c r="D20" s="7" t="s">
        <v>16</v>
      </c>
      <c r="E20" s="8">
        <v>1</v>
      </c>
      <c r="F20" s="7">
        <v>14.92</v>
      </c>
    </row>
    <row r="21" spans="1:9" x14ac:dyDescent="0.35">
      <c r="A21" s="6">
        <v>45148</v>
      </c>
      <c r="B21" s="7" t="s">
        <v>6</v>
      </c>
      <c r="C21" s="7" t="s">
        <v>14</v>
      </c>
      <c r="D21" s="7" t="s">
        <v>16</v>
      </c>
      <c r="E21" s="7">
        <v>0.33300000000000002</v>
      </c>
      <c r="F21" s="7">
        <v>14.92</v>
      </c>
    </row>
    <row r="22" spans="1:9" x14ac:dyDescent="0.35">
      <c r="A22" s="6">
        <v>45148</v>
      </c>
      <c r="B22" s="7" t="s">
        <v>6</v>
      </c>
      <c r="C22" s="7" t="s">
        <v>14</v>
      </c>
      <c r="D22" s="7" t="s">
        <v>16</v>
      </c>
      <c r="E22" s="7">
        <v>0.33300000000000002</v>
      </c>
      <c r="F22" s="7">
        <v>14.92</v>
      </c>
    </row>
    <row r="23" spans="1:9" x14ac:dyDescent="0.35">
      <c r="A23" s="6">
        <v>45148</v>
      </c>
      <c r="B23" s="7" t="s">
        <v>6</v>
      </c>
      <c r="C23" s="7" t="s">
        <v>14</v>
      </c>
      <c r="D23" s="7" t="s">
        <v>16</v>
      </c>
      <c r="E23" s="7">
        <v>0.66700000000000004</v>
      </c>
      <c r="F23" s="7">
        <v>14.92</v>
      </c>
      <c r="H23" s="9"/>
    </row>
    <row r="24" spans="1:9" x14ac:dyDescent="0.35">
      <c r="A24" s="6">
        <v>45139</v>
      </c>
      <c r="B24" s="7" t="s">
        <v>6</v>
      </c>
      <c r="C24" s="7" t="s">
        <v>14</v>
      </c>
      <c r="D24" s="7" t="s">
        <v>15</v>
      </c>
      <c r="E24" s="8">
        <v>2.5306122448979593</v>
      </c>
      <c r="F24" s="9">
        <v>15.1</v>
      </c>
    </row>
    <row r="25" spans="1:9" x14ac:dyDescent="0.35">
      <c r="A25" s="6">
        <v>45468</v>
      </c>
      <c r="B25" s="7" t="s">
        <v>6</v>
      </c>
      <c r="C25" s="7" t="s">
        <v>14</v>
      </c>
      <c r="D25" s="7" t="s">
        <v>15</v>
      </c>
      <c r="E25" s="8">
        <v>0.2857142857142857</v>
      </c>
      <c r="F25" s="7">
        <v>19.86</v>
      </c>
      <c r="H25" s="8">
        <f>AVERAGE(E21:E23)</f>
        <v>0.44433333333333341</v>
      </c>
      <c r="I25" s="7">
        <f>_xlfn.STDEV.S(E21:E23)/SQRT(4)</f>
        <v>9.6417494954667518E-2</v>
      </c>
    </row>
    <row r="26" spans="1:9" x14ac:dyDescent="0.35">
      <c r="A26" s="6">
        <v>45469</v>
      </c>
      <c r="B26" s="7" t="s">
        <v>6</v>
      </c>
      <c r="C26" s="7" t="s">
        <v>14</v>
      </c>
      <c r="D26" s="7" t="s">
        <v>15</v>
      </c>
      <c r="E26" s="8">
        <v>0.30612244897959184</v>
      </c>
      <c r="F26" s="7">
        <v>19.86</v>
      </c>
    </row>
    <row r="27" spans="1:9" x14ac:dyDescent="0.35">
      <c r="A27" s="6">
        <v>45470</v>
      </c>
      <c r="B27" s="7" t="s">
        <v>6</v>
      </c>
      <c r="C27" s="7" t="s">
        <v>14</v>
      </c>
      <c r="D27" s="7" t="s">
        <v>15</v>
      </c>
      <c r="E27" s="8">
        <v>0.61224489795918369</v>
      </c>
      <c r="F27" s="7">
        <v>19.86</v>
      </c>
    </row>
    <row r="28" spans="1:9" x14ac:dyDescent="0.35">
      <c r="A28" s="6">
        <v>45471</v>
      </c>
      <c r="B28" s="7" t="s">
        <v>6</v>
      </c>
      <c r="C28" s="7" t="s">
        <v>14</v>
      </c>
      <c r="D28" s="7" t="s">
        <v>15</v>
      </c>
      <c r="E28" s="8">
        <v>0.59183673469387754</v>
      </c>
      <c r="F28" s="7">
        <v>19.86</v>
      </c>
    </row>
  </sheetData>
  <sortState xmlns:xlrd2="http://schemas.microsoft.com/office/spreadsheetml/2017/richdata2" ref="A2:F28">
    <sortCondition ref="F2:F28"/>
  </sortState>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64BC2-15E1-4C93-A299-A33DB0222C77}">
  <dimension ref="A1:H45"/>
  <sheetViews>
    <sheetView topLeftCell="A8" workbookViewId="0">
      <selection activeCell="H37" sqref="H37"/>
    </sheetView>
  </sheetViews>
  <sheetFormatPr defaultRowHeight="14.5" x14ac:dyDescent="0.35"/>
  <cols>
    <col min="1" max="1" width="14.453125" bestFit="1" customWidth="1"/>
    <col min="2" max="2" width="8.7265625" bestFit="1" customWidth="1"/>
    <col min="3" max="3" width="12.26953125" bestFit="1" customWidth="1"/>
    <col min="4" max="4" width="15" bestFit="1" customWidth="1"/>
    <col min="5" max="5" width="6.54296875" bestFit="1" customWidth="1"/>
    <col min="6" max="6" width="12.54296875" bestFit="1" customWidth="1"/>
    <col min="7" max="7" width="5.7265625" bestFit="1" customWidth="1"/>
    <col min="8" max="8" width="12.54296875" bestFit="1" customWidth="1"/>
  </cols>
  <sheetData>
    <row r="1" spans="1:8" s="1" customFormat="1" x14ac:dyDescent="0.35">
      <c r="A1" s="1" t="s">
        <v>0</v>
      </c>
      <c r="B1" s="1" t="s">
        <v>5</v>
      </c>
      <c r="C1" s="1" t="s">
        <v>2</v>
      </c>
      <c r="D1" s="1" t="s">
        <v>3</v>
      </c>
      <c r="E1" s="1" t="s">
        <v>1</v>
      </c>
      <c r="F1" s="1" t="s">
        <v>4</v>
      </c>
    </row>
    <row r="2" spans="1:8" x14ac:dyDescent="0.35">
      <c r="A2" s="5">
        <v>45308</v>
      </c>
      <c r="B2" t="s">
        <v>6</v>
      </c>
      <c r="C2" t="s">
        <v>14</v>
      </c>
      <c r="D2" t="s">
        <v>15</v>
      </c>
      <c r="E2" s="3">
        <v>2.0408163265306121E-2</v>
      </c>
      <c r="F2" s="4">
        <v>2</v>
      </c>
    </row>
    <row r="3" spans="1:8" x14ac:dyDescent="0.35">
      <c r="A3" s="5">
        <v>44987</v>
      </c>
      <c r="B3" t="s">
        <v>6</v>
      </c>
      <c r="C3" t="s">
        <v>14</v>
      </c>
      <c r="D3" t="s">
        <v>15</v>
      </c>
      <c r="E3" s="3">
        <v>1.0816326530612246</v>
      </c>
      <c r="F3" s="4">
        <v>5.6</v>
      </c>
    </row>
    <row r="4" spans="1:8" x14ac:dyDescent="0.35">
      <c r="A4" s="6">
        <v>45016</v>
      </c>
      <c r="B4" s="7" t="s">
        <v>6</v>
      </c>
      <c r="C4" s="7" t="s">
        <v>14</v>
      </c>
      <c r="D4" s="7" t="s">
        <v>15</v>
      </c>
      <c r="E4" s="8">
        <v>3.1020408163265305</v>
      </c>
      <c r="F4" s="7">
        <v>5.78</v>
      </c>
    </row>
    <row r="5" spans="1:8" x14ac:dyDescent="0.35">
      <c r="A5" s="5">
        <v>45338</v>
      </c>
      <c r="B5" t="s">
        <v>6</v>
      </c>
      <c r="C5" t="s">
        <v>14</v>
      </c>
      <c r="D5" t="s">
        <v>15</v>
      </c>
      <c r="E5" s="3">
        <v>1.3061224489795917</v>
      </c>
      <c r="F5" s="4">
        <v>6.4</v>
      </c>
      <c r="H5" s="4"/>
    </row>
    <row r="6" spans="1:8" x14ac:dyDescent="0.35">
      <c r="A6" s="5">
        <v>45045</v>
      </c>
      <c r="B6" t="s">
        <v>6</v>
      </c>
      <c r="C6" t="s">
        <v>14</v>
      </c>
      <c r="D6" t="s">
        <v>15</v>
      </c>
      <c r="E6" s="3">
        <v>0.30612244897959184</v>
      </c>
      <c r="F6">
        <v>7.21</v>
      </c>
    </row>
    <row r="7" spans="1:8" x14ac:dyDescent="0.35">
      <c r="A7" s="5">
        <v>45072</v>
      </c>
      <c r="B7" t="s">
        <v>6</v>
      </c>
      <c r="C7" t="s">
        <v>14</v>
      </c>
      <c r="D7" t="s">
        <v>15</v>
      </c>
      <c r="E7" s="3">
        <v>0.55102040816326525</v>
      </c>
      <c r="F7">
        <v>7.45</v>
      </c>
    </row>
    <row r="8" spans="1:8" x14ac:dyDescent="0.35">
      <c r="A8" s="6">
        <v>45231</v>
      </c>
      <c r="B8" s="7" t="s">
        <v>6</v>
      </c>
      <c r="C8" s="7" t="s">
        <v>14</v>
      </c>
      <c r="D8" s="7" t="s">
        <v>15</v>
      </c>
      <c r="E8" s="8">
        <v>1.8979591836734695</v>
      </c>
      <c r="F8" s="7">
        <v>7.65</v>
      </c>
    </row>
    <row r="9" spans="1:8" x14ac:dyDescent="0.35">
      <c r="A9" s="5">
        <v>45212</v>
      </c>
      <c r="B9" t="s">
        <v>6</v>
      </c>
      <c r="C9" t="s">
        <v>14</v>
      </c>
      <c r="D9" t="s">
        <v>15</v>
      </c>
      <c r="E9" s="3">
        <v>1.3877551020408163</v>
      </c>
      <c r="F9" s="4">
        <v>7.85</v>
      </c>
    </row>
    <row r="10" spans="1:8" x14ac:dyDescent="0.35">
      <c r="A10" s="5">
        <v>45482</v>
      </c>
      <c r="B10" t="s">
        <v>6</v>
      </c>
      <c r="C10" s="7" t="s">
        <v>14</v>
      </c>
      <c r="D10" s="7" t="s">
        <v>16</v>
      </c>
      <c r="E10" s="7">
        <v>0.66700000000000004</v>
      </c>
      <c r="F10" s="7">
        <v>7.91</v>
      </c>
    </row>
    <row r="11" spans="1:8" x14ac:dyDescent="0.35">
      <c r="A11" s="5">
        <v>45170</v>
      </c>
      <c r="B11" t="s">
        <v>6</v>
      </c>
      <c r="C11" t="s">
        <v>14</v>
      </c>
      <c r="D11" t="s">
        <v>15</v>
      </c>
      <c r="E11" s="3">
        <v>1.1632653061224489</v>
      </c>
      <c r="F11" s="4">
        <v>8.74</v>
      </c>
      <c r="H11" s="3"/>
    </row>
    <row r="12" spans="1:8" x14ac:dyDescent="0.35">
      <c r="A12" s="5">
        <v>45107</v>
      </c>
      <c r="B12" t="s">
        <v>6</v>
      </c>
      <c r="C12" t="s">
        <v>14</v>
      </c>
      <c r="D12" t="s">
        <v>15</v>
      </c>
      <c r="E12" s="3">
        <v>1.1020408163265305</v>
      </c>
      <c r="F12" s="4">
        <v>9.5</v>
      </c>
      <c r="H12" s="4"/>
    </row>
    <row r="13" spans="1:8" x14ac:dyDescent="0.35">
      <c r="A13" s="5">
        <v>45524</v>
      </c>
      <c r="B13" t="s">
        <v>6</v>
      </c>
      <c r="C13" s="7" t="s">
        <v>14</v>
      </c>
      <c r="D13" s="7" t="s">
        <v>16</v>
      </c>
      <c r="E13" s="7">
        <v>0.33300000000000002</v>
      </c>
      <c r="F13" s="9">
        <v>12.5</v>
      </c>
    </row>
    <row r="14" spans="1:8" x14ac:dyDescent="0.35">
      <c r="A14" s="2">
        <v>45190</v>
      </c>
      <c r="B14" t="s">
        <v>6</v>
      </c>
      <c r="C14" t="s">
        <v>8</v>
      </c>
      <c r="D14" t="s">
        <v>9</v>
      </c>
      <c r="E14">
        <v>1.5329999999999999</v>
      </c>
      <c r="F14">
        <v>12.55</v>
      </c>
    </row>
    <row r="15" spans="1:8" s="11" customFormat="1" x14ac:dyDescent="0.35">
      <c r="A15" s="2">
        <v>45190</v>
      </c>
      <c r="B15" t="s">
        <v>7</v>
      </c>
      <c r="C15" t="s">
        <v>8</v>
      </c>
      <c r="D15" t="s">
        <v>9</v>
      </c>
      <c r="E15" s="3">
        <v>1</v>
      </c>
      <c r="F15">
        <v>12.55</v>
      </c>
    </row>
    <row r="16" spans="1:8" s="7" customFormat="1" x14ac:dyDescent="0.35">
      <c r="A16" s="2">
        <v>45195</v>
      </c>
      <c r="B16" t="s">
        <v>6</v>
      </c>
      <c r="C16" t="s">
        <v>8</v>
      </c>
      <c r="D16" t="s">
        <v>11</v>
      </c>
      <c r="E16">
        <v>0.33300000000000002</v>
      </c>
      <c r="F16" s="4">
        <v>12.6</v>
      </c>
    </row>
    <row r="17" spans="1:6" x14ac:dyDescent="0.35">
      <c r="A17" s="2">
        <v>45195</v>
      </c>
      <c r="B17" t="s">
        <v>7</v>
      </c>
      <c r="C17" t="s">
        <v>8</v>
      </c>
      <c r="D17" t="s">
        <v>11</v>
      </c>
      <c r="E17" s="3">
        <v>1</v>
      </c>
      <c r="F17" s="4">
        <v>12.6</v>
      </c>
    </row>
    <row r="18" spans="1:6" s="7" customFormat="1" x14ac:dyDescent="0.35">
      <c r="A18" s="2">
        <v>45195</v>
      </c>
      <c r="B18" t="s">
        <v>12</v>
      </c>
      <c r="C18" t="s">
        <v>8</v>
      </c>
      <c r="D18" t="s">
        <v>11</v>
      </c>
      <c r="E18" s="3">
        <v>2</v>
      </c>
      <c r="F18" s="4">
        <v>12.6</v>
      </c>
    </row>
    <row r="19" spans="1:6" x14ac:dyDescent="0.35">
      <c r="A19" s="5">
        <v>45524</v>
      </c>
      <c r="B19" t="s">
        <v>6</v>
      </c>
      <c r="C19" s="7" t="s">
        <v>14</v>
      </c>
      <c r="D19" s="7" t="s">
        <v>16</v>
      </c>
      <c r="E19" s="7">
        <v>0.33300000000000002</v>
      </c>
      <c r="F19" s="7">
        <v>12.86</v>
      </c>
    </row>
    <row r="20" spans="1:6" x14ac:dyDescent="0.35">
      <c r="A20" s="2">
        <v>45194</v>
      </c>
      <c r="B20" t="s">
        <v>6</v>
      </c>
      <c r="C20" t="s">
        <v>8</v>
      </c>
      <c r="D20" t="s">
        <v>10</v>
      </c>
      <c r="E20">
        <v>0.13300000000000001</v>
      </c>
      <c r="F20">
        <v>13.06</v>
      </c>
    </row>
    <row r="21" spans="1:6" x14ac:dyDescent="0.35">
      <c r="A21" s="5">
        <v>45524</v>
      </c>
      <c r="B21" t="s">
        <v>6</v>
      </c>
      <c r="C21" s="7" t="s">
        <v>14</v>
      </c>
      <c r="D21" s="7" t="s">
        <v>16</v>
      </c>
      <c r="E21" s="7">
        <v>0.33300000000000002</v>
      </c>
      <c r="F21" s="7">
        <v>13.06</v>
      </c>
    </row>
    <row r="22" spans="1:6" s="7" customFormat="1" x14ac:dyDescent="0.35">
      <c r="A22" s="2">
        <v>45197</v>
      </c>
      <c r="B22" t="s">
        <v>6</v>
      </c>
      <c r="C22" t="s">
        <v>8</v>
      </c>
      <c r="D22" t="s">
        <v>13</v>
      </c>
      <c r="E22" s="3">
        <v>0.33300000000000002</v>
      </c>
      <c r="F22">
        <v>13.16</v>
      </c>
    </row>
    <row r="23" spans="1:6" x14ac:dyDescent="0.35">
      <c r="A23" s="6">
        <v>44861</v>
      </c>
      <c r="B23" s="7" t="s">
        <v>6</v>
      </c>
      <c r="C23" s="7" t="s">
        <v>14</v>
      </c>
      <c r="D23" s="7" t="s">
        <v>15</v>
      </c>
      <c r="E23" s="8">
        <v>0.95833333333333337</v>
      </c>
      <c r="F23" s="7">
        <v>13.26</v>
      </c>
    </row>
    <row r="24" spans="1:6" x14ac:dyDescent="0.35">
      <c r="A24" s="6">
        <v>45120</v>
      </c>
      <c r="B24" s="7" t="s">
        <v>6</v>
      </c>
      <c r="C24" s="7" t="s">
        <v>14</v>
      </c>
      <c r="D24" s="7" t="s">
        <v>16</v>
      </c>
      <c r="E24" s="8">
        <v>0.33300000000000002</v>
      </c>
      <c r="F24" s="9">
        <v>13.5</v>
      </c>
    </row>
    <row r="25" spans="1:6" s="7" customFormat="1" x14ac:dyDescent="0.35">
      <c r="A25" s="2">
        <v>45498</v>
      </c>
      <c r="B25" t="s">
        <v>6</v>
      </c>
      <c r="C25" t="s">
        <v>8</v>
      </c>
      <c r="D25" t="s">
        <v>9</v>
      </c>
      <c r="E25" s="3">
        <v>1.667</v>
      </c>
      <c r="F25" s="4">
        <v>14.3</v>
      </c>
    </row>
    <row r="26" spans="1:6" x14ac:dyDescent="0.35">
      <c r="A26" s="2">
        <v>45498</v>
      </c>
      <c r="B26" t="s">
        <v>7</v>
      </c>
      <c r="C26" t="s">
        <v>8</v>
      </c>
      <c r="D26" t="s">
        <v>9</v>
      </c>
      <c r="E26" s="3">
        <v>1</v>
      </c>
      <c r="F26" s="4">
        <v>14.3</v>
      </c>
    </row>
    <row r="27" spans="1:6" x14ac:dyDescent="0.35">
      <c r="A27" s="2">
        <v>45498</v>
      </c>
      <c r="B27" t="s">
        <v>12</v>
      </c>
      <c r="C27" t="s">
        <v>8</v>
      </c>
      <c r="D27" t="s">
        <v>9</v>
      </c>
      <c r="E27" s="3">
        <v>5</v>
      </c>
      <c r="F27" s="4">
        <v>14.3</v>
      </c>
    </row>
    <row r="28" spans="1:6" x14ac:dyDescent="0.35">
      <c r="A28" s="5">
        <v>45519</v>
      </c>
      <c r="B28" t="s">
        <v>6</v>
      </c>
      <c r="C28" t="s">
        <v>14</v>
      </c>
      <c r="D28" t="s">
        <v>15</v>
      </c>
      <c r="E28" s="3">
        <v>1.4550000000000001</v>
      </c>
      <c r="F28">
        <v>14.31</v>
      </c>
    </row>
    <row r="29" spans="1:6" x14ac:dyDescent="0.35">
      <c r="A29" s="5">
        <v>45518</v>
      </c>
      <c r="B29" t="s">
        <v>6</v>
      </c>
      <c r="C29" s="7" t="s">
        <v>14</v>
      </c>
      <c r="D29" s="7" t="s">
        <v>16</v>
      </c>
      <c r="E29" s="7">
        <v>0.33300000000000002</v>
      </c>
      <c r="F29" s="7">
        <v>14.38</v>
      </c>
    </row>
    <row r="30" spans="1:6" x14ac:dyDescent="0.35">
      <c r="A30" s="6">
        <v>45147</v>
      </c>
      <c r="B30" s="7" t="s">
        <v>12</v>
      </c>
      <c r="C30" s="7" t="s">
        <v>14</v>
      </c>
      <c r="D30" s="7" t="s">
        <v>16</v>
      </c>
      <c r="E30" s="8">
        <v>1</v>
      </c>
      <c r="F30" s="7">
        <v>14.92</v>
      </c>
    </row>
    <row r="31" spans="1:6" x14ac:dyDescent="0.35">
      <c r="A31" s="6">
        <v>45148</v>
      </c>
      <c r="B31" s="7" t="s">
        <v>6</v>
      </c>
      <c r="C31" s="7" t="s">
        <v>14</v>
      </c>
      <c r="D31" s="7" t="s">
        <v>16</v>
      </c>
      <c r="E31" s="7">
        <v>0.33300000000000002</v>
      </c>
      <c r="F31" s="7">
        <v>14.92</v>
      </c>
    </row>
    <row r="32" spans="1:6" x14ac:dyDescent="0.35">
      <c r="A32" s="6">
        <v>45148</v>
      </c>
      <c r="B32" s="7" t="s">
        <v>6</v>
      </c>
      <c r="C32" s="7" t="s">
        <v>14</v>
      </c>
      <c r="D32" s="7" t="s">
        <v>16</v>
      </c>
      <c r="E32" s="7">
        <v>0.33300000000000002</v>
      </c>
      <c r="F32" s="7">
        <v>14.92</v>
      </c>
    </row>
    <row r="33" spans="1:6" s="7" customFormat="1" x14ac:dyDescent="0.35">
      <c r="A33" s="6">
        <v>45148</v>
      </c>
      <c r="B33" s="7" t="s">
        <v>6</v>
      </c>
      <c r="C33" s="7" t="s">
        <v>14</v>
      </c>
      <c r="D33" s="7" t="s">
        <v>16</v>
      </c>
      <c r="E33" s="7">
        <v>0.66700000000000004</v>
      </c>
      <c r="F33" s="7">
        <v>14.92</v>
      </c>
    </row>
    <row r="34" spans="1:6" s="7" customFormat="1" x14ac:dyDescent="0.35">
      <c r="A34" s="6">
        <v>45139</v>
      </c>
      <c r="B34" s="7" t="s">
        <v>6</v>
      </c>
      <c r="C34" s="7" t="s">
        <v>14</v>
      </c>
      <c r="D34" s="7" t="s">
        <v>15</v>
      </c>
      <c r="E34" s="8">
        <v>2.5306122448979593</v>
      </c>
      <c r="F34" s="9">
        <v>15.1</v>
      </c>
    </row>
    <row r="35" spans="1:6" s="7" customFormat="1" x14ac:dyDescent="0.35">
      <c r="A35" s="2">
        <v>45504</v>
      </c>
      <c r="B35" t="s">
        <v>6</v>
      </c>
      <c r="C35" t="s">
        <v>8</v>
      </c>
      <c r="D35" t="s">
        <v>10</v>
      </c>
      <c r="E35" s="3">
        <v>0.16700000000000001</v>
      </c>
      <c r="F35">
        <v>15.91</v>
      </c>
    </row>
    <row r="36" spans="1:6" s="7" customFormat="1" x14ac:dyDescent="0.35">
      <c r="A36" s="2">
        <v>45503</v>
      </c>
      <c r="B36" t="s">
        <v>6</v>
      </c>
      <c r="C36" t="s">
        <v>8</v>
      </c>
      <c r="D36" t="s">
        <v>11</v>
      </c>
      <c r="E36" s="3">
        <v>0.16700000000000001</v>
      </c>
      <c r="F36">
        <v>16.45</v>
      </c>
    </row>
    <row r="37" spans="1:6" s="7" customFormat="1" x14ac:dyDescent="0.35">
      <c r="A37" s="2">
        <v>45503</v>
      </c>
      <c r="B37" t="s">
        <v>12</v>
      </c>
      <c r="C37" t="s">
        <v>8</v>
      </c>
      <c r="D37" t="s">
        <v>11</v>
      </c>
      <c r="E37" s="3">
        <v>1</v>
      </c>
      <c r="F37">
        <v>16.45</v>
      </c>
    </row>
    <row r="38" spans="1:6" x14ac:dyDescent="0.35">
      <c r="A38" s="10">
        <v>45505</v>
      </c>
      <c r="B38" s="11" t="s">
        <v>6</v>
      </c>
      <c r="C38" s="11" t="s">
        <v>8</v>
      </c>
      <c r="D38" s="11" t="s">
        <v>13</v>
      </c>
      <c r="E38" s="12">
        <v>0.16700000000000001</v>
      </c>
      <c r="F38" s="11">
        <v>17.12</v>
      </c>
    </row>
    <row r="39" spans="1:6" x14ac:dyDescent="0.35">
      <c r="A39" s="5">
        <v>45468</v>
      </c>
      <c r="B39" t="s">
        <v>6</v>
      </c>
      <c r="C39" t="s">
        <v>14</v>
      </c>
      <c r="D39" t="s">
        <v>15</v>
      </c>
      <c r="E39" s="3">
        <v>0.2857142857142857</v>
      </c>
      <c r="F39">
        <v>19.86</v>
      </c>
    </row>
    <row r="40" spans="1:6" x14ac:dyDescent="0.35">
      <c r="A40" s="5">
        <v>45469</v>
      </c>
      <c r="B40" t="s">
        <v>6</v>
      </c>
      <c r="C40" t="s">
        <v>14</v>
      </c>
      <c r="D40" t="s">
        <v>15</v>
      </c>
      <c r="E40" s="3">
        <v>0.30612244897959184</v>
      </c>
      <c r="F40">
        <v>19.86</v>
      </c>
    </row>
    <row r="41" spans="1:6" x14ac:dyDescent="0.35">
      <c r="A41" s="5">
        <v>45470</v>
      </c>
      <c r="B41" t="s">
        <v>6</v>
      </c>
      <c r="C41" t="s">
        <v>14</v>
      </c>
      <c r="D41" t="s">
        <v>15</v>
      </c>
      <c r="E41" s="3">
        <v>0.61224489795918369</v>
      </c>
      <c r="F41">
        <v>19.86</v>
      </c>
    </row>
    <row r="42" spans="1:6" x14ac:dyDescent="0.35">
      <c r="A42" s="5">
        <v>45471</v>
      </c>
      <c r="B42" t="s">
        <v>6</v>
      </c>
      <c r="C42" t="s">
        <v>14</v>
      </c>
      <c r="D42" t="s">
        <v>15</v>
      </c>
      <c r="E42" s="3">
        <v>0.59183673469387754</v>
      </c>
      <c r="F42">
        <v>19.86</v>
      </c>
    </row>
    <row r="43" spans="1:6" x14ac:dyDescent="0.35">
      <c r="F43" s="7"/>
    </row>
    <row r="44" spans="1:6" x14ac:dyDescent="0.35">
      <c r="F44" s="7"/>
    </row>
    <row r="45" spans="1:6" x14ac:dyDescent="0.35">
      <c r="F45" s="7"/>
    </row>
  </sheetData>
  <sortState xmlns:xlrd2="http://schemas.microsoft.com/office/spreadsheetml/2017/richdata2" ref="A2:F42">
    <sortCondition ref="F1:F4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Read Me</vt:lpstr>
      <vt:lpstr>Temp_Match_CPUE</vt:lpstr>
      <vt:lpstr>Signal</vt:lpstr>
      <vt:lpstr>NCL</vt:lpstr>
      <vt:lpstr>CPUE by temperature </vt:lpstr>
    </vt:vector>
  </TitlesOfParts>
  <Company>University of Leeds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Matthew Harwood</dc:creator>
  <cp:lastModifiedBy>James Hodson</cp:lastModifiedBy>
  <dcterms:created xsi:type="dcterms:W3CDTF">2024-10-28T10:31:48Z</dcterms:created>
  <dcterms:modified xsi:type="dcterms:W3CDTF">2025-10-04T14:13:20Z</dcterms:modified>
</cp:coreProperties>
</file>