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6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rkleach/Library/CloudStorage/Dropbox/meta-synthesis/Books, Chapters, Papers, Talks etc./2025_QM_BH_Paper/MO_BH_v2/"/>
    </mc:Choice>
  </mc:AlternateContent>
  <xr:revisionPtr revIDLastSave="0" documentId="13_ncr:1_{37D226B5-DA38-8C46-8F67-14DA1455CBB6}" xr6:coauthVersionLast="47" xr6:coauthVersionMax="47" xr10:uidLastSave="{00000000-0000-0000-0000-000000000000}"/>
  <bookViews>
    <workbookView xWindow="5760" yWindow="860" windowWidth="49860" windowHeight="28340" activeTab="1" xr2:uid="{382B28AA-6206-1E4F-867B-567C18ABFCA2}"/>
  </bookViews>
  <sheets>
    <sheet name="Sheet1" sheetId="1" r:id="rId1"/>
    <sheet name="Sheet2" sheetId="2" r:id="rId2"/>
  </sheets>
  <definedNames>
    <definedName name="_xlnm.Print_Area" localSheetId="1">Sheet2!$C$3:$T$65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9" i="2" l="1"/>
  <c r="R9" i="2" s="1"/>
  <c r="Q12" i="2"/>
  <c r="R12" i="2" s="1"/>
  <c r="Q15" i="2"/>
  <c r="R15" i="2" s="1"/>
  <c r="Q18" i="2"/>
  <c r="R18" i="2" s="1"/>
  <c r="Q21" i="2"/>
  <c r="R21" i="2" s="1"/>
  <c r="Q24" i="2"/>
  <c r="R24" i="2" s="1"/>
  <c r="Q27" i="2"/>
  <c r="R27" i="2" s="1"/>
  <c r="Q30" i="2"/>
  <c r="R30" i="2" s="1"/>
  <c r="Q33" i="2"/>
  <c r="R33" i="2" s="1"/>
  <c r="Q36" i="2"/>
  <c r="R36" i="2"/>
  <c r="Q39" i="2"/>
  <c r="R39" i="2"/>
  <c r="Q42" i="2"/>
  <c r="R42" i="2"/>
  <c r="Q45" i="2"/>
  <c r="R45" i="2" s="1"/>
  <c r="Q48" i="2"/>
  <c r="R48" i="2"/>
  <c r="Q51" i="2"/>
  <c r="R51" i="2" s="1"/>
  <c r="R54" i="2"/>
  <c r="Q57" i="2"/>
  <c r="R57" i="2" s="1"/>
  <c r="Q60" i="2"/>
  <c r="R60" i="2" s="1"/>
  <c r="R63" i="2"/>
  <c r="G60" i="2"/>
  <c r="H60" i="2" s="1"/>
  <c r="G57" i="2"/>
  <c r="H57" i="2" s="1"/>
  <c r="G51" i="2"/>
  <c r="H51" i="2" s="1"/>
  <c r="G48" i="2"/>
  <c r="H48" i="2" s="1"/>
  <c r="G45" i="2"/>
  <c r="H45" i="2" s="1"/>
  <c r="G42" i="2"/>
  <c r="H42" i="2" s="1"/>
  <c r="G39" i="2"/>
  <c r="H39" i="2" s="1"/>
  <c r="G36" i="2"/>
  <c r="H36" i="2" s="1"/>
  <c r="G33" i="2"/>
  <c r="H33" i="2" s="1"/>
  <c r="G30" i="2"/>
  <c r="H30" i="2" s="1"/>
  <c r="G27" i="2"/>
  <c r="H27" i="2" s="1"/>
  <c r="G24" i="2"/>
  <c r="H24" i="2" s="1"/>
  <c r="G21" i="2"/>
  <c r="H21" i="2" s="1"/>
  <c r="G18" i="2"/>
  <c r="H18" i="2" s="1"/>
  <c r="G15" i="2"/>
  <c r="H15" i="2" s="1"/>
  <c r="G12" i="2"/>
  <c r="H12" i="2" s="1"/>
  <c r="G9" i="2"/>
  <c r="H9" i="2" s="1"/>
  <c r="F4" i="2" s="1"/>
  <c r="J34" i="2" s="1"/>
  <c r="H63" i="2"/>
  <c r="H54" i="2"/>
  <c r="L11" i="1"/>
  <c r="L13" i="1" s="1"/>
  <c r="L9" i="1"/>
  <c r="L7" i="1"/>
  <c r="L5" i="1"/>
  <c r="P4" i="2" l="1"/>
  <c r="T34" i="2" s="1"/>
  <c r="V21" i="2"/>
  <c r="V24" i="2"/>
  <c r="P15" i="1"/>
  <c r="P13" i="1"/>
  <c r="V13" i="2" l="1"/>
  <c r="V30" i="2" l="1"/>
  <c r="V33" i="2" s="1"/>
  <c r="V31" i="2"/>
  <c r="V34" i="2" s="1"/>
  <c r="V14" i="2"/>
</calcChain>
</file>

<file path=xl/sharedStrings.xml><?xml version="1.0" encoding="utf-8"?>
<sst xmlns="http://schemas.openxmlformats.org/spreadsheetml/2006/main" count="152" uniqueCount="78">
  <si>
    <t>H</t>
  </si>
  <si>
    <t>C</t>
  </si>
  <si>
    <t>O</t>
  </si>
  <si>
    <r>
      <t>2 C(s)    3 H</t>
    </r>
    <r>
      <rPr>
        <vertAlign val="subscript"/>
        <sz val="12"/>
        <color theme="1"/>
        <rFont val="Calibri"/>
        <family val="2"/>
        <scheme val="minor"/>
      </rPr>
      <t>2</t>
    </r>
    <r>
      <rPr>
        <sz val="12"/>
        <color theme="1"/>
        <rFont val="Calibri"/>
        <family val="2"/>
        <scheme val="minor"/>
      </rPr>
      <t>(g)    ½ O</t>
    </r>
    <r>
      <rPr>
        <vertAlign val="subscript"/>
        <sz val="12"/>
        <color theme="1"/>
        <rFont val="Calibri"/>
        <family val="2"/>
        <scheme val="minor"/>
      </rPr>
      <t>2</t>
    </r>
    <r>
      <rPr>
        <sz val="12"/>
        <color theme="1"/>
        <rFont val="Calibri"/>
        <family val="2"/>
        <scheme val="minor"/>
      </rPr>
      <t>(g)</t>
    </r>
  </si>
  <si>
    <r>
      <t>CH</t>
    </r>
    <r>
      <rPr>
        <vertAlign val="subscript"/>
        <sz val="12"/>
        <color theme="1"/>
        <rFont val="Calibri"/>
        <family val="2"/>
        <scheme val="minor"/>
      </rPr>
      <t>3</t>
    </r>
    <r>
      <rPr>
        <sz val="12"/>
        <color theme="1"/>
        <rFont val="Calibri"/>
        <family val="2"/>
        <scheme val="minor"/>
      </rPr>
      <t>–O–CH</t>
    </r>
    <r>
      <rPr>
        <vertAlign val="subscript"/>
        <sz val="12"/>
        <color theme="1"/>
        <rFont val="Calibri"/>
        <family val="2"/>
        <scheme val="minor"/>
      </rPr>
      <t>3</t>
    </r>
    <r>
      <rPr>
        <sz val="12"/>
        <color theme="1"/>
        <rFont val="Calibri"/>
        <family val="2"/>
        <scheme val="minor"/>
      </rPr>
      <t>(g)</t>
    </r>
  </si>
  <si>
    <r>
      <t>2 C(s)    3 H</t>
    </r>
    <r>
      <rPr>
        <vertAlign val="subscript"/>
        <sz val="12"/>
        <color theme="1"/>
        <rFont val="Calibri"/>
        <family val="2"/>
        <scheme val="minor"/>
      </rPr>
      <t>2</t>
    </r>
    <r>
      <rPr>
        <sz val="12"/>
        <color theme="1"/>
        <rFont val="Calibri"/>
        <family val="2"/>
        <scheme val="minor"/>
      </rPr>
      <t>(g)    O(g)</t>
    </r>
  </si>
  <si>
    <r>
      <t>D</t>
    </r>
    <r>
      <rPr>
        <vertAlign val="subscript"/>
        <sz val="12"/>
        <color theme="1"/>
        <rFont val="Calibri"/>
        <family val="2"/>
        <scheme val="minor"/>
      </rPr>
      <t>6th_IE</t>
    </r>
    <r>
      <rPr>
        <sz val="12"/>
        <color theme="1"/>
        <rFont val="Calibri"/>
        <family val="2"/>
        <scheme val="minor"/>
      </rPr>
      <t>H</t>
    </r>
  </si>
  <si>
    <t>2 C(g)    6 H(g)    O(g)</t>
  </si>
  <si>
    <r>
      <t>D</t>
    </r>
    <r>
      <rPr>
        <b/>
        <vertAlign val="subscript"/>
        <sz val="12"/>
        <color theme="1"/>
        <rFont val="Calibri"/>
        <family val="2"/>
        <scheme val="minor"/>
      </rPr>
      <t>Qu_Ham</t>
    </r>
    <r>
      <rPr>
        <b/>
        <sz val="12"/>
        <color theme="1"/>
        <rFont val="Calibri"/>
        <family val="2"/>
        <scheme val="minor"/>
      </rPr>
      <t xml:space="preserve">H </t>
    </r>
  </si>
  <si>
    <t>Atomisation of O</t>
  </si>
  <si>
    <t>Atomisation of C</t>
  </si>
  <si>
    <t>Atomisation of H</t>
  </si>
  <si>
    <t>1st ionisation of C</t>
  </si>
  <si>
    <t>2nd ionisation of C</t>
  </si>
  <si>
    <t>3rd ionisation of C</t>
  </si>
  <si>
    <t>4th ionisation of C</t>
  </si>
  <si>
    <t>5th ionisation of C</t>
  </si>
  <si>
    <t>6th ionisation of O</t>
  </si>
  <si>
    <t>6th ionisation of C</t>
  </si>
  <si>
    <t>1st ionisation of O</t>
  </si>
  <si>
    <t>2nd ionisation of O</t>
  </si>
  <si>
    <t>3rd ionisation of O</t>
  </si>
  <si>
    <t>4th ionisation of O</t>
  </si>
  <si>
    <t>5th ionisation of O</t>
  </si>
  <si>
    <t>7th ionisation of O</t>
  </si>
  <si>
    <t>8th ionisation of O</t>
  </si>
  <si>
    <t>ionisation of H</t>
  </si>
  <si>
    <r>
      <t>CH</t>
    </r>
    <r>
      <rPr>
        <vertAlign val="subscript"/>
        <sz val="12"/>
        <color theme="1"/>
        <rFont val="Calibri"/>
        <family val="2"/>
        <scheme val="minor"/>
      </rPr>
      <t>3</t>
    </r>
    <r>
      <rPr>
        <sz val="12"/>
        <color theme="1"/>
        <rFont val="Calibri"/>
        <family val="2"/>
        <scheme val="minor"/>
      </rPr>
      <t>CH</t>
    </r>
    <r>
      <rPr>
        <vertAlign val="subscript"/>
        <sz val="12"/>
        <color theme="1"/>
        <rFont val="Calibri"/>
        <family val="2"/>
        <scheme val="minor"/>
      </rPr>
      <t>2</t>
    </r>
    <r>
      <rPr>
        <sz val="12"/>
        <color theme="1"/>
        <rFont val="Calibri"/>
        <family val="2"/>
        <scheme val="minor"/>
      </rPr>
      <t>OH(l)</t>
    </r>
  </si>
  <si>
    <r>
      <t>D</t>
    </r>
    <r>
      <rPr>
        <b/>
        <sz val="12"/>
        <color rgb="FF000000"/>
        <rFont val="Calibri"/>
        <family val="2"/>
        <scheme val="minor"/>
      </rPr>
      <t xml:space="preserve"> Enthalpy Change between formation</t>
    </r>
  </si>
  <si>
    <t xml:space="preserve">of dimethyl ether and ethanol </t>
  </si>
  <si>
    <t>as a percentage difference:</t>
  </si>
  <si>
    <t>Enthalpy</t>
  </si>
  <si>
    <t>Stoic.</t>
  </si>
  <si>
    <t>ATcT (Argonne) data</t>
  </si>
  <si>
    <t>from gas phase nuclei and electrons,</t>
  </si>
  <si>
    <t>https://en.wikipedia.org/wiki/Ionization_energies_of_the_elements_(data_page)</t>
  </si>
  <si>
    <r>
      <t>2 C</t>
    </r>
    <r>
      <rPr>
        <vertAlign val="superscript"/>
        <sz val="12"/>
        <color theme="1"/>
        <rFont val="Calibri"/>
        <family val="2"/>
        <scheme val="minor"/>
      </rPr>
      <t>6+</t>
    </r>
    <r>
      <rPr>
        <sz val="12"/>
        <color theme="1"/>
        <rFont val="Calibri"/>
        <family val="2"/>
        <scheme val="minor"/>
      </rPr>
      <t>(g)    6 H</t>
    </r>
    <r>
      <rPr>
        <vertAlign val="superscript"/>
        <sz val="12"/>
        <color theme="1"/>
        <rFont val="Calibri"/>
        <family val="2"/>
        <scheme val="minor"/>
      </rPr>
      <t>+</t>
    </r>
    <r>
      <rPr>
        <sz val="12"/>
        <color theme="1"/>
        <rFont val="Calibri"/>
        <family val="2"/>
        <scheme val="minor"/>
      </rPr>
      <t>(g)    O</t>
    </r>
    <r>
      <rPr>
        <vertAlign val="superscript"/>
        <sz val="12"/>
        <color theme="1"/>
        <rFont val="Calibri"/>
        <family val="2"/>
        <scheme val="minor"/>
      </rPr>
      <t>8+</t>
    </r>
    <r>
      <rPr>
        <sz val="12"/>
        <color theme="1"/>
        <rFont val="Calibri"/>
        <family val="2"/>
        <scheme val="minor"/>
      </rPr>
      <t>(g)    26e</t>
    </r>
    <r>
      <rPr>
        <vertAlign val="superscript"/>
        <sz val="12"/>
        <color theme="1"/>
        <rFont val="Calibri"/>
        <family val="2"/>
        <scheme val="minor"/>
      </rPr>
      <t>–</t>
    </r>
    <r>
      <rPr>
        <sz val="12"/>
        <color theme="1"/>
        <rFont val="Calibri"/>
        <family val="2"/>
        <scheme val="minor"/>
      </rPr>
      <t xml:space="preserve"> </t>
    </r>
  </si>
  <si>
    <r>
      <t>D</t>
    </r>
    <r>
      <rPr>
        <vertAlign val="subscript"/>
        <sz val="12"/>
        <color theme="1"/>
        <rFont val="Calibri"/>
        <family val="2"/>
        <scheme val="minor"/>
      </rPr>
      <t>IE</t>
    </r>
    <r>
      <rPr>
        <i/>
        <sz val="12"/>
        <color theme="1"/>
        <rFont val="Calibri"/>
        <family val="2"/>
        <scheme val="minor"/>
      </rPr>
      <t>H</t>
    </r>
    <r>
      <rPr>
        <sz val="12"/>
        <color theme="1"/>
        <rFont val="Calibri"/>
        <family val="2"/>
        <scheme val="minor"/>
      </rPr>
      <t xml:space="preserve"> </t>
    </r>
  </si>
  <si>
    <r>
      <t>D</t>
    </r>
    <r>
      <rPr>
        <vertAlign val="subscript"/>
        <sz val="12"/>
        <color theme="1"/>
        <rFont val="Calibri"/>
        <family val="2"/>
        <scheme val="minor"/>
      </rPr>
      <t>8th_IE</t>
    </r>
    <r>
      <rPr>
        <i/>
        <sz val="12"/>
        <color theme="1"/>
        <rFont val="Calibri"/>
        <family val="2"/>
        <scheme val="minor"/>
      </rPr>
      <t>H</t>
    </r>
    <r>
      <rPr>
        <sz val="12"/>
        <color theme="1"/>
        <rFont val="Calibri"/>
        <family val="2"/>
        <scheme val="minor"/>
      </rPr>
      <t xml:space="preserve"> </t>
    </r>
  </si>
  <si>
    <r>
      <t>D</t>
    </r>
    <r>
      <rPr>
        <vertAlign val="subscript"/>
        <sz val="12"/>
        <color theme="1"/>
        <rFont val="Calibri"/>
        <family val="2"/>
        <scheme val="minor"/>
      </rPr>
      <t>7th_IE</t>
    </r>
    <r>
      <rPr>
        <i/>
        <sz val="12"/>
        <color theme="1"/>
        <rFont val="Calibri"/>
        <family val="2"/>
        <scheme val="minor"/>
      </rPr>
      <t>H</t>
    </r>
  </si>
  <si>
    <r>
      <t>D</t>
    </r>
    <r>
      <rPr>
        <vertAlign val="subscript"/>
        <sz val="12"/>
        <color theme="1"/>
        <rFont val="Calibri"/>
        <family val="2"/>
        <scheme val="minor"/>
      </rPr>
      <t>6th_IE</t>
    </r>
    <r>
      <rPr>
        <i/>
        <sz val="12"/>
        <color theme="1"/>
        <rFont val="Calibri"/>
        <family val="2"/>
        <scheme val="minor"/>
      </rPr>
      <t>H</t>
    </r>
  </si>
  <si>
    <r>
      <t>D</t>
    </r>
    <r>
      <rPr>
        <vertAlign val="subscript"/>
        <sz val="12"/>
        <color theme="1"/>
        <rFont val="Calibri"/>
        <family val="2"/>
        <scheme val="minor"/>
      </rPr>
      <t>5th_IE</t>
    </r>
    <r>
      <rPr>
        <i/>
        <sz val="12"/>
        <color theme="1"/>
        <rFont val="Calibri"/>
        <family val="2"/>
        <scheme val="minor"/>
      </rPr>
      <t>H</t>
    </r>
  </si>
  <si>
    <r>
      <t>D</t>
    </r>
    <r>
      <rPr>
        <vertAlign val="subscript"/>
        <sz val="12"/>
        <color theme="1"/>
        <rFont val="Calibri"/>
        <family val="2"/>
        <scheme val="minor"/>
      </rPr>
      <t>4th_IE</t>
    </r>
    <r>
      <rPr>
        <i/>
        <sz val="12"/>
        <color theme="1"/>
        <rFont val="Calibri"/>
        <family val="2"/>
        <scheme val="minor"/>
      </rPr>
      <t>H</t>
    </r>
  </si>
  <si>
    <r>
      <t>D</t>
    </r>
    <r>
      <rPr>
        <vertAlign val="subscript"/>
        <sz val="12"/>
        <color theme="1"/>
        <rFont val="Calibri"/>
        <family val="2"/>
        <scheme val="minor"/>
      </rPr>
      <t>3rd_IE</t>
    </r>
    <r>
      <rPr>
        <i/>
        <sz val="12"/>
        <color theme="1"/>
        <rFont val="Calibri"/>
        <family val="2"/>
        <scheme val="minor"/>
      </rPr>
      <t>H</t>
    </r>
  </si>
  <si>
    <r>
      <t>D</t>
    </r>
    <r>
      <rPr>
        <vertAlign val="subscript"/>
        <sz val="12"/>
        <color theme="1"/>
        <rFont val="Calibri"/>
        <family val="2"/>
        <scheme val="minor"/>
      </rPr>
      <t>2nd_IE</t>
    </r>
    <r>
      <rPr>
        <i/>
        <sz val="12"/>
        <color theme="1"/>
        <rFont val="Calibri"/>
        <family val="2"/>
        <scheme val="minor"/>
      </rPr>
      <t>H</t>
    </r>
  </si>
  <si>
    <r>
      <t>D</t>
    </r>
    <r>
      <rPr>
        <vertAlign val="subscript"/>
        <sz val="12"/>
        <color theme="1"/>
        <rFont val="Calibri"/>
        <family val="2"/>
        <scheme val="minor"/>
      </rPr>
      <t>1st_IE</t>
    </r>
    <r>
      <rPr>
        <i/>
        <sz val="12"/>
        <color theme="1"/>
        <rFont val="Calibri"/>
        <family val="2"/>
        <scheme val="minor"/>
      </rPr>
      <t>H</t>
    </r>
  </si>
  <si>
    <r>
      <t>D</t>
    </r>
    <r>
      <rPr>
        <vertAlign val="subscript"/>
        <sz val="12"/>
        <color theme="1"/>
        <rFont val="Calibri"/>
        <family val="2"/>
        <scheme val="minor"/>
      </rPr>
      <t>at</t>
    </r>
    <r>
      <rPr>
        <i/>
        <sz val="12"/>
        <color theme="1"/>
        <rFont val="Calibri"/>
        <family val="2"/>
        <scheme val="minor"/>
      </rPr>
      <t>H</t>
    </r>
  </si>
  <si>
    <r>
      <t>D</t>
    </r>
    <r>
      <rPr>
        <vertAlign val="subscript"/>
        <sz val="12"/>
        <color theme="1"/>
        <rFont val="Calibri"/>
        <family val="2"/>
        <scheme val="minor"/>
      </rPr>
      <t>f</t>
    </r>
    <r>
      <rPr>
        <i/>
        <sz val="12"/>
        <color theme="1"/>
        <rFont val="Calibri"/>
        <family val="2"/>
        <scheme val="minor"/>
      </rPr>
      <t>H</t>
    </r>
  </si>
  <si>
    <t>CH3OCH3</t>
  </si>
  <si>
    <t>CH3CH2OH</t>
  </si>
  <si>
    <t>ev Electron Volts)</t>
  </si>
  <si>
    <r>
      <t>2 C</t>
    </r>
    <r>
      <rPr>
        <vertAlign val="superscript"/>
        <sz val="12"/>
        <color theme="1"/>
        <rFont val="Calibri"/>
        <family val="2"/>
        <scheme val="minor"/>
      </rPr>
      <t>+</t>
    </r>
    <r>
      <rPr>
        <sz val="12"/>
        <color theme="1"/>
        <rFont val="Calibri"/>
        <family val="2"/>
        <scheme val="minor"/>
      </rPr>
      <t>(g)    6 H(g)    O(g)    2e</t>
    </r>
    <r>
      <rPr>
        <vertAlign val="superscript"/>
        <sz val="12"/>
        <color theme="1"/>
        <rFont val="Calibri"/>
        <family val="2"/>
        <scheme val="minor"/>
      </rPr>
      <t>–</t>
    </r>
  </si>
  <si>
    <r>
      <t>2 C</t>
    </r>
    <r>
      <rPr>
        <vertAlign val="superscript"/>
        <sz val="12"/>
        <color theme="1"/>
        <rFont val="Calibri"/>
        <family val="2"/>
        <scheme val="minor"/>
      </rPr>
      <t>2+</t>
    </r>
    <r>
      <rPr>
        <sz val="12"/>
        <color theme="1"/>
        <rFont val="Calibri"/>
        <family val="2"/>
        <scheme val="minor"/>
      </rPr>
      <t>(g)    6 H(g)    O(g)    4e</t>
    </r>
    <r>
      <rPr>
        <vertAlign val="superscript"/>
        <sz val="12"/>
        <color theme="1"/>
        <rFont val="Calibri"/>
        <family val="2"/>
        <scheme val="minor"/>
      </rPr>
      <t>–</t>
    </r>
  </si>
  <si>
    <r>
      <t>2 C</t>
    </r>
    <r>
      <rPr>
        <vertAlign val="superscript"/>
        <sz val="12"/>
        <color theme="1"/>
        <rFont val="Calibri"/>
        <family val="2"/>
        <scheme val="minor"/>
      </rPr>
      <t>3+</t>
    </r>
    <r>
      <rPr>
        <sz val="12"/>
        <color theme="1"/>
        <rFont val="Calibri"/>
        <family val="2"/>
        <scheme val="minor"/>
      </rPr>
      <t>(g)    6 H(g)    O(g)    6e</t>
    </r>
    <r>
      <rPr>
        <vertAlign val="superscript"/>
        <sz val="12"/>
        <color theme="1"/>
        <rFont val="Calibri"/>
        <family val="2"/>
        <scheme val="minor"/>
      </rPr>
      <t>–</t>
    </r>
    <r>
      <rPr>
        <sz val="12"/>
        <color theme="1"/>
        <rFont val="Calibri"/>
        <family val="2"/>
        <scheme val="minor"/>
      </rPr>
      <t xml:space="preserve"> </t>
    </r>
  </si>
  <si>
    <r>
      <t>2 C</t>
    </r>
    <r>
      <rPr>
        <vertAlign val="superscript"/>
        <sz val="12"/>
        <color theme="1"/>
        <rFont val="Calibri"/>
        <family val="2"/>
        <scheme val="minor"/>
      </rPr>
      <t>4+</t>
    </r>
    <r>
      <rPr>
        <sz val="12"/>
        <color theme="1"/>
        <rFont val="Calibri"/>
        <family val="2"/>
        <scheme val="minor"/>
      </rPr>
      <t>(g)    6 H(g)    O(g)    8e</t>
    </r>
    <r>
      <rPr>
        <vertAlign val="superscript"/>
        <sz val="12"/>
        <color theme="1"/>
        <rFont val="Calibri"/>
        <family val="2"/>
        <scheme val="minor"/>
      </rPr>
      <t>–</t>
    </r>
    <r>
      <rPr>
        <sz val="12"/>
        <color theme="1"/>
        <rFont val="Calibri"/>
        <family val="2"/>
        <scheme val="minor"/>
      </rPr>
      <t xml:space="preserve"> </t>
    </r>
  </si>
  <si>
    <r>
      <t>2 C</t>
    </r>
    <r>
      <rPr>
        <vertAlign val="superscript"/>
        <sz val="12"/>
        <color theme="1"/>
        <rFont val="Calibri"/>
        <family val="2"/>
        <scheme val="minor"/>
      </rPr>
      <t>5+</t>
    </r>
    <r>
      <rPr>
        <sz val="12"/>
        <color theme="1"/>
        <rFont val="Calibri"/>
        <family val="2"/>
        <scheme val="minor"/>
      </rPr>
      <t>(g)    6 H(g)    O(g)    10e</t>
    </r>
    <r>
      <rPr>
        <vertAlign val="superscript"/>
        <sz val="12"/>
        <color theme="1"/>
        <rFont val="Calibri"/>
        <family val="2"/>
        <scheme val="minor"/>
      </rPr>
      <t>–</t>
    </r>
    <r>
      <rPr>
        <sz val="12"/>
        <color theme="1"/>
        <rFont val="Calibri"/>
        <family val="2"/>
        <scheme val="minor"/>
      </rPr>
      <t xml:space="preserve"> </t>
    </r>
  </si>
  <si>
    <r>
      <t>2 C</t>
    </r>
    <r>
      <rPr>
        <vertAlign val="superscript"/>
        <sz val="12"/>
        <color theme="1"/>
        <rFont val="Calibri"/>
        <family val="2"/>
        <scheme val="minor"/>
      </rPr>
      <t>6+</t>
    </r>
    <r>
      <rPr>
        <sz val="12"/>
        <color theme="1"/>
        <rFont val="Calibri"/>
        <family val="2"/>
        <scheme val="minor"/>
      </rPr>
      <t>(g)    6 H(g)    O(g)    12e</t>
    </r>
    <r>
      <rPr>
        <vertAlign val="superscript"/>
        <sz val="12"/>
        <color theme="1"/>
        <rFont val="Calibri"/>
        <family val="2"/>
        <scheme val="minor"/>
      </rPr>
      <t>–</t>
    </r>
    <r>
      <rPr>
        <sz val="12"/>
        <color theme="1"/>
        <rFont val="Calibri"/>
        <family val="2"/>
        <scheme val="minor"/>
      </rPr>
      <t xml:space="preserve"> </t>
    </r>
  </si>
  <si>
    <r>
      <t>2 C</t>
    </r>
    <r>
      <rPr>
        <vertAlign val="superscript"/>
        <sz val="12"/>
        <color theme="1"/>
        <rFont val="Calibri"/>
        <family val="2"/>
        <scheme val="minor"/>
      </rPr>
      <t>6+</t>
    </r>
    <r>
      <rPr>
        <sz val="12"/>
        <color theme="1"/>
        <rFont val="Calibri"/>
        <family val="2"/>
        <scheme val="minor"/>
      </rPr>
      <t>(g)    6 H(g)    O(g)    13e</t>
    </r>
    <r>
      <rPr>
        <vertAlign val="superscript"/>
        <sz val="12"/>
        <color theme="1"/>
        <rFont val="Calibri"/>
        <family val="2"/>
        <scheme val="minor"/>
      </rPr>
      <t>–</t>
    </r>
    <r>
      <rPr>
        <sz val="12"/>
        <color theme="1"/>
        <rFont val="Calibri"/>
        <family val="2"/>
        <scheme val="minor"/>
      </rPr>
      <t xml:space="preserve"> </t>
    </r>
  </si>
  <si>
    <r>
      <t>2 C</t>
    </r>
    <r>
      <rPr>
        <vertAlign val="superscript"/>
        <sz val="12"/>
        <color theme="1"/>
        <rFont val="Calibri"/>
        <family val="2"/>
        <scheme val="minor"/>
      </rPr>
      <t>6+</t>
    </r>
    <r>
      <rPr>
        <sz val="12"/>
        <color theme="1"/>
        <rFont val="Calibri"/>
        <family val="2"/>
        <scheme val="minor"/>
      </rPr>
      <t>(g)    6 H(g)    O</t>
    </r>
    <r>
      <rPr>
        <vertAlign val="superscript"/>
        <sz val="12"/>
        <color theme="1"/>
        <rFont val="Calibri"/>
        <family val="2"/>
        <scheme val="minor"/>
      </rPr>
      <t>2+</t>
    </r>
    <r>
      <rPr>
        <sz val="12"/>
        <color theme="1"/>
        <rFont val="Calibri"/>
        <family val="2"/>
        <scheme val="minor"/>
      </rPr>
      <t>(g)    14e</t>
    </r>
    <r>
      <rPr>
        <vertAlign val="superscript"/>
        <sz val="12"/>
        <color theme="1"/>
        <rFont val="Calibri"/>
        <family val="2"/>
        <scheme val="minor"/>
      </rPr>
      <t>–</t>
    </r>
    <r>
      <rPr>
        <sz val="12"/>
        <color theme="1"/>
        <rFont val="Calibri"/>
        <family val="2"/>
        <scheme val="minor"/>
      </rPr>
      <t xml:space="preserve"> </t>
    </r>
  </si>
  <si>
    <r>
      <t>2 C</t>
    </r>
    <r>
      <rPr>
        <vertAlign val="superscript"/>
        <sz val="12"/>
        <color theme="1"/>
        <rFont val="Calibri"/>
        <family val="2"/>
        <scheme val="minor"/>
      </rPr>
      <t>6+</t>
    </r>
    <r>
      <rPr>
        <sz val="12"/>
        <color theme="1"/>
        <rFont val="Calibri"/>
        <family val="2"/>
        <scheme val="minor"/>
      </rPr>
      <t>(g)    6 H(g)    O</t>
    </r>
    <r>
      <rPr>
        <vertAlign val="superscript"/>
        <sz val="12"/>
        <color theme="1"/>
        <rFont val="Calibri"/>
        <family val="2"/>
        <scheme val="minor"/>
      </rPr>
      <t>3+</t>
    </r>
    <r>
      <rPr>
        <sz val="12"/>
        <color theme="1"/>
        <rFont val="Calibri"/>
        <family val="2"/>
        <scheme val="minor"/>
      </rPr>
      <t>(g)    15e</t>
    </r>
    <r>
      <rPr>
        <vertAlign val="superscript"/>
        <sz val="12"/>
        <color theme="1"/>
        <rFont val="Calibri"/>
        <family val="2"/>
        <scheme val="minor"/>
      </rPr>
      <t>–</t>
    </r>
    <r>
      <rPr>
        <sz val="12"/>
        <color theme="1"/>
        <rFont val="Calibri"/>
        <family val="2"/>
        <scheme val="minor"/>
      </rPr>
      <t xml:space="preserve"> </t>
    </r>
  </si>
  <si>
    <r>
      <t>2 C</t>
    </r>
    <r>
      <rPr>
        <vertAlign val="superscript"/>
        <sz val="12"/>
        <color theme="1"/>
        <rFont val="Calibri"/>
        <family val="2"/>
        <scheme val="minor"/>
      </rPr>
      <t>6+</t>
    </r>
    <r>
      <rPr>
        <sz val="12"/>
        <color theme="1"/>
        <rFont val="Calibri"/>
        <family val="2"/>
        <scheme val="minor"/>
      </rPr>
      <t>(g)    6 H(g)    O</t>
    </r>
    <r>
      <rPr>
        <vertAlign val="superscript"/>
        <sz val="12"/>
        <color theme="1"/>
        <rFont val="Calibri"/>
        <family val="2"/>
        <scheme val="minor"/>
      </rPr>
      <t>4+</t>
    </r>
    <r>
      <rPr>
        <sz val="12"/>
        <color theme="1"/>
        <rFont val="Calibri"/>
        <family val="2"/>
        <scheme val="minor"/>
      </rPr>
      <t>(g)    16e</t>
    </r>
    <r>
      <rPr>
        <vertAlign val="superscript"/>
        <sz val="12"/>
        <color theme="1"/>
        <rFont val="Calibri"/>
        <family val="2"/>
        <scheme val="minor"/>
      </rPr>
      <t>–</t>
    </r>
    <r>
      <rPr>
        <sz val="12"/>
        <color theme="1"/>
        <rFont val="Calibri"/>
        <family val="2"/>
        <scheme val="minor"/>
      </rPr>
      <t xml:space="preserve"> </t>
    </r>
  </si>
  <si>
    <r>
      <t>2 C</t>
    </r>
    <r>
      <rPr>
        <vertAlign val="superscript"/>
        <sz val="12"/>
        <color theme="1"/>
        <rFont val="Calibri"/>
        <family val="2"/>
        <scheme val="minor"/>
      </rPr>
      <t>6+</t>
    </r>
    <r>
      <rPr>
        <sz val="12"/>
        <color theme="1"/>
        <rFont val="Calibri"/>
        <family val="2"/>
        <scheme val="minor"/>
      </rPr>
      <t>(g)    6 H(g)    O</t>
    </r>
    <r>
      <rPr>
        <vertAlign val="superscript"/>
        <sz val="12"/>
        <color theme="1"/>
        <rFont val="Calibri"/>
        <family val="2"/>
        <scheme val="minor"/>
      </rPr>
      <t>5+</t>
    </r>
    <r>
      <rPr>
        <sz val="12"/>
        <color theme="1"/>
        <rFont val="Calibri"/>
        <family val="2"/>
        <scheme val="minor"/>
      </rPr>
      <t>(g)    17e</t>
    </r>
    <r>
      <rPr>
        <vertAlign val="superscript"/>
        <sz val="12"/>
        <color theme="1"/>
        <rFont val="Calibri"/>
        <family val="2"/>
        <scheme val="minor"/>
      </rPr>
      <t>–</t>
    </r>
    <r>
      <rPr>
        <sz val="12"/>
        <color theme="1"/>
        <rFont val="Calibri"/>
        <family val="2"/>
        <scheme val="minor"/>
      </rPr>
      <t xml:space="preserve"> </t>
    </r>
  </si>
  <si>
    <r>
      <t>2 C</t>
    </r>
    <r>
      <rPr>
        <vertAlign val="superscript"/>
        <sz val="12"/>
        <color theme="1"/>
        <rFont val="Calibri"/>
        <family val="2"/>
        <scheme val="minor"/>
      </rPr>
      <t>6+</t>
    </r>
    <r>
      <rPr>
        <sz val="12"/>
        <color theme="1"/>
        <rFont val="Calibri"/>
        <family val="2"/>
        <scheme val="minor"/>
      </rPr>
      <t>(g)    6 H(g)    O</t>
    </r>
    <r>
      <rPr>
        <vertAlign val="superscript"/>
        <sz val="12"/>
        <color theme="1"/>
        <rFont val="Calibri"/>
        <family val="2"/>
        <scheme val="minor"/>
      </rPr>
      <t>6+</t>
    </r>
    <r>
      <rPr>
        <sz val="12"/>
        <color theme="1"/>
        <rFont val="Calibri"/>
        <family val="2"/>
        <scheme val="minor"/>
      </rPr>
      <t>(g)    18e</t>
    </r>
    <r>
      <rPr>
        <vertAlign val="superscript"/>
        <sz val="12"/>
        <color theme="1"/>
        <rFont val="Calibri"/>
        <family val="2"/>
        <scheme val="minor"/>
      </rPr>
      <t>–</t>
    </r>
    <r>
      <rPr>
        <sz val="12"/>
        <color theme="1"/>
        <rFont val="Calibri"/>
        <family val="2"/>
        <scheme val="minor"/>
      </rPr>
      <t xml:space="preserve"> </t>
    </r>
  </si>
  <si>
    <r>
      <t>2 C</t>
    </r>
    <r>
      <rPr>
        <vertAlign val="superscript"/>
        <sz val="12"/>
        <color theme="1"/>
        <rFont val="Calibri"/>
        <family val="2"/>
        <scheme val="minor"/>
      </rPr>
      <t>6+</t>
    </r>
    <r>
      <rPr>
        <sz val="12"/>
        <color theme="1"/>
        <rFont val="Calibri"/>
        <family val="2"/>
        <scheme val="minor"/>
      </rPr>
      <t>(g)    6 H(g)    O</t>
    </r>
    <r>
      <rPr>
        <vertAlign val="superscript"/>
        <sz val="12"/>
        <color theme="1"/>
        <rFont val="Calibri"/>
        <family val="2"/>
        <scheme val="minor"/>
      </rPr>
      <t>7+</t>
    </r>
    <r>
      <rPr>
        <sz val="12"/>
        <color theme="1"/>
        <rFont val="Calibri"/>
        <family val="2"/>
        <scheme val="minor"/>
      </rPr>
      <t>(g)    19e</t>
    </r>
    <r>
      <rPr>
        <vertAlign val="superscript"/>
        <sz val="12"/>
        <color theme="1"/>
        <rFont val="Calibri"/>
        <family val="2"/>
        <scheme val="minor"/>
      </rPr>
      <t>–</t>
    </r>
    <r>
      <rPr>
        <sz val="12"/>
        <color theme="1"/>
        <rFont val="Calibri"/>
        <family val="2"/>
        <scheme val="minor"/>
      </rPr>
      <t xml:space="preserve"> </t>
    </r>
  </si>
  <si>
    <r>
      <t>2 C</t>
    </r>
    <r>
      <rPr>
        <vertAlign val="superscript"/>
        <sz val="12"/>
        <color theme="1"/>
        <rFont val="Calibri"/>
        <family val="2"/>
        <scheme val="minor"/>
      </rPr>
      <t>6+</t>
    </r>
    <r>
      <rPr>
        <sz val="12"/>
        <color theme="1"/>
        <rFont val="Calibri"/>
        <family val="2"/>
        <scheme val="minor"/>
      </rPr>
      <t xml:space="preserve">(g)    6 </t>
    </r>
    <r>
      <rPr>
        <vertAlign val="superscript"/>
        <sz val="12"/>
        <color theme="1"/>
        <rFont val="Calibri (Body)"/>
      </rPr>
      <t>+</t>
    </r>
    <r>
      <rPr>
        <sz val="12"/>
        <color theme="1"/>
        <rFont val="Calibri"/>
        <family val="2"/>
        <scheme val="minor"/>
      </rPr>
      <t>(g)    O</t>
    </r>
    <r>
      <rPr>
        <vertAlign val="superscript"/>
        <sz val="12"/>
        <color theme="1"/>
        <rFont val="Calibri"/>
        <family val="2"/>
        <scheme val="minor"/>
      </rPr>
      <t>8+</t>
    </r>
    <r>
      <rPr>
        <sz val="12"/>
        <color theme="1"/>
        <rFont val="Calibri"/>
        <family val="2"/>
        <scheme val="minor"/>
      </rPr>
      <t>(g)    20e</t>
    </r>
    <r>
      <rPr>
        <vertAlign val="superscript"/>
        <sz val="12"/>
        <color theme="1"/>
        <rFont val="Calibri"/>
        <family val="2"/>
        <scheme val="minor"/>
      </rPr>
      <t>–</t>
    </r>
  </si>
  <si>
    <r>
      <t>2 C</t>
    </r>
    <r>
      <rPr>
        <vertAlign val="superscript"/>
        <sz val="12"/>
        <color theme="1"/>
        <rFont val="Calibri"/>
        <family val="2"/>
        <scheme val="minor"/>
      </rPr>
      <t>6+</t>
    </r>
    <r>
      <rPr>
        <sz val="12"/>
        <color theme="1"/>
        <rFont val="Calibri"/>
        <family val="2"/>
        <scheme val="minor"/>
      </rPr>
      <t>(g)    6 H(g)    O</t>
    </r>
    <r>
      <rPr>
        <vertAlign val="superscript"/>
        <sz val="12"/>
        <color theme="1"/>
        <rFont val="Calibri"/>
        <family val="2"/>
        <scheme val="minor"/>
      </rPr>
      <t>8+</t>
    </r>
    <r>
      <rPr>
        <sz val="12"/>
        <color theme="1"/>
        <rFont val="Calibri"/>
        <family val="2"/>
        <scheme val="minor"/>
      </rPr>
      <t>(g)    20e</t>
    </r>
    <r>
      <rPr>
        <vertAlign val="superscript"/>
        <sz val="12"/>
        <color theme="1"/>
        <rFont val="Calibri"/>
        <family val="2"/>
        <scheme val="minor"/>
      </rPr>
      <t>–</t>
    </r>
  </si>
  <si>
    <r>
      <rPr>
        <sz val="11"/>
        <color theme="1"/>
        <rFont val="Calibri (Body)"/>
      </rPr>
      <t xml:space="preserve"> </t>
    </r>
    <r>
      <rPr>
        <sz val="12"/>
        <color theme="1"/>
        <rFont val="Symbol"/>
        <charset val="2"/>
      </rPr>
      <t>D</t>
    </r>
    <r>
      <rPr>
        <vertAlign val="subscript"/>
        <sz val="12"/>
        <color theme="1"/>
        <rFont val="Calibri"/>
        <family val="2"/>
        <scheme val="minor"/>
      </rPr>
      <t>at</t>
    </r>
    <r>
      <rPr>
        <i/>
        <sz val="12"/>
        <color theme="1"/>
        <rFont val="Calibri"/>
        <family val="2"/>
        <scheme val="minor"/>
      </rPr>
      <t>H</t>
    </r>
  </si>
  <si>
    <t>Formation of dimethyl ether</t>
  </si>
  <si>
    <t>Formation of ethanol</t>
  </si>
  <si>
    <t>IE data from:</t>
  </si>
  <si>
    <r>
      <t>kJmol</t>
    </r>
    <r>
      <rPr>
        <vertAlign val="superscript"/>
        <sz val="12"/>
        <color theme="1"/>
        <rFont val="Calibri"/>
        <family val="2"/>
        <scheme val="minor"/>
      </rPr>
      <t>–1</t>
    </r>
  </si>
  <si>
    <t>Ratio: DME to Ethanol</t>
  </si>
  <si>
    <r>
      <t>D</t>
    </r>
    <r>
      <rPr>
        <vertAlign val="subscript"/>
        <sz val="12"/>
        <color theme="1"/>
        <rFont val="Calibri"/>
        <family val="2"/>
        <scheme val="minor"/>
      </rPr>
      <t>QH</t>
    </r>
    <r>
      <rPr>
        <i/>
        <sz val="12"/>
        <color theme="1"/>
        <rFont val="Calibri"/>
        <family val="2"/>
        <scheme val="minor"/>
      </rPr>
      <t>H</t>
    </r>
  </si>
  <si>
    <t>DME</t>
  </si>
  <si>
    <t>EtOH</t>
  </si>
  <si>
    <t>Enthalpy change of the Dimethyl ether (DME) Quantum Hamiltonian</t>
  </si>
  <si>
    <t>Enthalpy change of the Ethanol (EtOH) Quantum Hamiltonian</t>
  </si>
  <si>
    <t>Stoichiometry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</si>
</sst>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0%"/>
    <numFmt numFmtId="165" formatCode="0.000"/>
    <numFmt numFmtId="166" formatCode="0.0000"/>
    <numFmt numFmtId="167" formatCode="0.000000"/>
    <numFmt numFmtId="168" formatCode="0.000%"/>
  </numFmts>
  <fonts count="17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3"/>
      <color rgb="FF202122"/>
      <name val="Arial"/>
      <family val="2"/>
    </font>
    <font>
      <vertAlign val="subscript"/>
      <sz val="12"/>
      <color theme="1"/>
      <name val="Calibri"/>
      <family val="2"/>
      <scheme val="minor"/>
    </font>
    <font>
      <sz val="12"/>
      <color theme="1"/>
      <name val="Symbol"/>
      <charset val="2"/>
    </font>
    <font>
      <vertAlign val="superscript"/>
      <sz val="12"/>
      <color theme="1"/>
      <name val="Calibri"/>
      <family val="2"/>
      <scheme val="minor"/>
    </font>
    <font>
      <sz val="12"/>
      <color rgb="FF202122"/>
      <name val="Calibri"/>
      <family val="2"/>
      <scheme val="minor"/>
    </font>
    <font>
      <b/>
      <sz val="12"/>
      <color theme="1"/>
      <name val="Symbol"/>
      <charset val="2"/>
    </font>
    <font>
      <b/>
      <vertAlign val="subscript"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rgb="FF000000"/>
      <name val="Symbol"/>
      <charset val="2"/>
    </font>
    <font>
      <b/>
      <sz val="12"/>
      <color rgb="FF000000"/>
      <name val="Calibri"/>
      <family val="2"/>
      <scheme val="minor"/>
    </font>
    <font>
      <sz val="16"/>
      <color theme="1"/>
      <name val="Symbol"/>
      <charset val="2"/>
    </font>
    <font>
      <i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vertAlign val="superscript"/>
      <sz val="12"/>
      <color theme="1"/>
      <name val="Calibri (Body)"/>
    </font>
    <font>
      <sz val="11"/>
      <color theme="1"/>
      <name val="Calibri (Body)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/>
    <xf numFmtId="3" fontId="2" fillId="0" borderId="0" xfId="0" applyNumberFormat="1" applyFont="1"/>
    <xf numFmtId="4" fontId="2" fillId="0" borderId="0" xfId="0" applyNumberFormat="1" applyFont="1"/>
    <xf numFmtId="2" fontId="0" fillId="0" borderId="0" xfId="0" applyNumberFormat="1"/>
    <xf numFmtId="1" fontId="0" fillId="0" borderId="0" xfId="0" applyNumberFormat="1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9" fillId="0" borderId="0" xfId="0" applyFont="1"/>
    <xf numFmtId="0" fontId="9" fillId="0" borderId="0" xfId="0" applyFont="1" applyAlignment="1">
      <alignment horizontal="right"/>
    </xf>
    <xf numFmtId="3" fontId="6" fillId="0" borderId="0" xfId="0" applyNumberFormat="1" applyFont="1" applyAlignment="1">
      <alignment horizontal="center"/>
    </xf>
    <xf numFmtId="0" fontId="4" fillId="0" borderId="0" xfId="0" applyFont="1" applyAlignment="1">
      <alignment horizontal="right" vertical="center"/>
    </xf>
    <xf numFmtId="1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0" fillId="2" borderId="4" xfId="0" applyFill="1" applyBorder="1"/>
    <xf numFmtId="0" fontId="1" fillId="2" borderId="3" xfId="0" applyFont="1" applyFill="1" applyBorder="1"/>
    <xf numFmtId="0" fontId="1" fillId="0" borderId="0" xfId="0" applyFont="1" applyAlignment="1">
      <alignment horizontal="center"/>
    </xf>
    <xf numFmtId="0" fontId="1" fillId="0" borderId="0" xfId="0" applyFont="1"/>
    <xf numFmtId="0" fontId="12" fillId="0" borderId="0" xfId="0" applyFont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4" fillId="0" borderId="0" xfId="0" applyFont="1" applyAlignment="1">
      <alignment vertical="center"/>
    </xf>
    <xf numFmtId="2" fontId="0" fillId="0" borderId="0" xfId="0" applyNumberFormat="1" applyAlignment="1">
      <alignment horizontal="right"/>
    </xf>
    <xf numFmtId="0" fontId="0" fillId="2" borderId="3" xfId="0" applyFill="1" applyBorder="1"/>
    <xf numFmtId="0" fontId="10" fillId="3" borderId="12" xfId="0" applyFont="1" applyFill="1" applyBorder="1"/>
    <xf numFmtId="0" fontId="1" fillId="3" borderId="13" xfId="0" applyFont="1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0" fillId="0" borderId="0" xfId="0" applyAlignment="1">
      <alignment horizontal="right"/>
    </xf>
    <xf numFmtId="0" fontId="0" fillId="0" borderId="1" xfId="0" applyBorder="1" applyAlignment="1">
      <alignment horizontal="right"/>
    </xf>
    <xf numFmtId="0" fontId="12" fillId="0" borderId="0" xfId="0" applyFont="1" applyAlignment="1">
      <alignment horizontal="right"/>
    </xf>
    <xf numFmtId="0" fontId="12" fillId="0" borderId="1" xfId="0" applyFont="1" applyBorder="1" applyAlignment="1">
      <alignment horizontal="right"/>
    </xf>
    <xf numFmtId="0" fontId="7" fillId="4" borderId="9" xfId="0" applyFont="1" applyFill="1" applyBorder="1"/>
    <xf numFmtId="1" fontId="1" fillId="4" borderId="10" xfId="0" applyNumberFormat="1" applyFont="1" applyFill="1" applyBorder="1" applyAlignment="1">
      <alignment horizontal="center"/>
    </xf>
    <xf numFmtId="0" fontId="0" fillId="4" borderId="10" xfId="0" applyFill="1" applyBorder="1"/>
    <xf numFmtId="0" fontId="0" fillId="4" borderId="11" xfId="0" applyFill="1" applyBorder="1"/>
    <xf numFmtId="0" fontId="0" fillId="4" borderId="11" xfId="0" applyFill="1" applyBorder="1" applyAlignment="1">
      <alignment horizontal="right"/>
    </xf>
    <xf numFmtId="168" fontId="0" fillId="3" borderId="14" xfId="0" applyNumberFormat="1" applyFill="1" applyBorder="1" applyAlignment="1">
      <alignment horizontal="center"/>
    </xf>
    <xf numFmtId="167" fontId="1" fillId="3" borderId="13" xfId="0" applyNumberFormat="1" applyFont="1" applyFill="1" applyBorder="1" applyAlignment="1">
      <alignment horizontal="center"/>
    </xf>
    <xf numFmtId="164" fontId="0" fillId="3" borderId="14" xfId="0" applyNumberFormat="1" applyFill="1" applyBorder="1" applyAlignment="1">
      <alignment horizontal="center"/>
    </xf>
    <xf numFmtId="165" fontId="1" fillId="3" borderId="12" xfId="0" applyNumberFormat="1" applyFont="1" applyFill="1" applyBorder="1" applyAlignment="1">
      <alignment horizontal="center"/>
    </xf>
    <xf numFmtId="0" fontId="0" fillId="3" borderId="13" xfId="0" applyFill="1" applyBorder="1"/>
    <xf numFmtId="166" fontId="0" fillId="3" borderId="13" xfId="0" applyNumberFormat="1" applyFill="1" applyBorder="1" applyAlignment="1">
      <alignment horizontal="center"/>
    </xf>
    <xf numFmtId="168" fontId="0" fillId="3" borderId="13" xfId="0" applyNumberFormat="1" applyFill="1" applyBorder="1" applyAlignment="1">
      <alignment horizontal="center"/>
    </xf>
    <xf numFmtId="0" fontId="0" fillId="5" borderId="0" xfId="0" applyFill="1"/>
    <xf numFmtId="0" fontId="4" fillId="5" borderId="0" xfId="0" applyFont="1" applyFill="1" applyAlignment="1">
      <alignment horizontal="left"/>
    </xf>
    <xf numFmtId="0" fontId="1" fillId="0" borderId="8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1" fontId="0" fillId="0" borderId="0" xfId="0" applyNumberFormat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0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624226</xdr:colOff>
      <xdr:row>7</xdr:row>
      <xdr:rowOff>24916</xdr:rowOff>
    </xdr:from>
    <xdr:to>
      <xdr:col>18</xdr:col>
      <xdr:colOff>639714</xdr:colOff>
      <xdr:row>63</xdr:row>
      <xdr:rowOff>179793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EC8AC522-2D2D-B387-B7CA-6AFFAD67EC30}"/>
            </a:ext>
          </a:extLst>
        </xdr:cNvPr>
        <xdr:cNvCxnSpPr/>
      </xdr:nvCxnSpPr>
      <xdr:spPr>
        <a:xfrm>
          <a:off x="12827269" y="1419155"/>
          <a:ext cx="15488" cy="13296616"/>
        </a:xfrm>
        <a:prstGeom prst="straightConnector1">
          <a:avLst/>
        </a:prstGeom>
        <a:ln w="19050">
          <a:tailEnd type="stealth" w="lg" len="lg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322028</xdr:colOff>
      <xdr:row>61</xdr:row>
      <xdr:rowOff>54207</xdr:rowOff>
    </xdr:from>
    <xdr:to>
      <xdr:col>14</xdr:col>
      <xdr:colOff>322766</xdr:colOff>
      <xdr:row>63</xdr:row>
      <xdr:rowOff>222095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E5E25321-6ADB-E349-86D8-FAF236F6F6BD}"/>
            </a:ext>
          </a:extLst>
        </xdr:cNvPr>
        <xdr:cNvCxnSpPr/>
      </xdr:nvCxnSpPr>
      <xdr:spPr>
        <a:xfrm>
          <a:off x="10567211" y="14434634"/>
          <a:ext cx="738" cy="648010"/>
        </a:xfrm>
        <a:prstGeom prst="straightConnector1">
          <a:avLst/>
        </a:prstGeom>
        <a:ln w="19050">
          <a:tailEnd type="stealth" w="lg" len="lg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319550</xdr:colOff>
      <xdr:row>58</xdr:row>
      <xdr:rowOff>77439</xdr:rowOff>
    </xdr:from>
    <xdr:to>
      <xdr:col>14</xdr:col>
      <xdr:colOff>332654</xdr:colOff>
      <xdr:row>60</xdr:row>
      <xdr:rowOff>206607</xdr:rowOff>
    </xdr:to>
    <xdr:cxnSp macro="">
      <xdr:nvCxnSpPr>
        <xdr:cNvPr id="7" name="Straight Arrow Connector 6">
          <a:extLst>
            <a:ext uri="{FF2B5EF4-FFF2-40B4-BE49-F238E27FC236}">
              <a16:creationId xmlns:a16="http://schemas.microsoft.com/office/drawing/2014/main" id="{20066A0D-3E8F-8E4B-85BA-1D305D6A1DD8}"/>
            </a:ext>
          </a:extLst>
        </xdr:cNvPr>
        <xdr:cNvCxnSpPr/>
      </xdr:nvCxnSpPr>
      <xdr:spPr>
        <a:xfrm flipV="1">
          <a:off x="10564733" y="13737683"/>
          <a:ext cx="13104" cy="609290"/>
        </a:xfrm>
        <a:prstGeom prst="straightConnector1">
          <a:avLst/>
        </a:prstGeom>
        <a:ln w="19050">
          <a:tailEnd type="stealth" w="lg" len="lg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332560</xdr:colOff>
      <xdr:row>55</xdr:row>
      <xdr:rowOff>77439</xdr:rowOff>
    </xdr:from>
    <xdr:to>
      <xdr:col>14</xdr:col>
      <xdr:colOff>340732</xdr:colOff>
      <xdr:row>57</xdr:row>
      <xdr:rowOff>188641</xdr:rowOff>
    </xdr:to>
    <xdr:cxnSp macro="">
      <xdr:nvCxnSpPr>
        <xdr:cNvPr id="13" name="Straight Arrow Connector 12">
          <a:extLst>
            <a:ext uri="{FF2B5EF4-FFF2-40B4-BE49-F238E27FC236}">
              <a16:creationId xmlns:a16="http://schemas.microsoft.com/office/drawing/2014/main" id="{FB515347-C316-1CAE-DAE7-5297117F927E}"/>
            </a:ext>
          </a:extLst>
        </xdr:cNvPr>
        <xdr:cNvCxnSpPr/>
      </xdr:nvCxnSpPr>
      <xdr:spPr>
        <a:xfrm flipV="1">
          <a:off x="10577743" y="13017500"/>
          <a:ext cx="8172" cy="591324"/>
        </a:xfrm>
        <a:prstGeom prst="straightConnector1">
          <a:avLst/>
        </a:prstGeom>
        <a:ln w="19050">
          <a:tailEnd type="stealth" w="lg" len="lg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345570</xdr:colOff>
      <xdr:row>52</xdr:row>
      <xdr:rowOff>54207</xdr:rowOff>
    </xdr:from>
    <xdr:to>
      <xdr:col>14</xdr:col>
      <xdr:colOff>348476</xdr:colOff>
      <xdr:row>54</xdr:row>
      <xdr:rowOff>170675</xdr:rowOff>
    </xdr:to>
    <xdr:cxnSp macro="">
      <xdr:nvCxnSpPr>
        <xdr:cNvPr id="14" name="Straight Arrow Connector 13">
          <a:extLst>
            <a:ext uri="{FF2B5EF4-FFF2-40B4-BE49-F238E27FC236}">
              <a16:creationId xmlns:a16="http://schemas.microsoft.com/office/drawing/2014/main" id="{19BA1034-3D38-3D2E-0967-832F0DBF510A}"/>
            </a:ext>
          </a:extLst>
        </xdr:cNvPr>
        <xdr:cNvCxnSpPr/>
      </xdr:nvCxnSpPr>
      <xdr:spPr>
        <a:xfrm flipV="1">
          <a:off x="10590753" y="12274085"/>
          <a:ext cx="2906" cy="596590"/>
        </a:xfrm>
        <a:prstGeom prst="straightConnector1">
          <a:avLst/>
        </a:prstGeom>
        <a:ln w="19050">
          <a:tailEnd type="stealth" w="lg" len="lg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358580</xdr:colOff>
      <xdr:row>49</xdr:row>
      <xdr:rowOff>46773</xdr:rowOff>
    </xdr:from>
    <xdr:to>
      <xdr:col>14</xdr:col>
      <xdr:colOff>371684</xdr:colOff>
      <xdr:row>51</xdr:row>
      <xdr:rowOff>175941</xdr:rowOff>
    </xdr:to>
    <xdr:cxnSp macro="">
      <xdr:nvCxnSpPr>
        <xdr:cNvPr id="15" name="Straight Arrow Connector 14">
          <a:extLst>
            <a:ext uri="{FF2B5EF4-FFF2-40B4-BE49-F238E27FC236}">
              <a16:creationId xmlns:a16="http://schemas.microsoft.com/office/drawing/2014/main" id="{A6665F65-99A1-785B-4587-4DA66BF8F3F9}"/>
            </a:ext>
          </a:extLst>
        </xdr:cNvPr>
        <xdr:cNvCxnSpPr/>
      </xdr:nvCxnSpPr>
      <xdr:spPr>
        <a:xfrm flipV="1">
          <a:off x="10603763" y="11546468"/>
          <a:ext cx="13104" cy="609290"/>
        </a:xfrm>
        <a:prstGeom prst="straightConnector1">
          <a:avLst/>
        </a:prstGeom>
        <a:ln w="19050">
          <a:tailEnd type="stealth" w="lg" len="lg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346812</xdr:colOff>
      <xdr:row>16</xdr:row>
      <xdr:rowOff>54207</xdr:rowOff>
    </xdr:from>
    <xdr:to>
      <xdr:col>14</xdr:col>
      <xdr:colOff>359836</xdr:colOff>
      <xdr:row>18</xdr:row>
      <xdr:rowOff>179655</xdr:rowOff>
    </xdr:to>
    <xdr:cxnSp macro="">
      <xdr:nvCxnSpPr>
        <xdr:cNvPr id="26" name="Straight Arrow Connector 25">
          <a:extLst>
            <a:ext uri="{FF2B5EF4-FFF2-40B4-BE49-F238E27FC236}">
              <a16:creationId xmlns:a16="http://schemas.microsoft.com/office/drawing/2014/main" id="{A528BDE1-B8ED-1AA2-3746-9FB1DCAB9BB0}"/>
            </a:ext>
          </a:extLst>
        </xdr:cNvPr>
        <xdr:cNvCxnSpPr/>
      </xdr:nvCxnSpPr>
      <xdr:spPr>
        <a:xfrm flipV="1">
          <a:off x="10591995" y="3631890"/>
          <a:ext cx="13024" cy="605570"/>
        </a:xfrm>
        <a:prstGeom prst="straightConnector1">
          <a:avLst/>
        </a:prstGeom>
        <a:ln w="19050">
          <a:tailEnd type="stealth" w="lg" len="lg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344926</xdr:colOff>
      <xdr:row>13</xdr:row>
      <xdr:rowOff>59473</xdr:rowOff>
    </xdr:from>
    <xdr:to>
      <xdr:col>14</xdr:col>
      <xdr:colOff>356766</xdr:colOff>
      <xdr:row>15</xdr:row>
      <xdr:rowOff>184921</xdr:rowOff>
    </xdr:to>
    <xdr:cxnSp macro="">
      <xdr:nvCxnSpPr>
        <xdr:cNvPr id="34" name="Straight Arrow Connector 33">
          <a:extLst>
            <a:ext uri="{FF2B5EF4-FFF2-40B4-BE49-F238E27FC236}">
              <a16:creationId xmlns:a16="http://schemas.microsoft.com/office/drawing/2014/main" id="{3C5B2893-6615-6182-4866-F508E56DE4F3}"/>
            </a:ext>
          </a:extLst>
        </xdr:cNvPr>
        <xdr:cNvCxnSpPr/>
      </xdr:nvCxnSpPr>
      <xdr:spPr>
        <a:xfrm flipV="1">
          <a:off x="10590109" y="2916973"/>
          <a:ext cx="11840" cy="605570"/>
        </a:xfrm>
        <a:prstGeom prst="straightConnector1">
          <a:avLst/>
        </a:prstGeom>
        <a:ln w="19050">
          <a:tailEnd type="stealth" w="lg" len="lg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343040</xdr:colOff>
      <xdr:row>10</xdr:row>
      <xdr:rowOff>64739</xdr:rowOff>
    </xdr:from>
    <xdr:to>
      <xdr:col>14</xdr:col>
      <xdr:colOff>354880</xdr:colOff>
      <xdr:row>12</xdr:row>
      <xdr:rowOff>190187</xdr:rowOff>
    </xdr:to>
    <xdr:cxnSp macro="">
      <xdr:nvCxnSpPr>
        <xdr:cNvPr id="35" name="Straight Arrow Connector 34">
          <a:extLst>
            <a:ext uri="{FF2B5EF4-FFF2-40B4-BE49-F238E27FC236}">
              <a16:creationId xmlns:a16="http://schemas.microsoft.com/office/drawing/2014/main" id="{12646DB5-307F-9BDE-16AE-1AE965593235}"/>
            </a:ext>
          </a:extLst>
        </xdr:cNvPr>
        <xdr:cNvCxnSpPr/>
      </xdr:nvCxnSpPr>
      <xdr:spPr>
        <a:xfrm flipV="1">
          <a:off x="10588223" y="2202056"/>
          <a:ext cx="11840" cy="605570"/>
        </a:xfrm>
        <a:prstGeom prst="straightConnector1">
          <a:avLst/>
        </a:prstGeom>
        <a:ln w="19050">
          <a:tailEnd type="stealth" w="lg" len="lg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341154</xdr:colOff>
      <xdr:row>7</xdr:row>
      <xdr:rowOff>70005</xdr:rowOff>
    </xdr:from>
    <xdr:to>
      <xdr:col>14</xdr:col>
      <xdr:colOff>352994</xdr:colOff>
      <xdr:row>9</xdr:row>
      <xdr:rowOff>195453</xdr:rowOff>
    </xdr:to>
    <xdr:cxnSp macro="">
      <xdr:nvCxnSpPr>
        <xdr:cNvPr id="36" name="Straight Arrow Connector 35">
          <a:extLst>
            <a:ext uri="{FF2B5EF4-FFF2-40B4-BE49-F238E27FC236}">
              <a16:creationId xmlns:a16="http://schemas.microsoft.com/office/drawing/2014/main" id="{64DABE42-7D89-A0C7-B102-14C9FB003DCC}"/>
            </a:ext>
          </a:extLst>
        </xdr:cNvPr>
        <xdr:cNvCxnSpPr/>
      </xdr:nvCxnSpPr>
      <xdr:spPr>
        <a:xfrm flipV="1">
          <a:off x="10586337" y="1487139"/>
          <a:ext cx="11840" cy="605570"/>
        </a:xfrm>
        <a:prstGeom prst="straightConnector1">
          <a:avLst/>
        </a:prstGeom>
        <a:ln w="19050">
          <a:tailEnd type="stealth" w="lg" len="lg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359822</xdr:colOff>
      <xdr:row>28</xdr:row>
      <xdr:rowOff>59473</xdr:rowOff>
    </xdr:from>
    <xdr:to>
      <xdr:col>14</xdr:col>
      <xdr:colOff>372846</xdr:colOff>
      <xdr:row>30</xdr:row>
      <xdr:rowOff>184921</xdr:rowOff>
    </xdr:to>
    <xdr:cxnSp macro="">
      <xdr:nvCxnSpPr>
        <xdr:cNvPr id="37" name="Straight Arrow Connector 36">
          <a:extLst>
            <a:ext uri="{FF2B5EF4-FFF2-40B4-BE49-F238E27FC236}">
              <a16:creationId xmlns:a16="http://schemas.microsoft.com/office/drawing/2014/main" id="{C06FA5CC-14F2-D5FD-FF00-D635D47E8B13}"/>
            </a:ext>
          </a:extLst>
        </xdr:cNvPr>
        <xdr:cNvCxnSpPr/>
      </xdr:nvCxnSpPr>
      <xdr:spPr>
        <a:xfrm flipV="1">
          <a:off x="10605005" y="6517888"/>
          <a:ext cx="13024" cy="605570"/>
        </a:xfrm>
        <a:prstGeom prst="straightConnector1">
          <a:avLst/>
        </a:prstGeom>
        <a:ln w="19050">
          <a:tailEnd type="stealth" w="lg" len="lg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357936</xdr:colOff>
      <xdr:row>25</xdr:row>
      <xdr:rowOff>64739</xdr:rowOff>
    </xdr:from>
    <xdr:to>
      <xdr:col>14</xdr:col>
      <xdr:colOff>369776</xdr:colOff>
      <xdr:row>27</xdr:row>
      <xdr:rowOff>190187</xdr:rowOff>
    </xdr:to>
    <xdr:cxnSp macro="">
      <xdr:nvCxnSpPr>
        <xdr:cNvPr id="38" name="Straight Arrow Connector 37">
          <a:extLst>
            <a:ext uri="{FF2B5EF4-FFF2-40B4-BE49-F238E27FC236}">
              <a16:creationId xmlns:a16="http://schemas.microsoft.com/office/drawing/2014/main" id="{AB5E3751-7815-6A07-730E-59531B4F116E}"/>
            </a:ext>
          </a:extLst>
        </xdr:cNvPr>
        <xdr:cNvCxnSpPr/>
      </xdr:nvCxnSpPr>
      <xdr:spPr>
        <a:xfrm flipV="1">
          <a:off x="10603119" y="5802971"/>
          <a:ext cx="11840" cy="605570"/>
        </a:xfrm>
        <a:prstGeom prst="straightConnector1">
          <a:avLst/>
        </a:prstGeom>
        <a:ln w="19050">
          <a:tailEnd type="stealth" w="lg" len="lg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356050</xdr:colOff>
      <xdr:row>22</xdr:row>
      <xdr:rowOff>70005</xdr:rowOff>
    </xdr:from>
    <xdr:to>
      <xdr:col>14</xdr:col>
      <xdr:colOff>367890</xdr:colOff>
      <xdr:row>24</xdr:row>
      <xdr:rowOff>195453</xdr:rowOff>
    </xdr:to>
    <xdr:cxnSp macro="">
      <xdr:nvCxnSpPr>
        <xdr:cNvPr id="39" name="Straight Arrow Connector 38">
          <a:extLst>
            <a:ext uri="{FF2B5EF4-FFF2-40B4-BE49-F238E27FC236}">
              <a16:creationId xmlns:a16="http://schemas.microsoft.com/office/drawing/2014/main" id="{9AE8C268-F6F9-D971-60AC-65CE46D339D4}"/>
            </a:ext>
          </a:extLst>
        </xdr:cNvPr>
        <xdr:cNvCxnSpPr/>
      </xdr:nvCxnSpPr>
      <xdr:spPr>
        <a:xfrm flipV="1">
          <a:off x="10601233" y="5088054"/>
          <a:ext cx="11840" cy="605570"/>
        </a:xfrm>
        <a:prstGeom prst="straightConnector1">
          <a:avLst/>
        </a:prstGeom>
        <a:ln w="19050">
          <a:tailEnd type="stealth" w="lg" len="lg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354164</xdr:colOff>
      <xdr:row>19</xdr:row>
      <xdr:rowOff>75271</xdr:rowOff>
    </xdr:from>
    <xdr:to>
      <xdr:col>14</xdr:col>
      <xdr:colOff>366004</xdr:colOff>
      <xdr:row>21</xdr:row>
      <xdr:rowOff>200719</xdr:rowOff>
    </xdr:to>
    <xdr:cxnSp macro="">
      <xdr:nvCxnSpPr>
        <xdr:cNvPr id="40" name="Straight Arrow Connector 39">
          <a:extLst>
            <a:ext uri="{FF2B5EF4-FFF2-40B4-BE49-F238E27FC236}">
              <a16:creationId xmlns:a16="http://schemas.microsoft.com/office/drawing/2014/main" id="{88E55476-A293-6A3C-AAD9-C0F93465C84E}"/>
            </a:ext>
          </a:extLst>
        </xdr:cNvPr>
        <xdr:cNvCxnSpPr/>
      </xdr:nvCxnSpPr>
      <xdr:spPr>
        <a:xfrm flipV="1">
          <a:off x="10599347" y="4373137"/>
          <a:ext cx="11840" cy="605570"/>
        </a:xfrm>
        <a:prstGeom prst="straightConnector1">
          <a:avLst/>
        </a:prstGeom>
        <a:ln w="19050">
          <a:tailEnd type="stealth" w="lg" len="lg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357344</xdr:colOff>
      <xdr:row>40</xdr:row>
      <xdr:rowOff>72484</xdr:rowOff>
    </xdr:from>
    <xdr:to>
      <xdr:col>14</xdr:col>
      <xdr:colOff>370368</xdr:colOff>
      <xdr:row>42</xdr:row>
      <xdr:rowOff>197932</xdr:rowOff>
    </xdr:to>
    <xdr:cxnSp macro="">
      <xdr:nvCxnSpPr>
        <xdr:cNvPr id="41" name="Straight Arrow Connector 40">
          <a:extLst>
            <a:ext uri="{FF2B5EF4-FFF2-40B4-BE49-F238E27FC236}">
              <a16:creationId xmlns:a16="http://schemas.microsoft.com/office/drawing/2014/main" id="{CC33D650-4F47-0B1D-EFF0-92F3B34273A5}"/>
            </a:ext>
          </a:extLst>
        </xdr:cNvPr>
        <xdr:cNvCxnSpPr/>
      </xdr:nvCxnSpPr>
      <xdr:spPr>
        <a:xfrm flipV="1">
          <a:off x="10602527" y="9411630"/>
          <a:ext cx="13024" cy="605570"/>
        </a:xfrm>
        <a:prstGeom prst="straightConnector1">
          <a:avLst/>
        </a:prstGeom>
        <a:ln w="19050">
          <a:tailEnd type="stealth" w="lg" len="lg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355458</xdr:colOff>
      <xdr:row>37</xdr:row>
      <xdr:rowOff>77750</xdr:rowOff>
    </xdr:from>
    <xdr:to>
      <xdr:col>14</xdr:col>
      <xdr:colOff>367298</xdr:colOff>
      <xdr:row>39</xdr:row>
      <xdr:rowOff>203198</xdr:rowOff>
    </xdr:to>
    <xdr:cxnSp macro="">
      <xdr:nvCxnSpPr>
        <xdr:cNvPr id="42" name="Straight Arrow Connector 41">
          <a:extLst>
            <a:ext uri="{FF2B5EF4-FFF2-40B4-BE49-F238E27FC236}">
              <a16:creationId xmlns:a16="http://schemas.microsoft.com/office/drawing/2014/main" id="{B68150A9-7D3A-9381-6C76-5CA2CC5ED762}"/>
            </a:ext>
          </a:extLst>
        </xdr:cNvPr>
        <xdr:cNvCxnSpPr/>
      </xdr:nvCxnSpPr>
      <xdr:spPr>
        <a:xfrm flipV="1">
          <a:off x="10600641" y="8696713"/>
          <a:ext cx="11840" cy="605570"/>
        </a:xfrm>
        <a:prstGeom prst="straightConnector1">
          <a:avLst/>
        </a:prstGeom>
        <a:ln w="19050">
          <a:tailEnd type="stealth" w="lg" len="lg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353572</xdr:colOff>
      <xdr:row>34</xdr:row>
      <xdr:rowOff>83016</xdr:rowOff>
    </xdr:from>
    <xdr:to>
      <xdr:col>14</xdr:col>
      <xdr:colOff>365412</xdr:colOff>
      <xdr:row>36</xdr:row>
      <xdr:rowOff>208464</xdr:rowOff>
    </xdr:to>
    <xdr:cxnSp macro="">
      <xdr:nvCxnSpPr>
        <xdr:cNvPr id="43" name="Straight Arrow Connector 42">
          <a:extLst>
            <a:ext uri="{FF2B5EF4-FFF2-40B4-BE49-F238E27FC236}">
              <a16:creationId xmlns:a16="http://schemas.microsoft.com/office/drawing/2014/main" id="{ADC94185-2002-C788-310B-BE819AE18993}"/>
            </a:ext>
          </a:extLst>
        </xdr:cNvPr>
        <xdr:cNvCxnSpPr/>
      </xdr:nvCxnSpPr>
      <xdr:spPr>
        <a:xfrm flipV="1">
          <a:off x="10598755" y="7981796"/>
          <a:ext cx="11840" cy="605570"/>
        </a:xfrm>
        <a:prstGeom prst="straightConnector1">
          <a:avLst/>
        </a:prstGeom>
        <a:ln w="19050">
          <a:tailEnd type="stealth" w="lg" len="lg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351686</xdr:colOff>
      <xdr:row>31</xdr:row>
      <xdr:rowOff>88281</xdr:rowOff>
    </xdr:from>
    <xdr:to>
      <xdr:col>14</xdr:col>
      <xdr:colOff>363526</xdr:colOff>
      <xdr:row>33</xdr:row>
      <xdr:rowOff>213729</xdr:rowOff>
    </xdr:to>
    <xdr:cxnSp macro="">
      <xdr:nvCxnSpPr>
        <xdr:cNvPr id="44" name="Straight Arrow Connector 43">
          <a:extLst>
            <a:ext uri="{FF2B5EF4-FFF2-40B4-BE49-F238E27FC236}">
              <a16:creationId xmlns:a16="http://schemas.microsoft.com/office/drawing/2014/main" id="{D600ADF1-B617-7103-4077-4CE78910A0A6}"/>
            </a:ext>
          </a:extLst>
        </xdr:cNvPr>
        <xdr:cNvCxnSpPr/>
      </xdr:nvCxnSpPr>
      <xdr:spPr>
        <a:xfrm flipV="1">
          <a:off x="10596869" y="7266879"/>
          <a:ext cx="11840" cy="605570"/>
        </a:xfrm>
        <a:prstGeom prst="straightConnector1">
          <a:avLst/>
        </a:prstGeom>
        <a:ln w="19050">
          <a:tailEnd type="stealth" w="lg" len="lg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354866</xdr:colOff>
      <xdr:row>46</xdr:row>
      <xdr:rowOff>54518</xdr:rowOff>
    </xdr:from>
    <xdr:to>
      <xdr:col>14</xdr:col>
      <xdr:colOff>367890</xdr:colOff>
      <xdr:row>48</xdr:row>
      <xdr:rowOff>179966</xdr:rowOff>
    </xdr:to>
    <xdr:cxnSp macro="">
      <xdr:nvCxnSpPr>
        <xdr:cNvPr id="45" name="Straight Arrow Connector 44">
          <a:extLst>
            <a:ext uri="{FF2B5EF4-FFF2-40B4-BE49-F238E27FC236}">
              <a16:creationId xmlns:a16="http://schemas.microsoft.com/office/drawing/2014/main" id="{F5C32E64-A4EA-3371-674A-2B0323A3CD65}"/>
            </a:ext>
          </a:extLst>
        </xdr:cNvPr>
        <xdr:cNvCxnSpPr/>
      </xdr:nvCxnSpPr>
      <xdr:spPr>
        <a:xfrm flipV="1">
          <a:off x="10600049" y="10834030"/>
          <a:ext cx="13024" cy="605570"/>
        </a:xfrm>
        <a:prstGeom prst="straightConnector1">
          <a:avLst/>
        </a:prstGeom>
        <a:ln w="19050">
          <a:tailEnd type="stealth" w="lg" len="lg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352980</xdr:colOff>
      <xdr:row>43</xdr:row>
      <xdr:rowOff>59784</xdr:rowOff>
    </xdr:from>
    <xdr:to>
      <xdr:col>14</xdr:col>
      <xdr:colOff>364820</xdr:colOff>
      <xdr:row>45</xdr:row>
      <xdr:rowOff>185232</xdr:rowOff>
    </xdr:to>
    <xdr:cxnSp macro="">
      <xdr:nvCxnSpPr>
        <xdr:cNvPr id="46" name="Straight Arrow Connector 45">
          <a:extLst>
            <a:ext uri="{FF2B5EF4-FFF2-40B4-BE49-F238E27FC236}">
              <a16:creationId xmlns:a16="http://schemas.microsoft.com/office/drawing/2014/main" id="{8B5C898C-971A-2331-21A2-E2B7C8E17D92}"/>
            </a:ext>
          </a:extLst>
        </xdr:cNvPr>
        <xdr:cNvCxnSpPr/>
      </xdr:nvCxnSpPr>
      <xdr:spPr>
        <a:xfrm flipV="1">
          <a:off x="10598163" y="10119113"/>
          <a:ext cx="11840" cy="605570"/>
        </a:xfrm>
        <a:prstGeom prst="straightConnector1">
          <a:avLst/>
        </a:prstGeom>
        <a:ln w="19050">
          <a:tailEnd type="stealth" w="lg" len="lg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322028</xdr:colOff>
      <xdr:row>61</xdr:row>
      <xdr:rowOff>54207</xdr:rowOff>
    </xdr:from>
    <xdr:to>
      <xdr:col>4</xdr:col>
      <xdr:colOff>322766</xdr:colOff>
      <xdr:row>63</xdr:row>
      <xdr:rowOff>222095</xdr:rowOff>
    </xdr:to>
    <xdr:cxnSp macro="">
      <xdr:nvCxnSpPr>
        <xdr:cNvPr id="47" name="Straight Arrow Connector 46">
          <a:extLst>
            <a:ext uri="{FF2B5EF4-FFF2-40B4-BE49-F238E27FC236}">
              <a16:creationId xmlns:a16="http://schemas.microsoft.com/office/drawing/2014/main" id="{863FB462-0029-FD42-A108-2852FB729124}"/>
            </a:ext>
          </a:extLst>
        </xdr:cNvPr>
        <xdr:cNvCxnSpPr/>
      </xdr:nvCxnSpPr>
      <xdr:spPr>
        <a:xfrm>
          <a:off x="10567211" y="14434634"/>
          <a:ext cx="738" cy="648010"/>
        </a:xfrm>
        <a:prstGeom prst="straightConnector1">
          <a:avLst/>
        </a:prstGeom>
        <a:ln w="19050">
          <a:tailEnd type="stealth" w="lg" len="lg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319550</xdr:colOff>
      <xdr:row>58</xdr:row>
      <xdr:rowOff>77439</xdr:rowOff>
    </xdr:from>
    <xdr:to>
      <xdr:col>4</xdr:col>
      <xdr:colOff>332654</xdr:colOff>
      <xdr:row>60</xdr:row>
      <xdr:rowOff>206607</xdr:rowOff>
    </xdr:to>
    <xdr:cxnSp macro="">
      <xdr:nvCxnSpPr>
        <xdr:cNvPr id="48" name="Straight Arrow Connector 47">
          <a:extLst>
            <a:ext uri="{FF2B5EF4-FFF2-40B4-BE49-F238E27FC236}">
              <a16:creationId xmlns:a16="http://schemas.microsoft.com/office/drawing/2014/main" id="{3607A743-F9CD-A340-A9D4-4F0A37E801B6}"/>
            </a:ext>
          </a:extLst>
        </xdr:cNvPr>
        <xdr:cNvCxnSpPr/>
      </xdr:nvCxnSpPr>
      <xdr:spPr>
        <a:xfrm flipV="1">
          <a:off x="10564733" y="13737683"/>
          <a:ext cx="13104" cy="609290"/>
        </a:xfrm>
        <a:prstGeom prst="straightConnector1">
          <a:avLst/>
        </a:prstGeom>
        <a:ln w="19050">
          <a:tailEnd type="stealth" w="lg" len="lg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332560</xdr:colOff>
      <xdr:row>55</xdr:row>
      <xdr:rowOff>77439</xdr:rowOff>
    </xdr:from>
    <xdr:to>
      <xdr:col>4</xdr:col>
      <xdr:colOff>340732</xdr:colOff>
      <xdr:row>57</xdr:row>
      <xdr:rowOff>188641</xdr:rowOff>
    </xdr:to>
    <xdr:cxnSp macro="">
      <xdr:nvCxnSpPr>
        <xdr:cNvPr id="49" name="Straight Arrow Connector 48">
          <a:extLst>
            <a:ext uri="{FF2B5EF4-FFF2-40B4-BE49-F238E27FC236}">
              <a16:creationId xmlns:a16="http://schemas.microsoft.com/office/drawing/2014/main" id="{B7203165-87E9-784F-ADC8-378550AB86DC}"/>
            </a:ext>
          </a:extLst>
        </xdr:cNvPr>
        <xdr:cNvCxnSpPr/>
      </xdr:nvCxnSpPr>
      <xdr:spPr>
        <a:xfrm flipV="1">
          <a:off x="10577743" y="13017500"/>
          <a:ext cx="8172" cy="591324"/>
        </a:xfrm>
        <a:prstGeom prst="straightConnector1">
          <a:avLst/>
        </a:prstGeom>
        <a:ln w="19050">
          <a:tailEnd type="stealth" w="lg" len="lg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345570</xdr:colOff>
      <xdr:row>52</xdr:row>
      <xdr:rowOff>54207</xdr:rowOff>
    </xdr:from>
    <xdr:to>
      <xdr:col>4</xdr:col>
      <xdr:colOff>348476</xdr:colOff>
      <xdr:row>54</xdr:row>
      <xdr:rowOff>170675</xdr:rowOff>
    </xdr:to>
    <xdr:cxnSp macro="">
      <xdr:nvCxnSpPr>
        <xdr:cNvPr id="50" name="Straight Arrow Connector 49">
          <a:extLst>
            <a:ext uri="{FF2B5EF4-FFF2-40B4-BE49-F238E27FC236}">
              <a16:creationId xmlns:a16="http://schemas.microsoft.com/office/drawing/2014/main" id="{20715FF2-5A18-3344-870C-B1309932816B}"/>
            </a:ext>
          </a:extLst>
        </xdr:cNvPr>
        <xdr:cNvCxnSpPr/>
      </xdr:nvCxnSpPr>
      <xdr:spPr>
        <a:xfrm flipV="1">
          <a:off x="10590753" y="12274085"/>
          <a:ext cx="2906" cy="596590"/>
        </a:xfrm>
        <a:prstGeom prst="straightConnector1">
          <a:avLst/>
        </a:prstGeom>
        <a:ln w="19050">
          <a:tailEnd type="stealth" w="lg" len="lg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358580</xdr:colOff>
      <xdr:row>49</xdr:row>
      <xdr:rowOff>46773</xdr:rowOff>
    </xdr:from>
    <xdr:to>
      <xdr:col>4</xdr:col>
      <xdr:colOff>371684</xdr:colOff>
      <xdr:row>51</xdr:row>
      <xdr:rowOff>175941</xdr:rowOff>
    </xdr:to>
    <xdr:cxnSp macro="">
      <xdr:nvCxnSpPr>
        <xdr:cNvPr id="51" name="Straight Arrow Connector 50">
          <a:extLst>
            <a:ext uri="{FF2B5EF4-FFF2-40B4-BE49-F238E27FC236}">
              <a16:creationId xmlns:a16="http://schemas.microsoft.com/office/drawing/2014/main" id="{895A1577-B281-8346-A759-B07244C4D9C9}"/>
            </a:ext>
          </a:extLst>
        </xdr:cNvPr>
        <xdr:cNvCxnSpPr/>
      </xdr:nvCxnSpPr>
      <xdr:spPr>
        <a:xfrm flipV="1">
          <a:off x="10603763" y="11546468"/>
          <a:ext cx="13104" cy="609290"/>
        </a:xfrm>
        <a:prstGeom prst="straightConnector1">
          <a:avLst/>
        </a:prstGeom>
        <a:ln w="19050">
          <a:tailEnd type="stealth" w="lg" len="lg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346812</xdr:colOff>
      <xdr:row>16</xdr:row>
      <xdr:rowOff>54207</xdr:rowOff>
    </xdr:from>
    <xdr:to>
      <xdr:col>4</xdr:col>
      <xdr:colOff>359836</xdr:colOff>
      <xdr:row>18</xdr:row>
      <xdr:rowOff>179655</xdr:rowOff>
    </xdr:to>
    <xdr:cxnSp macro="">
      <xdr:nvCxnSpPr>
        <xdr:cNvPr id="52" name="Straight Arrow Connector 51">
          <a:extLst>
            <a:ext uri="{FF2B5EF4-FFF2-40B4-BE49-F238E27FC236}">
              <a16:creationId xmlns:a16="http://schemas.microsoft.com/office/drawing/2014/main" id="{8FAFDE9D-5C46-F743-94A1-308C09519007}"/>
            </a:ext>
          </a:extLst>
        </xdr:cNvPr>
        <xdr:cNvCxnSpPr/>
      </xdr:nvCxnSpPr>
      <xdr:spPr>
        <a:xfrm flipV="1">
          <a:off x="10591995" y="3631890"/>
          <a:ext cx="13024" cy="605570"/>
        </a:xfrm>
        <a:prstGeom prst="straightConnector1">
          <a:avLst/>
        </a:prstGeom>
        <a:ln w="19050">
          <a:tailEnd type="stealth" w="lg" len="lg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344926</xdr:colOff>
      <xdr:row>13</xdr:row>
      <xdr:rowOff>59473</xdr:rowOff>
    </xdr:from>
    <xdr:to>
      <xdr:col>4</xdr:col>
      <xdr:colOff>356766</xdr:colOff>
      <xdr:row>15</xdr:row>
      <xdr:rowOff>184921</xdr:rowOff>
    </xdr:to>
    <xdr:cxnSp macro="">
      <xdr:nvCxnSpPr>
        <xdr:cNvPr id="53" name="Straight Arrow Connector 52">
          <a:extLst>
            <a:ext uri="{FF2B5EF4-FFF2-40B4-BE49-F238E27FC236}">
              <a16:creationId xmlns:a16="http://schemas.microsoft.com/office/drawing/2014/main" id="{172B8011-FDBA-7E49-92C4-79F2CF4AB64A}"/>
            </a:ext>
          </a:extLst>
        </xdr:cNvPr>
        <xdr:cNvCxnSpPr/>
      </xdr:nvCxnSpPr>
      <xdr:spPr>
        <a:xfrm flipV="1">
          <a:off x="10590109" y="2916973"/>
          <a:ext cx="11840" cy="605570"/>
        </a:xfrm>
        <a:prstGeom prst="straightConnector1">
          <a:avLst/>
        </a:prstGeom>
        <a:ln w="19050">
          <a:tailEnd type="stealth" w="lg" len="lg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343040</xdr:colOff>
      <xdr:row>10</xdr:row>
      <xdr:rowOff>64739</xdr:rowOff>
    </xdr:from>
    <xdr:to>
      <xdr:col>4</xdr:col>
      <xdr:colOff>354880</xdr:colOff>
      <xdr:row>12</xdr:row>
      <xdr:rowOff>190187</xdr:rowOff>
    </xdr:to>
    <xdr:cxnSp macro="">
      <xdr:nvCxnSpPr>
        <xdr:cNvPr id="54" name="Straight Arrow Connector 53">
          <a:extLst>
            <a:ext uri="{FF2B5EF4-FFF2-40B4-BE49-F238E27FC236}">
              <a16:creationId xmlns:a16="http://schemas.microsoft.com/office/drawing/2014/main" id="{06D15EC1-2A11-AA4B-99A9-F8F357E18336}"/>
            </a:ext>
          </a:extLst>
        </xdr:cNvPr>
        <xdr:cNvCxnSpPr/>
      </xdr:nvCxnSpPr>
      <xdr:spPr>
        <a:xfrm flipV="1">
          <a:off x="10588223" y="2202056"/>
          <a:ext cx="11840" cy="605570"/>
        </a:xfrm>
        <a:prstGeom prst="straightConnector1">
          <a:avLst/>
        </a:prstGeom>
        <a:ln w="19050">
          <a:tailEnd type="stealth" w="lg" len="lg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341154</xdr:colOff>
      <xdr:row>7</xdr:row>
      <xdr:rowOff>70005</xdr:rowOff>
    </xdr:from>
    <xdr:to>
      <xdr:col>4</xdr:col>
      <xdr:colOff>352994</xdr:colOff>
      <xdr:row>9</xdr:row>
      <xdr:rowOff>195453</xdr:rowOff>
    </xdr:to>
    <xdr:cxnSp macro="">
      <xdr:nvCxnSpPr>
        <xdr:cNvPr id="55" name="Straight Arrow Connector 54">
          <a:extLst>
            <a:ext uri="{FF2B5EF4-FFF2-40B4-BE49-F238E27FC236}">
              <a16:creationId xmlns:a16="http://schemas.microsoft.com/office/drawing/2014/main" id="{BC0D200A-FA19-D145-A416-F9CFBF66D7BF}"/>
            </a:ext>
          </a:extLst>
        </xdr:cNvPr>
        <xdr:cNvCxnSpPr/>
      </xdr:nvCxnSpPr>
      <xdr:spPr>
        <a:xfrm flipV="1">
          <a:off x="10586337" y="1487139"/>
          <a:ext cx="11840" cy="605570"/>
        </a:xfrm>
        <a:prstGeom prst="straightConnector1">
          <a:avLst/>
        </a:prstGeom>
        <a:ln w="19050">
          <a:tailEnd type="stealth" w="lg" len="lg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359822</xdr:colOff>
      <xdr:row>28</xdr:row>
      <xdr:rowOff>59473</xdr:rowOff>
    </xdr:from>
    <xdr:to>
      <xdr:col>4</xdr:col>
      <xdr:colOff>372846</xdr:colOff>
      <xdr:row>30</xdr:row>
      <xdr:rowOff>184921</xdr:rowOff>
    </xdr:to>
    <xdr:cxnSp macro="">
      <xdr:nvCxnSpPr>
        <xdr:cNvPr id="56" name="Straight Arrow Connector 55">
          <a:extLst>
            <a:ext uri="{FF2B5EF4-FFF2-40B4-BE49-F238E27FC236}">
              <a16:creationId xmlns:a16="http://schemas.microsoft.com/office/drawing/2014/main" id="{329D676C-0DF5-8249-B698-F80C86E3AE0B}"/>
            </a:ext>
          </a:extLst>
        </xdr:cNvPr>
        <xdr:cNvCxnSpPr/>
      </xdr:nvCxnSpPr>
      <xdr:spPr>
        <a:xfrm flipV="1">
          <a:off x="10605005" y="6517888"/>
          <a:ext cx="13024" cy="605570"/>
        </a:xfrm>
        <a:prstGeom prst="straightConnector1">
          <a:avLst/>
        </a:prstGeom>
        <a:ln w="19050">
          <a:tailEnd type="stealth" w="lg" len="lg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357936</xdr:colOff>
      <xdr:row>25</xdr:row>
      <xdr:rowOff>64739</xdr:rowOff>
    </xdr:from>
    <xdr:to>
      <xdr:col>4</xdr:col>
      <xdr:colOff>369776</xdr:colOff>
      <xdr:row>27</xdr:row>
      <xdr:rowOff>190187</xdr:rowOff>
    </xdr:to>
    <xdr:cxnSp macro="">
      <xdr:nvCxnSpPr>
        <xdr:cNvPr id="57" name="Straight Arrow Connector 56">
          <a:extLst>
            <a:ext uri="{FF2B5EF4-FFF2-40B4-BE49-F238E27FC236}">
              <a16:creationId xmlns:a16="http://schemas.microsoft.com/office/drawing/2014/main" id="{E32290FE-CEB0-9E43-8756-E02D3677CF8C}"/>
            </a:ext>
          </a:extLst>
        </xdr:cNvPr>
        <xdr:cNvCxnSpPr/>
      </xdr:nvCxnSpPr>
      <xdr:spPr>
        <a:xfrm flipV="1">
          <a:off x="10603119" y="5802971"/>
          <a:ext cx="11840" cy="605570"/>
        </a:xfrm>
        <a:prstGeom prst="straightConnector1">
          <a:avLst/>
        </a:prstGeom>
        <a:ln w="19050">
          <a:tailEnd type="stealth" w="lg" len="lg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356050</xdr:colOff>
      <xdr:row>22</xdr:row>
      <xdr:rowOff>70005</xdr:rowOff>
    </xdr:from>
    <xdr:to>
      <xdr:col>4</xdr:col>
      <xdr:colOff>367890</xdr:colOff>
      <xdr:row>24</xdr:row>
      <xdr:rowOff>195453</xdr:rowOff>
    </xdr:to>
    <xdr:cxnSp macro="">
      <xdr:nvCxnSpPr>
        <xdr:cNvPr id="58" name="Straight Arrow Connector 57">
          <a:extLst>
            <a:ext uri="{FF2B5EF4-FFF2-40B4-BE49-F238E27FC236}">
              <a16:creationId xmlns:a16="http://schemas.microsoft.com/office/drawing/2014/main" id="{B31D6E23-4A09-AB47-AB20-CD2446E1319F}"/>
            </a:ext>
          </a:extLst>
        </xdr:cNvPr>
        <xdr:cNvCxnSpPr/>
      </xdr:nvCxnSpPr>
      <xdr:spPr>
        <a:xfrm flipV="1">
          <a:off x="10601233" y="5088054"/>
          <a:ext cx="11840" cy="605570"/>
        </a:xfrm>
        <a:prstGeom prst="straightConnector1">
          <a:avLst/>
        </a:prstGeom>
        <a:ln w="19050">
          <a:tailEnd type="stealth" w="lg" len="lg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354164</xdr:colOff>
      <xdr:row>19</xdr:row>
      <xdr:rowOff>75271</xdr:rowOff>
    </xdr:from>
    <xdr:to>
      <xdr:col>4</xdr:col>
      <xdr:colOff>366004</xdr:colOff>
      <xdr:row>21</xdr:row>
      <xdr:rowOff>200719</xdr:rowOff>
    </xdr:to>
    <xdr:cxnSp macro="">
      <xdr:nvCxnSpPr>
        <xdr:cNvPr id="59" name="Straight Arrow Connector 58">
          <a:extLst>
            <a:ext uri="{FF2B5EF4-FFF2-40B4-BE49-F238E27FC236}">
              <a16:creationId xmlns:a16="http://schemas.microsoft.com/office/drawing/2014/main" id="{38018822-D334-9A4B-BE26-661CC9ED08EA}"/>
            </a:ext>
          </a:extLst>
        </xdr:cNvPr>
        <xdr:cNvCxnSpPr/>
      </xdr:nvCxnSpPr>
      <xdr:spPr>
        <a:xfrm flipV="1">
          <a:off x="10599347" y="4373137"/>
          <a:ext cx="11840" cy="605570"/>
        </a:xfrm>
        <a:prstGeom prst="straightConnector1">
          <a:avLst/>
        </a:prstGeom>
        <a:ln w="19050">
          <a:tailEnd type="stealth" w="lg" len="lg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357344</xdr:colOff>
      <xdr:row>40</xdr:row>
      <xdr:rowOff>72484</xdr:rowOff>
    </xdr:from>
    <xdr:to>
      <xdr:col>4</xdr:col>
      <xdr:colOff>370368</xdr:colOff>
      <xdr:row>42</xdr:row>
      <xdr:rowOff>197932</xdr:rowOff>
    </xdr:to>
    <xdr:cxnSp macro="">
      <xdr:nvCxnSpPr>
        <xdr:cNvPr id="60" name="Straight Arrow Connector 59">
          <a:extLst>
            <a:ext uri="{FF2B5EF4-FFF2-40B4-BE49-F238E27FC236}">
              <a16:creationId xmlns:a16="http://schemas.microsoft.com/office/drawing/2014/main" id="{FA373FC5-26D9-0340-94D3-723F2FE11629}"/>
            </a:ext>
          </a:extLst>
        </xdr:cNvPr>
        <xdr:cNvCxnSpPr/>
      </xdr:nvCxnSpPr>
      <xdr:spPr>
        <a:xfrm flipV="1">
          <a:off x="10602527" y="9411630"/>
          <a:ext cx="13024" cy="605570"/>
        </a:xfrm>
        <a:prstGeom prst="straightConnector1">
          <a:avLst/>
        </a:prstGeom>
        <a:ln w="19050">
          <a:tailEnd type="stealth" w="lg" len="lg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355458</xdr:colOff>
      <xdr:row>37</xdr:row>
      <xdr:rowOff>77750</xdr:rowOff>
    </xdr:from>
    <xdr:to>
      <xdr:col>4</xdr:col>
      <xdr:colOff>367298</xdr:colOff>
      <xdr:row>39</xdr:row>
      <xdr:rowOff>203198</xdr:rowOff>
    </xdr:to>
    <xdr:cxnSp macro="">
      <xdr:nvCxnSpPr>
        <xdr:cNvPr id="61" name="Straight Arrow Connector 60">
          <a:extLst>
            <a:ext uri="{FF2B5EF4-FFF2-40B4-BE49-F238E27FC236}">
              <a16:creationId xmlns:a16="http://schemas.microsoft.com/office/drawing/2014/main" id="{E6DD699E-269C-F242-AA2E-F192E34C5DC6}"/>
            </a:ext>
          </a:extLst>
        </xdr:cNvPr>
        <xdr:cNvCxnSpPr/>
      </xdr:nvCxnSpPr>
      <xdr:spPr>
        <a:xfrm flipV="1">
          <a:off x="10600641" y="8696713"/>
          <a:ext cx="11840" cy="605570"/>
        </a:xfrm>
        <a:prstGeom prst="straightConnector1">
          <a:avLst/>
        </a:prstGeom>
        <a:ln w="19050">
          <a:tailEnd type="stealth" w="lg" len="lg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353572</xdr:colOff>
      <xdr:row>34</xdr:row>
      <xdr:rowOff>83016</xdr:rowOff>
    </xdr:from>
    <xdr:to>
      <xdr:col>4</xdr:col>
      <xdr:colOff>365412</xdr:colOff>
      <xdr:row>36</xdr:row>
      <xdr:rowOff>208464</xdr:rowOff>
    </xdr:to>
    <xdr:cxnSp macro="">
      <xdr:nvCxnSpPr>
        <xdr:cNvPr id="62" name="Straight Arrow Connector 61">
          <a:extLst>
            <a:ext uri="{FF2B5EF4-FFF2-40B4-BE49-F238E27FC236}">
              <a16:creationId xmlns:a16="http://schemas.microsoft.com/office/drawing/2014/main" id="{F9935CF8-2194-994E-B82A-993AD0F47D2E}"/>
            </a:ext>
          </a:extLst>
        </xdr:cNvPr>
        <xdr:cNvCxnSpPr/>
      </xdr:nvCxnSpPr>
      <xdr:spPr>
        <a:xfrm flipV="1">
          <a:off x="10598755" y="7981796"/>
          <a:ext cx="11840" cy="605570"/>
        </a:xfrm>
        <a:prstGeom prst="straightConnector1">
          <a:avLst/>
        </a:prstGeom>
        <a:ln w="19050">
          <a:tailEnd type="stealth" w="lg" len="lg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351686</xdr:colOff>
      <xdr:row>31</xdr:row>
      <xdr:rowOff>88281</xdr:rowOff>
    </xdr:from>
    <xdr:to>
      <xdr:col>4</xdr:col>
      <xdr:colOff>363526</xdr:colOff>
      <xdr:row>33</xdr:row>
      <xdr:rowOff>213729</xdr:rowOff>
    </xdr:to>
    <xdr:cxnSp macro="">
      <xdr:nvCxnSpPr>
        <xdr:cNvPr id="63" name="Straight Arrow Connector 62">
          <a:extLst>
            <a:ext uri="{FF2B5EF4-FFF2-40B4-BE49-F238E27FC236}">
              <a16:creationId xmlns:a16="http://schemas.microsoft.com/office/drawing/2014/main" id="{E00A84BA-DCCA-5B4C-803D-4F0F07D604FA}"/>
            </a:ext>
          </a:extLst>
        </xdr:cNvPr>
        <xdr:cNvCxnSpPr/>
      </xdr:nvCxnSpPr>
      <xdr:spPr>
        <a:xfrm flipV="1">
          <a:off x="10596869" y="7266879"/>
          <a:ext cx="11840" cy="605570"/>
        </a:xfrm>
        <a:prstGeom prst="straightConnector1">
          <a:avLst/>
        </a:prstGeom>
        <a:ln w="19050">
          <a:tailEnd type="stealth" w="lg" len="lg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354866</xdr:colOff>
      <xdr:row>46</xdr:row>
      <xdr:rowOff>54518</xdr:rowOff>
    </xdr:from>
    <xdr:to>
      <xdr:col>4</xdr:col>
      <xdr:colOff>367890</xdr:colOff>
      <xdr:row>48</xdr:row>
      <xdr:rowOff>179966</xdr:rowOff>
    </xdr:to>
    <xdr:cxnSp macro="">
      <xdr:nvCxnSpPr>
        <xdr:cNvPr id="64" name="Straight Arrow Connector 63">
          <a:extLst>
            <a:ext uri="{FF2B5EF4-FFF2-40B4-BE49-F238E27FC236}">
              <a16:creationId xmlns:a16="http://schemas.microsoft.com/office/drawing/2014/main" id="{0F035533-B7FD-F44F-9972-6FEBD7CDAC46}"/>
            </a:ext>
          </a:extLst>
        </xdr:cNvPr>
        <xdr:cNvCxnSpPr/>
      </xdr:nvCxnSpPr>
      <xdr:spPr>
        <a:xfrm flipV="1">
          <a:off x="10600049" y="10834030"/>
          <a:ext cx="13024" cy="605570"/>
        </a:xfrm>
        <a:prstGeom prst="straightConnector1">
          <a:avLst/>
        </a:prstGeom>
        <a:ln w="19050">
          <a:tailEnd type="stealth" w="lg" len="lg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352980</xdr:colOff>
      <xdr:row>43</xdr:row>
      <xdr:rowOff>59784</xdr:rowOff>
    </xdr:from>
    <xdr:to>
      <xdr:col>4</xdr:col>
      <xdr:colOff>364820</xdr:colOff>
      <xdr:row>45</xdr:row>
      <xdr:rowOff>185232</xdr:rowOff>
    </xdr:to>
    <xdr:cxnSp macro="">
      <xdr:nvCxnSpPr>
        <xdr:cNvPr id="65" name="Straight Arrow Connector 64">
          <a:extLst>
            <a:ext uri="{FF2B5EF4-FFF2-40B4-BE49-F238E27FC236}">
              <a16:creationId xmlns:a16="http://schemas.microsoft.com/office/drawing/2014/main" id="{1353C6D1-7F56-104F-96DF-94213D0C78D8}"/>
            </a:ext>
          </a:extLst>
        </xdr:cNvPr>
        <xdr:cNvCxnSpPr/>
      </xdr:nvCxnSpPr>
      <xdr:spPr>
        <a:xfrm flipV="1">
          <a:off x="10598163" y="10119113"/>
          <a:ext cx="11840" cy="605570"/>
        </a:xfrm>
        <a:prstGeom prst="straightConnector1">
          <a:avLst/>
        </a:prstGeom>
        <a:ln w="19050">
          <a:tailEnd type="stealth" w="lg" len="lg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510760</xdr:colOff>
      <xdr:row>7</xdr:row>
      <xdr:rowOff>138044</xdr:rowOff>
    </xdr:from>
    <xdr:to>
      <xdr:col>8</xdr:col>
      <xdr:colOff>510760</xdr:colOff>
      <xdr:row>63</xdr:row>
      <xdr:rowOff>179457</xdr:rowOff>
    </xdr:to>
    <xdr:cxnSp macro="">
      <xdr:nvCxnSpPr>
        <xdr:cNvPr id="66" name="Straight Arrow Connector 65">
          <a:extLst>
            <a:ext uri="{FF2B5EF4-FFF2-40B4-BE49-F238E27FC236}">
              <a16:creationId xmlns:a16="http://schemas.microsoft.com/office/drawing/2014/main" id="{E877A89D-FA70-7A40-AD97-EB9CD8B80CB5}"/>
            </a:ext>
          </a:extLst>
        </xdr:cNvPr>
        <xdr:cNvCxnSpPr/>
      </xdr:nvCxnSpPr>
      <xdr:spPr>
        <a:xfrm>
          <a:off x="6488043" y="1532283"/>
          <a:ext cx="0" cy="13183152"/>
        </a:xfrm>
        <a:prstGeom prst="straightConnector1">
          <a:avLst/>
        </a:prstGeom>
        <a:ln w="19050">
          <a:tailEnd type="stealth" w="lg" len="lg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2996D0-9671-0240-B7E8-4C3C5961A82A}">
  <dimension ref="B5:P15"/>
  <sheetViews>
    <sheetView workbookViewId="0">
      <selection activeCell="A3" sqref="A3:R26"/>
    </sheetView>
  </sheetViews>
  <sheetFormatPr baseColWidth="10" defaultRowHeight="16" x14ac:dyDescent="0.2"/>
  <sheetData>
    <row r="5" spans="2:16" ht="17" x14ac:dyDescent="0.2">
      <c r="B5" t="s">
        <v>0</v>
      </c>
      <c r="C5" s="1">
        <v>1312</v>
      </c>
      <c r="L5">
        <f>C5*6</f>
        <v>7872</v>
      </c>
    </row>
    <row r="7" spans="2:16" ht="17" x14ac:dyDescent="0.2">
      <c r="B7" t="s">
        <v>1</v>
      </c>
      <c r="C7" s="1">
        <v>1086.5</v>
      </c>
      <c r="D7" s="1">
        <v>2352.6</v>
      </c>
      <c r="E7" s="1">
        <v>4620.5</v>
      </c>
      <c r="F7" s="1">
        <v>6222.7</v>
      </c>
      <c r="G7" s="2">
        <v>37831</v>
      </c>
      <c r="H7" s="3">
        <v>47277</v>
      </c>
      <c r="L7">
        <f>SUM(C7:H7)*2</f>
        <v>198780.6</v>
      </c>
    </row>
    <row r="9" spans="2:16" ht="17" x14ac:dyDescent="0.2">
      <c r="B9" t="s">
        <v>2</v>
      </c>
      <c r="C9" s="1">
        <v>1313.9</v>
      </c>
      <c r="D9" s="1">
        <v>3388.3</v>
      </c>
      <c r="E9" s="1">
        <v>5300.5</v>
      </c>
      <c r="F9" s="1">
        <v>7469.2</v>
      </c>
      <c r="G9" s="3">
        <v>10989.5</v>
      </c>
      <c r="H9" s="3">
        <v>13326.5</v>
      </c>
      <c r="I9" s="2">
        <v>71330</v>
      </c>
      <c r="J9" s="3">
        <v>84078</v>
      </c>
      <c r="L9">
        <f>SUM(C9:J9)</f>
        <v>197195.9</v>
      </c>
    </row>
    <row r="11" spans="2:16" x14ac:dyDescent="0.2">
      <c r="L11" s="4">
        <f>SUM(L5:L9)</f>
        <v>403848.5</v>
      </c>
    </row>
    <row r="13" spans="2:16" x14ac:dyDescent="0.2">
      <c r="L13" s="5">
        <f>L11</f>
        <v>403848.5</v>
      </c>
      <c r="N13">
        <v>184</v>
      </c>
      <c r="P13" s="5">
        <f>L13+N13</f>
        <v>404032.5</v>
      </c>
    </row>
    <row r="15" spans="2:16" x14ac:dyDescent="0.2">
      <c r="N15">
        <v>235</v>
      </c>
      <c r="P15" s="5">
        <f>L13+N15</f>
        <v>404083.5</v>
      </c>
    </row>
  </sheetData>
  <pageMargins left="0.7" right="0.7" top="0.75" bottom="0.75" header="0.3" footer="0.3"/>
  <pageSetup paperSize="9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A0FDFC-CA5E-3443-8E20-C7570A9733CD}">
  <sheetPr>
    <pageSetUpPr fitToPage="1"/>
  </sheetPr>
  <dimension ref="C3:X72"/>
  <sheetViews>
    <sheetView tabSelected="1" topLeftCell="A5" zoomScale="93" zoomScaleNormal="93" workbookViewId="0">
      <selection activeCell="AE28" sqref="AE28"/>
    </sheetView>
  </sheetViews>
  <sheetFormatPr baseColWidth="10" defaultRowHeight="16" x14ac:dyDescent="0.2"/>
  <cols>
    <col min="1" max="1" width="2.1640625" customWidth="1"/>
    <col min="2" max="2" width="2" customWidth="1"/>
    <col min="3" max="3" width="19.5" customWidth="1"/>
    <col min="4" max="4" width="31.33203125" style="8" customWidth="1"/>
    <col min="5" max="5" width="8.33203125" customWidth="1"/>
    <col min="6" max="6" width="8.33203125" style="8" customWidth="1"/>
    <col min="7" max="7" width="5.1640625" style="8" customWidth="1"/>
    <col min="8" max="8" width="2.33203125" hidden="1" customWidth="1"/>
    <col min="9" max="9" width="7" customWidth="1"/>
    <col min="10" max="10" width="8.1640625" customWidth="1"/>
    <col min="11" max="11" width="1.1640625" style="52" customWidth="1"/>
    <col min="12" max="12" width="2.33203125" customWidth="1"/>
    <col min="13" max="13" width="16.5" customWidth="1"/>
    <col min="14" max="14" width="29.1640625" customWidth="1"/>
    <col min="15" max="15" width="8.5" customWidth="1"/>
    <col min="16" max="16" width="8.6640625" customWidth="1"/>
    <col min="17" max="17" width="5.33203125" customWidth="1"/>
    <col min="18" max="18" width="0" hidden="1" customWidth="1"/>
    <col min="19" max="19" width="7" style="36" customWidth="1"/>
    <col min="20" max="20" width="8.1640625" customWidth="1"/>
    <col min="21" max="21" width="8.33203125" customWidth="1"/>
    <col min="22" max="22" width="36" customWidth="1"/>
    <col min="23" max="23" width="4.6640625" customWidth="1"/>
    <col min="24" max="24" width="3.6640625" customWidth="1"/>
  </cols>
  <sheetData>
    <row r="3" spans="3:24" ht="21" x14ac:dyDescent="0.2">
      <c r="C3" s="30" t="s">
        <v>75</v>
      </c>
      <c r="E3" s="12"/>
      <c r="M3" s="30" t="s">
        <v>76</v>
      </c>
      <c r="N3" s="8"/>
      <c r="O3" s="12"/>
      <c r="P3" s="8"/>
      <c r="Q3" s="8"/>
    </row>
    <row r="4" spans="3:24" ht="20" x14ac:dyDescent="0.25">
      <c r="D4" s="13"/>
      <c r="E4" s="40" t="s">
        <v>8</v>
      </c>
      <c r="F4" s="41">
        <f>0-(SUM(H9:H60)-H63)</f>
        <v>-407022.51000000007</v>
      </c>
      <c r="G4" s="42" t="s">
        <v>70</v>
      </c>
      <c r="H4" s="42"/>
      <c r="I4" s="43"/>
      <c r="N4" s="13"/>
      <c r="O4" s="40" t="s">
        <v>8</v>
      </c>
      <c r="P4" s="41">
        <f>0-(SUM(R9:R60)-R63)</f>
        <v>-407115.55000000005</v>
      </c>
      <c r="Q4" s="42" t="s">
        <v>70</v>
      </c>
      <c r="R4" s="42"/>
      <c r="S4" s="44"/>
    </row>
    <row r="5" spans="3:24" ht="19" customHeight="1" x14ac:dyDescent="0.2">
      <c r="E5" s="12"/>
      <c r="N5" s="8"/>
      <c r="O5" s="12"/>
      <c r="P5" s="8"/>
      <c r="Q5" s="8"/>
    </row>
    <row r="6" spans="3:24" ht="19" customHeight="1" x14ac:dyDescent="0.2">
      <c r="E6" s="12"/>
      <c r="F6" s="59" t="s">
        <v>31</v>
      </c>
      <c r="G6" s="60" t="s">
        <v>77</v>
      </c>
      <c r="N6" s="8"/>
      <c r="O6" s="12"/>
      <c r="P6" s="59" t="s">
        <v>31</v>
      </c>
      <c r="Q6" s="60" t="s">
        <v>77</v>
      </c>
    </row>
    <row r="7" spans="3:24" ht="19" customHeight="1" x14ac:dyDescent="0.2">
      <c r="D7" s="9" t="s">
        <v>36</v>
      </c>
      <c r="E7" s="10"/>
      <c r="F7" s="58" t="s">
        <v>70</v>
      </c>
      <c r="G7" s="9"/>
      <c r="H7" s="6"/>
      <c r="I7" s="6"/>
      <c r="N7" s="9" t="s">
        <v>36</v>
      </c>
      <c r="O7" s="10"/>
      <c r="P7" s="58" t="s">
        <v>70</v>
      </c>
      <c r="Q7" s="6"/>
      <c r="R7" s="6"/>
      <c r="S7" s="37"/>
    </row>
    <row r="8" spans="3:24" ht="19" customHeight="1" x14ac:dyDescent="0.25">
      <c r="C8" s="14"/>
      <c r="E8" s="24"/>
      <c r="I8" s="24"/>
      <c r="M8" s="14"/>
      <c r="N8" s="8"/>
      <c r="O8" s="24"/>
      <c r="P8" s="8"/>
      <c r="Q8" s="8"/>
      <c r="S8" s="38"/>
      <c r="V8" s="33" t="s">
        <v>28</v>
      </c>
      <c r="W8" s="54" t="s">
        <v>32</v>
      </c>
      <c r="X8" s="55"/>
    </row>
    <row r="9" spans="3:24" ht="19" customHeight="1" x14ac:dyDescent="0.25">
      <c r="C9" s="15" t="s">
        <v>26</v>
      </c>
      <c r="D9" s="13" t="s">
        <v>37</v>
      </c>
      <c r="E9" s="24"/>
      <c r="F9" s="8">
        <v>1312</v>
      </c>
      <c r="G9" s="8">
        <f>X10</f>
        <v>6</v>
      </c>
      <c r="H9">
        <f>F9*G9</f>
        <v>7872</v>
      </c>
      <c r="I9" s="24"/>
      <c r="M9" s="15" t="s">
        <v>26</v>
      </c>
      <c r="N9" s="13" t="s">
        <v>37</v>
      </c>
      <c r="O9" s="24"/>
      <c r="P9" s="8">
        <v>1312</v>
      </c>
      <c r="Q9" s="8">
        <f>X10</f>
        <v>6</v>
      </c>
      <c r="R9">
        <f>P9*Q9</f>
        <v>7872</v>
      </c>
      <c r="S9" s="38"/>
      <c r="V9" s="34" t="s">
        <v>29</v>
      </c>
      <c r="W9" s="22" t="s">
        <v>1</v>
      </c>
      <c r="X9" s="27">
        <v>2</v>
      </c>
    </row>
    <row r="10" spans="3:24" ht="19" customHeight="1" x14ac:dyDescent="0.25">
      <c r="C10" s="14"/>
      <c r="D10" s="9" t="s">
        <v>64</v>
      </c>
      <c r="E10" s="25"/>
      <c r="I10" s="24"/>
      <c r="M10" s="14"/>
      <c r="N10" s="9" t="s">
        <v>65</v>
      </c>
      <c r="O10" s="25"/>
      <c r="P10" s="8"/>
      <c r="Q10" s="8"/>
      <c r="S10" s="38"/>
      <c r="V10" s="34" t="s">
        <v>34</v>
      </c>
      <c r="W10" s="22" t="s">
        <v>0</v>
      </c>
      <c r="X10" s="27">
        <v>6</v>
      </c>
    </row>
    <row r="11" spans="3:24" ht="19" customHeight="1" x14ac:dyDescent="0.25">
      <c r="C11" s="14"/>
      <c r="E11" s="24"/>
      <c r="I11" s="24"/>
      <c r="M11" s="14"/>
      <c r="N11" s="8"/>
      <c r="O11" s="24"/>
      <c r="P11" s="8"/>
      <c r="Q11" s="8"/>
      <c r="S11" s="38"/>
      <c r="V11" s="34" t="s">
        <v>30</v>
      </c>
      <c r="W11" s="29" t="s">
        <v>2</v>
      </c>
      <c r="X11" s="28">
        <v>1</v>
      </c>
    </row>
    <row r="12" spans="3:24" ht="19" customHeight="1" x14ac:dyDescent="0.25">
      <c r="C12" s="15" t="s">
        <v>25</v>
      </c>
      <c r="D12" s="13" t="s">
        <v>38</v>
      </c>
      <c r="E12" s="24"/>
      <c r="F12" s="16">
        <v>84078</v>
      </c>
      <c r="G12" s="8">
        <f>X11</f>
        <v>1</v>
      </c>
      <c r="H12">
        <f>F12*G12</f>
        <v>84078</v>
      </c>
      <c r="I12" s="24"/>
      <c r="M12" s="15" t="s">
        <v>25</v>
      </c>
      <c r="N12" s="13" t="s">
        <v>38</v>
      </c>
      <c r="O12" s="24"/>
      <c r="P12" s="16">
        <v>84078</v>
      </c>
      <c r="Q12" s="8">
        <f>X11</f>
        <v>1</v>
      </c>
      <c r="R12">
        <f>P12*Q12</f>
        <v>84078</v>
      </c>
      <c r="S12" s="38"/>
      <c r="V12" s="35"/>
    </row>
    <row r="13" spans="3:24" ht="19" customHeight="1" x14ac:dyDescent="0.25">
      <c r="C13" s="14"/>
      <c r="D13" s="9" t="s">
        <v>63</v>
      </c>
      <c r="E13" s="25"/>
      <c r="I13" s="24"/>
      <c r="M13" s="14"/>
      <c r="N13" s="9" t="s">
        <v>63</v>
      </c>
      <c r="O13" s="25"/>
      <c r="P13" s="8"/>
      <c r="Q13" s="8"/>
      <c r="S13" s="38"/>
      <c r="V13" s="46">
        <f>(P4-F4)/P4</f>
        <v>2.2853462610302906E-4</v>
      </c>
    </row>
    <row r="14" spans="3:24" ht="19" customHeight="1" x14ac:dyDescent="0.25">
      <c r="C14" s="14"/>
      <c r="E14" s="24"/>
      <c r="I14" s="24"/>
      <c r="M14" s="14"/>
      <c r="N14" s="8"/>
      <c r="O14" s="24"/>
      <c r="P14" s="8"/>
      <c r="Q14" s="8"/>
      <c r="S14" s="38"/>
      <c r="V14" s="47">
        <f>V13</f>
        <v>2.2853462610302906E-4</v>
      </c>
    </row>
    <row r="15" spans="3:24" ht="19" customHeight="1" x14ac:dyDescent="0.25">
      <c r="C15" s="15" t="s">
        <v>24</v>
      </c>
      <c r="D15" s="13" t="s">
        <v>39</v>
      </c>
      <c r="E15" s="24"/>
      <c r="F15" s="16">
        <v>71330</v>
      </c>
      <c r="G15" s="8">
        <f>X11</f>
        <v>1</v>
      </c>
      <c r="H15">
        <f>F15*G15</f>
        <v>71330</v>
      </c>
      <c r="I15" s="24"/>
      <c r="M15" s="15" t="s">
        <v>24</v>
      </c>
      <c r="N15" s="13" t="s">
        <v>39</v>
      </c>
      <c r="O15" s="24"/>
      <c r="P15" s="16">
        <v>71330</v>
      </c>
      <c r="Q15" s="8">
        <f>X11</f>
        <v>1</v>
      </c>
      <c r="R15">
        <f>P15*Q15</f>
        <v>71330</v>
      </c>
      <c r="S15" s="38"/>
    </row>
    <row r="16" spans="3:24" ht="19" customHeight="1" x14ac:dyDescent="0.25">
      <c r="C16" s="14"/>
      <c r="D16" s="9" t="s">
        <v>62</v>
      </c>
      <c r="E16" s="25"/>
      <c r="I16" s="24"/>
      <c r="M16" s="14"/>
      <c r="N16" s="9" t="s">
        <v>62</v>
      </c>
      <c r="O16" s="25"/>
      <c r="P16" s="8"/>
      <c r="Q16" s="8"/>
      <c r="S16" s="38"/>
    </row>
    <row r="17" spans="3:22" ht="19" customHeight="1" x14ac:dyDescent="0.25">
      <c r="C17" s="14"/>
      <c r="E17" s="24"/>
      <c r="I17" s="24"/>
      <c r="M17" s="14"/>
      <c r="N17" s="8"/>
      <c r="O17" s="24"/>
      <c r="P17" s="8"/>
      <c r="Q17" s="8"/>
      <c r="S17" s="38"/>
    </row>
    <row r="18" spans="3:22" ht="19" customHeight="1" x14ac:dyDescent="0.25">
      <c r="C18" s="15" t="s">
        <v>17</v>
      </c>
      <c r="D18" s="13" t="s">
        <v>40</v>
      </c>
      <c r="E18" s="24"/>
      <c r="F18" s="16">
        <v>13326.5</v>
      </c>
      <c r="G18" s="8">
        <f>X11</f>
        <v>1</v>
      </c>
      <c r="H18">
        <f>F18*G18</f>
        <v>13326.5</v>
      </c>
      <c r="I18" s="24"/>
      <c r="M18" s="15" t="s">
        <v>17</v>
      </c>
      <c r="N18" s="13" t="s">
        <v>40</v>
      </c>
      <c r="O18" s="24"/>
      <c r="P18" s="16">
        <v>13326.5</v>
      </c>
      <c r="Q18" s="8">
        <f>X11</f>
        <v>1</v>
      </c>
      <c r="R18">
        <f>P18*Q18</f>
        <v>13326.5</v>
      </c>
      <c r="S18" s="38"/>
      <c r="V18" s="22" t="s">
        <v>50</v>
      </c>
    </row>
    <row r="19" spans="3:22" ht="19" customHeight="1" x14ac:dyDescent="0.25">
      <c r="C19" s="14"/>
      <c r="D19" s="9" t="s">
        <v>61</v>
      </c>
      <c r="E19" s="25"/>
      <c r="I19" s="24"/>
      <c r="M19" s="14"/>
      <c r="N19" s="9" t="s">
        <v>61</v>
      </c>
      <c r="O19" s="25"/>
      <c r="P19" s="8"/>
      <c r="Q19" s="8"/>
      <c r="S19" s="38"/>
      <c r="V19" s="8"/>
    </row>
    <row r="20" spans="3:22" ht="19" customHeight="1" x14ac:dyDescent="0.25">
      <c r="C20" s="14"/>
      <c r="E20" s="24"/>
      <c r="I20" s="24"/>
      <c r="M20" s="14"/>
      <c r="N20" s="8"/>
      <c r="O20" s="24"/>
      <c r="P20" s="8"/>
      <c r="Q20" s="8"/>
      <c r="S20" s="38"/>
      <c r="V20" s="8" t="s">
        <v>48</v>
      </c>
    </row>
    <row r="21" spans="3:22" ht="19" customHeight="1" x14ac:dyDescent="0.25">
      <c r="C21" s="15" t="s">
        <v>23</v>
      </c>
      <c r="D21" s="13" t="s">
        <v>41</v>
      </c>
      <c r="E21" s="24"/>
      <c r="F21" s="16">
        <v>10989.5</v>
      </c>
      <c r="G21" s="8">
        <f>X11</f>
        <v>1</v>
      </c>
      <c r="H21">
        <f>F21*G21</f>
        <v>10989.5</v>
      </c>
      <c r="I21" s="24"/>
      <c r="M21" s="15" t="s">
        <v>23</v>
      </c>
      <c r="N21" s="13" t="s">
        <v>41</v>
      </c>
      <c r="O21" s="24"/>
      <c r="P21" s="16">
        <v>10989.5</v>
      </c>
      <c r="Q21" s="8">
        <f>X11</f>
        <v>1</v>
      </c>
      <c r="R21">
        <f>P21*Q21</f>
        <v>10989.5</v>
      </c>
      <c r="S21" s="38"/>
      <c r="V21" s="31">
        <f>F4*0.0103636</f>
        <v>-4218.2184846360005</v>
      </c>
    </row>
    <row r="22" spans="3:22" ht="19" customHeight="1" x14ac:dyDescent="0.25">
      <c r="C22" s="14"/>
      <c r="D22" s="9" t="s">
        <v>60</v>
      </c>
      <c r="E22" s="25"/>
      <c r="I22" s="24"/>
      <c r="M22" s="14"/>
      <c r="N22" s="9" t="s">
        <v>60</v>
      </c>
      <c r="O22" s="25"/>
      <c r="P22" s="8"/>
      <c r="Q22" s="8"/>
      <c r="S22" s="38"/>
    </row>
    <row r="23" spans="3:22" ht="19" customHeight="1" x14ac:dyDescent="0.25">
      <c r="C23" s="14"/>
      <c r="E23" s="24"/>
      <c r="I23" s="24"/>
      <c r="M23" s="14"/>
      <c r="N23" s="8"/>
      <c r="O23" s="24"/>
      <c r="P23" s="8"/>
      <c r="Q23" s="8"/>
      <c r="S23" s="38"/>
      <c r="V23" s="8" t="s">
        <v>49</v>
      </c>
    </row>
    <row r="24" spans="3:22" ht="19" customHeight="1" x14ac:dyDescent="0.25">
      <c r="C24" s="15" t="s">
        <v>22</v>
      </c>
      <c r="D24" s="17" t="s">
        <v>42</v>
      </c>
      <c r="E24" s="24"/>
      <c r="F24" s="18">
        <v>7469.2</v>
      </c>
      <c r="G24" s="8">
        <f>X11</f>
        <v>1</v>
      </c>
      <c r="H24">
        <f>F24*G24</f>
        <v>7469.2</v>
      </c>
      <c r="I24" s="24"/>
      <c r="M24" s="15" t="s">
        <v>22</v>
      </c>
      <c r="N24" s="17" t="s">
        <v>42</v>
      </c>
      <c r="O24" s="24"/>
      <c r="P24" s="18">
        <v>7469.2</v>
      </c>
      <c r="Q24" s="8">
        <f>X11</f>
        <v>1</v>
      </c>
      <c r="R24">
        <f>P24*Q24</f>
        <v>7469.2</v>
      </c>
      <c r="S24" s="38"/>
      <c r="V24" s="4">
        <f>P4*0.0103636</f>
        <v>-4219.1827139800007</v>
      </c>
    </row>
    <row r="25" spans="3:22" ht="19" customHeight="1" x14ac:dyDescent="0.25">
      <c r="C25" s="14"/>
      <c r="D25" s="9" t="s">
        <v>59</v>
      </c>
      <c r="E25" s="25"/>
      <c r="I25" s="24"/>
      <c r="M25" s="14"/>
      <c r="N25" s="9" t="s">
        <v>59</v>
      </c>
      <c r="O25" s="25"/>
      <c r="P25" s="8"/>
      <c r="Q25" s="8"/>
      <c r="S25" s="38"/>
    </row>
    <row r="26" spans="3:22" ht="19" customHeight="1" x14ac:dyDescent="0.25">
      <c r="C26" s="14"/>
      <c r="E26" s="24"/>
      <c r="I26" s="24"/>
      <c r="M26" s="14"/>
      <c r="N26" s="8"/>
      <c r="O26" s="24"/>
      <c r="P26" s="8"/>
      <c r="Q26" s="8"/>
      <c r="S26" s="38"/>
      <c r="V26" s="4"/>
    </row>
    <row r="27" spans="3:22" ht="19" customHeight="1" x14ac:dyDescent="0.25">
      <c r="C27" s="15" t="s">
        <v>21</v>
      </c>
      <c r="D27" s="13" t="s">
        <v>43</v>
      </c>
      <c r="E27" s="24"/>
      <c r="F27" s="18">
        <v>5300.5</v>
      </c>
      <c r="G27" s="8">
        <f>X11</f>
        <v>1</v>
      </c>
      <c r="H27">
        <f>F27*G27</f>
        <v>5300.5</v>
      </c>
      <c r="I27" s="24"/>
      <c r="M27" s="15" t="s">
        <v>21</v>
      </c>
      <c r="N27" s="13" t="s">
        <v>43</v>
      </c>
      <c r="O27" s="24"/>
      <c r="P27" s="18">
        <v>5300.5</v>
      </c>
      <c r="Q27" s="8">
        <f>X11</f>
        <v>1</v>
      </c>
      <c r="R27">
        <f>P27*Q27</f>
        <v>5300.5</v>
      </c>
      <c r="S27" s="38"/>
    </row>
    <row r="28" spans="3:22" ht="19" customHeight="1" x14ac:dyDescent="0.25">
      <c r="C28" s="14"/>
      <c r="D28" s="9" t="s">
        <v>58</v>
      </c>
      <c r="E28" s="25"/>
      <c r="I28" s="24"/>
      <c r="M28" s="14"/>
      <c r="N28" s="9" t="s">
        <v>58</v>
      </c>
      <c r="O28" s="25"/>
      <c r="P28" s="8"/>
      <c r="Q28" s="8"/>
      <c r="S28" s="38"/>
      <c r="V28" s="48" t="s">
        <v>71</v>
      </c>
    </row>
    <row r="29" spans="3:22" ht="19" customHeight="1" x14ac:dyDescent="0.25">
      <c r="C29" s="14"/>
      <c r="E29" s="24"/>
      <c r="I29" s="24"/>
      <c r="M29" s="14"/>
      <c r="N29" s="8"/>
      <c r="O29" s="24"/>
      <c r="P29" s="8"/>
      <c r="Q29" s="8"/>
      <c r="S29" s="38"/>
      <c r="V29" s="49"/>
    </row>
    <row r="30" spans="3:22" ht="19" customHeight="1" x14ac:dyDescent="0.25">
      <c r="C30" s="15" t="s">
        <v>20</v>
      </c>
      <c r="D30" s="13" t="s">
        <v>44</v>
      </c>
      <c r="E30" s="24"/>
      <c r="F30" s="18">
        <v>3388.3</v>
      </c>
      <c r="G30" s="8">
        <f>X11</f>
        <v>1</v>
      </c>
      <c r="H30">
        <f>F30*G30</f>
        <v>3388.3</v>
      </c>
      <c r="I30" s="24"/>
      <c r="M30" s="15" t="s">
        <v>20</v>
      </c>
      <c r="N30" s="13" t="s">
        <v>44</v>
      </c>
      <c r="O30" s="24"/>
      <c r="P30" s="18">
        <v>3388.3</v>
      </c>
      <c r="Q30" s="8">
        <f>X11</f>
        <v>1</v>
      </c>
      <c r="R30">
        <f>P30*Q30</f>
        <v>3388.3</v>
      </c>
      <c r="S30" s="38"/>
      <c r="V30" s="50">
        <f>1-V13</f>
        <v>0.99977146537389694</v>
      </c>
    </row>
    <row r="31" spans="3:22" ht="19" customHeight="1" x14ac:dyDescent="0.25">
      <c r="C31" s="14"/>
      <c r="D31" s="9" t="s">
        <v>57</v>
      </c>
      <c r="E31" s="25"/>
      <c r="I31" s="24"/>
      <c r="M31" s="14"/>
      <c r="N31" s="9" t="s">
        <v>57</v>
      </c>
      <c r="O31" s="25"/>
      <c r="P31" s="8"/>
      <c r="Q31" s="8"/>
      <c r="S31" s="38"/>
      <c r="V31" s="50">
        <f>1+V13</f>
        <v>1.0002285346261031</v>
      </c>
    </row>
    <row r="32" spans="3:22" ht="19" customHeight="1" x14ac:dyDescent="0.25">
      <c r="C32" s="14"/>
      <c r="E32" s="24"/>
      <c r="I32" s="24"/>
      <c r="J32" s="8" t="s">
        <v>73</v>
      </c>
      <c r="M32" s="14"/>
      <c r="N32" s="8"/>
      <c r="O32" s="24"/>
      <c r="P32" s="8"/>
      <c r="Q32" s="8"/>
      <c r="S32" s="38"/>
      <c r="T32" s="8" t="s">
        <v>74</v>
      </c>
      <c r="V32" s="35"/>
    </row>
    <row r="33" spans="3:22" ht="19" customHeight="1" x14ac:dyDescent="0.25">
      <c r="C33" s="15" t="s">
        <v>19</v>
      </c>
      <c r="D33" s="13" t="s">
        <v>45</v>
      </c>
      <c r="E33" s="24"/>
      <c r="F33" s="18">
        <v>1313.9</v>
      </c>
      <c r="G33" s="8">
        <f>X11</f>
        <v>1</v>
      </c>
      <c r="H33">
        <f>F33*G33</f>
        <v>1313.9</v>
      </c>
      <c r="I33" s="24"/>
      <c r="J33" s="12" t="s">
        <v>72</v>
      </c>
      <c r="K33" s="53"/>
      <c r="M33" s="15" t="s">
        <v>19</v>
      </c>
      <c r="N33" s="13" t="s">
        <v>45</v>
      </c>
      <c r="O33" s="24"/>
      <c r="P33" s="18">
        <v>1313.9</v>
      </c>
      <c r="Q33" s="8">
        <f>X11</f>
        <v>1</v>
      </c>
      <c r="R33">
        <f>P33*Q33</f>
        <v>1313.9</v>
      </c>
      <c r="S33" s="38"/>
      <c r="T33" s="12" t="s">
        <v>72</v>
      </c>
      <c r="V33" s="51">
        <f>V30/2</f>
        <v>0.49988573268694847</v>
      </c>
    </row>
    <row r="34" spans="3:22" ht="19" customHeight="1" x14ac:dyDescent="0.25">
      <c r="C34" s="14"/>
      <c r="D34" s="9" t="s">
        <v>56</v>
      </c>
      <c r="E34" s="25"/>
      <c r="I34" s="24"/>
      <c r="J34" s="56">
        <f>F4</f>
        <v>-407022.51000000007</v>
      </c>
      <c r="M34" s="14"/>
      <c r="N34" s="9" t="s">
        <v>56</v>
      </c>
      <c r="O34" s="25"/>
      <c r="P34" s="8"/>
      <c r="Q34" s="8"/>
      <c r="S34" s="38"/>
      <c r="T34" s="56">
        <f>P4</f>
        <v>-407115.55000000005</v>
      </c>
      <c r="V34" s="45">
        <f>V31/2</f>
        <v>0.50011426731305153</v>
      </c>
    </row>
    <row r="35" spans="3:22" ht="19" customHeight="1" x14ac:dyDescent="0.25">
      <c r="C35" s="14"/>
      <c r="E35" s="24"/>
      <c r="I35" s="24"/>
      <c r="J35" s="57" t="s">
        <v>70</v>
      </c>
      <c r="M35" s="14"/>
      <c r="N35" s="8"/>
      <c r="O35" s="24"/>
      <c r="P35" s="8"/>
      <c r="Q35" s="8"/>
      <c r="S35" s="38"/>
      <c r="T35" s="57" t="s">
        <v>70</v>
      </c>
    </row>
    <row r="36" spans="3:22" ht="19" customHeight="1" x14ac:dyDescent="0.25">
      <c r="C36" s="15" t="s">
        <v>18</v>
      </c>
      <c r="D36" s="13" t="s">
        <v>6</v>
      </c>
      <c r="E36" s="24"/>
      <c r="F36" s="16">
        <v>47277</v>
      </c>
      <c r="G36" s="8">
        <f>X9</f>
        <v>2</v>
      </c>
      <c r="H36">
        <f>F36*G36</f>
        <v>94554</v>
      </c>
      <c r="I36" s="24"/>
      <c r="M36" s="15" t="s">
        <v>18</v>
      </c>
      <c r="N36" s="13" t="s">
        <v>40</v>
      </c>
      <c r="O36" s="24"/>
      <c r="P36" s="16">
        <v>47277</v>
      </c>
      <c r="Q36" s="8">
        <f>X9</f>
        <v>2</v>
      </c>
      <c r="R36">
        <f>P36*Q36</f>
        <v>94554</v>
      </c>
      <c r="S36" s="38"/>
    </row>
    <row r="37" spans="3:22" ht="19" customHeight="1" x14ac:dyDescent="0.25">
      <c r="C37" s="14"/>
      <c r="D37" s="9" t="s">
        <v>55</v>
      </c>
      <c r="E37" s="25"/>
      <c r="I37" s="24"/>
      <c r="M37" s="14"/>
      <c r="N37" s="9" t="s">
        <v>55</v>
      </c>
      <c r="O37" s="25"/>
      <c r="P37" s="8"/>
      <c r="Q37" s="8"/>
      <c r="S37" s="38"/>
    </row>
    <row r="38" spans="3:22" ht="19" customHeight="1" x14ac:dyDescent="0.25">
      <c r="C38" s="14"/>
      <c r="E38" s="24"/>
      <c r="I38" s="24"/>
      <c r="M38" s="14"/>
      <c r="N38" s="8"/>
      <c r="O38" s="24"/>
      <c r="P38" s="8"/>
      <c r="Q38" s="8"/>
      <c r="S38" s="38"/>
    </row>
    <row r="39" spans="3:22" ht="19" customHeight="1" x14ac:dyDescent="0.25">
      <c r="C39" s="15" t="s">
        <v>16</v>
      </c>
      <c r="D39" s="13" t="s">
        <v>41</v>
      </c>
      <c r="E39" s="24"/>
      <c r="F39" s="16">
        <v>37831</v>
      </c>
      <c r="G39" s="8">
        <f>X9</f>
        <v>2</v>
      </c>
      <c r="H39">
        <f>F39*G39</f>
        <v>75662</v>
      </c>
      <c r="I39" s="24"/>
      <c r="M39" s="15" t="s">
        <v>16</v>
      </c>
      <c r="N39" s="13" t="s">
        <v>41</v>
      </c>
      <c r="O39" s="24"/>
      <c r="P39" s="16">
        <v>37831</v>
      </c>
      <c r="Q39" s="8">
        <f>X9</f>
        <v>2</v>
      </c>
      <c r="R39">
        <f>P39*Q39</f>
        <v>75662</v>
      </c>
      <c r="S39" s="38"/>
    </row>
    <row r="40" spans="3:22" ht="19" customHeight="1" x14ac:dyDescent="0.25">
      <c r="C40" s="14"/>
      <c r="D40" s="9" t="s">
        <v>54</v>
      </c>
      <c r="E40" s="25"/>
      <c r="I40" s="24"/>
      <c r="M40" s="14"/>
      <c r="N40" s="9" t="s">
        <v>54</v>
      </c>
      <c r="O40" s="25"/>
      <c r="P40" s="8"/>
      <c r="Q40" s="8"/>
      <c r="S40" s="38"/>
    </row>
    <row r="41" spans="3:22" ht="19" customHeight="1" x14ac:dyDescent="0.25">
      <c r="C41" s="14"/>
      <c r="E41" s="24"/>
      <c r="I41" s="24"/>
      <c r="M41" s="14"/>
      <c r="N41" s="8"/>
      <c r="O41" s="24"/>
      <c r="P41" s="8"/>
      <c r="Q41" s="8"/>
      <c r="S41" s="38"/>
    </row>
    <row r="42" spans="3:22" ht="19" customHeight="1" x14ac:dyDescent="0.25">
      <c r="C42" s="15" t="s">
        <v>15</v>
      </c>
      <c r="D42" s="17" t="s">
        <v>42</v>
      </c>
      <c r="E42" s="24"/>
      <c r="F42" s="19">
        <v>6222.7</v>
      </c>
      <c r="G42" s="8">
        <f>X9</f>
        <v>2</v>
      </c>
      <c r="H42">
        <f>F42*G42</f>
        <v>12445.4</v>
      </c>
      <c r="I42" s="24"/>
      <c r="M42" s="15" t="s">
        <v>15</v>
      </c>
      <c r="N42" s="17" t="s">
        <v>42</v>
      </c>
      <c r="O42" s="24"/>
      <c r="P42" s="19">
        <v>6222.7</v>
      </c>
      <c r="Q42" s="8">
        <f>X9</f>
        <v>2</v>
      </c>
      <c r="R42">
        <f>P42*Q42</f>
        <v>12445.4</v>
      </c>
      <c r="S42" s="38"/>
    </row>
    <row r="43" spans="3:22" ht="19" customHeight="1" x14ac:dyDescent="0.25">
      <c r="C43" s="14"/>
      <c r="D43" s="9" t="s">
        <v>53</v>
      </c>
      <c r="E43" s="25"/>
      <c r="I43" s="24"/>
      <c r="M43" s="14"/>
      <c r="N43" s="9" t="s">
        <v>53</v>
      </c>
      <c r="O43" s="25"/>
      <c r="P43" s="8"/>
      <c r="Q43" s="8"/>
      <c r="S43" s="38"/>
    </row>
    <row r="44" spans="3:22" ht="19" customHeight="1" x14ac:dyDescent="0.25">
      <c r="C44" s="14"/>
      <c r="E44" s="24"/>
      <c r="I44" s="24"/>
      <c r="M44" s="14"/>
      <c r="N44" s="8"/>
      <c r="O44" s="24"/>
      <c r="P44" s="8"/>
      <c r="Q44" s="8"/>
      <c r="S44" s="38"/>
    </row>
    <row r="45" spans="3:22" ht="19" customHeight="1" x14ac:dyDescent="0.25">
      <c r="C45" s="15" t="s">
        <v>14</v>
      </c>
      <c r="D45" s="13" t="s">
        <v>43</v>
      </c>
      <c r="E45" s="24"/>
      <c r="F45" s="19">
        <v>4620.5</v>
      </c>
      <c r="G45" s="8">
        <f>X9</f>
        <v>2</v>
      </c>
      <c r="H45">
        <f>F45*G45</f>
        <v>9241</v>
      </c>
      <c r="I45" s="24"/>
      <c r="M45" s="15" t="s">
        <v>14</v>
      </c>
      <c r="N45" s="13" t="s">
        <v>43</v>
      </c>
      <c r="O45" s="24"/>
      <c r="P45" s="19">
        <v>4620.5</v>
      </c>
      <c r="Q45" s="8">
        <f>X9</f>
        <v>2</v>
      </c>
      <c r="R45">
        <f>P45*Q45</f>
        <v>9241</v>
      </c>
      <c r="S45" s="38"/>
    </row>
    <row r="46" spans="3:22" ht="19" customHeight="1" x14ac:dyDescent="0.25">
      <c r="C46" s="14"/>
      <c r="D46" s="9" t="s">
        <v>52</v>
      </c>
      <c r="E46" s="25"/>
      <c r="I46" s="24"/>
      <c r="M46" s="14"/>
      <c r="N46" s="9" t="s">
        <v>52</v>
      </c>
      <c r="O46" s="25"/>
      <c r="P46" s="8"/>
      <c r="Q46" s="8"/>
      <c r="S46" s="38"/>
    </row>
    <row r="47" spans="3:22" ht="19" customHeight="1" x14ac:dyDescent="0.25">
      <c r="C47" s="14"/>
      <c r="E47" s="24"/>
      <c r="I47" s="24"/>
      <c r="M47" s="14"/>
      <c r="N47" s="8"/>
      <c r="O47" s="24"/>
      <c r="P47" s="8"/>
      <c r="Q47" s="8"/>
      <c r="S47" s="38"/>
    </row>
    <row r="48" spans="3:22" ht="19" customHeight="1" x14ac:dyDescent="0.25">
      <c r="C48" s="15" t="s">
        <v>13</v>
      </c>
      <c r="D48" s="13" t="s">
        <v>44</v>
      </c>
      <c r="E48" s="24"/>
      <c r="F48" s="19">
        <v>2352.6</v>
      </c>
      <c r="G48" s="8">
        <f>X9</f>
        <v>2</v>
      </c>
      <c r="H48">
        <f>F48*G48</f>
        <v>4705.2</v>
      </c>
      <c r="I48" s="24"/>
      <c r="M48" s="15" t="s">
        <v>13</v>
      </c>
      <c r="N48" s="13" t="s">
        <v>44</v>
      </c>
      <c r="O48" s="24"/>
      <c r="P48" s="19">
        <v>2352.6</v>
      </c>
      <c r="Q48" s="8">
        <f>X9</f>
        <v>2</v>
      </c>
      <c r="R48">
        <f>P48*Q48</f>
        <v>4705.2</v>
      </c>
      <c r="S48" s="38"/>
    </row>
    <row r="49" spans="3:22" ht="19" customHeight="1" x14ac:dyDescent="0.25">
      <c r="C49" s="14"/>
      <c r="D49" s="9" t="s">
        <v>51</v>
      </c>
      <c r="E49" s="25"/>
      <c r="I49" s="24"/>
      <c r="M49" s="14"/>
      <c r="N49" s="9" t="s">
        <v>51</v>
      </c>
      <c r="O49" s="25"/>
      <c r="P49" s="8"/>
      <c r="Q49" s="8"/>
      <c r="S49" s="38"/>
    </row>
    <row r="50" spans="3:22" ht="19" customHeight="1" x14ac:dyDescent="0.25">
      <c r="C50" s="14"/>
      <c r="E50" s="24"/>
      <c r="I50" s="24"/>
      <c r="M50" s="14"/>
      <c r="N50" s="8"/>
      <c r="O50" s="24"/>
      <c r="P50" s="8"/>
      <c r="Q50" s="8"/>
      <c r="S50" s="38"/>
      <c r="V50" t="s">
        <v>69</v>
      </c>
    </row>
    <row r="51" spans="3:22" ht="19" customHeight="1" x14ac:dyDescent="0.25">
      <c r="C51" s="15" t="s">
        <v>12</v>
      </c>
      <c r="D51" s="13" t="s">
        <v>45</v>
      </c>
      <c r="E51" s="24"/>
      <c r="F51" s="19">
        <v>1086.5</v>
      </c>
      <c r="G51" s="8">
        <f>X9</f>
        <v>2</v>
      </c>
      <c r="H51">
        <f>F51*G51</f>
        <v>2173</v>
      </c>
      <c r="I51" s="24"/>
      <c r="M51" s="15" t="s">
        <v>12</v>
      </c>
      <c r="N51" s="13" t="s">
        <v>45</v>
      </c>
      <c r="O51" s="24"/>
      <c r="P51" s="19">
        <v>1086.5</v>
      </c>
      <c r="Q51" s="8">
        <f>X9</f>
        <v>2</v>
      </c>
      <c r="R51">
        <f>P51*Q51</f>
        <v>2173</v>
      </c>
      <c r="S51" s="38"/>
      <c r="V51" t="s">
        <v>35</v>
      </c>
    </row>
    <row r="52" spans="3:22" ht="19" customHeight="1" x14ac:dyDescent="0.25">
      <c r="C52" s="14"/>
      <c r="D52" s="9" t="s">
        <v>7</v>
      </c>
      <c r="E52" s="25"/>
      <c r="I52" s="24"/>
      <c r="M52" s="14"/>
      <c r="N52" s="9" t="s">
        <v>7</v>
      </c>
      <c r="O52" s="25"/>
      <c r="P52" s="8"/>
      <c r="Q52" s="8"/>
      <c r="S52" s="38"/>
      <c r="V52" t="s">
        <v>33</v>
      </c>
    </row>
    <row r="53" spans="3:22" ht="19" customHeight="1" x14ac:dyDescent="0.25">
      <c r="C53" s="14"/>
      <c r="E53" s="24"/>
      <c r="I53" s="24"/>
      <c r="M53" s="14"/>
      <c r="N53" s="8"/>
      <c r="O53" s="24"/>
      <c r="P53" s="8"/>
      <c r="Q53" s="8"/>
      <c r="S53" s="38"/>
    </row>
    <row r="54" spans="3:22" ht="19" customHeight="1" x14ac:dyDescent="0.25">
      <c r="C54" s="15" t="s">
        <v>11</v>
      </c>
      <c r="D54" s="13" t="s">
        <v>66</v>
      </c>
      <c r="E54" s="24"/>
      <c r="F54" s="8">
        <v>218</v>
      </c>
      <c r="G54" s="8">
        <v>6</v>
      </c>
      <c r="H54">
        <f>F54*G54</f>
        <v>1308</v>
      </c>
      <c r="I54" s="24"/>
      <c r="M54" s="15" t="s">
        <v>11</v>
      </c>
      <c r="N54" s="13" t="s">
        <v>46</v>
      </c>
      <c r="O54" s="24"/>
      <c r="P54" s="8">
        <v>218</v>
      </c>
      <c r="Q54" s="8">
        <v>6</v>
      </c>
      <c r="R54">
        <f>P54*Q54</f>
        <v>1308</v>
      </c>
      <c r="S54" s="38"/>
    </row>
    <row r="55" spans="3:22" ht="19" customHeight="1" x14ac:dyDescent="0.25">
      <c r="C55" s="14"/>
      <c r="D55" s="9" t="s">
        <v>7</v>
      </c>
      <c r="E55" s="25"/>
      <c r="I55" s="24"/>
      <c r="M55" s="14"/>
      <c r="N55" s="9" t="s">
        <v>7</v>
      </c>
      <c r="O55" s="25"/>
      <c r="P55" s="8"/>
      <c r="Q55" s="8"/>
      <c r="S55" s="38"/>
    </row>
    <row r="56" spans="3:22" ht="19" customHeight="1" x14ac:dyDescent="0.25">
      <c r="C56" s="14"/>
      <c r="E56" s="24"/>
      <c r="I56" s="24"/>
      <c r="M56" s="14"/>
      <c r="N56" s="8"/>
      <c r="O56" s="24"/>
      <c r="P56" s="8"/>
      <c r="Q56" s="8"/>
      <c r="S56" s="38"/>
    </row>
    <row r="57" spans="3:22" ht="19" customHeight="1" x14ac:dyDescent="0.25">
      <c r="C57" s="15" t="s">
        <v>10</v>
      </c>
      <c r="D57" s="13" t="s">
        <v>46</v>
      </c>
      <c r="E57" s="24"/>
      <c r="F57" s="8">
        <v>717</v>
      </c>
      <c r="G57" s="8">
        <f>X9</f>
        <v>2</v>
      </c>
      <c r="H57">
        <f>F57*G57</f>
        <v>1434</v>
      </c>
      <c r="I57" s="24"/>
      <c r="M57" s="15" t="s">
        <v>10</v>
      </c>
      <c r="N57" s="13" t="s">
        <v>46</v>
      </c>
      <c r="O57" s="24"/>
      <c r="P57" s="8">
        <v>717</v>
      </c>
      <c r="Q57" s="8">
        <f>X9</f>
        <v>2</v>
      </c>
      <c r="R57">
        <f>P57*Q57</f>
        <v>1434</v>
      </c>
      <c r="S57" s="38"/>
    </row>
    <row r="58" spans="3:22" ht="19" customHeight="1" x14ac:dyDescent="0.25">
      <c r="C58" s="14"/>
      <c r="D58" s="9" t="s">
        <v>5</v>
      </c>
      <c r="E58" s="25"/>
      <c r="I58" s="24"/>
      <c r="M58" s="14"/>
      <c r="N58" s="9" t="s">
        <v>5</v>
      </c>
      <c r="O58" s="25"/>
      <c r="P58" s="8"/>
      <c r="Q58" s="8"/>
      <c r="S58" s="38"/>
    </row>
    <row r="59" spans="3:22" ht="19" customHeight="1" x14ac:dyDescent="0.25">
      <c r="C59" s="14"/>
      <c r="E59" s="24"/>
      <c r="I59" s="24"/>
      <c r="M59" s="14"/>
      <c r="N59" s="8"/>
      <c r="O59" s="24"/>
      <c r="P59" s="8"/>
      <c r="Q59" s="8"/>
      <c r="S59" s="38"/>
    </row>
    <row r="60" spans="3:22" ht="19" customHeight="1" x14ac:dyDescent="0.25">
      <c r="C60" s="15" t="s">
        <v>9</v>
      </c>
      <c r="D60" s="13" t="s">
        <v>46</v>
      </c>
      <c r="E60" s="24"/>
      <c r="F60" s="8">
        <v>248</v>
      </c>
      <c r="G60" s="8">
        <f>X11</f>
        <v>1</v>
      </c>
      <c r="H60">
        <f>F60*G60</f>
        <v>248</v>
      </c>
      <c r="I60" s="24"/>
      <c r="M60" s="15" t="s">
        <v>9</v>
      </c>
      <c r="N60" s="13" t="s">
        <v>46</v>
      </c>
      <c r="O60" s="24"/>
      <c r="P60" s="8">
        <v>248</v>
      </c>
      <c r="Q60" s="8">
        <f>X11</f>
        <v>1</v>
      </c>
      <c r="R60">
        <f>P60*Q60</f>
        <v>248</v>
      </c>
      <c r="S60" s="38"/>
    </row>
    <row r="61" spans="3:22" ht="19" customHeight="1" thickBot="1" x14ac:dyDescent="0.3">
      <c r="C61" s="14"/>
      <c r="D61" s="11" t="s">
        <v>3</v>
      </c>
      <c r="E61" s="26"/>
      <c r="I61" s="24"/>
      <c r="M61" s="14"/>
      <c r="N61" s="11" t="s">
        <v>3</v>
      </c>
      <c r="O61" s="26"/>
      <c r="P61" s="8"/>
      <c r="Q61" s="8"/>
      <c r="S61" s="38"/>
    </row>
    <row r="62" spans="3:22" ht="19" customHeight="1" x14ac:dyDescent="0.25">
      <c r="C62" s="14"/>
      <c r="E62" s="24"/>
      <c r="I62" s="24"/>
      <c r="M62" s="14"/>
      <c r="N62" s="8"/>
      <c r="O62" s="24"/>
      <c r="P62" s="8"/>
      <c r="Q62" s="8"/>
      <c r="S62" s="38"/>
    </row>
    <row r="63" spans="3:22" ht="19" customHeight="1" x14ac:dyDescent="0.25">
      <c r="C63" s="15" t="s">
        <v>67</v>
      </c>
      <c r="D63" s="13" t="s">
        <v>47</v>
      </c>
      <c r="E63" s="24"/>
      <c r="F63" s="8">
        <v>-184.01</v>
      </c>
      <c r="G63" s="8">
        <v>1</v>
      </c>
      <c r="H63">
        <f>F63*G63</f>
        <v>-184.01</v>
      </c>
      <c r="I63" s="24"/>
      <c r="M63" s="15" t="s">
        <v>68</v>
      </c>
      <c r="N63" s="13" t="s">
        <v>47</v>
      </c>
      <c r="O63" s="24"/>
      <c r="P63" s="8">
        <v>-277.05</v>
      </c>
      <c r="Q63" s="8">
        <v>1</v>
      </c>
      <c r="R63">
        <f>P63*Q63</f>
        <v>-277.05</v>
      </c>
      <c r="S63" s="38"/>
    </row>
    <row r="64" spans="3:22" ht="19" customHeight="1" x14ac:dyDescent="0.25">
      <c r="D64" s="7" t="s">
        <v>4</v>
      </c>
      <c r="E64" s="25"/>
      <c r="F64" s="9"/>
      <c r="G64" s="9"/>
      <c r="H64" s="6"/>
      <c r="I64" s="25"/>
      <c r="N64" s="7" t="s">
        <v>27</v>
      </c>
      <c r="O64" s="25"/>
      <c r="P64" s="9"/>
      <c r="Q64" s="9"/>
      <c r="R64" s="6"/>
      <c r="S64" s="39"/>
    </row>
    <row r="65" spans="5:17" ht="19" customHeight="1" x14ac:dyDescent="0.2">
      <c r="N65" s="8"/>
      <c r="P65" s="8"/>
      <c r="Q65" s="8"/>
    </row>
    <row r="68" spans="5:17" x14ac:dyDescent="0.2">
      <c r="E68" s="8"/>
      <c r="F68"/>
      <c r="G68"/>
      <c r="H68" s="32"/>
    </row>
    <row r="69" spans="5:17" x14ac:dyDescent="0.2">
      <c r="E69" s="22"/>
      <c r="F69" s="23"/>
      <c r="G69" s="23"/>
      <c r="H69" s="21"/>
    </row>
    <row r="70" spans="5:17" x14ac:dyDescent="0.2">
      <c r="E70" s="22"/>
      <c r="F70" s="23"/>
      <c r="G70" s="23"/>
      <c r="H70" s="21"/>
    </row>
    <row r="71" spans="5:17" x14ac:dyDescent="0.2">
      <c r="E71" s="22"/>
      <c r="F71" s="23"/>
      <c r="G71" s="23"/>
      <c r="H71" s="21"/>
    </row>
    <row r="72" spans="5:17" ht="17" thickBot="1" x14ac:dyDescent="0.25">
      <c r="E72" s="8"/>
      <c r="F72"/>
      <c r="G72"/>
      <c r="H72" s="20"/>
    </row>
  </sheetData>
  <mergeCells count="1">
    <mergeCell ref="W8:X8"/>
  </mergeCells>
  <pageMargins left="0.7" right="0.7" top="0.75" bottom="0.75" header="0.3" footer="0.3"/>
  <pageSetup paperSize="9" scale="47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Mark Leach</cp:lastModifiedBy>
  <cp:lastPrinted>2025-10-30T12:33:10Z</cp:lastPrinted>
  <dcterms:created xsi:type="dcterms:W3CDTF">2023-09-07T11:10:57Z</dcterms:created>
  <dcterms:modified xsi:type="dcterms:W3CDTF">2025-10-30T12:33:12Z</dcterms:modified>
</cp:coreProperties>
</file>