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Mi unidad\[CUCSUR]\[Estudiantes]\01 Director y Co-director\2022B_Roberto Fisher_DC_ECOSUR\Articulos\2do_ Small-scale Forestry\251025_Rev\"/>
    </mc:Choice>
  </mc:AlternateContent>
  <xr:revisionPtr revIDLastSave="0" documentId="13_ncr:1_{0DD28068-84F9-4010-9775-4E996A64B9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S1" sheetId="2" r:id="rId1"/>
    <sheet name="TableS2" sheetId="3" r:id="rId2"/>
    <sheet name="TableS3" sheetId="4" r:id="rId3"/>
    <sheet name="TableS4" sheetId="5" r:id="rId4"/>
    <sheet name="TableS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0" i="4"/>
  <c r="H21" i="3"/>
  <c r="H20" i="3"/>
  <c r="F11" i="4"/>
  <c r="E11" i="4"/>
  <c r="D11" i="4"/>
  <c r="J20" i="6"/>
  <c r="J21" i="6"/>
  <c r="J24" i="6" s="1"/>
  <c r="J22" i="6"/>
  <c r="J23" i="6"/>
  <c r="J19" i="6"/>
  <c r="J17" i="6"/>
  <c r="J15" i="6"/>
  <c r="J16" i="6" s="1"/>
  <c r="J13" i="6"/>
  <c r="J14" i="6" s="1"/>
  <c r="J11" i="6"/>
  <c r="J4" i="6"/>
  <c r="J5" i="6"/>
  <c r="J6" i="6"/>
  <c r="J7" i="6"/>
  <c r="J12" i="6" s="1"/>
  <c r="J8" i="6"/>
  <c r="J9" i="6"/>
  <c r="J10" i="6"/>
  <c r="J3" i="6"/>
  <c r="F25" i="6"/>
  <c r="G25" i="6"/>
  <c r="E25" i="6"/>
  <c r="I20" i="6"/>
  <c r="I21" i="6"/>
  <c r="I22" i="6"/>
  <c r="I23" i="6"/>
  <c r="I19" i="6"/>
  <c r="F24" i="6"/>
  <c r="G24" i="6"/>
  <c r="I24" i="6"/>
  <c r="E24" i="6"/>
  <c r="I17" i="6"/>
  <c r="J18" i="6"/>
  <c r="I18" i="6"/>
  <c r="F18" i="6"/>
  <c r="G18" i="6"/>
  <c r="E18" i="6"/>
  <c r="I15" i="6"/>
  <c r="I16" i="6"/>
  <c r="G16" i="6"/>
  <c r="F16" i="6"/>
  <c r="E16" i="6"/>
  <c r="I13" i="6"/>
  <c r="I14" i="6" s="1"/>
  <c r="F14" i="6"/>
  <c r="G14" i="6"/>
  <c r="E14" i="6"/>
  <c r="F12" i="6"/>
  <c r="G12" i="6"/>
  <c r="I4" i="6" s="1"/>
  <c r="E12" i="6"/>
  <c r="H13" i="5"/>
  <c r="H14" i="5"/>
  <c r="H4" i="5"/>
  <c r="H5" i="5"/>
  <c r="H8" i="5"/>
  <c r="H9" i="5"/>
  <c r="E24" i="5"/>
  <c r="F24" i="5"/>
  <c r="I18" i="5" s="1"/>
  <c r="D24" i="5"/>
  <c r="E21" i="5"/>
  <c r="F21" i="5"/>
  <c r="H20" i="5" s="1"/>
  <c r="D21" i="5"/>
  <c r="E23" i="5"/>
  <c r="F23" i="5"/>
  <c r="H22" i="5" s="1"/>
  <c r="H23" i="5" s="1"/>
  <c r="D23" i="5"/>
  <c r="E16" i="5"/>
  <c r="F16" i="5"/>
  <c r="H15" i="5" s="1"/>
  <c r="D16" i="5"/>
  <c r="E11" i="5"/>
  <c r="F11" i="5"/>
  <c r="H6" i="5" s="1"/>
  <c r="D11" i="5"/>
  <c r="I12" i="4"/>
  <c r="I11" i="4"/>
  <c r="I10" i="4"/>
  <c r="I9" i="4"/>
  <c r="I7" i="4"/>
  <c r="I6" i="4"/>
  <c r="I5" i="4"/>
  <c r="I4" i="4"/>
  <c r="I3" i="4"/>
  <c r="I14" i="4"/>
  <c r="H7" i="4"/>
  <c r="H6" i="4"/>
  <c r="H5" i="4"/>
  <c r="H4" i="4"/>
  <c r="H3" i="4"/>
  <c r="I13" i="4"/>
  <c r="H13" i="4"/>
  <c r="E13" i="4"/>
  <c r="F13" i="4"/>
  <c r="D13" i="4"/>
  <c r="H12" i="4"/>
  <c r="H9" i="4"/>
  <c r="E8" i="4"/>
  <c r="F8" i="4"/>
  <c r="D8" i="4"/>
  <c r="E14" i="4"/>
  <c r="F14" i="4"/>
  <c r="D14" i="4"/>
  <c r="E23" i="3"/>
  <c r="F23" i="3"/>
  <c r="I11" i="3" s="1"/>
  <c r="D23" i="3"/>
  <c r="E22" i="3"/>
  <c r="F22" i="3"/>
  <c r="D22" i="3"/>
  <c r="E19" i="3"/>
  <c r="F19" i="3"/>
  <c r="I19" i="3" s="1"/>
  <c r="D19" i="3"/>
  <c r="E14" i="3"/>
  <c r="F14" i="3"/>
  <c r="H12" i="3" s="1"/>
  <c r="D14" i="3"/>
  <c r="E10" i="3"/>
  <c r="F10" i="3"/>
  <c r="H9" i="3" s="1"/>
  <c r="D10" i="3"/>
  <c r="E7" i="3"/>
  <c r="F7" i="3"/>
  <c r="H5" i="3" s="1"/>
  <c r="D7" i="3"/>
  <c r="E27" i="2"/>
  <c r="F27" i="2"/>
  <c r="I4" i="2" s="1"/>
  <c r="D27" i="2"/>
  <c r="E26" i="2"/>
  <c r="F26" i="2"/>
  <c r="H24" i="2" s="1"/>
  <c r="D26" i="2"/>
  <c r="E23" i="2"/>
  <c r="F23" i="2"/>
  <c r="H22" i="2" s="1"/>
  <c r="D23" i="2"/>
  <c r="H13" i="2"/>
  <c r="H14" i="2"/>
  <c r="H16" i="2"/>
  <c r="H18" i="2"/>
  <c r="H8" i="2"/>
  <c r="E20" i="2"/>
  <c r="F20" i="2"/>
  <c r="H9" i="2" s="1"/>
  <c r="D20" i="2"/>
  <c r="E7" i="2"/>
  <c r="F7" i="2"/>
  <c r="D7" i="2"/>
  <c r="I6" i="2" l="1"/>
  <c r="H25" i="2"/>
  <c r="H26" i="2" s="1"/>
  <c r="I5" i="2"/>
  <c r="I3" i="2"/>
  <c r="H19" i="5"/>
  <c r="H3" i="5"/>
  <c r="H11" i="5" s="1"/>
  <c r="H7" i="5"/>
  <c r="H12" i="5"/>
  <c r="H16" i="5" s="1"/>
  <c r="H17" i="5"/>
  <c r="H18" i="5"/>
  <c r="H10" i="5"/>
  <c r="I3" i="5"/>
  <c r="I7" i="5"/>
  <c r="I12" i="5"/>
  <c r="I17" i="5"/>
  <c r="I10" i="5"/>
  <c r="I6" i="5"/>
  <c r="I15" i="5"/>
  <c r="I20" i="5"/>
  <c r="I22" i="5"/>
  <c r="I23" i="5" s="1"/>
  <c r="I9" i="5"/>
  <c r="I5" i="5"/>
  <c r="I14" i="5"/>
  <c r="I19" i="5"/>
  <c r="I8" i="5"/>
  <c r="I4" i="5"/>
  <c r="I13" i="5"/>
  <c r="I24" i="5" s="1"/>
  <c r="J25" i="6"/>
  <c r="I11" i="6"/>
  <c r="I7" i="6"/>
  <c r="I6" i="6"/>
  <c r="I5" i="6"/>
  <c r="I10" i="6"/>
  <c r="I9" i="6"/>
  <c r="I3" i="6"/>
  <c r="I8" i="6"/>
  <c r="I8" i="4"/>
  <c r="H8" i="4"/>
  <c r="H11" i="3"/>
  <c r="I22" i="3"/>
  <c r="I6" i="3"/>
  <c r="I21" i="3"/>
  <c r="I17" i="3"/>
  <c r="I13" i="3"/>
  <c r="I8" i="3"/>
  <c r="I18" i="3"/>
  <c r="I10" i="3"/>
  <c r="H15" i="3"/>
  <c r="H22" i="3"/>
  <c r="I5" i="3"/>
  <c r="I20" i="3"/>
  <c r="I16" i="3"/>
  <c r="I12" i="3"/>
  <c r="I9" i="3"/>
  <c r="H17" i="3"/>
  <c r="I7" i="3"/>
  <c r="I14" i="3"/>
  <c r="H16" i="3"/>
  <c r="H18" i="3"/>
  <c r="I3" i="3"/>
  <c r="I4" i="3"/>
  <c r="I15" i="3"/>
  <c r="H8" i="3"/>
  <c r="H10" i="3" s="1"/>
  <c r="H13" i="3"/>
  <c r="H14" i="3" s="1"/>
  <c r="H4" i="3"/>
  <c r="H3" i="3"/>
  <c r="H6" i="3"/>
  <c r="H17" i="2"/>
  <c r="H12" i="2"/>
  <c r="H21" i="2"/>
  <c r="H23" i="2" s="1"/>
  <c r="H19" i="2"/>
  <c r="H15" i="2"/>
  <c r="H11" i="2"/>
  <c r="H10" i="2"/>
  <c r="H6" i="2"/>
  <c r="H5" i="2"/>
  <c r="H4" i="2"/>
  <c r="H3" i="2"/>
  <c r="I7" i="2" l="1"/>
  <c r="H21" i="5"/>
  <c r="I21" i="5"/>
  <c r="I16" i="5"/>
  <c r="I11" i="5"/>
  <c r="I12" i="6"/>
  <c r="I23" i="3"/>
  <c r="H19" i="3"/>
  <c r="H7" i="3"/>
  <c r="H20" i="2"/>
  <c r="H7" i="2"/>
  <c r="I16" i="2"/>
  <c r="I12" i="2"/>
  <c r="I13" i="2"/>
  <c r="I10" i="2"/>
  <c r="I25" i="2"/>
  <c r="I17" i="2"/>
  <c r="I14" i="2"/>
  <c r="I15" i="2"/>
  <c r="I21" i="2"/>
  <c r="I22" i="2"/>
  <c r="I18" i="2"/>
  <c r="I11" i="2"/>
  <c r="I9" i="2"/>
  <c r="I24" i="2"/>
  <c r="I26" i="2" s="1"/>
  <c r="I8" i="2"/>
  <c r="I19" i="2"/>
  <c r="I20" i="2" l="1"/>
  <c r="I27" i="2"/>
  <c r="I23" i="2"/>
</calcChain>
</file>

<file path=xl/sharedStrings.xml><?xml version="1.0" encoding="utf-8"?>
<sst xmlns="http://schemas.openxmlformats.org/spreadsheetml/2006/main" count="280" uniqueCount="159">
  <si>
    <t>LDS</t>
  </si>
  <si>
    <t>HDS</t>
  </si>
  <si>
    <t>Total</t>
  </si>
  <si>
    <t>P-value</t>
  </si>
  <si>
    <t>Cultural</t>
  </si>
  <si>
    <t>Provisioning</t>
  </si>
  <si>
    <t>0.01634*</t>
  </si>
  <si>
    <t>Regulating</t>
  </si>
  <si>
    <t>Supporting</t>
  </si>
  <si>
    <t>0.02771*</t>
  </si>
  <si>
    <t>Service</t>
  </si>
  <si>
    <t>Subservice</t>
  </si>
  <si>
    <t>Rooted with the activity</t>
  </si>
  <si>
    <t>Stay activate in the retirement</t>
  </si>
  <si>
    <t>Nostalgia</t>
  </si>
  <si>
    <t>Religious</t>
  </si>
  <si>
    <t>NA</t>
  </si>
  <si>
    <t>Fruit self-consumption</t>
  </si>
  <si>
    <t>Firewood self-consumption</t>
  </si>
  <si>
    <t>Wood self-consumption</t>
  </si>
  <si>
    <t>Allspice self-consumption</t>
  </si>
  <si>
    <t>Fence self-consumption</t>
  </si>
  <si>
    <t>Fruit sell</t>
  </si>
  <si>
    <t>Firewood sell</t>
  </si>
  <si>
    <t>Allspecie sell</t>
  </si>
  <si>
    <t>Fence sell</t>
  </si>
  <si>
    <t>Shade trees microclimate</t>
  </si>
  <si>
    <t>Polinization</t>
  </si>
  <si>
    <t>Oxigen production</t>
  </si>
  <si>
    <t>Code</t>
  </si>
  <si>
    <t>C1</t>
  </si>
  <si>
    <t>C2</t>
  </si>
  <si>
    <t>C4</t>
  </si>
  <si>
    <t>P1</t>
  </si>
  <si>
    <t>P2</t>
  </si>
  <si>
    <t>P6</t>
  </si>
  <si>
    <t>P3</t>
  </si>
  <si>
    <t>P4</t>
  </si>
  <si>
    <t>P5</t>
  </si>
  <si>
    <t>P7</t>
  </si>
  <si>
    <t>P8</t>
  </si>
  <si>
    <t>P9</t>
  </si>
  <si>
    <t>P10</t>
  </si>
  <si>
    <t>P11</t>
  </si>
  <si>
    <t>P12</t>
  </si>
  <si>
    <t>R1</t>
  </si>
  <si>
    <t>R2</t>
  </si>
  <si>
    <t>S1</t>
  </si>
  <si>
    <t>S2</t>
  </si>
  <si>
    <t>Total percentaje</t>
  </si>
  <si>
    <t>Percentaje by type of service</t>
  </si>
  <si>
    <t>-</t>
  </si>
  <si>
    <t>Cultural total</t>
  </si>
  <si>
    <t>Provisioning total</t>
  </si>
  <si>
    <t>Wood sell</t>
  </si>
  <si>
    <t>0.04979*</t>
  </si>
  <si>
    <t>Regulating total</t>
  </si>
  <si>
    <t>Supporting total</t>
  </si>
  <si>
    <t>General problematics</t>
  </si>
  <si>
    <t>Specific problematics</t>
  </si>
  <si>
    <t xml:space="preserve">Frosty pod rot and black pod </t>
  </si>
  <si>
    <t xml:space="preserve">Fungal diseases intensification due cold fronts </t>
  </si>
  <si>
    <t>Squirrels</t>
  </si>
  <si>
    <t>Production</t>
  </si>
  <si>
    <t>Atomization of the plantaions</t>
  </si>
  <si>
    <t>Low quantity of fruit trees</t>
  </si>
  <si>
    <t>Rentability</t>
  </si>
  <si>
    <t xml:space="preserve">Low prices of cacao and sell to intermediaries </t>
  </si>
  <si>
    <t xml:space="preserve">Theft of cacao, bananas and agricultural equipment </t>
  </si>
  <si>
    <t>Young people do not join to the activity</t>
  </si>
  <si>
    <t>Marketing routes</t>
  </si>
  <si>
    <t xml:space="preserve">Cacao germinates during its drying </t>
  </si>
  <si>
    <t xml:space="preserve">Consumers don´t buy the pepper </t>
  </si>
  <si>
    <t xml:space="preserve">Cooperatives don´t function properly and are closing </t>
  </si>
  <si>
    <t xml:space="preserve">Wood low prices and sell to intermediaries </t>
  </si>
  <si>
    <t>Enviroment</t>
  </si>
  <si>
    <t xml:space="preserve">Pollution </t>
  </si>
  <si>
    <t>Deforestation</t>
  </si>
  <si>
    <t>Total production problematics</t>
  </si>
  <si>
    <t>Total climate variability problematics</t>
  </si>
  <si>
    <t>Total rentability problemtacs</t>
  </si>
  <si>
    <t>Total marketing routes problematics</t>
  </si>
  <si>
    <t>Total enviroment problematics</t>
  </si>
  <si>
    <t>C3</t>
  </si>
  <si>
    <t>R3</t>
  </si>
  <si>
    <t>M1</t>
  </si>
  <si>
    <t>M2</t>
  </si>
  <si>
    <t>M3</t>
  </si>
  <si>
    <t>M4</t>
  </si>
  <si>
    <t>E1</t>
  </si>
  <si>
    <t>E2</t>
  </si>
  <si>
    <t>Death and low production of cacao plantsdue droughts</t>
  </si>
  <si>
    <t>Specific responses</t>
  </si>
  <si>
    <t>Droughts</t>
  </si>
  <si>
    <t>Cacao pruning in rains to prevent a major stress in droughts</t>
  </si>
  <si>
    <t>Emergency irrigation</t>
  </si>
  <si>
    <t xml:space="preserve">Specific fertilization to fortify the plants in droughts </t>
  </si>
  <si>
    <t xml:space="preserve">Use of wet fertilizers during droughts </t>
  </si>
  <si>
    <t xml:space="preserve">Cacao pruning to avoid the fungal diseases </t>
  </si>
  <si>
    <t>Rainfalls</t>
  </si>
  <si>
    <t xml:space="preserve">Not applicate fertilizer in rains to prevent lixiviation </t>
  </si>
  <si>
    <t>D1</t>
  </si>
  <si>
    <t>D2</t>
  </si>
  <si>
    <t>D3</t>
  </si>
  <si>
    <t>D4</t>
  </si>
  <si>
    <t>D5</t>
  </si>
  <si>
    <t>Total responses to drought</t>
  </si>
  <si>
    <t>Total responses to rainfalls</t>
  </si>
  <si>
    <t>Own</t>
  </si>
  <si>
    <t>Constant plantations renovation</t>
  </si>
  <si>
    <t xml:space="preserve">Selection of traditional cacao varieties resistant to fungal diseases </t>
  </si>
  <si>
    <t xml:space="preserve">Recovery of traditional knowledge's </t>
  </si>
  <si>
    <t>Family</t>
  </si>
  <si>
    <t xml:space="preserve">Extended family helps with the management if the peasants gets sick </t>
  </si>
  <si>
    <t>Goverment</t>
  </si>
  <si>
    <t xml:space="preserve">Fertilizers given by the government </t>
  </si>
  <si>
    <t xml:space="preserve">Grafts given by the government </t>
  </si>
  <si>
    <t xml:space="preserve">Government technical advices to make organic inputs and plagues management </t>
  </si>
  <si>
    <t xml:space="preserve">Nongovernment technical advices to control frosty pod </t>
  </si>
  <si>
    <t xml:space="preserve">Complement its economy with other crops and/or economic activity </t>
  </si>
  <si>
    <t xml:space="preserve">Conserve the wood trees util they have an important size </t>
  </si>
  <si>
    <t xml:space="preserve">Surveillance rounds to prevent theft </t>
  </si>
  <si>
    <t xml:space="preserve">Government economic supports </t>
  </si>
  <si>
    <t xml:space="preserve">Sell of artisanal chocolates </t>
  </si>
  <si>
    <t xml:space="preserve">Safe part of the cacao to sale it when it scares </t>
  </si>
  <si>
    <t>Community</t>
  </si>
  <si>
    <t xml:space="preserve">Neighbors help to the transformation of cacao </t>
  </si>
  <si>
    <t xml:space="preserve">Government technical advice to the cacao transformation and economy </t>
  </si>
  <si>
    <t>R4</t>
  </si>
  <si>
    <t>Total production responses</t>
  </si>
  <si>
    <t>Total rentability reponses</t>
  </si>
  <si>
    <t>Total marketing routes responses</t>
  </si>
  <si>
    <t>Total enviroment responses</t>
  </si>
  <si>
    <t>General reponse</t>
  </si>
  <si>
    <t>Percentaje by type of actor</t>
  </si>
  <si>
    <t>Total own responses</t>
  </si>
  <si>
    <t>Total family responses</t>
  </si>
  <si>
    <t>Total nongoverment associations reponses</t>
  </si>
  <si>
    <t>Total goverment reponses</t>
  </si>
  <si>
    <t>Climatic variability and cacao production</t>
  </si>
  <si>
    <t>Climate seasons</t>
  </si>
  <si>
    <t xml:space="preserve">Plant new cacao trees to replace death cacaos by drought </t>
  </si>
  <si>
    <t xml:space="preserve">Application of copper sulfate  to control fungal disease </t>
  </si>
  <si>
    <t>Constant cacao trees renovation</t>
  </si>
  <si>
    <t>Table S1.- Services and subservices at cacao agroforestry systems of Tabasco with low (LDS) and high (HDS) diversity. The P-value is result of a two proportions Z test.</t>
  </si>
  <si>
    <t>Table S2.- General and specific problematics at cacao agroforestry systems of Tabasco with low (LDS) and high (HDS) diversity. The P-value is result of a two proportions Z test.</t>
  </si>
  <si>
    <t>Table S3.-  Specific responses to climate season at cacao agroforestry systems of Tabasco with low (LDS) and high (HDS) diversity. The P-value is result of a two proportions Z test.</t>
  </si>
  <si>
    <t>Table S4.- Specific responses to general problematics at cacao agroforestry systems of Tabasco with low (LDS) and high (HDS) diversity. The P-value is result of a two proportions Z test.</t>
  </si>
  <si>
    <t>Table S5.- Specific responses to general problematics by actors at cacao agroforestry systems of Tabasco with low (LDS) and high (HDS) diversity. The P-value is result of a two proportions Z test.</t>
  </si>
  <si>
    <t>Actors</t>
  </si>
  <si>
    <t>Cacao self-consumption</t>
  </si>
  <si>
    <t>Cacao sell</t>
  </si>
  <si>
    <t>Cacao diversity maintainance</t>
  </si>
  <si>
    <t>Conserve the cacao agroforestry systems to compensate the deforestation</t>
  </si>
  <si>
    <t>Conserve cacao agroforestry systems to compensate the deforestation</t>
  </si>
  <si>
    <t>Total responses to early drought</t>
  </si>
  <si>
    <t>Early drought</t>
  </si>
  <si>
    <t>Nongovernmental associations</t>
  </si>
  <si>
    <t xml:space="preserve">Nongovernmental technical advices to control frosty pod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</si>
</sst>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8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8E43C"/>
        <bgColor indexed="64"/>
      </patternFill>
    </fill>
    <fill>
      <patternFill patternType="solid">
        <fgColor rgb="FFC9EE8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3F995"/>
        <bgColor indexed="64"/>
      </patternFill>
    </fill>
    <fill>
      <patternFill patternType="solid">
        <fgColor rgb="FFAAFCC5"/>
        <bgColor indexed="64"/>
      </patternFill>
    </fill>
    <fill>
      <patternFill patternType="solid">
        <fgColor rgb="FFC4D30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3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/>
    <xf numFmtId="2" fontId="1" fillId="5" borderId="0" xfId="0" applyNumberFormat="1" applyFont="1" applyFill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/>
    <xf numFmtId="2" fontId="1" fillId="5" borderId="2" xfId="0" applyNumberFormat="1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/>
    <xf numFmtId="2" fontId="1" fillId="6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2" fontId="1" fillId="7" borderId="0" xfId="0" applyNumberFormat="1" applyFont="1" applyFill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/>
    <xf numFmtId="2" fontId="1" fillId="7" borderId="2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8" borderId="0" xfId="0" applyFont="1" applyFill="1"/>
    <xf numFmtId="2" fontId="1" fillId="8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2" fontId="1" fillId="2" borderId="2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/>
    <xf numFmtId="2" fontId="1" fillId="9" borderId="0" xfId="0" applyNumberFormat="1" applyFont="1" applyFill="1" applyAlignment="1">
      <alignment horizontal="center" vertical="center"/>
    </xf>
    <xf numFmtId="0" fontId="1" fillId="10" borderId="0" xfId="0" applyFont="1" applyFill="1"/>
    <xf numFmtId="0" fontId="1" fillId="10" borderId="0" xfId="0" applyFont="1" applyFill="1" applyAlignment="1">
      <alignment horizontal="center" vertical="center"/>
    </xf>
    <xf numFmtId="2" fontId="1" fillId="10" borderId="0" xfId="0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/>
    <xf numFmtId="2" fontId="1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1" borderId="0" xfId="0" applyFont="1" applyFill="1"/>
    <xf numFmtId="0" fontId="1" fillId="12" borderId="0" xfId="0" applyFont="1" applyFill="1"/>
    <xf numFmtId="0" fontId="1" fillId="12" borderId="0" xfId="0" applyFont="1" applyFill="1" applyAlignment="1">
      <alignment horizontal="center" vertical="center"/>
    </xf>
    <xf numFmtId="0" fontId="1" fillId="12" borderId="2" xfId="0" applyFont="1" applyFill="1" applyBorder="1"/>
    <xf numFmtId="0" fontId="1" fillId="12" borderId="2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1" fillId="11" borderId="0" xfId="0" applyNumberFormat="1" applyFont="1" applyFill="1" applyAlignment="1">
      <alignment horizontal="center" vertical="center"/>
    </xf>
    <xf numFmtId="2" fontId="1" fillId="12" borderId="0" xfId="0" applyNumberFormat="1" applyFont="1" applyFill="1" applyAlignment="1">
      <alignment horizontal="center" vertical="center"/>
    </xf>
    <xf numFmtId="2" fontId="1" fillId="12" borderId="2" xfId="0" applyNumberFormat="1" applyFont="1" applyFill="1" applyBorder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13" borderId="0" xfId="0" applyFont="1" applyFill="1"/>
    <xf numFmtId="2" fontId="1" fillId="13" borderId="0" xfId="0" applyNumberFormat="1" applyFont="1" applyFill="1" applyAlignment="1">
      <alignment horizontal="center"/>
    </xf>
    <xf numFmtId="2" fontId="1" fillId="13" borderId="0" xfId="0" applyNumberFormat="1" applyFont="1" applyFill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15" borderId="0" xfId="0" applyFont="1" applyFill="1"/>
    <xf numFmtId="0" fontId="1" fillId="15" borderId="0" xfId="0" applyFont="1" applyFill="1" applyAlignment="1">
      <alignment horizontal="center" vertical="center"/>
    </xf>
    <xf numFmtId="0" fontId="1" fillId="16" borderId="2" xfId="0" applyFont="1" applyFill="1" applyBorder="1"/>
    <xf numFmtId="0" fontId="1" fillId="16" borderId="2" xfId="0" applyFont="1" applyFill="1" applyBorder="1" applyAlignment="1">
      <alignment horizontal="center" vertical="center"/>
    </xf>
    <xf numFmtId="2" fontId="1" fillId="15" borderId="0" xfId="0" applyNumberFormat="1" applyFont="1" applyFill="1" applyAlignment="1">
      <alignment horizontal="center" vertical="center"/>
    </xf>
    <xf numFmtId="0" fontId="1" fillId="17" borderId="2" xfId="0" applyFont="1" applyFill="1" applyBorder="1"/>
    <xf numFmtId="0" fontId="1" fillId="17" borderId="2" xfId="0" applyFont="1" applyFill="1" applyBorder="1" applyAlignment="1">
      <alignment horizontal="center" vertical="center"/>
    </xf>
    <xf numFmtId="0" fontId="1" fillId="14" borderId="0" xfId="0" applyFont="1" applyFill="1"/>
    <xf numFmtId="0" fontId="1" fillId="14" borderId="0" xfId="0" applyFont="1" applyFill="1" applyAlignment="1">
      <alignment horizontal="center" vertical="center"/>
    </xf>
    <xf numFmtId="2" fontId="1" fillId="16" borderId="2" xfId="0" applyNumberFormat="1" applyFont="1" applyFill="1" applyBorder="1" applyAlignment="1">
      <alignment horizontal="center" vertical="center"/>
    </xf>
    <xf numFmtId="2" fontId="1" fillId="17" borderId="2" xfId="0" applyNumberFormat="1" applyFont="1" applyFill="1" applyBorder="1" applyAlignment="1">
      <alignment horizontal="center" vertical="center"/>
    </xf>
    <xf numFmtId="2" fontId="1" fillId="14" borderId="0" xfId="0" applyNumberFormat="1" applyFont="1" applyFill="1" applyAlignment="1">
      <alignment horizontal="center" vertical="center"/>
    </xf>
    <xf numFmtId="0" fontId="1" fillId="15" borderId="0" xfId="0" applyFont="1" applyFill="1" applyAlignment="1">
      <alignment horizontal="center"/>
    </xf>
    <xf numFmtId="0" fontId="1" fillId="17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9" borderId="2" xfId="0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2" fontId="1" fillId="10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0" fontId="0" fillId="13" borderId="2" xfId="0" applyFill="1" applyBorder="1"/>
    <xf numFmtId="0" fontId="0" fillId="13" borderId="2" xfId="0" applyFill="1" applyBorder="1" applyAlignment="1">
      <alignment horizontal="center" vertical="center"/>
    </xf>
    <xf numFmtId="2" fontId="0" fillId="13" borderId="2" xfId="0" applyNumberFormat="1" applyFill="1" applyBorder="1" applyAlignment="1">
      <alignment horizontal="center" vertical="center"/>
    </xf>
    <xf numFmtId="0" fontId="0" fillId="8" borderId="2" xfId="0" applyFill="1" applyBorder="1"/>
    <xf numFmtId="0" fontId="0" fillId="8" borderId="2" xfId="0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  <xf numFmtId="0" fontId="0" fillId="18" borderId="2" xfId="0" applyFill="1" applyBorder="1"/>
    <xf numFmtId="0" fontId="0" fillId="18" borderId="2" xfId="0" applyFill="1" applyBorder="1" applyAlignment="1">
      <alignment horizontal="center" vertical="center"/>
    </xf>
    <xf numFmtId="2" fontId="0" fillId="18" borderId="2" xfId="0" applyNumberForma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0" xfId="0" applyFill="1"/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0" fillId="11" borderId="2" xfId="0" applyFill="1" applyBorder="1" applyAlignment="1">
      <alignment horizontal="center" vertical="center"/>
    </xf>
    <xf numFmtId="0" fontId="0" fillId="11" borderId="2" xfId="0" applyFill="1" applyBorder="1"/>
    <xf numFmtId="2" fontId="0" fillId="12" borderId="0" xfId="0" applyNumberFormat="1" applyFill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2" fontId="0" fillId="11" borderId="2" xfId="0" applyNumberForma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" fillId="8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18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0" xfId="0" applyFill="1" applyAlignment="1">
      <alignment horizontal="center"/>
    </xf>
    <xf numFmtId="0" fontId="0" fillId="13" borderId="0" xfId="0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E86"/>
      <color rgb="FFAAFCC5"/>
      <color rgb="FF63F995"/>
      <color rgb="FFC4D303"/>
      <color rgb="FFC2F61A"/>
      <color rgb="FFA8E43C"/>
      <color rgb="FFA3F0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160" zoomScaleNormal="160" workbookViewId="0">
      <selection activeCell="A2" sqref="A2"/>
    </sheetView>
  </sheetViews>
  <sheetFormatPr baseColWidth="10" defaultColWidth="9.140625" defaultRowHeight="12.75" x14ac:dyDescent="0.2"/>
  <cols>
    <col min="1" max="1" width="11.42578125" style="1" customWidth="1"/>
    <col min="2" max="2" width="9.140625" style="1"/>
    <col min="3" max="3" width="19.85546875" style="1" customWidth="1"/>
    <col min="4" max="7" width="9.140625" style="1"/>
    <col min="8" max="8" width="13.5703125" style="1" customWidth="1"/>
    <col min="9" max="16384" width="9.140625" style="1"/>
  </cols>
  <sheetData>
    <row r="1" spans="1:9" ht="26.25" customHeight="1" x14ac:dyDescent="0.2">
      <c r="A1" s="120" t="s">
        <v>144</v>
      </c>
      <c r="B1" s="120"/>
      <c r="C1" s="120"/>
      <c r="D1" s="120"/>
      <c r="E1" s="120"/>
      <c r="F1" s="120"/>
      <c r="G1" s="120"/>
      <c r="H1" s="120"/>
      <c r="I1" s="120"/>
    </row>
    <row r="2" spans="1:9" ht="26.25" thickBot="1" x14ac:dyDescent="0.25">
      <c r="A2" s="35" t="s">
        <v>10</v>
      </c>
      <c r="B2" s="35" t="s">
        <v>29</v>
      </c>
      <c r="C2" s="35" t="s">
        <v>11</v>
      </c>
      <c r="D2" s="35" t="s">
        <v>0</v>
      </c>
      <c r="E2" s="35" t="s">
        <v>1</v>
      </c>
      <c r="F2" s="35" t="s">
        <v>2</v>
      </c>
      <c r="G2" s="35" t="s">
        <v>3</v>
      </c>
      <c r="H2" s="36" t="s">
        <v>50</v>
      </c>
      <c r="I2" s="36" t="s">
        <v>49</v>
      </c>
    </row>
    <row r="3" spans="1:9" ht="13.5" thickTop="1" x14ac:dyDescent="0.2">
      <c r="A3" s="123" t="s">
        <v>4</v>
      </c>
      <c r="B3" s="4" t="s">
        <v>30</v>
      </c>
      <c r="C3" s="2" t="s">
        <v>12</v>
      </c>
      <c r="D3" s="4">
        <v>3</v>
      </c>
      <c r="E3" s="4">
        <v>2</v>
      </c>
      <c r="F3" s="4">
        <v>5</v>
      </c>
      <c r="G3" s="4">
        <v>0.54879999999999995</v>
      </c>
      <c r="H3" s="5">
        <f>(F3/F$7)*100</f>
        <v>55.555555555555557</v>
      </c>
      <c r="I3" s="5">
        <f>(F3/F$27)*100</f>
        <v>7.9365079365079358</v>
      </c>
    </row>
    <row r="4" spans="1:9" x14ac:dyDescent="0.2">
      <c r="A4" s="123"/>
      <c r="B4" s="6" t="s">
        <v>31</v>
      </c>
      <c r="C4" s="7" t="s">
        <v>13</v>
      </c>
      <c r="D4" s="6">
        <v>0</v>
      </c>
      <c r="E4" s="6">
        <v>1</v>
      </c>
      <c r="F4" s="6">
        <v>1</v>
      </c>
      <c r="G4" s="6">
        <v>0.54879999999999995</v>
      </c>
      <c r="H4" s="8">
        <f t="shared" ref="H4:H6" si="0">(F4/F$7)*100</f>
        <v>11.111111111111111</v>
      </c>
      <c r="I4" s="8">
        <f>(F4/F$27)*100</f>
        <v>1.5873015873015872</v>
      </c>
    </row>
    <row r="5" spans="1:9" x14ac:dyDescent="0.2">
      <c r="A5" s="123"/>
      <c r="B5" s="4" t="s">
        <v>31</v>
      </c>
      <c r="C5" s="2" t="s">
        <v>14</v>
      </c>
      <c r="D5" s="4">
        <v>2</v>
      </c>
      <c r="E5" s="4">
        <v>0</v>
      </c>
      <c r="F5" s="4">
        <v>2</v>
      </c>
      <c r="G5" s="4">
        <v>0.22309999999999999</v>
      </c>
      <c r="H5" s="5">
        <f t="shared" si="0"/>
        <v>22.222222222222221</v>
      </c>
      <c r="I5" s="5">
        <f>(F5/F$27)*100</f>
        <v>3.1746031746031744</v>
      </c>
    </row>
    <row r="6" spans="1:9" x14ac:dyDescent="0.2">
      <c r="A6" s="123"/>
      <c r="B6" s="9" t="s">
        <v>32</v>
      </c>
      <c r="C6" s="10" t="s">
        <v>15</v>
      </c>
      <c r="D6" s="9">
        <v>0</v>
      </c>
      <c r="E6" s="9">
        <v>1</v>
      </c>
      <c r="F6" s="9">
        <v>1</v>
      </c>
      <c r="G6" s="9">
        <v>0.54879999999999995</v>
      </c>
      <c r="H6" s="11">
        <f t="shared" si="0"/>
        <v>11.111111111111111</v>
      </c>
      <c r="I6" s="11">
        <f>(F6/F$27)*100</f>
        <v>1.5873015873015872</v>
      </c>
    </row>
    <row r="7" spans="1:9" x14ac:dyDescent="0.2">
      <c r="A7" s="123"/>
      <c r="B7" s="124" t="s">
        <v>52</v>
      </c>
      <c r="C7" s="124"/>
      <c r="D7" s="4">
        <f>SUM(D3:D6)</f>
        <v>5</v>
      </c>
      <c r="E7" s="4">
        <f t="shared" ref="E7:F7" si="1">SUM(E3:E6)</f>
        <v>4</v>
      </c>
      <c r="F7" s="4">
        <f t="shared" si="1"/>
        <v>9</v>
      </c>
      <c r="G7" s="4">
        <v>0.91490000000000005</v>
      </c>
      <c r="H7" s="5">
        <f>SUM(H3:H6)</f>
        <v>100</v>
      </c>
      <c r="I7" s="5">
        <f>SUM(I3:I6)</f>
        <v>14.285714285714285</v>
      </c>
    </row>
    <row r="8" spans="1:9" x14ac:dyDescent="0.2">
      <c r="A8" s="125" t="s">
        <v>5</v>
      </c>
      <c r="B8" s="12" t="s">
        <v>33</v>
      </c>
      <c r="C8" s="13" t="s">
        <v>150</v>
      </c>
      <c r="D8" s="12">
        <v>3</v>
      </c>
      <c r="E8" s="12">
        <v>3</v>
      </c>
      <c r="F8" s="12">
        <v>6</v>
      </c>
      <c r="G8" s="12" t="s">
        <v>16</v>
      </c>
      <c r="H8" s="14">
        <f>(F8/F$20)*100</f>
        <v>14.285714285714285</v>
      </c>
      <c r="I8" s="14">
        <f t="shared" ref="I8:I19" si="2">(F8/F$27)*100</f>
        <v>9.5238095238095237</v>
      </c>
    </row>
    <row r="9" spans="1:9" x14ac:dyDescent="0.2">
      <c r="A9" s="125"/>
      <c r="B9" s="15" t="s">
        <v>34</v>
      </c>
      <c r="C9" s="16" t="s">
        <v>17</v>
      </c>
      <c r="D9" s="15">
        <v>3</v>
      </c>
      <c r="E9" s="15">
        <v>3</v>
      </c>
      <c r="F9" s="15">
        <v>6</v>
      </c>
      <c r="G9" s="15" t="s">
        <v>16</v>
      </c>
      <c r="H9" s="17">
        <f t="shared" ref="H9:H19" si="3">(F9/F$20)*100</f>
        <v>14.285714285714285</v>
      </c>
      <c r="I9" s="17">
        <f t="shared" si="2"/>
        <v>9.5238095238095237</v>
      </c>
    </row>
    <row r="10" spans="1:9" x14ac:dyDescent="0.2">
      <c r="A10" s="125"/>
      <c r="B10" s="12" t="s">
        <v>36</v>
      </c>
      <c r="C10" s="13" t="s">
        <v>18</v>
      </c>
      <c r="D10" s="12">
        <v>3</v>
      </c>
      <c r="E10" s="12">
        <v>1</v>
      </c>
      <c r="F10" s="12">
        <v>4</v>
      </c>
      <c r="G10" s="12">
        <v>0.22309999999999999</v>
      </c>
      <c r="H10" s="14">
        <f t="shared" si="3"/>
        <v>9.5238095238095237</v>
      </c>
      <c r="I10" s="14">
        <f t="shared" si="2"/>
        <v>6.3492063492063489</v>
      </c>
    </row>
    <row r="11" spans="1:9" x14ac:dyDescent="0.2">
      <c r="A11" s="125"/>
      <c r="B11" s="15" t="s">
        <v>37</v>
      </c>
      <c r="C11" s="16" t="s">
        <v>19</v>
      </c>
      <c r="D11" s="15">
        <v>3</v>
      </c>
      <c r="E11" s="15">
        <v>2</v>
      </c>
      <c r="F11" s="15">
        <v>5</v>
      </c>
      <c r="G11" s="15">
        <v>0.54879999999999995</v>
      </c>
      <c r="H11" s="17">
        <f t="shared" si="3"/>
        <v>11.904761904761903</v>
      </c>
      <c r="I11" s="17">
        <f t="shared" si="2"/>
        <v>7.9365079365079358</v>
      </c>
    </row>
    <row r="12" spans="1:9" x14ac:dyDescent="0.2">
      <c r="A12" s="125"/>
      <c r="B12" s="12" t="s">
        <v>38</v>
      </c>
      <c r="C12" s="13" t="s">
        <v>20</v>
      </c>
      <c r="D12" s="12">
        <v>1</v>
      </c>
      <c r="E12" s="12">
        <v>1</v>
      </c>
      <c r="F12" s="12">
        <v>2</v>
      </c>
      <c r="G12" s="12">
        <v>1</v>
      </c>
      <c r="H12" s="14">
        <f t="shared" si="3"/>
        <v>4.7619047619047619</v>
      </c>
      <c r="I12" s="14">
        <f t="shared" si="2"/>
        <v>3.1746031746031744</v>
      </c>
    </row>
    <row r="13" spans="1:9" x14ac:dyDescent="0.2">
      <c r="A13" s="125"/>
      <c r="B13" s="15" t="s">
        <v>35</v>
      </c>
      <c r="C13" s="16" t="s">
        <v>21</v>
      </c>
      <c r="D13" s="15">
        <v>2</v>
      </c>
      <c r="E13" s="15">
        <v>1</v>
      </c>
      <c r="F13" s="15">
        <v>3</v>
      </c>
      <c r="G13" s="15">
        <v>0.71650000000000003</v>
      </c>
      <c r="H13" s="17">
        <f t="shared" si="3"/>
        <v>7.1428571428571423</v>
      </c>
      <c r="I13" s="17">
        <f t="shared" si="2"/>
        <v>4.7619047619047619</v>
      </c>
    </row>
    <row r="14" spans="1:9" x14ac:dyDescent="0.2">
      <c r="A14" s="125"/>
      <c r="B14" s="12" t="s">
        <v>39</v>
      </c>
      <c r="C14" s="13" t="s">
        <v>151</v>
      </c>
      <c r="D14" s="12">
        <v>3</v>
      </c>
      <c r="E14" s="12">
        <v>3</v>
      </c>
      <c r="F14" s="12">
        <v>6</v>
      </c>
      <c r="G14" s="12" t="s">
        <v>16</v>
      </c>
      <c r="H14" s="14">
        <f t="shared" si="3"/>
        <v>14.285714285714285</v>
      </c>
      <c r="I14" s="14">
        <f t="shared" si="2"/>
        <v>9.5238095238095237</v>
      </c>
    </row>
    <row r="15" spans="1:9" x14ac:dyDescent="0.2">
      <c r="A15" s="125"/>
      <c r="B15" s="15" t="s">
        <v>40</v>
      </c>
      <c r="C15" s="16" t="s">
        <v>22</v>
      </c>
      <c r="D15" s="15">
        <v>1</v>
      </c>
      <c r="E15" s="15">
        <v>0</v>
      </c>
      <c r="F15" s="15">
        <v>1</v>
      </c>
      <c r="G15" s="15">
        <v>0.54879999999999995</v>
      </c>
      <c r="H15" s="17">
        <f t="shared" si="3"/>
        <v>2.3809523809523809</v>
      </c>
      <c r="I15" s="17">
        <f t="shared" si="2"/>
        <v>1.5873015873015872</v>
      </c>
    </row>
    <row r="16" spans="1:9" x14ac:dyDescent="0.2">
      <c r="A16" s="125"/>
      <c r="B16" s="12" t="s">
        <v>41</v>
      </c>
      <c r="C16" s="13" t="s">
        <v>23</v>
      </c>
      <c r="D16" s="12">
        <v>2</v>
      </c>
      <c r="E16" s="12">
        <v>0</v>
      </c>
      <c r="F16" s="12">
        <v>2</v>
      </c>
      <c r="G16" s="12">
        <v>0.22309999999999999</v>
      </c>
      <c r="H16" s="14">
        <f t="shared" si="3"/>
        <v>4.7619047619047619</v>
      </c>
      <c r="I16" s="14">
        <f t="shared" si="2"/>
        <v>3.1746031746031744</v>
      </c>
    </row>
    <row r="17" spans="1:9" x14ac:dyDescent="0.2">
      <c r="A17" s="125"/>
      <c r="B17" s="15" t="s">
        <v>42</v>
      </c>
      <c r="C17" s="16" t="s">
        <v>54</v>
      </c>
      <c r="D17" s="15">
        <v>3</v>
      </c>
      <c r="E17" s="15">
        <v>0</v>
      </c>
      <c r="F17" s="15">
        <v>3</v>
      </c>
      <c r="G17" s="15" t="s">
        <v>55</v>
      </c>
      <c r="H17" s="17">
        <f t="shared" si="3"/>
        <v>7.1428571428571423</v>
      </c>
      <c r="I17" s="17">
        <f t="shared" si="2"/>
        <v>4.7619047619047619</v>
      </c>
    </row>
    <row r="18" spans="1:9" x14ac:dyDescent="0.2">
      <c r="A18" s="125"/>
      <c r="B18" s="12" t="s">
        <v>43</v>
      </c>
      <c r="C18" s="13" t="s">
        <v>24</v>
      </c>
      <c r="D18" s="12">
        <v>1</v>
      </c>
      <c r="E18" s="12">
        <v>1</v>
      </c>
      <c r="F18" s="12">
        <v>2</v>
      </c>
      <c r="G18" s="12">
        <v>1</v>
      </c>
      <c r="H18" s="14">
        <f t="shared" si="3"/>
        <v>4.7619047619047619</v>
      </c>
      <c r="I18" s="14">
        <f t="shared" si="2"/>
        <v>3.1746031746031744</v>
      </c>
    </row>
    <row r="19" spans="1:9" x14ac:dyDescent="0.2">
      <c r="A19" s="125"/>
      <c r="B19" s="18" t="s">
        <v>44</v>
      </c>
      <c r="C19" s="19" t="s">
        <v>25</v>
      </c>
      <c r="D19" s="18">
        <v>2</v>
      </c>
      <c r="E19" s="18">
        <v>0</v>
      </c>
      <c r="F19" s="18">
        <v>2</v>
      </c>
      <c r="G19" s="18">
        <v>0.22309999999999999</v>
      </c>
      <c r="H19" s="20">
        <f t="shared" si="3"/>
        <v>4.7619047619047619</v>
      </c>
      <c r="I19" s="20">
        <f t="shared" si="2"/>
        <v>3.1746031746031744</v>
      </c>
    </row>
    <row r="20" spans="1:9" x14ac:dyDescent="0.2">
      <c r="A20" s="125"/>
      <c r="B20" s="125" t="s">
        <v>53</v>
      </c>
      <c r="C20" s="125"/>
      <c r="D20" s="12">
        <f>SUM(D8:D19)</f>
        <v>27</v>
      </c>
      <c r="E20" s="12">
        <f t="shared" ref="E20:F20" si="4">SUM(E8:E19)</f>
        <v>15</v>
      </c>
      <c r="F20" s="12">
        <f t="shared" si="4"/>
        <v>42</v>
      </c>
      <c r="G20" s="12" t="s">
        <v>6</v>
      </c>
      <c r="H20" s="14">
        <f>SUM(H8:H19)</f>
        <v>99.999999999999972</v>
      </c>
      <c r="I20" s="14">
        <f>SUM(I8:I19)</f>
        <v>66.666666666666671</v>
      </c>
    </row>
    <row r="21" spans="1:9" x14ac:dyDescent="0.2">
      <c r="A21" s="126" t="s">
        <v>7</v>
      </c>
      <c r="B21" s="21" t="s">
        <v>45</v>
      </c>
      <c r="C21" s="22" t="s">
        <v>152</v>
      </c>
      <c r="D21" s="21">
        <v>3</v>
      </c>
      <c r="E21" s="21">
        <v>1</v>
      </c>
      <c r="F21" s="21">
        <v>4</v>
      </c>
      <c r="G21" s="21">
        <v>0.22309999999999999</v>
      </c>
      <c r="H21" s="23">
        <f>(F21/F$23)*100</f>
        <v>40</v>
      </c>
      <c r="I21" s="23">
        <f>(F21/F$27)*100</f>
        <v>6.3492063492063489</v>
      </c>
    </row>
    <row r="22" spans="1:9" x14ac:dyDescent="0.2">
      <c r="A22" s="126"/>
      <c r="B22" s="24" t="s">
        <v>46</v>
      </c>
      <c r="C22" s="25" t="s">
        <v>26</v>
      </c>
      <c r="D22" s="24">
        <v>3</v>
      </c>
      <c r="E22" s="24">
        <v>3</v>
      </c>
      <c r="F22" s="24">
        <v>6</v>
      </c>
      <c r="G22" s="24" t="s">
        <v>16</v>
      </c>
      <c r="H22" s="26">
        <f>(F22/F$23)*100</f>
        <v>60</v>
      </c>
      <c r="I22" s="26">
        <f>(F22/F$27)*100</f>
        <v>9.5238095238095237</v>
      </c>
    </row>
    <row r="23" spans="1:9" x14ac:dyDescent="0.2">
      <c r="A23" s="126"/>
      <c r="B23" s="126" t="s">
        <v>56</v>
      </c>
      <c r="C23" s="126"/>
      <c r="D23" s="21">
        <f>SUM(D21:D22)</f>
        <v>6</v>
      </c>
      <c r="E23" s="21">
        <f t="shared" ref="E23:I23" si="5">SUM(E21:E22)</f>
        <v>4</v>
      </c>
      <c r="F23" s="21">
        <f t="shared" si="5"/>
        <v>10</v>
      </c>
      <c r="G23" s="21">
        <v>0.63759999999999994</v>
      </c>
      <c r="H23" s="23">
        <f t="shared" si="5"/>
        <v>100</v>
      </c>
      <c r="I23" s="23">
        <f t="shared" si="5"/>
        <v>15.873015873015873</v>
      </c>
    </row>
    <row r="24" spans="1:9" x14ac:dyDescent="0.2">
      <c r="A24" s="122" t="s">
        <v>8</v>
      </c>
      <c r="B24" s="27" t="s">
        <v>47</v>
      </c>
      <c r="C24" s="3" t="s">
        <v>27</v>
      </c>
      <c r="D24" s="27">
        <v>1</v>
      </c>
      <c r="E24" s="27">
        <v>0</v>
      </c>
      <c r="F24" s="27">
        <v>1</v>
      </c>
      <c r="G24" s="27">
        <v>0.54879999999999995</v>
      </c>
      <c r="H24" s="28">
        <f>(F24/F$26)*100</f>
        <v>50</v>
      </c>
      <c r="I24" s="28">
        <f>(F24/F$27)*100</f>
        <v>1.5873015873015872</v>
      </c>
    </row>
    <row r="25" spans="1:9" x14ac:dyDescent="0.2">
      <c r="A25" s="122"/>
      <c r="B25" s="29" t="s">
        <v>48</v>
      </c>
      <c r="C25" s="30" t="s">
        <v>28</v>
      </c>
      <c r="D25" s="29">
        <v>1</v>
      </c>
      <c r="E25" s="29">
        <v>0</v>
      </c>
      <c r="F25" s="29">
        <v>1</v>
      </c>
      <c r="G25" s="29">
        <v>0.54879999999999995</v>
      </c>
      <c r="H25" s="31">
        <f>(F25/F$26)*100</f>
        <v>50</v>
      </c>
      <c r="I25" s="31">
        <f>(F25/F$27)*100</f>
        <v>1.5873015873015872</v>
      </c>
    </row>
    <row r="26" spans="1:9" x14ac:dyDescent="0.2">
      <c r="A26" s="122"/>
      <c r="B26" s="121" t="s">
        <v>57</v>
      </c>
      <c r="C26" s="121"/>
      <c r="D26" s="27">
        <f>SUM(D24:D25)</f>
        <v>2</v>
      </c>
      <c r="E26" s="27">
        <f t="shared" ref="E26:I26" si="6">SUM(E24:E25)</f>
        <v>0</v>
      </c>
      <c r="F26" s="27">
        <f t="shared" si="6"/>
        <v>2</v>
      </c>
      <c r="G26" s="27">
        <v>1</v>
      </c>
      <c r="H26" s="28">
        <f t="shared" si="6"/>
        <v>100</v>
      </c>
      <c r="I26" s="28">
        <f t="shared" si="6"/>
        <v>3.1746031746031744</v>
      </c>
    </row>
    <row r="27" spans="1:9" x14ac:dyDescent="0.2">
      <c r="C27" s="32" t="s">
        <v>2</v>
      </c>
      <c r="D27" s="33">
        <f>SUM(D3:D6,D8:D19,D21:D22,D24:D25)</f>
        <v>40</v>
      </c>
      <c r="E27" s="33">
        <f t="shared" ref="E27:F27" si="7">SUM(E3:E6,E8:E19,E21:E22,E24:E25)</f>
        <v>23</v>
      </c>
      <c r="F27" s="33">
        <f t="shared" si="7"/>
        <v>63</v>
      </c>
      <c r="G27" s="33" t="s">
        <v>9</v>
      </c>
      <c r="H27" s="34" t="s">
        <v>51</v>
      </c>
      <c r="I27" s="34">
        <f t="shared" ref="I27" si="8">SUM(I3:I6,I8:I19,I21:I22,I24:I25)</f>
        <v>99.999999999999986</v>
      </c>
    </row>
  </sheetData>
  <mergeCells count="9">
    <mergeCell ref="A1:I1"/>
    <mergeCell ref="B26:C26"/>
    <mergeCell ref="A24:A26"/>
    <mergeCell ref="A3:A7"/>
    <mergeCell ref="B7:C7"/>
    <mergeCell ref="A8:A20"/>
    <mergeCell ref="B20:C20"/>
    <mergeCell ref="B23:C23"/>
    <mergeCell ref="A21:A2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</sheetPr>
  <dimension ref="A1:I23"/>
  <sheetViews>
    <sheetView topLeftCell="A2" zoomScale="145" zoomScaleNormal="145" workbookViewId="0">
      <selection activeCell="H8" sqref="H8"/>
    </sheetView>
  </sheetViews>
  <sheetFormatPr baseColWidth="10" defaultColWidth="9.140625" defaultRowHeight="12.75" x14ac:dyDescent="0.2"/>
  <cols>
    <col min="1" max="1" width="21.42578125" style="1" customWidth="1"/>
    <col min="2" max="2" width="10" style="1" customWidth="1"/>
    <col min="3" max="3" width="37.85546875" style="1" customWidth="1"/>
    <col min="4" max="7" width="9.140625" style="1"/>
    <col min="8" max="8" width="12.7109375" style="1" customWidth="1"/>
    <col min="9" max="16384" width="9.140625" style="1"/>
  </cols>
  <sheetData>
    <row r="1" spans="1:9" ht="28.5" customHeight="1" x14ac:dyDescent="0.2">
      <c r="A1" s="120" t="s">
        <v>145</v>
      </c>
      <c r="B1" s="120"/>
      <c r="C1" s="120"/>
      <c r="D1" s="120"/>
      <c r="E1" s="120"/>
      <c r="F1" s="120"/>
      <c r="G1" s="120"/>
      <c r="H1" s="120"/>
      <c r="I1" s="120"/>
    </row>
    <row r="2" spans="1:9" ht="26.25" thickBot="1" x14ac:dyDescent="0.25">
      <c r="A2" s="35" t="s">
        <v>58</v>
      </c>
      <c r="B2" s="35" t="s">
        <v>29</v>
      </c>
      <c r="C2" s="35" t="s">
        <v>59</v>
      </c>
      <c r="D2" s="35" t="s">
        <v>0</v>
      </c>
      <c r="E2" s="35" t="s">
        <v>1</v>
      </c>
      <c r="F2" s="35" t="s">
        <v>2</v>
      </c>
      <c r="G2" s="35" t="s">
        <v>3</v>
      </c>
      <c r="H2" s="36" t="s">
        <v>50</v>
      </c>
      <c r="I2" s="36" t="s">
        <v>49</v>
      </c>
    </row>
    <row r="3" spans="1:9" ht="13.5" customHeight="1" thickTop="1" x14ac:dyDescent="0.2">
      <c r="A3" s="134" t="s">
        <v>139</v>
      </c>
      <c r="B3" s="4" t="s">
        <v>30</v>
      </c>
      <c r="C3" s="2" t="s">
        <v>91</v>
      </c>
      <c r="D3" s="4">
        <v>2</v>
      </c>
      <c r="E3" s="4">
        <v>2</v>
      </c>
      <c r="F3" s="4">
        <v>4</v>
      </c>
      <c r="G3" s="4">
        <v>1</v>
      </c>
      <c r="H3" s="5">
        <f>(F3/F$7)*100</f>
        <v>33.333333333333329</v>
      </c>
      <c r="I3" s="5">
        <f>(F3/F$23)*100</f>
        <v>12.121212121212121</v>
      </c>
    </row>
    <row r="4" spans="1:9" x14ac:dyDescent="0.2">
      <c r="A4" s="135"/>
      <c r="B4" s="6" t="s">
        <v>31</v>
      </c>
      <c r="C4" s="7" t="s">
        <v>60</v>
      </c>
      <c r="D4" s="6">
        <v>1</v>
      </c>
      <c r="E4" s="6">
        <v>1</v>
      </c>
      <c r="F4" s="6">
        <v>2</v>
      </c>
      <c r="G4" s="6">
        <v>1</v>
      </c>
      <c r="H4" s="8">
        <f t="shared" ref="H4:H6" si="0">(F4/F$7)*100</f>
        <v>16.666666666666664</v>
      </c>
      <c r="I4" s="8">
        <f t="shared" ref="I4:I22" si="1">(F4/F$23)*100</f>
        <v>6.0606060606060606</v>
      </c>
    </row>
    <row r="5" spans="1:9" x14ac:dyDescent="0.2">
      <c r="A5" s="135"/>
      <c r="B5" s="4" t="s">
        <v>83</v>
      </c>
      <c r="C5" s="2" t="s">
        <v>61</v>
      </c>
      <c r="D5" s="4">
        <v>3</v>
      </c>
      <c r="E5" s="4">
        <v>2</v>
      </c>
      <c r="F5" s="4">
        <v>5</v>
      </c>
      <c r="G5" s="4">
        <v>0.54879999999999995</v>
      </c>
      <c r="H5" s="5">
        <f t="shared" si="0"/>
        <v>41.666666666666671</v>
      </c>
      <c r="I5" s="5">
        <f t="shared" si="1"/>
        <v>15.151515151515152</v>
      </c>
    </row>
    <row r="6" spans="1:9" x14ac:dyDescent="0.2">
      <c r="A6" s="135"/>
      <c r="B6" s="9" t="s">
        <v>32</v>
      </c>
      <c r="C6" s="10" t="s">
        <v>62</v>
      </c>
      <c r="D6" s="9">
        <v>0</v>
      </c>
      <c r="E6" s="9">
        <v>1</v>
      </c>
      <c r="F6" s="9">
        <v>1</v>
      </c>
      <c r="G6" s="9">
        <v>0.54879999999999995</v>
      </c>
      <c r="H6" s="11">
        <f t="shared" si="0"/>
        <v>8.3333333333333321</v>
      </c>
      <c r="I6" s="11">
        <f t="shared" si="1"/>
        <v>3.0303030303030303</v>
      </c>
    </row>
    <row r="7" spans="1:9" ht="15" customHeight="1" x14ac:dyDescent="0.2">
      <c r="A7" s="135"/>
      <c r="B7" s="124" t="s">
        <v>79</v>
      </c>
      <c r="C7" s="124"/>
      <c r="D7" s="4">
        <f>SUM(D3:D6)</f>
        <v>6</v>
      </c>
      <c r="E7" s="4">
        <f t="shared" ref="E7:F7" si="2">SUM(E3:E6)</f>
        <v>6</v>
      </c>
      <c r="F7" s="4">
        <f t="shared" si="2"/>
        <v>12</v>
      </c>
      <c r="G7" s="4">
        <v>1</v>
      </c>
      <c r="H7" s="5">
        <f>SUM(H3:H6)</f>
        <v>99.999999999999986</v>
      </c>
      <c r="I7" s="5">
        <f t="shared" si="1"/>
        <v>36.363636363636367</v>
      </c>
    </row>
    <row r="8" spans="1:9" x14ac:dyDescent="0.2">
      <c r="A8" s="126" t="s">
        <v>63</v>
      </c>
      <c r="B8" s="21" t="s">
        <v>33</v>
      </c>
      <c r="C8" s="22" t="s">
        <v>64</v>
      </c>
      <c r="D8" s="21">
        <v>2</v>
      </c>
      <c r="E8" s="21">
        <v>0</v>
      </c>
      <c r="F8" s="21">
        <v>2</v>
      </c>
      <c r="G8" s="21">
        <v>0.22309999999999999</v>
      </c>
      <c r="H8" s="23">
        <f>(F8/F$10)*100</f>
        <v>66.666666666666657</v>
      </c>
      <c r="I8" s="23">
        <f t="shared" si="1"/>
        <v>6.0606060606060606</v>
      </c>
    </row>
    <row r="9" spans="1:9" x14ac:dyDescent="0.2">
      <c r="A9" s="126"/>
      <c r="B9" s="24" t="s">
        <v>34</v>
      </c>
      <c r="C9" s="25" t="s">
        <v>65</v>
      </c>
      <c r="D9" s="24">
        <v>0</v>
      </c>
      <c r="E9" s="24">
        <v>1</v>
      </c>
      <c r="F9" s="24">
        <v>1</v>
      </c>
      <c r="G9" s="24">
        <v>0.54879999999999995</v>
      </c>
      <c r="H9" s="26">
        <f>(F9/F$10)*100</f>
        <v>33.333333333333329</v>
      </c>
      <c r="I9" s="26">
        <f>(F9/F$23)*100</f>
        <v>3.0303030303030303</v>
      </c>
    </row>
    <row r="10" spans="1:9" ht="15" customHeight="1" x14ac:dyDescent="0.2">
      <c r="A10" s="126"/>
      <c r="B10" s="130" t="s">
        <v>78</v>
      </c>
      <c r="C10" s="130"/>
      <c r="D10" s="21">
        <f>SUM(D8:D9)</f>
        <v>2</v>
      </c>
      <c r="E10" s="21">
        <f t="shared" ref="E10:F10" si="3">SUM(E8:E9)</f>
        <v>1</v>
      </c>
      <c r="F10" s="21">
        <f t="shared" si="3"/>
        <v>3</v>
      </c>
      <c r="G10" s="21">
        <v>0.80069999999999997</v>
      </c>
      <c r="H10" s="23">
        <f>SUM(H8:H9)</f>
        <v>99.999999999999986</v>
      </c>
      <c r="I10" s="23">
        <f t="shared" si="1"/>
        <v>9.0909090909090917</v>
      </c>
    </row>
    <row r="11" spans="1:9" x14ac:dyDescent="0.2">
      <c r="A11" s="122" t="s">
        <v>66</v>
      </c>
      <c r="B11" s="27" t="s">
        <v>45</v>
      </c>
      <c r="C11" s="3" t="s">
        <v>67</v>
      </c>
      <c r="D11" s="27">
        <v>2</v>
      </c>
      <c r="E11" s="27">
        <v>2</v>
      </c>
      <c r="F11" s="27">
        <v>4</v>
      </c>
      <c r="G11" s="27">
        <v>1</v>
      </c>
      <c r="H11" s="28">
        <f>(F11/F$14)*100</f>
        <v>50</v>
      </c>
      <c r="I11" s="28">
        <f t="shared" si="1"/>
        <v>12.121212121212121</v>
      </c>
    </row>
    <row r="12" spans="1:9" x14ac:dyDescent="0.2">
      <c r="A12" s="122"/>
      <c r="B12" s="29" t="s">
        <v>46</v>
      </c>
      <c r="C12" s="30" t="s">
        <v>68</v>
      </c>
      <c r="D12" s="29">
        <v>2</v>
      </c>
      <c r="E12" s="29">
        <v>0</v>
      </c>
      <c r="F12" s="29">
        <v>2</v>
      </c>
      <c r="G12" s="29">
        <v>0.22309999999999999</v>
      </c>
      <c r="H12" s="31">
        <f t="shared" ref="H12:H13" si="4">(F12/F$14)*100</f>
        <v>25</v>
      </c>
      <c r="I12" s="31">
        <f t="shared" si="1"/>
        <v>6.0606060606060606</v>
      </c>
    </row>
    <row r="13" spans="1:9" x14ac:dyDescent="0.2">
      <c r="A13" s="122"/>
      <c r="B13" s="40" t="s">
        <v>84</v>
      </c>
      <c r="C13" s="39" t="s">
        <v>69</v>
      </c>
      <c r="D13" s="40">
        <v>1</v>
      </c>
      <c r="E13" s="40">
        <v>1</v>
      </c>
      <c r="F13" s="40">
        <v>2</v>
      </c>
      <c r="G13" s="40">
        <v>1</v>
      </c>
      <c r="H13" s="47">
        <f t="shared" si="4"/>
        <v>25</v>
      </c>
      <c r="I13" s="47">
        <f t="shared" si="1"/>
        <v>6.0606060606060606</v>
      </c>
    </row>
    <row r="14" spans="1:9" ht="15" customHeight="1" x14ac:dyDescent="0.2">
      <c r="A14" s="122"/>
      <c r="B14" s="131" t="s">
        <v>80</v>
      </c>
      <c r="C14" s="131"/>
      <c r="D14" s="29">
        <f>SUM(D11:D13)</f>
        <v>5</v>
      </c>
      <c r="E14" s="29">
        <f t="shared" ref="E14:H14" si="5">SUM(E11:E13)</f>
        <v>3</v>
      </c>
      <c r="F14" s="29">
        <f t="shared" si="5"/>
        <v>8</v>
      </c>
      <c r="G14" s="29">
        <v>0.63759999999999994</v>
      </c>
      <c r="H14" s="31">
        <f t="shared" si="5"/>
        <v>100</v>
      </c>
      <c r="I14" s="31">
        <f t="shared" si="1"/>
        <v>24.242424242424242</v>
      </c>
    </row>
    <row r="15" spans="1:9" x14ac:dyDescent="0.2">
      <c r="A15" s="128" t="s">
        <v>70</v>
      </c>
      <c r="B15" s="41" t="s">
        <v>85</v>
      </c>
      <c r="C15" s="42" t="s">
        <v>71</v>
      </c>
      <c r="D15" s="41">
        <v>0</v>
      </c>
      <c r="E15" s="41">
        <v>1</v>
      </c>
      <c r="F15" s="41">
        <v>1</v>
      </c>
      <c r="G15" s="41">
        <v>0.54879999999999995</v>
      </c>
      <c r="H15" s="48">
        <f>(F15/F$19)*100</f>
        <v>14.285714285714285</v>
      </c>
      <c r="I15" s="48">
        <f t="shared" si="1"/>
        <v>3.0303030303030303</v>
      </c>
    </row>
    <row r="16" spans="1:9" x14ac:dyDescent="0.2">
      <c r="A16" s="128"/>
      <c r="B16" s="44" t="s">
        <v>86</v>
      </c>
      <c r="C16" s="43" t="s">
        <v>72</v>
      </c>
      <c r="D16" s="44">
        <v>1</v>
      </c>
      <c r="E16" s="44">
        <v>0</v>
      </c>
      <c r="F16" s="44">
        <v>1</v>
      </c>
      <c r="G16" s="44">
        <v>0.54879999999999995</v>
      </c>
      <c r="H16" s="49">
        <f t="shared" ref="H16:H18" si="6">(F16/F$19)*100</f>
        <v>14.285714285714285</v>
      </c>
      <c r="I16" s="49">
        <f t="shared" si="1"/>
        <v>3.0303030303030303</v>
      </c>
    </row>
    <row r="17" spans="1:9" x14ac:dyDescent="0.2">
      <c r="A17" s="128"/>
      <c r="B17" s="41" t="s">
        <v>87</v>
      </c>
      <c r="C17" s="42" t="s">
        <v>73</v>
      </c>
      <c r="D17" s="41">
        <v>2</v>
      </c>
      <c r="E17" s="41">
        <v>1</v>
      </c>
      <c r="F17" s="41">
        <v>3</v>
      </c>
      <c r="G17" s="41">
        <v>0.71650000000000003</v>
      </c>
      <c r="H17" s="48">
        <f t="shared" si="6"/>
        <v>42.857142857142854</v>
      </c>
      <c r="I17" s="48">
        <f t="shared" si="1"/>
        <v>9.0909090909090917</v>
      </c>
    </row>
    <row r="18" spans="1:9" x14ac:dyDescent="0.2">
      <c r="A18" s="128"/>
      <c r="B18" s="46" t="s">
        <v>88</v>
      </c>
      <c r="C18" s="45" t="s">
        <v>74</v>
      </c>
      <c r="D18" s="46">
        <v>1</v>
      </c>
      <c r="E18" s="46">
        <v>1</v>
      </c>
      <c r="F18" s="46">
        <v>2</v>
      </c>
      <c r="G18" s="46">
        <v>1</v>
      </c>
      <c r="H18" s="50">
        <f t="shared" si="6"/>
        <v>28.571428571428569</v>
      </c>
      <c r="I18" s="50">
        <f t="shared" si="1"/>
        <v>6.0606060606060606</v>
      </c>
    </row>
    <row r="19" spans="1:9" ht="15" customHeight="1" x14ac:dyDescent="0.2">
      <c r="A19" s="128"/>
      <c r="B19" s="132" t="s">
        <v>81</v>
      </c>
      <c r="C19" s="132"/>
      <c r="D19" s="41">
        <f>SUM(D15:D18)</f>
        <v>4</v>
      </c>
      <c r="E19" s="41">
        <f t="shared" ref="E19:H19" si="7">SUM(E15:E18)</f>
        <v>3</v>
      </c>
      <c r="F19" s="41">
        <f t="shared" si="7"/>
        <v>7</v>
      </c>
      <c r="G19" s="41">
        <v>0.90410000000000001</v>
      </c>
      <c r="H19" s="48">
        <f t="shared" si="7"/>
        <v>99.999999999999986</v>
      </c>
      <c r="I19" s="48">
        <f t="shared" si="1"/>
        <v>21.212121212121211</v>
      </c>
    </row>
    <row r="20" spans="1:9" x14ac:dyDescent="0.2">
      <c r="A20" s="129" t="s">
        <v>75</v>
      </c>
      <c r="B20" s="51" t="s">
        <v>89</v>
      </c>
      <c r="C20" s="52" t="s">
        <v>76</v>
      </c>
      <c r="D20" s="51">
        <v>1</v>
      </c>
      <c r="E20" s="51">
        <v>1</v>
      </c>
      <c r="F20" s="51">
        <v>2</v>
      </c>
      <c r="G20" s="51">
        <v>1</v>
      </c>
      <c r="H20" s="53">
        <f>(F20/F$22)*100</f>
        <v>66.666666666666657</v>
      </c>
      <c r="I20" s="54">
        <f t="shared" si="1"/>
        <v>6.0606060606060606</v>
      </c>
    </row>
    <row r="21" spans="1:9" x14ac:dyDescent="0.2">
      <c r="A21" s="129"/>
      <c r="B21" s="18" t="s">
        <v>90</v>
      </c>
      <c r="C21" s="19" t="s">
        <v>77</v>
      </c>
      <c r="D21" s="18">
        <v>1</v>
      </c>
      <c r="E21" s="18">
        <v>0</v>
      </c>
      <c r="F21" s="18">
        <v>1</v>
      </c>
      <c r="G21" s="18">
        <v>0.54879999999999995</v>
      </c>
      <c r="H21" s="55">
        <f>(F21/F$22)*100</f>
        <v>33.333333333333329</v>
      </c>
      <c r="I21" s="20">
        <f t="shared" si="1"/>
        <v>3.0303030303030303</v>
      </c>
    </row>
    <row r="22" spans="1:9" ht="15" customHeight="1" x14ac:dyDescent="0.2">
      <c r="A22" s="129"/>
      <c r="B22" s="133" t="s">
        <v>82</v>
      </c>
      <c r="C22" s="133"/>
      <c r="D22" s="51">
        <f>SUM(D20:D21)</f>
        <v>2</v>
      </c>
      <c r="E22" s="51">
        <f t="shared" ref="E22:H22" si="8">SUM(E20:E21)</f>
        <v>1</v>
      </c>
      <c r="F22" s="51">
        <f t="shared" si="8"/>
        <v>3</v>
      </c>
      <c r="G22" s="51">
        <v>0.80069999999999997</v>
      </c>
      <c r="H22" s="54">
        <f t="shared" si="8"/>
        <v>99.999999999999986</v>
      </c>
      <c r="I22" s="54">
        <f t="shared" si="1"/>
        <v>9.0909090909090917</v>
      </c>
    </row>
    <row r="23" spans="1:9" ht="15" customHeight="1" x14ac:dyDescent="0.2">
      <c r="B23" s="127" t="s">
        <v>2</v>
      </c>
      <c r="C23" s="127"/>
      <c r="D23" s="33">
        <f>SUM(D3:D6,D8:D9,D11:D13,D15:D18,D20:D21)</f>
        <v>19</v>
      </c>
      <c r="E23" s="33">
        <f t="shared" ref="E23:I23" si="9">SUM(E3:E6,E8:E9,E11:E13,E15:E18,E20:E21)</f>
        <v>14</v>
      </c>
      <c r="F23" s="33">
        <f t="shared" si="9"/>
        <v>33</v>
      </c>
      <c r="G23" s="33">
        <v>0.54990000000000006</v>
      </c>
      <c r="H23" s="33" t="s">
        <v>51</v>
      </c>
      <c r="I23" s="34">
        <f t="shared" si="9"/>
        <v>100.00000000000001</v>
      </c>
    </row>
  </sheetData>
  <mergeCells count="12">
    <mergeCell ref="A1:I1"/>
    <mergeCell ref="B23:C23"/>
    <mergeCell ref="A11:A14"/>
    <mergeCell ref="A15:A19"/>
    <mergeCell ref="A20:A22"/>
    <mergeCell ref="B7:C7"/>
    <mergeCell ref="B10:C10"/>
    <mergeCell ref="B14:C14"/>
    <mergeCell ref="B19:C19"/>
    <mergeCell ref="B22:C22"/>
    <mergeCell ref="A3:A7"/>
    <mergeCell ref="A8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topLeftCell="A2" zoomScale="145" zoomScaleNormal="145" workbookViewId="0">
      <selection activeCell="H3" sqref="H3"/>
    </sheetView>
  </sheetViews>
  <sheetFormatPr baseColWidth="10" defaultColWidth="9.140625" defaultRowHeight="15" x14ac:dyDescent="0.25"/>
  <cols>
    <col min="1" max="1" width="20.140625" customWidth="1"/>
    <col min="3" max="3" width="25.85546875" customWidth="1"/>
    <col min="8" max="8" width="13.5703125" customWidth="1"/>
  </cols>
  <sheetData>
    <row r="1" spans="1:9" ht="28.5" customHeight="1" x14ac:dyDescent="0.25">
      <c r="A1" s="139" t="s">
        <v>146</v>
      </c>
      <c r="B1" s="139"/>
      <c r="C1" s="139"/>
      <c r="D1" s="139"/>
      <c r="E1" s="139"/>
      <c r="F1" s="139"/>
      <c r="G1" s="139"/>
      <c r="H1" s="139"/>
      <c r="I1" s="139"/>
    </row>
    <row r="2" spans="1:9" ht="26.25" thickBot="1" x14ac:dyDescent="0.3">
      <c r="A2" s="35" t="s">
        <v>140</v>
      </c>
      <c r="B2" s="35" t="s">
        <v>29</v>
      </c>
      <c r="C2" s="35" t="s">
        <v>92</v>
      </c>
      <c r="D2" s="35" t="s">
        <v>0</v>
      </c>
      <c r="E2" s="35" t="s">
        <v>1</v>
      </c>
      <c r="F2" s="35" t="s">
        <v>2</v>
      </c>
      <c r="G2" s="35" t="s">
        <v>3</v>
      </c>
      <c r="H2" s="36" t="s">
        <v>50</v>
      </c>
      <c r="I2" s="36" t="s">
        <v>49</v>
      </c>
    </row>
    <row r="3" spans="1:9" ht="15.75" thickTop="1" x14ac:dyDescent="0.25">
      <c r="A3" s="136" t="s">
        <v>93</v>
      </c>
      <c r="B3" s="4" t="s">
        <v>101</v>
      </c>
      <c r="C3" s="2" t="s">
        <v>94</v>
      </c>
      <c r="D3" s="4">
        <v>1</v>
      </c>
      <c r="E3" s="4">
        <v>0</v>
      </c>
      <c r="F3" s="4">
        <v>1</v>
      </c>
      <c r="G3" s="4">
        <v>0.54879999999999995</v>
      </c>
      <c r="H3" s="5">
        <f>(F3/F$8)*100</f>
        <v>11.111111111111111</v>
      </c>
      <c r="I3" s="4">
        <f>(F3/F$14)*100</f>
        <v>6.25</v>
      </c>
    </row>
    <row r="4" spans="1:9" x14ac:dyDescent="0.25">
      <c r="A4" s="123"/>
      <c r="B4" s="6" t="s">
        <v>102</v>
      </c>
      <c r="C4" s="7" t="s">
        <v>95</v>
      </c>
      <c r="D4" s="6">
        <v>2</v>
      </c>
      <c r="E4" s="6">
        <v>2</v>
      </c>
      <c r="F4" s="6">
        <v>4</v>
      </c>
      <c r="G4" s="6">
        <v>1</v>
      </c>
      <c r="H4" s="8">
        <f>(F4/F$8)*100</f>
        <v>44.444444444444443</v>
      </c>
      <c r="I4" s="6">
        <f>(F4/F$14)*100</f>
        <v>25</v>
      </c>
    </row>
    <row r="5" spans="1:9" x14ac:dyDescent="0.25">
      <c r="A5" s="123"/>
      <c r="B5" s="4" t="s">
        <v>103</v>
      </c>
      <c r="C5" s="2" t="s">
        <v>141</v>
      </c>
      <c r="D5" s="4">
        <v>0</v>
      </c>
      <c r="E5" s="4">
        <v>1</v>
      </c>
      <c r="F5" s="4">
        <v>1</v>
      </c>
      <c r="G5" s="4">
        <v>0.54879999999999995</v>
      </c>
      <c r="H5" s="5">
        <f>(F5/F$8)*100</f>
        <v>11.111111111111111</v>
      </c>
      <c r="I5" s="4">
        <f>(F5/F$14)*100</f>
        <v>6.25</v>
      </c>
    </row>
    <row r="6" spans="1:9" x14ac:dyDescent="0.25">
      <c r="A6" s="123"/>
      <c r="B6" s="6" t="s">
        <v>104</v>
      </c>
      <c r="C6" s="7" t="s">
        <v>96</v>
      </c>
      <c r="D6" s="6">
        <v>1</v>
      </c>
      <c r="E6" s="6">
        <v>1</v>
      </c>
      <c r="F6" s="6">
        <v>2</v>
      </c>
      <c r="G6" s="6">
        <v>1</v>
      </c>
      <c r="H6" s="8">
        <f>(F6/F$8)*100</f>
        <v>22.222222222222221</v>
      </c>
      <c r="I6" s="6">
        <f>(F6/F$14)*100</f>
        <v>12.5</v>
      </c>
    </row>
    <row r="7" spans="1:9" x14ac:dyDescent="0.25">
      <c r="A7" s="123"/>
      <c r="B7" s="56" t="s">
        <v>105</v>
      </c>
      <c r="C7" s="37" t="s">
        <v>97</v>
      </c>
      <c r="D7" s="56">
        <v>1</v>
      </c>
      <c r="E7" s="56">
        <v>0</v>
      </c>
      <c r="F7" s="56">
        <v>1</v>
      </c>
      <c r="G7" s="56">
        <v>0.54879999999999995</v>
      </c>
      <c r="H7" s="38">
        <f>(F7/F$8)*100</f>
        <v>11.111111111111111</v>
      </c>
      <c r="I7" s="56">
        <f>(F7/F$14)*100</f>
        <v>6.25</v>
      </c>
    </row>
    <row r="8" spans="1:9" x14ac:dyDescent="0.25">
      <c r="A8" s="123"/>
      <c r="B8" s="138" t="s">
        <v>106</v>
      </c>
      <c r="C8" s="138"/>
      <c r="D8" s="6">
        <f>SUM(D3:D7)</f>
        <v>5</v>
      </c>
      <c r="E8" s="6">
        <f t="shared" ref="E8:I8" si="0">SUM(E3:E7)</f>
        <v>4</v>
      </c>
      <c r="F8" s="6">
        <f t="shared" si="0"/>
        <v>9</v>
      </c>
      <c r="G8" s="6">
        <v>0.92369999999999997</v>
      </c>
      <c r="H8" s="8">
        <f t="shared" si="0"/>
        <v>100</v>
      </c>
      <c r="I8" s="8">
        <f t="shared" si="0"/>
        <v>56.25</v>
      </c>
    </row>
    <row r="9" spans="1:9" x14ac:dyDescent="0.25">
      <c r="A9" s="69" t="s">
        <v>156</v>
      </c>
      <c r="B9" s="58" t="s">
        <v>89</v>
      </c>
      <c r="C9" s="57" t="s">
        <v>98</v>
      </c>
      <c r="D9" s="58">
        <v>2</v>
      </c>
      <c r="E9" s="58">
        <v>3</v>
      </c>
      <c r="F9" s="58">
        <v>5</v>
      </c>
      <c r="G9" s="58">
        <v>0.54879999999999995</v>
      </c>
      <c r="H9" s="61">
        <f>(F9/F11)*100</f>
        <v>83.333333333333343</v>
      </c>
      <c r="I9" s="58">
        <f>(F9/F$14)*100</f>
        <v>31.25</v>
      </c>
    </row>
    <row r="10" spans="1:9" x14ac:dyDescent="0.25">
      <c r="A10" s="69"/>
      <c r="B10" s="60" t="s">
        <v>90</v>
      </c>
      <c r="C10" s="59" t="s">
        <v>142</v>
      </c>
      <c r="D10" s="60">
        <v>1</v>
      </c>
      <c r="E10" s="60">
        <v>0</v>
      </c>
      <c r="F10" s="60">
        <v>1</v>
      </c>
      <c r="G10" s="60">
        <v>0.54879999999999995</v>
      </c>
      <c r="H10" s="66">
        <f>(F10/F11)*100</f>
        <v>16.666666666666664</v>
      </c>
      <c r="I10" s="60">
        <f>(F10/F$14)*100</f>
        <v>6.25</v>
      </c>
    </row>
    <row r="11" spans="1:9" x14ac:dyDescent="0.25">
      <c r="A11" s="69"/>
      <c r="B11" s="137" t="s">
        <v>155</v>
      </c>
      <c r="C11" s="137"/>
      <c r="D11" s="58">
        <f>SUM(D9:D10)</f>
        <v>3</v>
      </c>
      <c r="E11" s="58">
        <f>SUM(E9:E10)</f>
        <v>3</v>
      </c>
      <c r="F11" s="58">
        <f>SUM(F9:F10)</f>
        <v>6</v>
      </c>
      <c r="G11" s="58">
        <v>1</v>
      </c>
      <c r="H11" s="61">
        <f>SUM(H9:H10)</f>
        <v>100</v>
      </c>
      <c r="I11" s="61">
        <f>SUM(I9:I10)</f>
        <v>37.5</v>
      </c>
    </row>
    <row r="12" spans="1:9" x14ac:dyDescent="0.25">
      <c r="A12" s="70" t="s">
        <v>99</v>
      </c>
      <c r="B12" s="63" t="s">
        <v>45</v>
      </c>
      <c r="C12" s="62" t="s">
        <v>100</v>
      </c>
      <c r="D12" s="63">
        <v>1</v>
      </c>
      <c r="E12" s="63">
        <v>0</v>
      </c>
      <c r="F12" s="63">
        <v>1</v>
      </c>
      <c r="G12" s="63">
        <v>0.54879999999999995</v>
      </c>
      <c r="H12" s="67">
        <f>(D12/D13)*100</f>
        <v>100</v>
      </c>
      <c r="I12" s="63">
        <f>(F12/F$14)*100</f>
        <v>6.25</v>
      </c>
    </row>
    <row r="13" spans="1:9" x14ac:dyDescent="0.25">
      <c r="A13" s="70"/>
      <c r="B13" s="64" t="s">
        <v>107</v>
      </c>
      <c r="C13" s="64"/>
      <c r="D13" s="65">
        <f>SUM(D12)</f>
        <v>1</v>
      </c>
      <c r="E13" s="65">
        <f t="shared" ref="E13:H13" si="1">SUM(E12)</f>
        <v>0</v>
      </c>
      <c r="F13" s="65">
        <f t="shared" si="1"/>
        <v>1</v>
      </c>
      <c r="G13" s="65">
        <v>0.54879999999999995</v>
      </c>
      <c r="H13" s="68">
        <f t="shared" si="1"/>
        <v>100</v>
      </c>
      <c r="I13" s="68">
        <f>SUM(I12)</f>
        <v>6.25</v>
      </c>
    </row>
    <row r="14" spans="1:9" x14ac:dyDescent="0.25">
      <c r="A14" s="1"/>
      <c r="B14" s="127" t="s">
        <v>2</v>
      </c>
      <c r="C14" s="127"/>
      <c r="D14" s="33">
        <f>SUM(D3:D7,D9:D10,D12)</f>
        <v>9</v>
      </c>
      <c r="E14" s="33">
        <f t="shared" ref="E14:I14" si="2">SUM(E3:E7,E9:E10,E12)</f>
        <v>7</v>
      </c>
      <c r="F14" s="33">
        <f t="shared" si="2"/>
        <v>16</v>
      </c>
      <c r="G14" s="33">
        <v>0.82899999999999996</v>
      </c>
      <c r="H14" s="34" t="s">
        <v>51</v>
      </c>
      <c r="I14" s="34">
        <f t="shared" si="2"/>
        <v>100</v>
      </c>
    </row>
  </sheetData>
  <mergeCells count="5">
    <mergeCell ref="B14:C14"/>
    <mergeCell ref="A3:A8"/>
    <mergeCell ref="B11:C11"/>
    <mergeCell ref="B8:C8"/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749992370372631"/>
  </sheetPr>
  <dimension ref="A1:I24"/>
  <sheetViews>
    <sheetView topLeftCell="A4" zoomScale="160" zoomScaleNormal="160" workbookViewId="0">
      <selection activeCell="H15" sqref="H15"/>
    </sheetView>
  </sheetViews>
  <sheetFormatPr baseColWidth="10" defaultColWidth="9.140625" defaultRowHeight="12.75" x14ac:dyDescent="0.2"/>
  <cols>
    <col min="1" max="1" width="14.7109375" style="1" bestFit="1" customWidth="1"/>
    <col min="2" max="2" width="9.140625" style="1"/>
    <col min="3" max="3" width="34.42578125" style="1" customWidth="1"/>
    <col min="4" max="7" width="9.140625" style="1"/>
    <col min="8" max="8" width="15.42578125" style="1" customWidth="1"/>
    <col min="9" max="9" width="10" style="1" bestFit="1" customWidth="1"/>
    <col min="10" max="16384" width="9.140625" style="1"/>
  </cols>
  <sheetData>
    <row r="1" spans="1:9" ht="27" customHeight="1" x14ac:dyDescent="0.2">
      <c r="A1" s="120" t="s">
        <v>147</v>
      </c>
      <c r="B1" s="120"/>
      <c r="C1" s="120"/>
      <c r="D1" s="120"/>
      <c r="E1" s="120"/>
      <c r="F1" s="120"/>
      <c r="G1" s="120"/>
      <c r="H1" s="120"/>
      <c r="I1" s="120"/>
    </row>
    <row r="2" spans="1:9" ht="26.25" thickBot="1" x14ac:dyDescent="0.25">
      <c r="A2" s="36" t="s">
        <v>58</v>
      </c>
      <c r="B2" s="36" t="s">
        <v>29</v>
      </c>
      <c r="C2" s="36" t="s">
        <v>92</v>
      </c>
      <c r="D2" s="36" t="s">
        <v>0</v>
      </c>
      <c r="E2" s="36" t="s">
        <v>1</v>
      </c>
      <c r="F2" s="36" t="s">
        <v>2</v>
      </c>
      <c r="G2" s="36" t="s">
        <v>3</v>
      </c>
      <c r="H2" s="36" t="s">
        <v>50</v>
      </c>
      <c r="I2" s="36" t="s">
        <v>49</v>
      </c>
    </row>
    <row r="3" spans="1:9" ht="13.5" thickTop="1" x14ac:dyDescent="0.2">
      <c r="A3" s="140" t="s">
        <v>63</v>
      </c>
      <c r="B3" s="21" t="s">
        <v>33</v>
      </c>
      <c r="C3" s="22" t="s">
        <v>143</v>
      </c>
      <c r="D3" s="21">
        <v>0</v>
      </c>
      <c r="E3" s="21">
        <v>2</v>
      </c>
      <c r="F3" s="21">
        <v>2</v>
      </c>
      <c r="G3" s="21">
        <v>0.22309999999999999</v>
      </c>
      <c r="H3" s="23">
        <f>(F3/F$11)*100</f>
        <v>9.0909090909090917</v>
      </c>
      <c r="I3" s="23">
        <f>(F3/F$24)*100</f>
        <v>4.5454545454545459</v>
      </c>
    </row>
    <row r="4" spans="1:9" x14ac:dyDescent="0.2">
      <c r="A4" s="126"/>
      <c r="B4" s="71" t="s">
        <v>34</v>
      </c>
      <c r="C4" s="72" t="s">
        <v>110</v>
      </c>
      <c r="D4" s="71">
        <v>1</v>
      </c>
      <c r="E4" s="71">
        <v>1</v>
      </c>
      <c r="F4" s="71">
        <v>2</v>
      </c>
      <c r="G4" s="71">
        <v>1</v>
      </c>
      <c r="H4" s="78">
        <f t="shared" ref="H4:H10" si="0">(F4/F$11)*100</f>
        <v>9.0909090909090917</v>
      </c>
      <c r="I4" s="78">
        <f t="shared" ref="I4:I10" si="1">(F4/F$24)*100</f>
        <v>4.5454545454545459</v>
      </c>
    </row>
    <row r="5" spans="1:9" x14ac:dyDescent="0.2">
      <c r="A5" s="126"/>
      <c r="B5" s="21" t="s">
        <v>36</v>
      </c>
      <c r="C5" s="22" t="s">
        <v>111</v>
      </c>
      <c r="D5" s="21">
        <v>0</v>
      </c>
      <c r="E5" s="21">
        <v>1</v>
      </c>
      <c r="F5" s="21">
        <v>1</v>
      </c>
      <c r="G5" s="21">
        <v>0.54879999999999995</v>
      </c>
      <c r="H5" s="23">
        <f t="shared" si="0"/>
        <v>4.5454545454545459</v>
      </c>
      <c r="I5" s="23">
        <f t="shared" si="1"/>
        <v>2.2727272727272729</v>
      </c>
    </row>
    <row r="6" spans="1:9" x14ac:dyDescent="0.2">
      <c r="A6" s="126"/>
      <c r="B6" s="71" t="s">
        <v>37</v>
      </c>
      <c r="C6" s="72" t="s">
        <v>113</v>
      </c>
      <c r="D6" s="71">
        <v>2</v>
      </c>
      <c r="E6" s="71">
        <v>0</v>
      </c>
      <c r="F6" s="71">
        <v>2</v>
      </c>
      <c r="G6" s="71">
        <v>0.22309999999999999</v>
      </c>
      <c r="H6" s="78">
        <f t="shared" si="0"/>
        <v>9.0909090909090917</v>
      </c>
      <c r="I6" s="78">
        <f t="shared" si="1"/>
        <v>4.5454545454545459</v>
      </c>
    </row>
    <row r="7" spans="1:9" x14ac:dyDescent="0.2">
      <c r="A7" s="126"/>
      <c r="B7" s="21" t="s">
        <v>38</v>
      </c>
      <c r="C7" s="22" t="s">
        <v>115</v>
      </c>
      <c r="D7" s="21">
        <v>3</v>
      </c>
      <c r="E7" s="21">
        <v>3</v>
      </c>
      <c r="F7" s="21">
        <v>6</v>
      </c>
      <c r="G7" s="21" t="s">
        <v>16</v>
      </c>
      <c r="H7" s="23">
        <f t="shared" si="0"/>
        <v>27.27272727272727</v>
      </c>
      <c r="I7" s="23">
        <f t="shared" si="1"/>
        <v>13.636363636363635</v>
      </c>
    </row>
    <row r="8" spans="1:9" x14ac:dyDescent="0.2">
      <c r="A8" s="126"/>
      <c r="B8" s="71" t="s">
        <v>35</v>
      </c>
      <c r="C8" s="72" t="s">
        <v>116</v>
      </c>
      <c r="D8" s="71">
        <v>1</v>
      </c>
      <c r="E8" s="71">
        <v>0</v>
      </c>
      <c r="F8" s="71">
        <v>1</v>
      </c>
      <c r="G8" s="71">
        <v>0.54879999999999995</v>
      </c>
      <c r="H8" s="78">
        <f t="shared" si="0"/>
        <v>4.5454545454545459</v>
      </c>
      <c r="I8" s="78">
        <f t="shared" si="1"/>
        <v>2.2727272727272729</v>
      </c>
    </row>
    <row r="9" spans="1:9" x14ac:dyDescent="0.2">
      <c r="A9" s="126"/>
      <c r="B9" s="21" t="s">
        <v>39</v>
      </c>
      <c r="C9" s="22" t="s">
        <v>117</v>
      </c>
      <c r="D9" s="21">
        <v>3</v>
      </c>
      <c r="E9" s="21">
        <v>3</v>
      </c>
      <c r="F9" s="21">
        <v>6</v>
      </c>
      <c r="G9" s="21" t="s">
        <v>16</v>
      </c>
      <c r="H9" s="23">
        <f t="shared" si="0"/>
        <v>27.27272727272727</v>
      </c>
      <c r="I9" s="23">
        <f t="shared" si="1"/>
        <v>13.636363636363635</v>
      </c>
    </row>
    <row r="10" spans="1:9" x14ac:dyDescent="0.2">
      <c r="A10" s="126"/>
      <c r="B10" s="24" t="s">
        <v>40</v>
      </c>
      <c r="C10" s="25" t="s">
        <v>118</v>
      </c>
      <c r="D10" s="24">
        <v>1</v>
      </c>
      <c r="E10" s="24">
        <v>1</v>
      </c>
      <c r="F10" s="24">
        <v>2</v>
      </c>
      <c r="G10" s="24">
        <v>1</v>
      </c>
      <c r="H10" s="26">
        <f t="shared" si="0"/>
        <v>9.0909090909090917</v>
      </c>
      <c r="I10" s="26">
        <f t="shared" si="1"/>
        <v>4.5454545454545459</v>
      </c>
    </row>
    <row r="11" spans="1:9" x14ac:dyDescent="0.2">
      <c r="A11" s="126"/>
      <c r="B11" s="126" t="s">
        <v>129</v>
      </c>
      <c r="C11" s="126"/>
      <c r="D11" s="21">
        <f>SUM(D3:D10)</f>
        <v>11</v>
      </c>
      <c r="E11" s="21">
        <f t="shared" ref="E11:F11" si="2">SUM(E3:E10)</f>
        <v>11</v>
      </c>
      <c r="F11" s="21">
        <f t="shared" si="2"/>
        <v>22</v>
      </c>
      <c r="G11" s="21">
        <v>1</v>
      </c>
      <c r="H11" s="23">
        <f t="shared" ref="H11" si="3">SUM(H3:H10)</f>
        <v>100</v>
      </c>
      <c r="I11" s="23">
        <f t="shared" ref="I11" si="4">SUM(I3:I10)</f>
        <v>50</v>
      </c>
    </row>
    <row r="12" spans="1:9" x14ac:dyDescent="0.2">
      <c r="A12" s="122" t="s">
        <v>66</v>
      </c>
      <c r="B12" s="27" t="s">
        <v>45</v>
      </c>
      <c r="C12" s="3" t="s">
        <v>119</v>
      </c>
      <c r="D12" s="27">
        <v>3</v>
      </c>
      <c r="E12" s="27">
        <v>3</v>
      </c>
      <c r="F12" s="27">
        <v>6</v>
      </c>
      <c r="G12" s="27" t="s">
        <v>16</v>
      </c>
      <c r="H12" s="28">
        <f>(F12/F$16)*100</f>
        <v>42.857142857142854</v>
      </c>
      <c r="I12" s="28">
        <f>(F12/F$24)*100</f>
        <v>13.636363636363635</v>
      </c>
    </row>
    <row r="13" spans="1:9" x14ac:dyDescent="0.2">
      <c r="A13" s="122"/>
      <c r="B13" s="29" t="s">
        <v>46</v>
      </c>
      <c r="C13" s="30" t="s">
        <v>120</v>
      </c>
      <c r="D13" s="29">
        <v>1</v>
      </c>
      <c r="E13" s="29">
        <v>0</v>
      </c>
      <c r="F13" s="29">
        <v>1</v>
      </c>
      <c r="G13" s="29">
        <v>0.54879999999999995</v>
      </c>
      <c r="H13" s="31">
        <f t="shared" ref="H13:H15" si="5">(F13/F$16)*100</f>
        <v>7.1428571428571423</v>
      </c>
      <c r="I13" s="31">
        <f t="shared" ref="I13:I15" si="6">(F13/F$24)*100</f>
        <v>2.2727272727272729</v>
      </c>
    </row>
    <row r="14" spans="1:9" x14ac:dyDescent="0.2">
      <c r="A14" s="122"/>
      <c r="B14" s="27" t="s">
        <v>84</v>
      </c>
      <c r="C14" s="3" t="s">
        <v>121</v>
      </c>
      <c r="D14" s="27">
        <v>2</v>
      </c>
      <c r="E14" s="27">
        <v>1</v>
      </c>
      <c r="F14" s="27">
        <v>3</v>
      </c>
      <c r="G14" s="27">
        <v>0.71650000000000003</v>
      </c>
      <c r="H14" s="28">
        <f t="shared" si="5"/>
        <v>21.428571428571427</v>
      </c>
      <c r="I14" s="28">
        <f t="shared" si="6"/>
        <v>6.8181818181818175</v>
      </c>
    </row>
    <row r="15" spans="1:9" x14ac:dyDescent="0.2">
      <c r="A15" s="122"/>
      <c r="B15" s="73" t="s">
        <v>128</v>
      </c>
      <c r="C15" s="74" t="s">
        <v>122</v>
      </c>
      <c r="D15" s="73">
        <v>3</v>
      </c>
      <c r="E15" s="73">
        <v>1</v>
      </c>
      <c r="F15" s="73">
        <v>4</v>
      </c>
      <c r="G15" s="73">
        <v>0.22309999999999999</v>
      </c>
      <c r="H15" s="79">
        <f t="shared" si="5"/>
        <v>28.571428571428569</v>
      </c>
      <c r="I15" s="79">
        <f t="shared" si="6"/>
        <v>9.0909090909090917</v>
      </c>
    </row>
    <row r="16" spans="1:9" x14ac:dyDescent="0.2">
      <c r="A16" s="122"/>
      <c r="B16" s="122" t="s">
        <v>130</v>
      </c>
      <c r="C16" s="122"/>
      <c r="D16" s="27">
        <f>SUM(D12:D15)</f>
        <v>9</v>
      </c>
      <c r="E16" s="27">
        <f t="shared" ref="E16:F16" si="7">SUM(E12:E15)</f>
        <v>5</v>
      </c>
      <c r="F16" s="27">
        <f t="shared" si="7"/>
        <v>14</v>
      </c>
      <c r="G16" s="27">
        <v>0.25369999999999998</v>
      </c>
      <c r="H16" s="28">
        <f t="shared" ref="H16" si="8">SUM(H12:H15)</f>
        <v>100</v>
      </c>
      <c r="I16" s="28">
        <f t="shared" ref="I16" si="9">SUM(I12:I15)</f>
        <v>31.81818181818182</v>
      </c>
    </row>
    <row r="17" spans="1:9" x14ac:dyDescent="0.2">
      <c r="A17" s="129" t="s">
        <v>70</v>
      </c>
      <c r="B17" s="51" t="s">
        <v>85</v>
      </c>
      <c r="C17" s="52" t="s">
        <v>123</v>
      </c>
      <c r="D17" s="51">
        <v>0</v>
      </c>
      <c r="E17" s="51">
        <v>2</v>
      </c>
      <c r="F17" s="51">
        <v>2</v>
      </c>
      <c r="G17" s="51">
        <v>0.22309999999999999</v>
      </c>
      <c r="H17" s="54">
        <f>(F17/F$21)*100</f>
        <v>28.571428571428569</v>
      </c>
      <c r="I17" s="54">
        <f>(F17/F$24)*100</f>
        <v>4.5454545454545459</v>
      </c>
    </row>
    <row r="18" spans="1:9" x14ac:dyDescent="0.2">
      <c r="A18" s="129"/>
      <c r="B18" s="15" t="s">
        <v>86</v>
      </c>
      <c r="C18" s="16" t="s">
        <v>124</v>
      </c>
      <c r="D18" s="15">
        <v>2</v>
      </c>
      <c r="E18" s="15">
        <v>1</v>
      </c>
      <c r="F18" s="15">
        <v>3</v>
      </c>
      <c r="G18" s="15">
        <v>0.71650000000000003</v>
      </c>
      <c r="H18" s="17">
        <f t="shared" ref="H18:H20" si="10">(F18/F$21)*100</f>
        <v>42.857142857142854</v>
      </c>
      <c r="I18" s="17">
        <f t="shared" ref="I18:I20" si="11">(F18/F$24)*100</f>
        <v>6.8181818181818175</v>
      </c>
    </row>
    <row r="19" spans="1:9" x14ac:dyDescent="0.2">
      <c r="A19" s="129"/>
      <c r="B19" s="51" t="s">
        <v>87</v>
      </c>
      <c r="C19" s="52" t="s">
        <v>126</v>
      </c>
      <c r="D19" s="51">
        <v>0</v>
      </c>
      <c r="E19" s="51">
        <v>1</v>
      </c>
      <c r="F19" s="51">
        <v>1</v>
      </c>
      <c r="G19" s="51">
        <v>0.54879999999999995</v>
      </c>
      <c r="H19" s="54">
        <f t="shared" si="10"/>
        <v>14.285714285714285</v>
      </c>
      <c r="I19" s="54">
        <f t="shared" si="11"/>
        <v>2.2727272727272729</v>
      </c>
    </row>
    <row r="20" spans="1:9" x14ac:dyDescent="0.2">
      <c r="A20" s="129"/>
      <c r="B20" s="18" t="s">
        <v>88</v>
      </c>
      <c r="C20" s="19" t="s">
        <v>127</v>
      </c>
      <c r="D20" s="18">
        <v>0</v>
      </c>
      <c r="E20" s="18">
        <v>1</v>
      </c>
      <c r="F20" s="18">
        <v>1</v>
      </c>
      <c r="G20" s="18">
        <v>0.54879999999999995</v>
      </c>
      <c r="H20" s="20">
        <f t="shared" si="10"/>
        <v>14.285714285714285</v>
      </c>
      <c r="I20" s="20">
        <f t="shared" si="11"/>
        <v>2.2727272727272729</v>
      </c>
    </row>
    <row r="21" spans="1:9" x14ac:dyDescent="0.2">
      <c r="A21" s="129"/>
      <c r="B21" s="129" t="s">
        <v>131</v>
      </c>
      <c r="C21" s="129"/>
      <c r="D21" s="51">
        <f>SUM(D17:D20)</f>
        <v>2</v>
      </c>
      <c r="E21" s="51">
        <f t="shared" ref="E21:I21" si="12">SUM(E17:E20)</f>
        <v>5</v>
      </c>
      <c r="F21" s="51">
        <f t="shared" si="12"/>
        <v>7</v>
      </c>
      <c r="G21" s="51">
        <v>0.40350000000000003</v>
      </c>
      <c r="H21" s="54">
        <f t="shared" si="12"/>
        <v>99.999999999999972</v>
      </c>
      <c r="I21" s="54">
        <f t="shared" si="12"/>
        <v>15.90909090909091</v>
      </c>
    </row>
    <row r="22" spans="1:9" x14ac:dyDescent="0.2">
      <c r="A22" s="119" t="s">
        <v>75</v>
      </c>
      <c r="B22" s="56" t="s">
        <v>89</v>
      </c>
      <c r="C22" s="37" t="s">
        <v>153</v>
      </c>
      <c r="D22" s="75">
        <v>1</v>
      </c>
      <c r="E22" s="75">
        <v>0</v>
      </c>
      <c r="F22" s="75">
        <v>1</v>
      </c>
      <c r="G22" s="75">
        <v>0.54879999999999995</v>
      </c>
      <c r="H22" s="80">
        <f>(F22/F23)*100</f>
        <v>100</v>
      </c>
      <c r="I22" s="80">
        <f>(F22/F24)*100</f>
        <v>2.2727272727272729</v>
      </c>
    </row>
    <row r="23" spans="1:9" x14ac:dyDescent="0.2">
      <c r="A23" s="2"/>
      <c r="B23" s="7" t="s">
        <v>132</v>
      </c>
      <c r="C23" s="7"/>
      <c r="D23" s="76">
        <f>SUM(D22)</f>
        <v>1</v>
      </c>
      <c r="E23" s="76">
        <f t="shared" ref="E23:I23" si="13">SUM(E22)</f>
        <v>0</v>
      </c>
      <c r="F23" s="76">
        <f t="shared" si="13"/>
        <v>1</v>
      </c>
      <c r="G23" s="76">
        <v>0.54879999999999995</v>
      </c>
      <c r="H23" s="81">
        <f t="shared" si="13"/>
        <v>100</v>
      </c>
      <c r="I23" s="81">
        <f t="shared" si="13"/>
        <v>2.2727272727272729</v>
      </c>
    </row>
    <row r="24" spans="1:9" x14ac:dyDescent="0.2">
      <c r="B24" s="127" t="s">
        <v>2</v>
      </c>
      <c r="C24" s="127"/>
      <c r="D24" s="77">
        <f>SUM(D3:D10,D12:D15,D17:D20,D22)</f>
        <v>23</v>
      </c>
      <c r="E24" s="77">
        <f t="shared" ref="E24:I24" si="14">SUM(E3:E10,E12:E15,E17:E20,E22)</f>
        <v>21</v>
      </c>
      <c r="F24" s="77">
        <f t="shared" si="14"/>
        <v>44</v>
      </c>
      <c r="G24" s="77">
        <v>0.92320000000000002</v>
      </c>
      <c r="H24" s="77" t="s">
        <v>51</v>
      </c>
      <c r="I24" s="82">
        <f t="shared" si="14"/>
        <v>99.999999999999972</v>
      </c>
    </row>
  </sheetData>
  <mergeCells count="8">
    <mergeCell ref="A1:I1"/>
    <mergeCell ref="B24:C24"/>
    <mergeCell ref="B11:C11"/>
    <mergeCell ref="A3:A11"/>
    <mergeCell ref="B16:C16"/>
    <mergeCell ref="A12:A16"/>
    <mergeCell ref="B21:C21"/>
    <mergeCell ref="A17:A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topLeftCell="A8" zoomScale="130" zoomScaleNormal="130" workbookViewId="0">
      <selection activeCell="D34" sqref="D34"/>
    </sheetView>
  </sheetViews>
  <sheetFormatPr baseColWidth="10" defaultColWidth="9.140625" defaultRowHeight="15" x14ac:dyDescent="0.25"/>
  <cols>
    <col min="1" max="1" width="17.5703125" customWidth="1"/>
    <col min="2" max="2" width="18.5703125" customWidth="1"/>
    <col min="4" max="4" width="32.42578125" customWidth="1"/>
    <col min="9" max="9" width="13.7109375" customWidth="1"/>
    <col min="10" max="10" width="9.5703125" bestFit="1" customWidth="1"/>
  </cols>
  <sheetData>
    <row r="1" spans="1:10" ht="28.5" customHeight="1" x14ac:dyDescent="0.25">
      <c r="A1" s="139" t="s">
        <v>148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6.25" thickBot="1" x14ac:dyDescent="0.3">
      <c r="A2" s="36" t="s">
        <v>149</v>
      </c>
      <c r="B2" s="36" t="s">
        <v>133</v>
      </c>
      <c r="C2" s="36" t="s">
        <v>29</v>
      </c>
      <c r="D2" s="36" t="s">
        <v>92</v>
      </c>
      <c r="E2" s="36" t="s">
        <v>0</v>
      </c>
      <c r="F2" s="36" t="s">
        <v>1</v>
      </c>
      <c r="G2" s="36" t="s">
        <v>2</v>
      </c>
      <c r="H2" s="36" t="s">
        <v>3</v>
      </c>
      <c r="I2" s="36" t="s">
        <v>134</v>
      </c>
      <c r="J2" s="36" t="s">
        <v>49</v>
      </c>
    </row>
    <row r="3" spans="1:10" ht="15.75" thickTop="1" x14ac:dyDescent="0.25">
      <c r="A3" s="150" t="s">
        <v>108</v>
      </c>
      <c r="B3" s="150" t="s">
        <v>63</v>
      </c>
      <c r="C3" s="84" t="s">
        <v>33</v>
      </c>
      <c r="D3" s="83" t="s">
        <v>109</v>
      </c>
      <c r="E3" s="84">
        <v>0</v>
      </c>
      <c r="F3" s="84">
        <v>2</v>
      </c>
      <c r="G3" s="84">
        <v>2</v>
      </c>
      <c r="H3" s="84">
        <v>0.22309999999999999</v>
      </c>
      <c r="I3" s="87">
        <f>(G3/G$12)*100</f>
        <v>9.5238095238095237</v>
      </c>
      <c r="J3" s="87">
        <f>(G3/G$25)*100</f>
        <v>4.5454545454545459</v>
      </c>
    </row>
    <row r="4" spans="1:10" x14ac:dyDescent="0.25">
      <c r="A4" s="151"/>
      <c r="B4" s="151"/>
      <c r="C4" s="86" t="s">
        <v>34</v>
      </c>
      <c r="D4" s="85" t="s">
        <v>110</v>
      </c>
      <c r="E4" s="86">
        <v>1</v>
      </c>
      <c r="F4" s="86">
        <v>1</v>
      </c>
      <c r="G4" s="86">
        <v>2</v>
      </c>
      <c r="H4" s="86">
        <v>1</v>
      </c>
      <c r="I4" s="88">
        <f t="shared" ref="I4:I11" si="0">(G4/G$12)*100</f>
        <v>9.5238095238095237</v>
      </c>
      <c r="J4" s="88">
        <f t="shared" ref="J4:J10" si="1">(G4/G$25)*100</f>
        <v>4.5454545454545459</v>
      </c>
    </row>
    <row r="5" spans="1:10" x14ac:dyDescent="0.25">
      <c r="A5" s="151"/>
      <c r="B5" s="151"/>
      <c r="C5" s="84" t="s">
        <v>36</v>
      </c>
      <c r="D5" s="83" t="s">
        <v>111</v>
      </c>
      <c r="E5" s="84">
        <v>0</v>
      </c>
      <c r="F5" s="84">
        <v>1</v>
      </c>
      <c r="G5" s="84">
        <v>1</v>
      </c>
      <c r="H5" s="84">
        <v>0.54879999999999995</v>
      </c>
      <c r="I5" s="87">
        <f t="shared" si="0"/>
        <v>4.7619047619047619</v>
      </c>
      <c r="J5" s="87">
        <f t="shared" si="1"/>
        <v>2.2727272727272729</v>
      </c>
    </row>
    <row r="6" spans="1:10" x14ac:dyDescent="0.25">
      <c r="A6" s="151"/>
      <c r="B6" s="152" t="s">
        <v>66</v>
      </c>
      <c r="C6" s="86" t="s">
        <v>45</v>
      </c>
      <c r="D6" s="85" t="s">
        <v>119</v>
      </c>
      <c r="E6" s="86">
        <v>3</v>
      </c>
      <c r="F6" s="86">
        <v>3</v>
      </c>
      <c r="G6" s="86">
        <v>6</v>
      </c>
      <c r="H6" s="86" t="s">
        <v>16</v>
      </c>
      <c r="I6" s="88">
        <f t="shared" si="0"/>
        <v>28.571428571428569</v>
      </c>
      <c r="J6" s="88">
        <f t="shared" si="1"/>
        <v>13.636363636363635</v>
      </c>
    </row>
    <row r="7" spans="1:10" x14ac:dyDescent="0.25">
      <c r="A7" s="151"/>
      <c r="B7" s="152"/>
      <c r="C7" s="84" t="s">
        <v>46</v>
      </c>
      <c r="D7" s="83" t="s">
        <v>120</v>
      </c>
      <c r="E7" s="84">
        <v>1</v>
      </c>
      <c r="F7" s="84">
        <v>0</v>
      </c>
      <c r="G7" s="84">
        <v>1</v>
      </c>
      <c r="H7" s="84">
        <v>0.54879999999999995</v>
      </c>
      <c r="I7" s="87">
        <f t="shared" si="0"/>
        <v>4.7619047619047619</v>
      </c>
      <c r="J7" s="87">
        <f t="shared" si="1"/>
        <v>2.2727272727272729</v>
      </c>
    </row>
    <row r="8" spans="1:10" x14ac:dyDescent="0.25">
      <c r="A8" s="151"/>
      <c r="B8" s="152"/>
      <c r="C8" s="86" t="s">
        <v>84</v>
      </c>
      <c r="D8" s="85" t="s">
        <v>121</v>
      </c>
      <c r="E8" s="86">
        <v>2</v>
      </c>
      <c r="F8" s="86">
        <v>1</v>
      </c>
      <c r="G8" s="86">
        <v>3</v>
      </c>
      <c r="H8" s="86">
        <v>0.71650000000000003</v>
      </c>
      <c r="I8" s="88">
        <f t="shared" si="0"/>
        <v>14.285714285714285</v>
      </c>
      <c r="J8" s="88">
        <f t="shared" si="1"/>
        <v>6.8181818181818175</v>
      </c>
    </row>
    <row r="9" spans="1:10" x14ac:dyDescent="0.25">
      <c r="A9" s="151"/>
      <c r="B9" s="151" t="s">
        <v>70</v>
      </c>
      <c r="C9" s="84" t="s">
        <v>85</v>
      </c>
      <c r="D9" s="83" t="s">
        <v>123</v>
      </c>
      <c r="E9" s="84">
        <v>0</v>
      </c>
      <c r="F9" s="84">
        <v>2</v>
      </c>
      <c r="G9" s="84">
        <v>2</v>
      </c>
      <c r="H9" s="84">
        <v>0.22309999999999999</v>
      </c>
      <c r="I9" s="87">
        <f t="shared" si="0"/>
        <v>9.5238095238095237</v>
      </c>
      <c r="J9" s="87">
        <f t="shared" si="1"/>
        <v>4.5454545454545459</v>
      </c>
    </row>
    <row r="10" spans="1:10" x14ac:dyDescent="0.25">
      <c r="A10" s="151"/>
      <c r="B10" s="151"/>
      <c r="C10" s="86" t="s">
        <v>86</v>
      </c>
      <c r="D10" s="85" t="s">
        <v>124</v>
      </c>
      <c r="E10" s="86">
        <v>2</v>
      </c>
      <c r="F10" s="86">
        <v>1</v>
      </c>
      <c r="G10" s="86">
        <v>3</v>
      </c>
      <c r="H10" s="86">
        <v>0.71650000000000003</v>
      </c>
      <c r="I10" s="88">
        <f t="shared" si="0"/>
        <v>14.285714285714285</v>
      </c>
      <c r="J10" s="88">
        <f t="shared" si="1"/>
        <v>6.8181818181818175</v>
      </c>
    </row>
    <row r="11" spans="1:10" x14ac:dyDescent="0.25">
      <c r="A11" s="151"/>
      <c r="B11" s="95" t="s">
        <v>75</v>
      </c>
      <c r="C11" s="97" t="s">
        <v>89</v>
      </c>
      <c r="D11" s="96" t="s">
        <v>154</v>
      </c>
      <c r="E11" s="97">
        <v>1</v>
      </c>
      <c r="F11" s="97">
        <v>0</v>
      </c>
      <c r="G11" s="97">
        <v>1</v>
      </c>
      <c r="H11" s="97">
        <v>0.54879999999999995</v>
      </c>
      <c r="I11" s="98">
        <f t="shared" si="0"/>
        <v>4.7619047619047619</v>
      </c>
      <c r="J11" s="98">
        <f>(G11/G$25)*100</f>
        <v>2.2727272727272729</v>
      </c>
    </row>
    <row r="12" spans="1:10" x14ac:dyDescent="0.25">
      <c r="A12" s="151"/>
      <c r="B12" s="149" t="s">
        <v>135</v>
      </c>
      <c r="C12" s="149"/>
      <c r="D12" s="149"/>
      <c r="E12" s="86">
        <f>SUM(E3:E11)</f>
        <v>10</v>
      </c>
      <c r="F12" s="86">
        <f t="shared" ref="F12:J12" si="2">SUM(F3:F11)</f>
        <v>11</v>
      </c>
      <c r="G12" s="86">
        <f t="shared" si="2"/>
        <v>21</v>
      </c>
      <c r="H12" s="86">
        <v>0.96179999999999999</v>
      </c>
      <c r="I12" s="88">
        <f t="shared" si="2"/>
        <v>99.999999999999972</v>
      </c>
      <c r="J12" s="88">
        <f t="shared" si="2"/>
        <v>47.727272727272734</v>
      </c>
    </row>
    <row r="13" spans="1:10" x14ac:dyDescent="0.25">
      <c r="A13" s="147" t="s">
        <v>112</v>
      </c>
      <c r="B13" s="100" t="s">
        <v>63</v>
      </c>
      <c r="C13" s="100" t="s">
        <v>37</v>
      </c>
      <c r="D13" s="99" t="s">
        <v>113</v>
      </c>
      <c r="E13" s="100">
        <v>2</v>
      </c>
      <c r="F13" s="100">
        <v>0</v>
      </c>
      <c r="G13" s="100">
        <v>2</v>
      </c>
      <c r="H13" s="100">
        <v>0.22309999999999999</v>
      </c>
      <c r="I13" s="101">
        <f>(G13/G14)*100</f>
        <v>100</v>
      </c>
      <c r="J13" s="101">
        <f>(G13/G$25)*100</f>
        <v>4.5454545454545459</v>
      </c>
    </row>
    <row r="14" spans="1:10" x14ac:dyDescent="0.25">
      <c r="A14" s="147"/>
      <c r="B14" s="148" t="s">
        <v>136</v>
      </c>
      <c r="C14" s="148"/>
      <c r="D14" s="148"/>
      <c r="E14" s="89">
        <f>SUM(E13)</f>
        <v>2</v>
      </c>
      <c r="F14" s="89">
        <f t="shared" ref="F14:J14" si="3">SUM(F13)</f>
        <v>0</v>
      </c>
      <c r="G14" s="89">
        <f t="shared" si="3"/>
        <v>2</v>
      </c>
      <c r="H14" s="89">
        <v>0.22309999999999999</v>
      </c>
      <c r="I14" s="90">
        <f t="shared" si="3"/>
        <v>100</v>
      </c>
      <c r="J14" s="90">
        <f t="shared" si="3"/>
        <v>4.5454545454545459</v>
      </c>
    </row>
    <row r="15" spans="1:10" x14ac:dyDescent="0.25">
      <c r="A15" s="142" t="s">
        <v>157</v>
      </c>
      <c r="B15" s="103" t="s">
        <v>63</v>
      </c>
      <c r="C15" s="103" t="s">
        <v>40</v>
      </c>
      <c r="D15" s="102" t="s">
        <v>158</v>
      </c>
      <c r="E15" s="103">
        <v>1</v>
      </c>
      <c r="F15" s="103">
        <v>1</v>
      </c>
      <c r="G15" s="103">
        <v>2</v>
      </c>
      <c r="H15" s="103">
        <v>1</v>
      </c>
      <c r="I15" s="104">
        <f>(G15/G16)*100</f>
        <v>100</v>
      </c>
      <c r="J15" s="104">
        <f>(G15/G$25)*100</f>
        <v>4.5454545454545459</v>
      </c>
    </row>
    <row r="16" spans="1:10" x14ac:dyDescent="0.25">
      <c r="A16" s="142"/>
      <c r="B16" s="141" t="s">
        <v>137</v>
      </c>
      <c r="C16" s="141"/>
      <c r="D16" s="141"/>
      <c r="E16" s="93">
        <f>SUM(E15)</f>
        <v>1</v>
      </c>
      <c r="F16" s="93">
        <f t="shared" ref="F16" si="4">SUM(F15)</f>
        <v>1</v>
      </c>
      <c r="G16" s="93">
        <f t="shared" ref="G16" si="5">SUM(G15)</f>
        <v>2</v>
      </c>
      <c r="H16" s="93">
        <v>1</v>
      </c>
      <c r="I16" s="94">
        <f t="shared" ref="I16" si="6">SUM(I15)</f>
        <v>100</v>
      </c>
      <c r="J16" s="94">
        <f t="shared" ref="J16" si="7">SUM(J15)</f>
        <v>4.5454545454545459</v>
      </c>
    </row>
    <row r="17" spans="1:10" x14ac:dyDescent="0.25">
      <c r="A17" s="144" t="s">
        <v>125</v>
      </c>
      <c r="B17" s="106" t="s">
        <v>70</v>
      </c>
      <c r="C17" s="106" t="s">
        <v>87</v>
      </c>
      <c r="D17" s="105" t="s">
        <v>126</v>
      </c>
      <c r="E17" s="106">
        <v>0</v>
      </c>
      <c r="F17" s="106">
        <v>1</v>
      </c>
      <c r="G17" s="106">
        <v>1</v>
      </c>
      <c r="H17" s="106">
        <v>0.54879999999999995</v>
      </c>
      <c r="I17" s="107">
        <f>(G17/G18)*100</f>
        <v>100</v>
      </c>
      <c r="J17" s="107">
        <f>(G17/G$25)*100</f>
        <v>2.2727272727272729</v>
      </c>
    </row>
    <row r="18" spans="1:10" x14ac:dyDescent="0.25">
      <c r="A18" s="144"/>
      <c r="B18" s="143" t="s">
        <v>131</v>
      </c>
      <c r="C18" s="143"/>
      <c r="D18" s="143"/>
      <c r="E18" s="91">
        <f>SUM(E17)</f>
        <v>0</v>
      </c>
      <c r="F18" s="91">
        <f t="shared" ref="F18:J18" si="8">SUM(F17)</f>
        <v>1</v>
      </c>
      <c r="G18" s="91">
        <f t="shared" si="8"/>
        <v>1</v>
      </c>
      <c r="H18" s="91">
        <v>0.54879999999999995</v>
      </c>
      <c r="I18" s="92">
        <f t="shared" si="8"/>
        <v>100</v>
      </c>
      <c r="J18" s="92">
        <f t="shared" si="8"/>
        <v>2.2727272727272729</v>
      </c>
    </row>
    <row r="19" spans="1:10" x14ac:dyDescent="0.25">
      <c r="A19" s="145" t="s">
        <v>114</v>
      </c>
      <c r="B19" s="145" t="s">
        <v>63</v>
      </c>
      <c r="C19" s="108" t="s">
        <v>38</v>
      </c>
      <c r="D19" s="109" t="s">
        <v>115</v>
      </c>
      <c r="E19" s="108">
        <v>3</v>
      </c>
      <c r="F19" s="108">
        <v>3</v>
      </c>
      <c r="G19" s="108">
        <v>6</v>
      </c>
      <c r="H19" s="108" t="s">
        <v>16</v>
      </c>
      <c r="I19" s="115">
        <f>(G19/G$24)*100</f>
        <v>33.333333333333329</v>
      </c>
      <c r="J19" s="109">
        <f>(G19/G$25)*100</f>
        <v>13.636363636363635</v>
      </c>
    </row>
    <row r="20" spans="1:10" x14ac:dyDescent="0.25">
      <c r="A20" s="145"/>
      <c r="B20" s="145"/>
      <c r="C20" s="110" t="s">
        <v>35</v>
      </c>
      <c r="D20" s="111" t="s">
        <v>116</v>
      </c>
      <c r="E20" s="110">
        <v>1</v>
      </c>
      <c r="F20" s="110">
        <v>0</v>
      </c>
      <c r="G20" s="110">
        <v>1</v>
      </c>
      <c r="H20" s="110">
        <v>0.54879999999999995</v>
      </c>
      <c r="I20" s="114">
        <f t="shared" ref="I20:I23" si="9">(G20/G$24)*100</f>
        <v>5.5555555555555554</v>
      </c>
      <c r="J20" s="111">
        <f t="shared" ref="J20:J23" si="10">(G20/G$25)*100</f>
        <v>2.2727272727272729</v>
      </c>
    </row>
    <row r="21" spans="1:10" x14ac:dyDescent="0.25">
      <c r="A21" s="145"/>
      <c r="B21" s="145"/>
      <c r="C21" s="108" t="s">
        <v>39</v>
      </c>
      <c r="D21" s="109" t="s">
        <v>117</v>
      </c>
      <c r="E21" s="108">
        <v>3</v>
      </c>
      <c r="F21" s="108">
        <v>3</v>
      </c>
      <c r="G21" s="108">
        <v>6</v>
      </c>
      <c r="H21" s="108" t="s">
        <v>16</v>
      </c>
      <c r="I21" s="115">
        <f t="shared" si="9"/>
        <v>33.333333333333329</v>
      </c>
      <c r="J21" s="109">
        <f t="shared" si="10"/>
        <v>13.636363636363635</v>
      </c>
    </row>
    <row r="22" spans="1:10" x14ac:dyDescent="0.25">
      <c r="A22" s="145"/>
      <c r="B22" s="110" t="s">
        <v>66</v>
      </c>
      <c r="C22" s="110" t="s">
        <v>128</v>
      </c>
      <c r="D22" s="111" t="s">
        <v>122</v>
      </c>
      <c r="E22" s="110">
        <v>3</v>
      </c>
      <c r="F22" s="110">
        <v>1</v>
      </c>
      <c r="G22" s="110">
        <v>4</v>
      </c>
      <c r="H22" s="110">
        <v>0.22309999999999999</v>
      </c>
      <c r="I22" s="114">
        <f t="shared" si="9"/>
        <v>22.222222222222221</v>
      </c>
      <c r="J22" s="111">
        <f t="shared" si="10"/>
        <v>9.0909090909090917</v>
      </c>
    </row>
    <row r="23" spans="1:10" x14ac:dyDescent="0.25">
      <c r="A23" s="145"/>
      <c r="B23" s="112" t="s">
        <v>70</v>
      </c>
      <c r="C23" s="112" t="s">
        <v>88</v>
      </c>
      <c r="D23" s="113" t="s">
        <v>127</v>
      </c>
      <c r="E23" s="112">
        <v>0</v>
      </c>
      <c r="F23" s="112">
        <v>1</v>
      </c>
      <c r="G23" s="112">
        <v>1</v>
      </c>
      <c r="H23" s="112">
        <v>0.54879999999999995</v>
      </c>
      <c r="I23" s="116">
        <f t="shared" si="9"/>
        <v>5.5555555555555554</v>
      </c>
      <c r="J23" s="113">
        <f t="shared" si="10"/>
        <v>2.2727272727272729</v>
      </c>
    </row>
    <row r="24" spans="1:10" x14ac:dyDescent="0.25">
      <c r="A24" s="145"/>
      <c r="B24" s="146" t="s">
        <v>138</v>
      </c>
      <c r="C24" s="146"/>
      <c r="D24" s="146"/>
      <c r="E24" s="110">
        <f>SUM(E19:E23)</f>
        <v>10</v>
      </c>
      <c r="F24" s="110">
        <f t="shared" ref="F24:J24" si="11">SUM(F19:F23)</f>
        <v>8</v>
      </c>
      <c r="G24" s="110">
        <f t="shared" si="11"/>
        <v>18</v>
      </c>
      <c r="H24" s="118">
        <v>0.75749999999999995</v>
      </c>
      <c r="I24" s="114">
        <f t="shared" si="11"/>
        <v>99.999999999999986</v>
      </c>
      <c r="J24" s="114">
        <f t="shared" si="11"/>
        <v>40.909090909090907</v>
      </c>
    </row>
    <row r="25" spans="1:10" x14ac:dyDescent="0.25">
      <c r="B25" s="127" t="s">
        <v>2</v>
      </c>
      <c r="C25" s="127"/>
      <c r="D25" s="127"/>
      <c r="E25" s="117">
        <f>SUM(E3:E11,E13,E15,E17,E19:E23)</f>
        <v>23</v>
      </c>
      <c r="F25" s="117">
        <f t="shared" ref="F25:J25" si="12">SUM(F3:F11,F13,F15,F17,F19:F23)</f>
        <v>21</v>
      </c>
      <c r="G25" s="117">
        <f t="shared" si="12"/>
        <v>44</v>
      </c>
      <c r="H25" s="117">
        <v>0.92320000000000002</v>
      </c>
      <c r="I25" s="117" t="s">
        <v>51</v>
      </c>
      <c r="J25" s="117">
        <f t="shared" si="12"/>
        <v>100</v>
      </c>
    </row>
  </sheetData>
  <mergeCells count="16">
    <mergeCell ref="A1:J1"/>
    <mergeCell ref="A13:A14"/>
    <mergeCell ref="B14:D14"/>
    <mergeCell ref="B12:D12"/>
    <mergeCell ref="A3:A12"/>
    <mergeCell ref="B3:B5"/>
    <mergeCell ref="B6:B8"/>
    <mergeCell ref="B9:B10"/>
    <mergeCell ref="B25:D25"/>
    <mergeCell ref="B16:D16"/>
    <mergeCell ref="A15:A16"/>
    <mergeCell ref="B18:D18"/>
    <mergeCell ref="A17:A18"/>
    <mergeCell ref="A19:A24"/>
    <mergeCell ref="B19:B21"/>
    <mergeCell ref="B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TableS1</vt:lpstr>
      <vt:lpstr>TableS2</vt:lpstr>
      <vt:lpstr>TableS3</vt:lpstr>
      <vt:lpstr>TableS4</vt:lpstr>
      <vt:lpstr>TableS5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ModifiedBy>Ulises Rodriguez</cp:lastModifiedBy>
  <dcterms:created xsi:type="dcterms:W3CDTF">2025-06-02T18:24:48Z</dcterms:created>
  <dcterms:modified xsi:type="dcterms:W3CDTF">2025-10-29T16:41:49Z</dcterms:modified>
</cp:coreProperties>
</file>