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athologie\AG_Lungenforschung\Lara-Jasmin Schröder\Manuskripte\ATII Organoide Charakterisierung\Journal of Heart and Lung transplantation\Neuer Ordner\Submission1\"/>
    </mc:Choice>
  </mc:AlternateContent>
  <bookViews>
    <workbookView xWindow="0" yWindow="0" windowWidth="21555" windowHeight="10785"/>
  </bookViews>
  <sheets>
    <sheet name="patient cohor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" i="2" l="1"/>
  <c r="G82" i="2" l="1"/>
  <c r="H94" i="2" l="1"/>
  <c r="G94" i="2"/>
  <c r="H83" i="2"/>
  <c r="G83" i="2"/>
  <c r="H77" i="2"/>
  <c r="G77" i="2"/>
  <c r="H76" i="2"/>
  <c r="G76" i="2"/>
  <c r="H82" i="2"/>
  <c r="H81" i="2"/>
  <c r="G81" i="2"/>
  <c r="H80" i="2"/>
  <c r="G80" i="2"/>
  <c r="H79" i="2"/>
  <c r="G79" i="2"/>
  <c r="H78" i="2"/>
  <c r="G78" i="2"/>
  <c r="H87" i="2"/>
</calcChain>
</file>

<file path=xl/sharedStrings.xml><?xml version="1.0" encoding="utf-8"?>
<sst xmlns="http://schemas.openxmlformats.org/spreadsheetml/2006/main" count="322" uniqueCount="178">
  <si>
    <t>GLR 984</t>
  </si>
  <si>
    <t>H</t>
  </si>
  <si>
    <t>m</t>
  </si>
  <si>
    <t>GLE1082</t>
  </si>
  <si>
    <t>GLE1085</t>
  </si>
  <si>
    <t>GLR 982</t>
  </si>
  <si>
    <t>GLE1090</t>
  </si>
  <si>
    <t>GLE1102</t>
  </si>
  <si>
    <t>IPF</t>
  </si>
  <si>
    <t>EAA</t>
  </si>
  <si>
    <t>GLE1101</t>
  </si>
  <si>
    <t>GLE1108</t>
  </si>
  <si>
    <t>w</t>
  </si>
  <si>
    <t>GLE1121</t>
  </si>
  <si>
    <t>GLR1050</t>
  </si>
  <si>
    <t>GLR1052</t>
  </si>
  <si>
    <t>GLE1127</t>
  </si>
  <si>
    <t>GLE1129</t>
  </si>
  <si>
    <t>GLE1131</t>
  </si>
  <si>
    <t>GLE1126</t>
  </si>
  <si>
    <t>GLE1132</t>
  </si>
  <si>
    <t>GLE1134</t>
  </si>
  <si>
    <t>GLE1137</t>
  </si>
  <si>
    <t>GLE1147</t>
  </si>
  <si>
    <t>GLE1151</t>
  </si>
  <si>
    <t>GLE1152</t>
  </si>
  <si>
    <t>GLE1155</t>
  </si>
  <si>
    <t>ID</t>
  </si>
  <si>
    <t>SEX</t>
  </si>
  <si>
    <t>AGE</t>
  </si>
  <si>
    <t>DIAGNOSIS</t>
  </si>
  <si>
    <t>EXPLANTS</t>
  </si>
  <si>
    <t>TUMOR-DISTANT CONTROL TISSUE</t>
  </si>
  <si>
    <t>GLE1163</t>
  </si>
  <si>
    <t>GLE1167</t>
  </si>
  <si>
    <t>GLE1168</t>
  </si>
  <si>
    <t>GLR1170</t>
  </si>
  <si>
    <t>GLR1172</t>
  </si>
  <si>
    <t>GLE1179</t>
  </si>
  <si>
    <t>GLE1180</t>
  </si>
  <si>
    <t>NSCLC</t>
  </si>
  <si>
    <t>GLE1094</t>
  </si>
  <si>
    <t>GLE1187</t>
  </si>
  <si>
    <t>GLE1190</t>
  </si>
  <si>
    <t xml:space="preserve">IPF </t>
  </si>
  <si>
    <t>GLE1191</t>
  </si>
  <si>
    <t>GLE1194</t>
  </si>
  <si>
    <t>GLE1206</t>
  </si>
  <si>
    <t>GLE1196</t>
  </si>
  <si>
    <t>GLE1197</t>
  </si>
  <si>
    <t>GLE1214</t>
  </si>
  <si>
    <t>GLE1219</t>
  </si>
  <si>
    <t>GLE1220</t>
  </si>
  <si>
    <t>GLE1221</t>
  </si>
  <si>
    <t>GLE1223</t>
  </si>
  <si>
    <t>GLE1222</t>
  </si>
  <si>
    <t>GLE1233</t>
  </si>
  <si>
    <t>GLE1238</t>
  </si>
  <si>
    <t>UTILIZATION</t>
  </si>
  <si>
    <t>No.</t>
  </si>
  <si>
    <t>sec. Fibrosis (EAA)</t>
  </si>
  <si>
    <t>sec. Fibrosis (CPFE)</t>
  </si>
  <si>
    <t>sec. Fibrosis (UIP)</t>
  </si>
  <si>
    <t>sec. Fibrosis (Sars-CoV-2 associated)</t>
  </si>
  <si>
    <t>sec. Fibrosis (NSIP/ Psoriasis)</t>
  </si>
  <si>
    <t>sec. Fibrosis (amy. Dermatomyositis)</t>
  </si>
  <si>
    <t>sec. Fibrosis (Influenza-A associated)</t>
  </si>
  <si>
    <t>sec. Fibrosis (Sjögren-Syndrom/COPD)</t>
  </si>
  <si>
    <t>sec. Fibrosis (ReTx)</t>
  </si>
  <si>
    <t>sec. Fibrosis (COPA)</t>
  </si>
  <si>
    <t xml:space="preserve">sec. Fibrosis (systemic) </t>
  </si>
  <si>
    <t>sec. Fibrosis (Lupus erythematodes)</t>
  </si>
  <si>
    <t>Assay Code</t>
  </si>
  <si>
    <t>Cytospin</t>
  </si>
  <si>
    <t>Imaging/TEM</t>
  </si>
  <si>
    <t>H&amp;E</t>
  </si>
  <si>
    <t>Live Dye IF(Lysotracker)</t>
  </si>
  <si>
    <t>LDH &amp; WST</t>
  </si>
  <si>
    <t>Live Dead IF</t>
  </si>
  <si>
    <t>IF- whole mount</t>
  </si>
  <si>
    <t>IF- cross-sections</t>
  </si>
  <si>
    <t>Extracellular Flux</t>
  </si>
  <si>
    <t>A</t>
  </si>
  <si>
    <t>B</t>
  </si>
  <si>
    <t>D</t>
  </si>
  <si>
    <t>E</t>
  </si>
  <si>
    <t>F</t>
  </si>
  <si>
    <t>G</t>
  </si>
  <si>
    <t>I</t>
  </si>
  <si>
    <t>J</t>
  </si>
  <si>
    <t>K</t>
  </si>
  <si>
    <t>GLR1111</t>
  </si>
  <si>
    <t>GLR1185</t>
  </si>
  <si>
    <t>GLR1193</t>
  </si>
  <si>
    <t>GLR1198</t>
  </si>
  <si>
    <t>GLR1203</t>
  </si>
  <si>
    <t>GLR1244</t>
  </si>
  <si>
    <t>GLR1260</t>
  </si>
  <si>
    <t>GLR1290</t>
  </si>
  <si>
    <t>GLR1168</t>
  </si>
  <si>
    <t>GLR1261</t>
  </si>
  <si>
    <t>NSCLS</t>
  </si>
  <si>
    <t>GLR1156</t>
  </si>
  <si>
    <t>E, K</t>
  </si>
  <si>
    <t>B, F</t>
  </si>
  <si>
    <t>B, F, G, K</t>
  </si>
  <si>
    <t>B, K</t>
  </si>
  <si>
    <t>B, D</t>
  </si>
  <si>
    <t>B, D, F, G</t>
  </si>
  <si>
    <t>A, B, D, E, J F, G</t>
  </si>
  <si>
    <t>A, B</t>
  </si>
  <si>
    <t>Brightfield/Colony Formation Rate</t>
  </si>
  <si>
    <t>Average age per disease</t>
  </si>
  <si>
    <t>age</t>
  </si>
  <si>
    <t>SD</t>
  </si>
  <si>
    <t>UIP</t>
  </si>
  <si>
    <t>Total number of cases</t>
  </si>
  <si>
    <t>IPF (+EAA)</t>
  </si>
  <si>
    <t>RA</t>
  </si>
  <si>
    <t>sec. Fibrosis (RA rheumatic arthritis)</t>
  </si>
  <si>
    <t>sec. Fibrosis (UIP/ RA rheumatic arthritis)</t>
  </si>
  <si>
    <t>Viral</t>
  </si>
  <si>
    <t>Lupus</t>
  </si>
  <si>
    <t>Others</t>
  </si>
  <si>
    <t>Total</t>
  </si>
  <si>
    <t>Average age control group</t>
  </si>
  <si>
    <t>Total number control group</t>
  </si>
  <si>
    <t>N</t>
  </si>
  <si>
    <t>GLR1173</t>
  </si>
  <si>
    <t>Adenocarcinoma</t>
  </si>
  <si>
    <t>I, J</t>
  </si>
  <si>
    <t>A, B, F, G, I, J</t>
  </si>
  <si>
    <t>Total study</t>
  </si>
  <si>
    <t>Numer of cases</t>
  </si>
  <si>
    <t>Male</t>
  </si>
  <si>
    <t>Female</t>
  </si>
  <si>
    <t>Age</t>
  </si>
  <si>
    <t>GLE1207</t>
  </si>
  <si>
    <t>GLR1246</t>
  </si>
  <si>
    <t>A, B, E</t>
  </si>
  <si>
    <t>A, B, E, I, J</t>
  </si>
  <si>
    <t>f</t>
  </si>
  <si>
    <t>K, H</t>
  </si>
  <si>
    <t>B, I, J, K</t>
  </si>
  <si>
    <t>E, F, K</t>
  </si>
  <si>
    <t xml:space="preserve"> A, B, E, K</t>
  </si>
  <si>
    <t>GLE1211</t>
  </si>
  <si>
    <t>C1</t>
  </si>
  <si>
    <t>Flow cytometry- organoids(HT-II-280, proSP-C, HT-I-56, Lysotracker, Annexin V)</t>
  </si>
  <si>
    <t>C2</t>
  </si>
  <si>
    <t>B, C2, F, G</t>
  </si>
  <si>
    <t>C2, H</t>
  </si>
  <si>
    <t>sec. Fibrosis (unclear)</t>
  </si>
  <si>
    <t>C1, H</t>
  </si>
  <si>
    <t>C1, F, H</t>
  </si>
  <si>
    <t>C1, G</t>
  </si>
  <si>
    <t>B, C1, D, F, G, H, K</t>
  </si>
  <si>
    <t>C1, D, I, J,H</t>
  </si>
  <si>
    <t>B, C1, H, I, J, K</t>
  </si>
  <si>
    <t>B, C1, H, J, K</t>
  </si>
  <si>
    <t>B, C1, I, J</t>
  </si>
  <si>
    <t>GLR1238</t>
  </si>
  <si>
    <t>N (tumor-distant control)</t>
  </si>
  <si>
    <t>B, D, E, G, J, I, K</t>
  </si>
  <si>
    <t>GLR1289</t>
  </si>
  <si>
    <t>Pleurodesis</t>
  </si>
  <si>
    <t>Unclear circular lesion, COPD</t>
  </si>
  <si>
    <t>Complete lobectomy</t>
  </si>
  <si>
    <t>NSCLC/ Adenocarcinoma</t>
  </si>
  <si>
    <t xml:space="preserve"> NSCLC, Mamma-Carcinom, COPD</t>
  </si>
  <si>
    <t xml:space="preserve">Metastasing Rectum Carcinom, Lung Carcinom </t>
  </si>
  <si>
    <t>Adenocarcinoma,  Mamma-Carcinom</t>
  </si>
  <si>
    <t xml:space="preserve"> NSCLC, Mamma-Carcinom</t>
  </si>
  <si>
    <t>Unclear; Rectal Cancer</t>
  </si>
  <si>
    <t>Neuroendocrine tumor</t>
  </si>
  <si>
    <t>Squamous cell carcinoma/COPD, following chemotherapy</t>
  </si>
  <si>
    <t>Squamous cell carcinoma</t>
  </si>
  <si>
    <t xml:space="preserve"> Mamma-Carcinoma, following chemotherapy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</si>
</sst>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49" fontId="3" fillId="2" borderId="0" xfId="1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/>
    <xf numFmtId="0" fontId="0" fillId="2" borderId="0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5" xfId="0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" fontId="0" fillId="0" borderId="0" xfId="0" applyNumberForma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1" fontId="0" fillId="0" borderId="0" xfId="0" applyNumberFormat="1" applyAlignment="1">
      <alignment horizontal="center"/>
    </xf>
    <xf numFmtId="0" fontId="0" fillId="0" borderId="5" xfId="0" applyBorder="1"/>
    <xf numFmtId="1" fontId="0" fillId="0" borderId="0" xfId="0" applyNumberFormat="1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49" fontId="0" fillId="0" borderId="0" xfId="0" applyNumberFormat="1"/>
    <xf numFmtId="0" fontId="0" fillId="0" borderId="0" xfId="0" applyFill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3" fillId="0" borderId="0" xfId="0" applyFont="1"/>
    <xf numFmtId="0" fontId="3" fillId="2" borderId="0" xfId="0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right"/>
    </xf>
    <xf numFmtId="1" fontId="0" fillId="0" borderId="5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Schlecht" xfId="1" builtinId="2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0"/>
  <sheetViews>
    <sheetView tabSelected="1" zoomScale="80" zoomScaleNormal="80" workbookViewId="0">
      <selection activeCell="E94" sqref="E94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7.42578125" customWidth="1"/>
    <col min="4" max="4" width="8.85546875" customWidth="1"/>
    <col min="5" max="5" width="57.5703125" customWidth="1"/>
    <col min="6" max="6" width="27.42578125" customWidth="1"/>
    <col min="7" max="7" width="34.85546875" customWidth="1"/>
    <col min="10" max="10" width="35.5703125" customWidth="1"/>
    <col min="12" max="12" width="31.5703125" customWidth="1"/>
    <col min="13" max="14" width="42.85546875" customWidth="1"/>
    <col min="17" max="17" width="43.140625" customWidth="1"/>
  </cols>
  <sheetData>
    <row r="1" spans="1:7" ht="15.75" thickBot="1" x14ac:dyDescent="0.3">
      <c r="A1" s="50" t="s">
        <v>31</v>
      </c>
      <c r="B1" s="51"/>
      <c r="C1" s="51"/>
      <c r="D1" s="51"/>
      <c r="E1" s="51"/>
      <c r="F1" s="52"/>
      <c r="G1" s="14"/>
    </row>
    <row r="2" spans="1:7" x14ac:dyDescent="0.25">
      <c r="A2" s="17" t="s">
        <v>59</v>
      </c>
      <c r="B2" s="13" t="s">
        <v>27</v>
      </c>
      <c r="C2" s="13" t="s">
        <v>28</v>
      </c>
      <c r="D2" s="13" t="s">
        <v>29</v>
      </c>
      <c r="E2" s="13" t="s">
        <v>30</v>
      </c>
      <c r="F2" s="7" t="s">
        <v>58</v>
      </c>
      <c r="G2" s="15"/>
    </row>
    <row r="3" spans="1:7" x14ac:dyDescent="0.25">
      <c r="A3" s="16">
        <v>1</v>
      </c>
      <c r="B3" s="4" t="s">
        <v>3</v>
      </c>
      <c r="C3" s="4" t="s">
        <v>2</v>
      </c>
      <c r="D3" s="4">
        <v>60</v>
      </c>
      <c r="E3" s="4" t="s">
        <v>8</v>
      </c>
      <c r="F3" s="4" t="s">
        <v>83</v>
      </c>
      <c r="G3" s="15"/>
    </row>
    <row r="4" spans="1:7" x14ac:dyDescent="0.25">
      <c r="A4" s="16">
        <v>2</v>
      </c>
      <c r="B4" s="4" t="s">
        <v>7</v>
      </c>
      <c r="C4" s="4" t="s">
        <v>2</v>
      </c>
      <c r="D4" s="4">
        <v>66</v>
      </c>
      <c r="E4" s="4" t="s">
        <v>8</v>
      </c>
      <c r="F4" s="4" t="s">
        <v>83</v>
      </c>
      <c r="G4" s="15"/>
    </row>
    <row r="5" spans="1:7" x14ac:dyDescent="0.25">
      <c r="A5" s="16">
        <v>3</v>
      </c>
      <c r="B5" s="4" t="s">
        <v>13</v>
      </c>
      <c r="C5" s="4" t="s">
        <v>2</v>
      </c>
      <c r="D5" s="4">
        <v>60</v>
      </c>
      <c r="E5" s="4" t="s">
        <v>8</v>
      </c>
      <c r="F5" s="4" t="s">
        <v>83</v>
      </c>
      <c r="G5" s="15"/>
    </row>
    <row r="6" spans="1:7" x14ac:dyDescent="0.25">
      <c r="A6" s="16">
        <v>4</v>
      </c>
      <c r="B6" s="4" t="s">
        <v>41</v>
      </c>
      <c r="C6" s="4" t="s">
        <v>2</v>
      </c>
      <c r="D6" s="4">
        <v>60</v>
      </c>
      <c r="E6" s="4" t="s">
        <v>8</v>
      </c>
      <c r="F6" s="4" t="s">
        <v>107</v>
      </c>
      <c r="G6" s="15"/>
    </row>
    <row r="7" spans="1:7" x14ac:dyDescent="0.25">
      <c r="A7" s="16">
        <v>5</v>
      </c>
      <c r="B7" s="4" t="s">
        <v>19</v>
      </c>
      <c r="C7" s="4" t="s">
        <v>2</v>
      </c>
      <c r="D7" s="4">
        <v>68</v>
      </c>
      <c r="E7" s="4" t="s">
        <v>8</v>
      </c>
      <c r="F7" s="4" t="s">
        <v>153</v>
      </c>
      <c r="G7" s="15"/>
    </row>
    <row r="8" spans="1:7" x14ac:dyDescent="0.25">
      <c r="A8" s="16">
        <v>6</v>
      </c>
      <c r="B8" s="4" t="s">
        <v>17</v>
      </c>
      <c r="C8" s="4" t="s">
        <v>2</v>
      </c>
      <c r="D8" s="4">
        <v>56</v>
      </c>
      <c r="E8" s="4" t="s">
        <v>44</v>
      </c>
      <c r="F8" s="4" t="s">
        <v>154</v>
      </c>
      <c r="G8" s="15"/>
    </row>
    <row r="9" spans="1:7" x14ac:dyDescent="0.25">
      <c r="A9" s="16">
        <v>7</v>
      </c>
      <c r="B9" s="4" t="s">
        <v>24</v>
      </c>
      <c r="C9" s="4" t="s">
        <v>2</v>
      </c>
      <c r="D9" s="4">
        <v>61</v>
      </c>
      <c r="E9" s="4" t="s">
        <v>8</v>
      </c>
      <c r="F9" s="4" t="s">
        <v>144</v>
      </c>
      <c r="G9" s="15"/>
    </row>
    <row r="10" spans="1:7" x14ac:dyDescent="0.25">
      <c r="A10" s="16">
        <v>8</v>
      </c>
      <c r="B10" s="4" t="s">
        <v>25</v>
      </c>
      <c r="C10" s="4" t="s">
        <v>2</v>
      </c>
      <c r="D10" s="4">
        <v>45</v>
      </c>
      <c r="E10" s="4" t="s">
        <v>8</v>
      </c>
      <c r="F10" s="4" t="s">
        <v>103</v>
      </c>
      <c r="G10" s="15"/>
    </row>
    <row r="11" spans="1:7" x14ac:dyDescent="0.25">
      <c r="A11" s="16">
        <v>9</v>
      </c>
      <c r="B11" s="4" t="s">
        <v>33</v>
      </c>
      <c r="C11" s="4" t="s">
        <v>2</v>
      </c>
      <c r="D11" s="4">
        <v>59</v>
      </c>
      <c r="E11" s="4" t="s">
        <v>8</v>
      </c>
      <c r="F11" s="4" t="s">
        <v>90</v>
      </c>
      <c r="G11" s="15"/>
    </row>
    <row r="12" spans="1:7" x14ac:dyDescent="0.25">
      <c r="A12" s="16">
        <v>10</v>
      </c>
      <c r="B12" s="4" t="s">
        <v>43</v>
      </c>
      <c r="C12" s="4" t="s">
        <v>2</v>
      </c>
      <c r="D12" s="4">
        <v>66</v>
      </c>
      <c r="E12" s="4" t="s">
        <v>44</v>
      </c>
      <c r="F12" s="4" t="s">
        <v>103</v>
      </c>
      <c r="G12" s="15"/>
    </row>
    <row r="13" spans="1:7" x14ac:dyDescent="0.25">
      <c r="A13" s="16">
        <v>11</v>
      </c>
      <c r="B13" s="4" t="s">
        <v>137</v>
      </c>
      <c r="C13" s="4" t="s">
        <v>2</v>
      </c>
      <c r="D13" s="4">
        <v>62</v>
      </c>
      <c r="E13" s="4" t="s">
        <v>8</v>
      </c>
      <c r="F13" s="4" t="s">
        <v>155</v>
      </c>
      <c r="G13" s="15"/>
    </row>
    <row r="14" spans="1:7" x14ac:dyDescent="0.25">
      <c r="A14" s="16">
        <v>12</v>
      </c>
      <c r="B14" s="4" t="s">
        <v>50</v>
      </c>
      <c r="C14" s="4" t="s">
        <v>2</v>
      </c>
      <c r="D14" s="4">
        <v>63</v>
      </c>
      <c r="E14" s="4" t="s">
        <v>44</v>
      </c>
      <c r="F14" s="4" t="s">
        <v>151</v>
      </c>
      <c r="G14" s="15"/>
    </row>
    <row r="15" spans="1:7" x14ac:dyDescent="0.25">
      <c r="A15" s="16">
        <v>13</v>
      </c>
      <c r="B15" s="4" t="s">
        <v>55</v>
      </c>
      <c r="C15" s="4" t="s">
        <v>12</v>
      </c>
      <c r="D15" s="4">
        <v>63</v>
      </c>
      <c r="E15" s="4" t="s">
        <v>117</v>
      </c>
      <c r="F15" s="4" t="s">
        <v>142</v>
      </c>
      <c r="G15" s="15"/>
    </row>
    <row r="16" spans="1:7" x14ac:dyDescent="0.25">
      <c r="A16" s="16">
        <v>14</v>
      </c>
      <c r="B16" s="4" t="s">
        <v>56</v>
      </c>
      <c r="C16" s="4" t="s">
        <v>2</v>
      </c>
      <c r="D16" s="4">
        <v>65</v>
      </c>
      <c r="E16" s="4" t="s">
        <v>8</v>
      </c>
      <c r="F16" s="4" t="s">
        <v>1</v>
      </c>
      <c r="G16" s="15"/>
    </row>
    <row r="17" spans="1:7" x14ac:dyDescent="0.25">
      <c r="A17" s="16">
        <v>15</v>
      </c>
      <c r="B17" s="4" t="s">
        <v>57</v>
      </c>
      <c r="C17" s="4" t="s">
        <v>2</v>
      </c>
      <c r="D17" s="4">
        <v>58</v>
      </c>
      <c r="E17" s="4" t="s">
        <v>8</v>
      </c>
      <c r="F17" s="4" t="s">
        <v>83</v>
      </c>
      <c r="G17" s="15"/>
    </row>
    <row r="18" spans="1:7" x14ac:dyDescent="0.25">
      <c r="A18" s="16"/>
      <c r="B18" s="4"/>
      <c r="C18" s="4"/>
      <c r="D18" s="4"/>
      <c r="E18" s="4"/>
      <c r="F18" s="4"/>
      <c r="G18" s="15"/>
    </row>
    <row r="19" spans="1:7" x14ac:dyDescent="0.25">
      <c r="B19" s="4"/>
      <c r="C19" s="4"/>
      <c r="D19" s="4"/>
      <c r="E19" s="4"/>
      <c r="F19" s="4"/>
      <c r="G19" s="15"/>
    </row>
    <row r="20" spans="1:7" x14ac:dyDescent="0.25">
      <c r="A20" s="4">
        <v>16</v>
      </c>
      <c r="B20" s="4" t="s">
        <v>4</v>
      </c>
      <c r="C20" s="4" t="s">
        <v>2</v>
      </c>
      <c r="D20" s="4">
        <v>48</v>
      </c>
      <c r="E20" s="4" t="s">
        <v>60</v>
      </c>
      <c r="F20" s="4" t="s">
        <v>147</v>
      </c>
      <c r="G20" s="15"/>
    </row>
    <row r="21" spans="1:7" x14ac:dyDescent="0.25">
      <c r="A21" s="4">
        <v>17</v>
      </c>
      <c r="B21" s="12" t="s">
        <v>6</v>
      </c>
      <c r="C21" s="5" t="s">
        <v>2</v>
      </c>
      <c r="D21" s="5">
        <v>67</v>
      </c>
      <c r="E21" s="5" t="s">
        <v>60</v>
      </c>
      <c r="F21" s="5" t="s">
        <v>147</v>
      </c>
      <c r="G21" s="10"/>
    </row>
    <row r="22" spans="1:7" x14ac:dyDescent="0.25">
      <c r="A22" s="4">
        <v>18</v>
      </c>
      <c r="B22" s="12" t="s">
        <v>10</v>
      </c>
      <c r="C22" s="5" t="s">
        <v>2</v>
      </c>
      <c r="D22" s="5">
        <v>54</v>
      </c>
      <c r="E22" s="5" t="s">
        <v>68</v>
      </c>
      <c r="F22" s="4" t="s">
        <v>108</v>
      </c>
      <c r="G22" s="9"/>
    </row>
    <row r="23" spans="1:7" x14ac:dyDescent="0.25">
      <c r="A23" s="4">
        <v>19</v>
      </c>
      <c r="B23" s="4" t="s">
        <v>11</v>
      </c>
      <c r="C23" s="4" t="s">
        <v>12</v>
      </c>
      <c r="D23" s="4">
        <v>67</v>
      </c>
      <c r="E23" s="4" t="s">
        <v>119</v>
      </c>
      <c r="F23" s="4" t="s">
        <v>149</v>
      </c>
      <c r="G23" s="4"/>
    </row>
    <row r="24" spans="1:7" x14ac:dyDescent="0.25">
      <c r="A24" s="4">
        <v>20</v>
      </c>
      <c r="B24" s="4" t="s">
        <v>16</v>
      </c>
      <c r="C24" s="4" t="s">
        <v>12</v>
      </c>
      <c r="D24" s="4">
        <v>59</v>
      </c>
      <c r="E24" s="4" t="s">
        <v>119</v>
      </c>
      <c r="F24" s="4" t="s">
        <v>130</v>
      </c>
      <c r="G24" s="4"/>
    </row>
    <row r="25" spans="1:7" x14ac:dyDescent="0.25">
      <c r="A25" s="4">
        <v>21</v>
      </c>
      <c r="B25" s="4" t="s">
        <v>18</v>
      </c>
      <c r="C25" s="4" t="s">
        <v>12</v>
      </c>
      <c r="D25" s="4">
        <v>66</v>
      </c>
      <c r="E25" s="4" t="s">
        <v>60</v>
      </c>
      <c r="F25" s="4" t="s">
        <v>85</v>
      </c>
      <c r="G25" s="4"/>
    </row>
    <row r="26" spans="1:7" x14ac:dyDescent="0.25">
      <c r="A26" s="4">
        <v>22</v>
      </c>
      <c r="B26" s="4" t="s">
        <v>20</v>
      </c>
      <c r="C26" s="4" t="s">
        <v>12</v>
      </c>
      <c r="D26" s="4">
        <v>61</v>
      </c>
      <c r="E26" s="4" t="s">
        <v>60</v>
      </c>
      <c r="F26" s="4" t="s">
        <v>147</v>
      </c>
      <c r="G26" s="4"/>
    </row>
    <row r="27" spans="1:7" x14ac:dyDescent="0.25">
      <c r="A27" s="4">
        <v>23</v>
      </c>
      <c r="B27" s="4" t="s">
        <v>21</v>
      </c>
      <c r="C27" s="4" t="s">
        <v>2</v>
      </c>
      <c r="D27" s="4">
        <v>57</v>
      </c>
      <c r="E27" s="4" t="s">
        <v>60</v>
      </c>
      <c r="F27" s="4" t="s">
        <v>105</v>
      </c>
      <c r="G27" s="4"/>
    </row>
    <row r="28" spans="1:7" x14ac:dyDescent="0.25">
      <c r="A28" s="4">
        <v>24</v>
      </c>
      <c r="B28" s="4" t="s">
        <v>22</v>
      </c>
      <c r="C28" s="4" t="s">
        <v>12</v>
      </c>
      <c r="D28" s="4">
        <v>23</v>
      </c>
      <c r="E28" s="4" t="s">
        <v>69</v>
      </c>
      <c r="F28" s="4" t="s">
        <v>131</v>
      </c>
      <c r="G28" s="4"/>
    </row>
    <row r="29" spans="1:7" x14ac:dyDescent="0.25">
      <c r="A29" s="4">
        <v>25</v>
      </c>
      <c r="B29" s="4" t="s">
        <v>23</v>
      </c>
      <c r="C29" s="4" t="s">
        <v>2</v>
      </c>
      <c r="D29" s="4">
        <v>32</v>
      </c>
      <c r="E29" s="4" t="s">
        <v>60</v>
      </c>
      <c r="F29" s="4" t="s">
        <v>109</v>
      </c>
      <c r="G29" s="4"/>
    </row>
    <row r="30" spans="1:7" x14ac:dyDescent="0.25">
      <c r="A30" s="4">
        <v>26</v>
      </c>
      <c r="B30" s="6" t="s">
        <v>26</v>
      </c>
      <c r="C30" s="5" t="s">
        <v>2</v>
      </c>
      <c r="D30" s="4">
        <v>33</v>
      </c>
      <c r="E30" s="4" t="s">
        <v>71</v>
      </c>
      <c r="F30" s="16" t="s">
        <v>163</v>
      </c>
    </row>
    <row r="31" spans="1:7" x14ac:dyDescent="0.25">
      <c r="A31" s="4">
        <v>27</v>
      </c>
      <c r="B31" s="6" t="s">
        <v>34</v>
      </c>
      <c r="C31" s="5" t="s">
        <v>2</v>
      </c>
      <c r="D31" s="4">
        <v>60</v>
      </c>
      <c r="E31" s="4" t="s">
        <v>70</v>
      </c>
      <c r="F31" s="16" t="s">
        <v>143</v>
      </c>
    </row>
    <row r="32" spans="1:7" x14ac:dyDescent="0.25">
      <c r="A32" s="4">
        <v>28</v>
      </c>
      <c r="B32" s="4" t="s">
        <v>35</v>
      </c>
      <c r="C32" s="4" t="s">
        <v>2</v>
      </c>
      <c r="D32" s="4">
        <v>58</v>
      </c>
      <c r="E32" s="4" t="s">
        <v>67</v>
      </c>
      <c r="F32" s="16" t="s">
        <v>85</v>
      </c>
    </row>
    <row r="33" spans="1:6" x14ac:dyDescent="0.25">
      <c r="A33" s="4">
        <v>29</v>
      </c>
      <c r="B33" s="4" t="s">
        <v>38</v>
      </c>
      <c r="C33" s="4" t="s">
        <v>12</v>
      </c>
      <c r="D33" s="4">
        <v>53</v>
      </c>
      <c r="E33" s="4" t="s">
        <v>119</v>
      </c>
      <c r="F33" s="16" t="s">
        <v>85</v>
      </c>
    </row>
    <row r="34" spans="1:6" x14ac:dyDescent="0.25">
      <c r="A34" s="4">
        <v>30</v>
      </c>
      <c r="B34" s="4" t="s">
        <v>39</v>
      </c>
      <c r="C34" s="4" t="s">
        <v>12</v>
      </c>
      <c r="D34" s="4">
        <v>55</v>
      </c>
      <c r="E34" s="4" t="s">
        <v>66</v>
      </c>
      <c r="F34" s="16" t="s">
        <v>149</v>
      </c>
    </row>
    <row r="35" spans="1:6" x14ac:dyDescent="0.25">
      <c r="A35" s="4">
        <v>31</v>
      </c>
      <c r="B35" s="4" t="s">
        <v>42</v>
      </c>
      <c r="C35" s="4" t="s">
        <v>2</v>
      </c>
      <c r="D35" s="4">
        <v>66</v>
      </c>
      <c r="E35" s="4" t="s">
        <v>71</v>
      </c>
      <c r="F35" s="16" t="s">
        <v>110</v>
      </c>
    </row>
    <row r="36" spans="1:6" x14ac:dyDescent="0.25">
      <c r="A36" s="4">
        <v>32</v>
      </c>
      <c r="B36" s="4" t="s">
        <v>45</v>
      </c>
      <c r="C36" s="4" t="s">
        <v>2</v>
      </c>
      <c r="D36" s="4">
        <v>64</v>
      </c>
      <c r="E36" s="4" t="s">
        <v>119</v>
      </c>
      <c r="F36" s="16" t="s">
        <v>83</v>
      </c>
    </row>
    <row r="37" spans="1:6" x14ac:dyDescent="0.25">
      <c r="A37" s="4">
        <v>33</v>
      </c>
      <c r="B37" s="4" t="s">
        <v>46</v>
      </c>
      <c r="C37" s="4" t="s">
        <v>2</v>
      </c>
      <c r="D37" s="4">
        <v>69</v>
      </c>
      <c r="E37" s="4" t="s">
        <v>62</v>
      </c>
      <c r="F37" s="16" t="s">
        <v>104</v>
      </c>
    </row>
    <row r="38" spans="1:6" x14ac:dyDescent="0.25">
      <c r="A38" s="4">
        <v>34</v>
      </c>
      <c r="B38" s="4" t="s">
        <v>48</v>
      </c>
      <c r="C38" s="4" t="s">
        <v>2</v>
      </c>
      <c r="D38" s="4">
        <v>63</v>
      </c>
      <c r="E38" s="4" t="s">
        <v>120</v>
      </c>
      <c r="F38" s="16" t="s">
        <v>83</v>
      </c>
    </row>
    <row r="39" spans="1:6" x14ac:dyDescent="0.25">
      <c r="A39" s="4">
        <v>35</v>
      </c>
      <c r="B39" s="4" t="s">
        <v>49</v>
      </c>
      <c r="C39" s="4" t="s">
        <v>2</v>
      </c>
      <c r="D39" s="4">
        <v>44</v>
      </c>
      <c r="E39" s="4" t="s">
        <v>63</v>
      </c>
      <c r="F39" s="16" t="s">
        <v>83</v>
      </c>
    </row>
    <row r="40" spans="1:6" x14ac:dyDescent="0.25">
      <c r="A40" s="4">
        <v>36</v>
      </c>
      <c r="B40" s="4" t="s">
        <v>47</v>
      </c>
      <c r="C40" s="4" t="s">
        <v>2</v>
      </c>
      <c r="D40" s="4">
        <v>65</v>
      </c>
      <c r="E40" s="4" t="s">
        <v>60</v>
      </c>
      <c r="F40" s="16" t="s">
        <v>83</v>
      </c>
    </row>
    <row r="41" spans="1:6" x14ac:dyDescent="0.25">
      <c r="A41" s="4">
        <v>37</v>
      </c>
      <c r="B41" s="4" t="s">
        <v>146</v>
      </c>
      <c r="C41" s="4" t="s">
        <v>2</v>
      </c>
      <c r="D41" s="4">
        <v>65</v>
      </c>
      <c r="E41" s="4" t="s">
        <v>152</v>
      </c>
      <c r="F41" s="16" t="s">
        <v>149</v>
      </c>
    </row>
    <row r="42" spans="1:6" x14ac:dyDescent="0.25">
      <c r="A42" s="4">
        <v>38</v>
      </c>
      <c r="B42" s="4" t="s">
        <v>51</v>
      </c>
      <c r="C42" s="4" t="s">
        <v>12</v>
      </c>
      <c r="D42" s="4">
        <v>64</v>
      </c>
      <c r="E42" s="4" t="s">
        <v>60</v>
      </c>
      <c r="F42" s="16" t="s">
        <v>90</v>
      </c>
    </row>
    <row r="43" spans="1:6" x14ac:dyDescent="0.25">
      <c r="A43" s="4">
        <v>39</v>
      </c>
      <c r="B43" s="4" t="s">
        <v>52</v>
      </c>
      <c r="C43" s="4" t="s">
        <v>2</v>
      </c>
      <c r="D43" s="4">
        <v>48</v>
      </c>
      <c r="E43" s="4" t="s">
        <v>61</v>
      </c>
      <c r="F43" s="16" t="s">
        <v>90</v>
      </c>
    </row>
    <row r="44" spans="1:6" x14ac:dyDescent="0.25">
      <c r="A44" s="4">
        <v>40</v>
      </c>
      <c r="B44" s="4" t="s">
        <v>53</v>
      </c>
      <c r="C44" s="4" t="s">
        <v>2</v>
      </c>
      <c r="D44" s="4">
        <v>64</v>
      </c>
      <c r="E44" s="4" t="s">
        <v>65</v>
      </c>
      <c r="F44" s="16" t="s">
        <v>90</v>
      </c>
    </row>
    <row r="45" spans="1:6" x14ac:dyDescent="0.25">
      <c r="A45" s="4">
        <v>41</v>
      </c>
      <c r="B45" s="4" t="s">
        <v>54</v>
      </c>
      <c r="C45" s="4" t="s">
        <v>2</v>
      </c>
      <c r="D45" s="4">
        <v>61</v>
      </c>
      <c r="E45" s="4" t="s">
        <v>64</v>
      </c>
      <c r="F45" s="16" t="s">
        <v>83</v>
      </c>
    </row>
    <row r="47" spans="1:6" ht="15.75" thickBot="1" x14ac:dyDescent="0.3"/>
    <row r="48" spans="1:6" ht="15.75" thickBot="1" x14ac:dyDescent="0.3">
      <c r="A48" s="53" t="s">
        <v>32</v>
      </c>
      <c r="B48" s="54"/>
      <c r="C48" s="54"/>
      <c r="D48" s="54"/>
      <c r="E48" s="54"/>
      <c r="F48" s="55"/>
    </row>
    <row r="49" spans="1:6" x14ac:dyDescent="0.25">
      <c r="A49" s="13" t="s">
        <v>59</v>
      </c>
      <c r="B49" s="13" t="s">
        <v>27</v>
      </c>
      <c r="C49" s="13" t="s">
        <v>28</v>
      </c>
      <c r="D49" s="13" t="s">
        <v>29</v>
      </c>
      <c r="E49" s="13" t="s">
        <v>30</v>
      </c>
      <c r="F49" s="13" t="s">
        <v>58</v>
      </c>
    </row>
    <row r="50" spans="1:6" x14ac:dyDescent="0.25">
      <c r="A50">
        <v>1</v>
      </c>
      <c r="B50" s="4" t="s">
        <v>5</v>
      </c>
      <c r="C50" s="4" t="s">
        <v>2</v>
      </c>
      <c r="D50" s="4">
        <v>75</v>
      </c>
      <c r="E50" s="2" t="s">
        <v>40</v>
      </c>
      <c r="F50" s="4" t="s">
        <v>83</v>
      </c>
    </row>
    <row r="51" spans="1:6" x14ac:dyDescent="0.25">
      <c r="A51">
        <v>2</v>
      </c>
      <c r="B51" s="40" t="s">
        <v>0</v>
      </c>
      <c r="C51" s="3" t="s">
        <v>2</v>
      </c>
      <c r="D51" s="40">
        <v>58</v>
      </c>
      <c r="E51" s="3" t="s">
        <v>170</v>
      </c>
      <c r="F51" s="40" t="s">
        <v>83</v>
      </c>
    </row>
    <row r="52" spans="1:6" x14ac:dyDescent="0.25">
      <c r="A52">
        <v>3</v>
      </c>
      <c r="B52" s="40" t="s">
        <v>14</v>
      </c>
      <c r="C52" s="3" t="s">
        <v>12</v>
      </c>
      <c r="D52" s="40">
        <v>67</v>
      </c>
      <c r="E52" s="2" t="s">
        <v>40</v>
      </c>
      <c r="F52" s="40" t="s">
        <v>104</v>
      </c>
    </row>
    <row r="53" spans="1:6" x14ac:dyDescent="0.25">
      <c r="A53">
        <v>4</v>
      </c>
      <c r="B53" s="40" t="s">
        <v>15</v>
      </c>
      <c r="C53" s="3" t="s">
        <v>12</v>
      </c>
      <c r="D53" s="40">
        <v>69</v>
      </c>
      <c r="E53" s="2" t="s">
        <v>40</v>
      </c>
      <c r="F53" s="40" t="s">
        <v>147</v>
      </c>
    </row>
    <row r="54" spans="1:6" x14ac:dyDescent="0.25">
      <c r="A54">
        <v>5</v>
      </c>
      <c r="B54" s="40" t="s">
        <v>91</v>
      </c>
      <c r="C54" s="3" t="s">
        <v>2</v>
      </c>
      <c r="D54" s="40">
        <v>67</v>
      </c>
      <c r="E54" s="2" t="s">
        <v>40</v>
      </c>
      <c r="F54" s="40" t="s">
        <v>156</v>
      </c>
    </row>
    <row r="55" spans="1:6" x14ac:dyDescent="0.25">
      <c r="A55">
        <v>6</v>
      </c>
      <c r="B55" s="40" t="s">
        <v>102</v>
      </c>
      <c r="C55" s="3" t="s">
        <v>12</v>
      </c>
      <c r="D55" s="40">
        <v>57</v>
      </c>
      <c r="E55" s="2" t="s">
        <v>101</v>
      </c>
      <c r="F55" s="40" t="s">
        <v>157</v>
      </c>
    </row>
    <row r="56" spans="1:6" x14ac:dyDescent="0.25">
      <c r="A56">
        <v>7</v>
      </c>
      <c r="B56" s="40" t="s">
        <v>99</v>
      </c>
      <c r="C56" s="3" t="s">
        <v>12</v>
      </c>
      <c r="D56" s="40">
        <v>67</v>
      </c>
      <c r="E56" s="2" t="s">
        <v>166</v>
      </c>
      <c r="F56" s="40" t="s">
        <v>158</v>
      </c>
    </row>
    <row r="57" spans="1:6" x14ac:dyDescent="0.25">
      <c r="A57">
        <v>8</v>
      </c>
      <c r="B57" s="40" t="s">
        <v>36</v>
      </c>
      <c r="C57" s="3" t="s">
        <v>2</v>
      </c>
      <c r="D57" s="40">
        <v>87</v>
      </c>
      <c r="E57" s="2" t="s">
        <v>40</v>
      </c>
      <c r="F57" s="40" t="s">
        <v>159</v>
      </c>
    </row>
    <row r="58" spans="1:6" x14ac:dyDescent="0.25">
      <c r="A58">
        <v>9</v>
      </c>
      <c r="B58" s="40" t="s">
        <v>37</v>
      </c>
      <c r="C58" s="3" t="s">
        <v>2</v>
      </c>
      <c r="D58" s="40">
        <v>72</v>
      </c>
      <c r="E58" s="2" t="s">
        <v>40</v>
      </c>
      <c r="F58" s="40" t="s">
        <v>160</v>
      </c>
    </row>
    <row r="59" spans="1:6" x14ac:dyDescent="0.25">
      <c r="A59">
        <v>10</v>
      </c>
      <c r="B59" s="40" t="s">
        <v>128</v>
      </c>
      <c r="C59" s="40" t="s">
        <v>12</v>
      </c>
      <c r="D59" s="40">
        <v>62</v>
      </c>
      <c r="E59" s="2" t="s">
        <v>129</v>
      </c>
      <c r="F59" s="40" t="s">
        <v>150</v>
      </c>
    </row>
    <row r="60" spans="1:6" x14ac:dyDescent="0.25">
      <c r="A60">
        <v>11</v>
      </c>
      <c r="B60" s="40" t="s">
        <v>92</v>
      </c>
      <c r="C60" s="40" t="s">
        <v>12</v>
      </c>
      <c r="D60" s="40">
        <v>25</v>
      </c>
      <c r="E60" s="2" t="s">
        <v>165</v>
      </c>
      <c r="F60" s="40" t="s">
        <v>140</v>
      </c>
    </row>
    <row r="61" spans="1:6" x14ac:dyDescent="0.25">
      <c r="A61">
        <v>12</v>
      </c>
      <c r="B61" s="40" t="s">
        <v>93</v>
      </c>
      <c r="C61" s="40" t="s">
        <v>12</v>
      </c>
      <c r="D61" s="40">
        <v>73</v>
      </c>
      <c r="E61" s="1" t="s">
        <v>167</v>
      </c>
      <c r="F61" s="40" t="s">
        <v>139</v>
      </c>
    </row>
    <row r="62" spans="1:6" x14ac:dyDescent="0.25">
      <c r="A62">
        <v>13</v>
      </c>
      <c r="B62" s="40" t="s">
        <v>94</v>
      </c>
      <c r="C62" s="2" t="s">
        <v>12</v>
      </c>
      <c r="D62" s="41">
        <v>56</v>
      </c>
      <c r="E62" s="2" t="s">
        <v>168</v>
      </c>
      <c r="F62" s="40" t="s">
        <v>145</v>
      </c>
    </row>
    <row r="63" spans="1:6" x14ac:dyDescent="0.25">
      <c r="A63">
        <v>14</v>
      </c>
      <c r="B63" s="40" t="s">
        <v>95</v>
      </c>
      <c r="C63" s="40" t="s">
        <v>12</v>
      </c>
      <c r="D63" s="40">
        <v>68</v>
      </c>
      <c r="E63" s="2" t="s">
        <v>169</v>
      </c>
      <c r="F63" s="40" t="s">
        <v>103</v>
      </c>
    </row>
    <row r="64" spans="1:6" x14ac:dyDescent="0.25">
      <c r="A64">
        <v>15</v>
      </c>
      <c r="B64" s="40" t="s">
        <v>161</v>
      </c>
      <c r="C64" s="40" t="s">
        <v>12</v>
      </c>
      <c r="D64" s="40">
        <v>59</v>
      </c>
      <c r="E64" s="49" t="s">
        <v>171</v>
      </c>
      <c r="F64" s="40" t="s">
        <v>149</v>
      </c>
    </row>
    <row r="65" spans="1:12" x14ac:dyDescent="0.25">
      <c r="A65" s="39">
        <v>16</v>
      </c>
      <c r="B65" s="40" t="s">
        <v>96</v>
      </c>
      <c r="C65" s="3" t="s">
        <v>2</v>
      </c>
      <c r="D65" s="40">
        <v>66</v>
      </c>
      <c r="E65" s="2" t="s">
        <v>172</v>
      </c>
      <c r="F65" s="40" t="s">
        <v>130</v>
      </c>
    </row>
    <row r="66" spans="1:12" x14ac:dyDescent="0.25">
      <c r="A66">
        <v>17</v>
      </c>
      <c r="B66" s="6" t="s">
        <v>138</v>
      </c>
      <c r="C66" s="3" t="s">
        <v>2</v>
      </c>
      <c r="D66" s="4">
        <v>69</v>
      </c>
      <c r="E66" s="2" t="s">
        <v>173</v>
      </c>
      <c r="F66" s="4" t="s">
        <v>87</v>
      </c>
    </row>
    <row r="67" spans="1:12" x14ac:dyDescent="0.25">
      <c r="A67">
        <v>18</v>
      </c>
      <c r="B67" s="4" t="s">
        <v>97</v>
      </c>
      <c r="C67" s="4" t="s">
        <v>12</v>
      </c>
      <c r="D67" s="4">
        <v>36</v>
      </c>
      <c r="E67" s="2" t="s">
        <v>174</v>
      </c>
      <c r="F67" s="4" t="s">
        <v>106</v>
      </c>
    </row>
    <row r="68" spans="1:12" x14ac:dyDescent="0.25">
      <c r="A68">
        <v>19</v>
      </c>
      <c r="B68" s="6" t="s">
        <v>100</v>
      </c>
      <c r="C68" s="3" t="s">
        <v>12</v>
      </c>
      <c r="D68" s="4">
        <v>77</v>
      </c>
      <c r="E68" s="2" t="s">
        <v>175</v>
      </c>
      <c r="F68" s="4" t="s">
        <v>90</v>
      </c>
    </row>
    <row r="69" spans="1:12" x14ac:dyDescent="0.25">
      <c r="A69">
        <v>20</v>
      </c>
      <c r="B69" s="6" t="s">
        <v>164</v>
      </c>
      <c r="C69" s="3" t="s">
        <v>2</v>
      </c>
      <c r="D69" s="4">
        <v>70</v>
      </c>
      <c r="E69" s="2" t="s">
        <v>176</v>
      </c>
      <c r="F69" s="4" t="s">
        <v>87</v>
      </c>
    </row>
    <row r="70" spans="1:12" x14ac:dyDescent="0.25">
      <c r="A70">
        <v>21</v>
      </c>
      <c r="B70" s="6" t="s">
        <v>98</v>
      </c>
      <c r="C70" s="3" t="s">
        <v>12</v>
      </c>
      <c r="D70" s="4">
        <v>57</v>
      </c>
      <c r="E70" s="2" t="s">
        <v>177</v>
      </c>
      <c r="F70" s="4" t="s">
        <v>85</v>
      </c>
    </row>
    <row r="71" spans="1:12" x14ac:dyDescent="0.25">
      <c r="B71" s="18"/>
    </row>
    <row r="72" spans="1:12" x14ac:dyDescent="0.25">
      <c r="B72" s="18"/>
      <c r="D72" s="11"/>
      <c r="F72" s="15"/>
      <c r="G72" s="24"/>
      <c r="H72" s="24"/>
      <c r="I72" s="24"/>
      <c r="J72" s="24"/>
      <c r="K72" s="24"/>
      <c r="L72" s="24"/>
    </row>
    <row r="73" spans="1:12" x14ac:dyDescent="0.25">
      <c r="B73" s="18"/>
      <c r="D73" s="11"/>
      <c r="F73" s="20"/>
      <c r="G73" s="15"/>
      <c r="H73" s="15"/>
      <c r="I73" s="24"/>
      <c r="J73" s="23"/>
      <c r="K73" s="9"/>
      <c r="L73" s="23"/>
    </row>
    <row r="74" spans="1:12" x14ac:dyDescent="0.25">
      <c r="B74" s="18"/>
      <c r="G74" s="21"/>
      <c r="H74" s="21"/>
      <c r="I74" s="24"/>
      <c r="J74" s="20"/>
      <c r="K74" s="17"/>
      <c r="L74" s="17"/>
    </row>
    <row r="75" spans="1:12" ht="15.75" thickBot="1" x14ac:dyDescent="0.3">
      <c r="A75" s="28" t="s">
        <v>72</v>
      </c>
      <c r="B75" s="48"/>
      <c r="D75" s="11"/>
      <c r="F75" s="15" t="s">
        <v>112</v>
      </c>
      <c r="G75" s="19" t="s">
        <v>113</v>
      </c>
      <c r="H75" s="19" t="s">
        <v>114</v>
      </c>
      <c r="J75" s="45" t="s">
        <v>116</v>
      </c>
      <c r="K75" s="46" t="s">
        <v>2</v>
      </c>
      <c r="L75" s="46" t="s">
        <v>141</v>
      </c>
    </row>
    <row r="76" spans="1:12" x14ac:dyDescent="0.25">
      <c r="A76" t="s">
        <v>82</v>
      </c>
      <c r="B76" s="18" t="s">
        <v>73</v>
      </c>
      <c r="D76" s="11"/>
      <c r="F76" s="20" t="s">
        <v>44</v>
      </c>
      <c r="G76" s="21">
        <f>AVERAGE(D3:D17)</f>
        <v>60.8</v>
      </c>
      <c r="H76" s="21">
        <f>_xlfn.STDEV.P(D3:D17)</f>
        <v>5.2940217856244862</v>
      </c>
      <c r="J76" s="26" t="s">
        <v>44</v>
      </c>
      <c r="K76" s="9">
        <v>14</v>
      </c>
      <c r="L76" s="23">
        <v>1</v>
      </c>
    </row>
    <row r="77" spans="1:12" x14ac:dyDescent="0.25">
      <c r="A77" t="s">
        <v>83</v>
      </c>
      <c r="B77" s="18" t="s">
        <v>111</v>
      </c>
      <c r="D77" s="11"/>
      <c r="F77" s="20" t="s">
        <v>9</v>
      </c>
      <c r="G77" s="21">
        <f>AVERAGE(D19,D20,D24,D25,D27,D28,D39,D40)</f>
        <v>51.714285714285715</v>
      </c>
      <c r="H77" s="21">
        <f>_xlfn.STDEV.P(D19,D20,D24,D25,D26,D27,D28,D39,D40)</f>
        <v>13.392511900312055</v>
      </c>
      <c r="J77" s="20" t="s">
        <v>9</v>
      </c>
      <c r="K77" s="25">
        <v>5</v>
      </c>
      <c r="L77" s="25">
        <v>3</v>
      </c>
    </row>
    <row r="78" spans="1:12" x14ac:dyDescent="0.25">
      <c r="A78" t="s">
        <v>147</v>
      </c>
      <c r="B78" s="18" t="s">
        <v>148</v>
      </c>
      <c r="D78" s="11"/>
      <c r="F78" s="20" t="s">
        <v>115</v>
      </c>
      <c r="G78" s="21">
        <f>AVERAGE(D36:D37)</f>
        <v>66.5</v>
      </c>
      <c r="H78" s="21">
        <f>_xlfn.STDEV.P(D36:D37)</f>
        <v>2.5</v>
      </c>
      <c r="J78" s="20" t="s">
        <v>115</v>
      </c>
      <c r="K78" s="25">
        <v>2</v>
      </c>
      <c r="L78" s="25">
        <v>0</v>
      </c>
    </row>
    <row r="79" spans="1:12" x14ac:dyDescent="0.25">
      <c r="A79" t="s">
        <v>149</v>
      </c>
      <c r="B79" s="18" t="s">
        <v>148</v>
      </c>
      <c r="D79" s="11"/>
      <c r="F79" s="22" t="s">
        <v>118</v>
      </c>
      <c r="G79" s="21">
        <f>AVERAGE(D22,D23,D32,D35,D37)</f>
        <v>62.8</v>
      </c>
      <c r="H79" s="21">
        <f>_xlfn.STDEV.P(D22,D23,D32,D35,D37)</f>
        <v>5.7758116312774606</v>
      </c>
      <c r="J79" s="20" t="s">
        <v>118</v>
      </c>
      <c r="K79" s="25">
        <v>2</v>
      </c>
      <c r="L79" s="25">
        <v>3</v>
      </c>
    </row>
    <row r="80" spans="1:12" x14ac:dyDescent="0.25">
      <c r="A80" t="s">
        <v>84</v>
      </c>
      <c r="B80" s="18" t="s">
        <v>74</v>
      </c>
      <c r="D80" s="11"/>
      <c r="F80" s="20" t="s">
        <v>121</v>
      </c>
      <c r="G80" s="27">
        <f>AVERAGE(D33,D38)</f>
        <v>58</v>
      </c>
      <c r="H80" s="27">
        <f>_xlfn.STDEV.P(D33,D38)</f>
        <v>5</v>
      </c>
      <c r="J80" s="22" t="s">
        <v>121</v>
      </c>
      <c r="K80" s="25">
        <v>1</v>
      </c>
      <c r="L80" s="25">
        <v>1</v>
      </c>
    </row>
    <row r="81" spans="1:12" x14ac:dyDescent="0.25">
      <c r="A81" t="s">
        <v>85</v>
      </c>
      <c r="B81" s="18" t="s">
        <v>75</v>
      </c>
      <c r="D81" s="11"/>
      <c r="F81" s="26" t="s">
        <v>122</v>
      </c>
      <c r="G81" s="27">
        <f>AVERAGE(D29,D34)</f>
        <v>43.5</v>
      </c>
      <c r="H81" s="27">
        <f>_xlfn.STDEV.P(D29,D34)</f>
        <v>11.5</v>
      </c>
      <c r="J81" s="20" t="s">
        <v>122</v>
      </c>
      <c r="K81" s="25">
        <v>2</v>
      </c>
      <c r="L81" s="25">
        <v>0</v>
      </c>
    </row>
    <row r="82" spans="1:12" x14ac:dyDescent="0.25">
      <c r="A82" t="s">
        <v>86</v>
      </c>
      <c r="B82" s="18" t="s">
        <v>79</v>
      </c>
      <c r="D82" s="11"/>
      <c r="F82" s="42" t="s">
        <v>123</v>
      </c>
      <c r="G82" s="43">
        <f>AVERAGE(D21,D27,D30,D31,D41,D42,D43,D44)</f>
        <v>57.25</v>
      </c>
      <c r="H82" s="43">
        <f>_xlfn.STDEV.P(D21,D27,D30,D31,D42,D43,D44)</f>
        <v>11.076726842845787</v>
      </c>
      <c r="J82" s="26" t="s">
        <v>123</v>
      </c>
      <c r="K82" s="17">
        <v>6</v>
      </c>
      <c r="L82" s="17">
        <v>1</v>
      </c>
    </row>
    <row r="83" spans="1:12" x14ac:dyDescent="0.25">
      <c r="A83" t="s">
        <v>87</v>
      </c>
      <c r="B83" s="18" t="s">
        <v>80</v>
      </c>
      <c r="D83" s="11"/>
      <c r="F83" s="20" t="s">
        <v>124</v>
      </c>
      <c r="G83" s="44">
        <f>AVERAGE(D3:D17,D20:D45)</f>
        <v>58</v>
      </c>
      <c r="H83" s="44">
        <f>_xlfn.STDEV.P(D3:D17,D20:D45)</f>
        <v>10.092257355843904</v>
      </c>
      <c r="J83" s="20" t="s">
        <v>124</v>
      </c>
      <c r="K83" s="25">
        <v>32</v>
      </c>
      <c r="L83" s="25">
        <v>9</v>
      </c>
    </row>
    <row r="84" spans="1:12" x14ac:dyDescent="0.25">
      <c r="A84" t="s">
        <v>1</v>
      </c>
      <c r="B84" s="18" t="s">
        <v>76</v>
      </c>
      <c r="D84" s="11"/>
      <c r="F84" s="20"/>
      <c r="G84" s="44"/>
      <c r="H84" s="44"/>
      <c r="J84" s="20"/>
      <c r="K84" s="24"/>
      <c r="L84" s="25"/>
    </row>
    <row r="85" spans="1:12" x14ac:dyDescent="0.25">
      <c r="A85" t="s">
        <v>88</v>
      </c>
      <c r="B85" s="18" t="s">
        <v>78</v>
      </c>
      <c r="D85" s="11"/>
      <c r="F85" s="15"/>
      <c r="G85" s="1"/>
      <c r="H85" s="1"/>
      <c r="K85" s="28"/>
      <c r="L85" s="28"/>
    </row>
    <row r="86" spans="1:12" ht="15.75" thickBot="1" x14ac:dyDescent="0.3">
      <c r="A86" t="s">
        <v>89</v>
      </c>
      <c r="B86" s="18" t="s">
        <v>77</v>
      </c>
      <c r="F86" s="15" t="s">
        <v>125</v>
      </c>
      <c r="G86" s="19" t="s">
        <v>113</v>
      </c>
      <c r="H86" s="19" t="s">
        <v>114</v>
      </c>
      <c r="J86" t="s">
        <v>126</v>
      </c>
      <c r="K86" s="47" t="s">
        <v>2</v>
      </c>
      <c r="L86" s="47" t="s">
        <v>141</v>
      </c>
    </row>
    <row r="87" spans="1:12" x14ac:dyDescent="0.25">
      <c r="A87" t="s">
        <v>90</v>
      </c>
      <c r="B87" s="18" t="s">
        <v>81</v>
      </c>
      <c r="F87" s="20" t="s">
        <v>162</v>
      </c>
      <c r="G87" s="21">
        <f>AVERAGE(D50:D70)</f>
        <v>63.666666666666664</v>
      </c>
      <c r="H87" s="21">
        <f>_xlfn.STDEV.P(D50:D70)</f>
        <v>13.141476808122164</v>
      </c>
      <c r="J87" s="26" t="s">
        <v>127</v>
      </c>
      <c r="K87" s="9">
        <v>8</v>
      </c>
      <c r="L87" s="23">
        <v>13</v>
      </c>
    </row>
    <row r="88" spans="1:12" x14ac:dyDescent="0.25">
      <c r="F88" s="20"/>
      <c r="G88" s="21"/>
      <c r="H88" s="21"/>
    </row>
    <row r="90" spans="1:12" x14ac:dyDescent="0.25">
      <c r="F90" s="28" t="s">
        <v>132</v>
      </c>
    </row>
    <row r="91" spans="1:12" x14ac:dyDescent="0.25">
      <c r="F91" t="s">
        <v>133</v>
      </c>
      <c r="G91">
        <v>61</v>
      </c>
    </row>
    <row r="92" spans="1:12" x14ac:dyDescent="0.25">
      <c r="F92" t="s">
        <v>134</v>
      </c>
      <c r="G92">
        <v>40</v>
      </c>
    </row>
    <row r="93" spans="1:12" x14ac:dyDescent="0.25">
      <c r="F93" t="s">
        <v>135</v>
      </c>
      <c r="G93">
        <v>22</v>
      </c>
    </row>
    <row r="94" spans="1:12" x14ac:dyDescent="0.25">
      <c r="F94" t="s">
        <v>136</v>
      </c>
      <c r="G94" s="29">
        <f>AVERAGE(D3:D17,D20:D45,D50:D70)</f>
        <v>59.91935483870968</v>
      </c>
      <c r="H94" s="29">
        <f>_xlfn.STDEV.P(D3:D17,D20:D45,D50:D70)</f>
        <v>11.534378329790238</v>
      </c>
    </row>
    <row r="95" spans="1:12" x14ac:dyDescent="0.25">
      <c r="G95" s="29"/>
    </row>
    <row r="98" spans="2:51" x14ac:dyDescent="0.25">
      <c r="B98" s="27"/>
      <c r="D98" s="27"/>
      <c r="E98" s="8"/>
      <c r="J98" s="32"/>
      <c r="K98" s="33"/>
      <c r="L98" s="33"/>
    </row>
    <row r="99" spans="2:51" x14ac:dyDescent="0.25">
      <c r="F99" s="27"/>
      <c r="I99" s="31"/>
    </row>
    <row r="100" spans="2:51" x14ac:dyDescent="0.25">
      <c r="G100" s="30"/>
      <c r="H100" s="27"/>
      <c r="M100" s="34"/>
      <c r="N100" s="34"/>
      <c r="O100" s="35"/>
      <c r="P100" s="36"/>
      <c r="Q100" s="36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37"/>
      <c r="AX100" s="1"/>
      <c r="AY100" s="38"/>
    </row>
  </sheetData>
  <mergeCells count="2">
    <mergeCell ref="A1:F1"/>
    <mergeCell ref="A48:F4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patient cohort</vt:lpstr>
    </vt:vector>
  </TitlesOfParts>
  <Company>MHH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Schubert, Stephanie PD Dr.</dc:creator>
  <cp:lastModifiedBy>Schröder, Lara-Jasmin</cp:lastModifiedBy>
  <dcterms:created xsi:type="dcterms:W3CDTF">2024-02-21T07:42:16Z</dcterms:created>
  <dcterms:modified xsi:type="dcterms:W3CDTF">2025-10-10T10:39:24Z</dcterms:modified>
</cp:coreProperties>
</file>