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y_c\Dropbox\PhD\Research\QSD\benchmarking_WRRFs\Manuscripts-WRRF_benchmark\Part I\"/>
    </mc:Choice>
  </mc:AlternateContent>
  <xr:revisionPtr revIDLastSave="0" documentId="13_ncr:1_{0642D521-86AA-49B4-B1E3-E91B71293854}" xr6:coauthVersionLast="47" xr6:coauthVersionMax="47" xr10:uidLastSave="{00000000-0000-0000-0000-000000000000}"/>
  <bookViews>
    <workbookView xWindow="22840" yWindow="-1973" windowWidth="23227" windowHeight="13866" xr2:uid="{86F46AA3-008F-4DA3-A1A6-1B9F9B71C7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3" i="1"/>
  <c r="S12" i="1"/>
  <c r="S11" i="1"/>
  <c r="S10" i="1"/>
  <c r="S9" i="1"/>
  <c r="O14" i="1"/>
  <c r="O13" i="1"/>
  <c r="O12" i="1"/>
  <c r="O11" i="1"/>
  <c r="O10" i="1"/>
  <c r="O9" i="1"/>
  <c r="L14" i="1"/>
  <c r="L13" i="1"/>
  <c r="L12" i="1"/>
  <c r="L11" i="1"/>
  <c r="L10" i="1"/>
  <c r="L9" i="1"/>
  <c r="K9" i="1"/>
  <c r="K10" i="1"/>
  <c r="K11" i="1"/>
  <c r="K12" i="1"/>
  <c r="K13" i="1"/>
  <c r="K14" i="1"/>
  <c r="J10" i="1"/>
  <c r="J11" i="1"/>
  <c r="J12" i="1"/>
  <c r="J13" i="1"/>
  <c r="J14" i="1"/>
  <c r="J9" i="1"/>
  <c r="I10" i="1"/>
  <c r="I11" i="1"/>
  <c r="I12" i="1"/>
  <c r="I13" i="1"/>
  <c r="I14" i="1"/>
  <c r="I9" i="1"/>
  <c r="F10" i="1"/>
  <c r="F11" i="1"/>
  <c r="F12" i="1"/>
  <c r="F13" i="1"/>
  <c r="F14" i="1"/>
  <c r="F9" i="1"/>
</calcChain>
</file>

<file path=xl/sharedStrings.xml><?xml version="1.0" encoding="utf-8"?>
<sst xmlns="http://schemas.openxmlformats.org/spreadsheetml/2006/main" count="149" uniqueCount="86">
  <si>
    <t>B1</t>
  </si>
  <si>
    <t>B2</t>
  </si>
  <si>
    <t>B3</t>
  </si>
  <si>
    <t>C1</t>
  </si>
  <si>
    <t>C2</t>
  </si>
  <si>
    <t>C3</t>
  </si>
  <si>
    <t>E2</t>
  </si>
  <si>
    <t>E2P</t>
  </si>
  <si>
    <t>F1</t>
  </si>
  <si>
    <t>G1</t>
  </si>
  <si>
    <t>G2</t>
  </si>
  <si>
    <t>G3</t>
  </si>
  <si>
    <t>H1</t>
  </si>
  <si>
    <t>I1</t>
  </si>
  <si>
    <t>I2</t>
  </si>
  <si>
    <t>I3</t>
  </si>
  <si>
    <t>N1</t>
  </si>
  <si>
    <t>N2</t>
  </si>
  <si>
    <t>Primary Clarifier</t>
  </si>
  <si>
    <t>Underflow rate [MGD]</t>
  </si>
  <si>
    <t>Solids removal efficiency [-]</t>
  </si>
  <si>
    <t>Primary Sludge Thickening</t>
  </si>
  <si>
    <t>Influent</t>
  </si>
  <si>
    <t>Flow rate [MGD]</t>
  </si>
  <si>
    <t>Thickened sludge flowrate [MGD]</t>
  </si>
  <si>
    <t>Activated Sludge Reactors</t>
  </si>
  <si>
    <t>Zone 1 volume [MG]</t>
  </si>
  <si>
    <t>Zone 2 volume [MG]</t>
  </si>
  <si>
    <t>Zone 3 volume [MG]</t>
  </si>
  <si>
    <t>Zone 4 volume [MG]</t>
  </si>
  <si>
    <t>Zone 5 volume [MG]</t>
  </si>
  <si>
    <t>Zone 6 volume [MG]</t>
  </si>
  <si>
    <t>NA</t>
  </si>
  <si>
    <t>Zone 1 DO setpoint [mg/L]</t>
  </si>
  <si>
    <t>Zone 2 DO setpoint [mg/L]</t>
  </si>
  <si>
    <t>Zone 3 DO setpoint [mg/L]</t>
  </si>
  <si>
    <t>Zone 4 DO setpoint [mg/L]</t>
  </si>
  <si>
    <t>Zone 5 DO setpoint [mg/L]</t>
  </si>
  <si>
    <t>Zone 6 DO setpoint [mg/L]</t>
  </si>
  <si>
    <t>100% to zone 1</t>
  </si>
  <si>
    <t>RAS</t>
  </si>
  <si>
    <t>Primary effluent (or raw influent + reject water)</t>
  </si>
  <si>
    <t>Internal recirculation #1</t>
  </si>
  <si>
    <t>Internal recirculation #2</t>
  </si>
  <si>
    <t>Final Clarifier</t>
  </si>
  <si>
    <t>Height [ft]</t>
  </si>
  <si>
    <t>Surface area [sqft]</t>
  </si>
  <si>
    <t>External carbon</t>
  </si>
  <si>
    <t>Feed point from bottom [ft]</t>
  </si>
  <si>
    <t>RAS flowrate [MGD]</t>
  </si>
  <si>
    <t>WAS flowrate [MGD]</t>
  </si>
  <si>
    <t>WAS Thickening</t>
  </si>
  <si>
    <t>Thickened sludge solids [%TS]</t>
  </si>
  <si>
    <t>Anaerobic Digestion</t>
  </si>
  <si>
    <t>Liquid phase volume [MG]</t>
  </si>
  <si>
    <t>Headspace volume [MG]</t>
  </si>
  <si>
    <t>Aerobic Digestion</t>
  </si>
  <si>
    <t>Digester volume [MG]</t>
  </si>
  <si>
    <t>DO setpoint [mg/L]</t>
  </si>
  <si>
    <t>Sludge Dewatering</t>
  </si>
  <si>
    <t>Cake solids [%TS]</t>
  </si>
  <si>
    <t>Coagulant dosage [gAl/m3]</t>
  </si>
  <si>
    <t>80% to zone 2, 20% to zone 3</t>
  </si>
  <si>
    <t>Carbon dosage [kgCOD/hr]</t>
  </si>
  <si>
    <t>40 MGD from zone 6 to zone 3</t>
  </si>
  <si>
    <t>30 MGD from zone 4 to zone 1</t>
  </si>
  <si>
    <t>30 MGD from zone 4 to zone 2</t>
  </si>
  <si>
    <t>Biogas kLa [/d]</t>
  </si>
  <si>
    <t>10 MGD from zone 2 to zone 1</t>
  </si>
  <si>
    <t>40 MGD from zome 4 to zone 2</t>
  </si>
  <si>
    <t>20 MGD from zome 4 to zone 2</t>
  </si>
  <si>
    <t>Membrane Unit</t>
  </si>
  <si>
    <t>Internal recirculation #3</t>
  </si>
  <si>
    <t>Zone 6 sludge wasting [MGD]</t>
  </si>
  <si>
    <t>Co-Thickening</t>
  </si>
  <si>
    <t>Solids capture rate [-]</t>
  </si>
  <si>
    <t>Cleaning air flowrate [cfm]</t>
  </si>
  <si>
    <t>Non-settleable fraction of TSS [-]</t>
  </si>
  <si>
    <t>Hindered zone settling parameter [m3/g TSS]</t>
  </si>
  <si>
    <t>Flocculant zone settling parameter [m3/g TSS]</t>
  </si>
  <si>
    <t>Maximum nonsettleable solids [mgTSS/L]</t>
  </si>
  <si>
    <t>rBOD</t>
  </si>
  <si>
    <t>NIT</t>
  </si>
  <si>
    <t>BNR</t>
  </si>
  <si>
    <t>Treatment Target</t>
  </si>
  <si>
    <t>Configuration (WERF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</si>
</sst>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1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1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1F03-01CB-49B1-965F-04BE0B935C33}">
  <dimension ref="A1:T50"/>
  <sheetViews>
    <sheetView tabSelected="1" zoomScaleNormal="100" workbookViewId="0">
      <pane xSplit="2" ySplit="2" topLeftCell="K3" activePane="bottomRight" state="frozen"/>
      <selection pane="topRight" activeCell="D1" sqref="D1"/>
      <selection pane="bottomLeft" activeCell="A2" sqref="A2"/>
      <selection pane="bottomRight" activeCell="P20" sqref="P20:R20"/>
    </sheetView>
  </sheetViews>
  <sheetFormatPr defaultRowHeight="15" x14ac:dyDescent="0.25"/>
  <cols>
    <col min="1" max="1" width="24.5703125" style="5" bestFit="1" customWidth="1"/>
    <col min="2" max="2" width="42.5703125" style="5" bestFit="1" customWidth="1"/>
    <col min="3" max="14" width="9.140625" style="3"/>
    <col min="15" max="15" width="26.85546875" style="3" bestFit="1" customWidth="1"/>
    <col min="16" max="18" width="9.140625" style="3"/>
    <col min="19" max="19" width="26.85546875" style="3" bestFit="1" customWidth="1"/>
    <col min="20" max="20" width="27.42578125" style="3" bestFit="1" customWidth="1"/>
    <col min="21" max="16384" width="9.140625" style="1"/>
  </cols>
  <sheetData>
    <row r="1" spans="1:20" s="4" customFormat="1" x14ac:dyDescent="0.25">
      <c r="B1" s="18" t="s">
        <v>84</v>
      </c>
      <c r="C1" s="22" t="s">
        <v>81</v>
      </c>
      <c r="D1" s="22"/>
      <c r="E1" s="22"/>
      <c r="F1" s="22"/>
      <c r="G1" s="22"/>
      <c r="H1" s="23"/>
      <c r="I1" s="24" t="s">
        <v>82</v>
      </c>
      <c r="J1" s="22"/>
      <c r="K1" s="23"/>
      <c r="L1" s="22" t="s">
        <v>83</v>
      </c>
      <c r="M1" s="22"/>
      <c r="N1" s="22"/>
      <c r="O1" s="22"/>
      <c r="P1" s="22"/>
      <c r="Q1" s="22"/>
      <c r="R1" s="22"/>
      <c r="S1" s="22"/>
      <c r="T1" s="22"/>
    </row>
    <row r="2" spans="1:20" s="5" customFormat="1" ht="15.75" thickBot="1" x14ac:dyDescent="0.3">
      <c r="A2" s="4"/>
      <c r="B2" s="18" t="s">
        <v>85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16" t="s">
        <v>5</v>
      </c>
      <c r="I2" s="17" t="s">
        <v>6</v>
      </c>
      <c r="J2" s="6" t="s">
        <v>7</v>
      </c>
      <c r="K2" s="1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</row>
    <row r="3" spans="1:20" ht="15.75" thickTop="1" x14ac:dyDescent="0.25">
      <c r="A3" s="36" t="s">
        <v>22</v>
      </c>
      <c r="B3" s="19" t="s">
        <v>23</v>
      </c>
      <c r="C3" s="26">
        <v>10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x14ac:dyDescent="0.25">
      <c r="A4" s="37"/>
      <c r="B4" s="20" t="s">
        <v>61</v>
      </c>
      <c r="C4" s="27" t="s">
        <v>32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>
        <v>6.6</v>
      </c>
      <c r="P4" s="28" t="s">
        <v>32</v>
      </c>
      <c r="Q4" s="28"/>
      <c r="R4" s="28"/>
      <c r="S4" s="28"/>
      <c r="T4" s="28"/>
    </row>
    <row r="5" spans="1:20" x14ac:dyDescent="0.25">
      <c r="A5" s="36" t="s">
        <v>18</v>
      </c>
      <c r="B5" s="19" t="s">
        <v>19</v>
      </c>
      <c r="C5" s="25">
        <v>6.6000000000000003E-2</v>
      </c>
      <c r="D5" s="25"/>
      <c r="E5" s="25"/>
      <c r="F5" s="25" t="s">
        <v>32</v>
      </c>
      <c r="G5" s="25"/>
      <c r="H5" s="25"/>
      <c r="I5" s="25" t="s">
        <v>32</v>
      </c>
      <c r="J5" s="7">
        <v>7.3999999999999996E-2</v>
      </c>
      <c r="K5" s="7">
        <v>7.3999999999999996E-2</v>
      </c>
      <c r="L5" s="25">
        <v>7.3999999999999996E-2</v>
      </c>
      <c r="M5" s="25"/>
      <c r="N5" s="25"/>
      <c r="O5" s="7">
        <v>7.3999999999999996E-2</v>
      </c>
      <c r="P5" s="25" t="s">
        <v>32</v>
      </c>
      <c r="Q5" s="25"/>
      <c r="R5" s="25"/>
      <c r="S5" s="7">
        <v>7.3999999999999996E-2</v>
      </c>
      <c r="T5" s="26" t="s">
        <v>32</v>
      </c>
    </row>
    <row r="6" spans="1:20" x14ac:dyDescent="0.25">
      <c r="A6" s="38"/>
      <c r="B6" s="21" t="s">
        <v>20</v>
      </c>
      <c r="C6" s="26">
        <v>0.6</v>
      </c>
      <c r="D6" s="26"/>
      <c r="E6" s="26"/>
      <c r="F6" s="26"/>
      <c r="G6" s="26"/>
      <c r="H6" s="26"/>
      <c r="I6" s="26"/>
      <c r="J6" s="2">
        <v>0.6</v>
      </c>
      <c r="K6" s="2">
        <v>0.6</v>
      </c>
      <c r="L6" s="26">
        <v>0.6</v>
      </c>
      <c r="M6" s="26"/>
      <c r="N6" s="26"/>
      <c r="O6" s="2">
        <v>0.6</v>
      </c>
      <c r="P6" s="26"/>
      <c r="Q6" s="26"/>
      <c r="R6" s="26"/>
      <c r="S6" s="2">
        <v>0.6</v>
      </c>
      <c r="T6" s="26"/>
    </row>
    <row r="7" spans="1:20" x14ac:dyDescent="0.25">
      <c r="A7" s="38" t="s">
        <v>21</v>
      </c>
      <c r="B7" s="21" t="s">
        <v>24</v>
      </c>
      <c r="C7" s="26">
        <v>2.3E-2</v>
      </c>
      <c r="D7" s="26"/>
      <c r="E7" s="26"/>
      <c r="F7" s="26"/>
      <c r="G7" s="26"/>
      <c r="H7" s="26"/>
      <c r="I7" s="26"/>
      <c r="J7" s="2">
        <v>2.3E-2</v>
      </c>
      <c r="K7" s="2">
        <v>2.5999999999999999E-2</v>
      </c>
      <c r="L7" s="26">
        <v>2.5999999999999999E-2</v>
      </c>
      <c r="M7" s="26"/>
      <c r="N7" s="26"/>
      <c r="O7" s="2">
        <v>2.5999999999999999E-2</v>
      </c>
      <c r="P7" s="26"/>
      <c r="Q7" s="26"/>
      <c r="R7" s="26"/>
      <c r="S7" s="26" t="s">
        <v>32</v>
      </c>
      <c r="T7" s="26"/>
    </row>
    <row r="8" spans="1:20" x14ac:dyDescent="0.25">
      <c r="A8" s="38"/>
      <c r="B8" s="21" t="s">
        <v>20</v>
      </c>
      <c r="C8" s="26">
        <v>0.9</v>
      </c>
      <c r="D8" s="26"/>
      <c r="E8" s="26"/>
      <c r="F8" s="26"/>
      <c r="G8" s="26"/>
      <c r="H8" s="26"/>
      <c r="I8" s="26"/>
      <c r="J8" s="2">
        <v>0.9</v>
      </c>
      <c r="K8" s="2">
        <v>0.9</v>
      </c>
      <c r="L8" s="26">
        <v>0.9</v>
      </c>
      <c r="M8" s="26"/>
      <c r="N8" s="26"/>
      <c r="O8" s="2">
        <v>0.9</v>
      </c>
      <c r="P8" s="26"/>
      <c r="Q8" s="26"/>
      <c r="R8" s="26"/>
      <c r="S8" s="26"/>
      <c r="T8" s="26"/>
    </row>
    <row r="9" spans="1:20" x14ac:dyDescent="0.25">
      <c r="A9" s="36" t="s">
        <v>25</v>
      </c>
      <c r="B9" s="19" t="s">
        <v>26</v>
      </c>
      <c r="C9" s="30">
        <v>0.16666666666666666</v>
      </c>
      <c r="D9" s="30"/>
      <c r="E9" s="30"/>
      <c r="F9" s="25">
        <f>1.6/6</f>
        <v>0.26666666666666666</v>
      </c>
      <c r="G9" s="25"/>
      <c r="H9" s="25"/>
      <c r="I9" s="7">
        <f>4.8/6</f>
        <v>0.79999999999999993</v>
      </c>
      <c r="J9" s="7">
        <f>2.4/6</f>
        <v>0.39999999999999997</v>
      </c>
      <c r="K9" s="7">
        <f>2.4/6</f>
        <v>0.39999999999999997</v>
      </c>
      <c r="L9" s="25">
        <f>4.7*0.014</f>
        <v>6.5799999999999997E-2</v>
      </c>
      <c r="M9" s="25"/>
      <c r="N9" s="25"/>
      <c r="O9" s="7">
        <f>3.66*0.115</f>
        <v>0.42090000000000005</v>
      </c>
      <c r="P9" s="7">
        <v>0.63</v>
      </c>
      <c r="Q9" s="7">
        <v>0.63</v>
      </c>
      <c r="R9" s="7">
        <v>0.33</v>
      </c>
      <c r="S9" s="25">
        <f>2.61*0.12</f>
        <v>0.31319999999999998</v>
      </c>
      <c r="T9" s="25"/>
    </row>
    <row r="10" spans="1:20" x14ac:dyDescent="0.25">
      <c r="A10" s="38"/>
      <c r="B10" s="21" t="s">
        <v>27</v>
      </c>
      <c r="C10" s="31">
        <v>0.16666666666666666</v>
      </c>
      <c r="D10" s="31"/>
      <c r="E10" s="31"/>
      <c r="F10" s="26">
        <f t="shared" ref="F10:F14" si="0">1.6/6</f>
        <v>0.26666666666666666</v>
      </c>
      <c r="G10" s="26"/>
      <c r="H10" s="26"/>
      <c r="I10" s="2">
        <f t="shared" ref="I10:I14" si="1">4.8/6</f>
        <v>0.79999999999999993</v>
      </c>
      <c r="J10" s="2">
        <f t="shared" ref="J10:K14" si="2">2.4/6</f>
        <v>0.39999999999999997</v>
      </c>
      <c r="K10" s="2">
        <f t="shared" si="2"/>
        <v>0.39999999999999997</v>
      </c>
      <c r="L10" s="26">
        <f>4.7*0.13</f>
        <v>0.6110000000000001</v>
      </c>
      <c r="M10" s="26"/>
      <c r="N10" s="26"/>
      <c r="O10" s="2">
        <f>3.66*0.115</f>
        <v>0.42090000000000005</v>
      </c>
      <c r="P10" s="2">
        <v>1.5</v>
      </c>
      <c r="Q10" s="2">
        <v>1.5</v>
      </c>
      <c r="R10" s="2">
        <v>1.5</v>
      </c>
      <c r="S10" s="26">
        <f>0.18*2.61</f>
        <v>0.46979999999999994</v>
      </c>
      <c r="T10" s="26"/>
    </row>
    <row r="11" spans="1:20" x14ac:dyDescent="0.25">
      <c r="A11" s="38"/>
      <c r="B11" s="21" t="s">
        <v>28</v>
      </c>
      <c r="C11" s="31">
        <v>0.16666666666666666</v>
      </c>
      <c r="D11" s="31"/>
      <c r="E11" s="31"/>
      <c r="F11" s="26">
        <f t="shared" si="0"/>
        <v>0.26666666666666666</v>
      </c>
      <c r="G11" s="26"/>
      <c r="H11" s="26"/>
      <c r="I11" s="2">
        <f t="shared" si="1"/>
        <v>0.79999999999999993</v>
      </c>
      <c r="J11" s="2">
        <f t="shared" si="2"/>
        <v>0.39999999999999997</v>
      </c>
      <c r="K11" s="2">
        <f t="shared" si="2"/>
        <v>0.39999999999999997</v>
      </c>
      <c r="L11" s="26">
        <f>4.7*0.148</f>
        <v>0.6956</v>
      </c>
      <c r="M11" s="26"/>
      <c r="N11" s="26"/>
      <c r="O11" s="2">
        <f>3.66*0.314</f>
        <v>1.14924</v>
      </c>
      <c r="P11" s="2">
        <v>2</v>
      </c>
      <c r="Q11" s="2">
        <v>2</v>
      </c>
      <c r="R11" s="2">
        <v>2.1</v>
      </c>
      <c r="S11" s="26">
        <f>2.61*0.24</f>
        <v>0.62639999999999996</v>
      </c>
      <c r="T11" s="26"/>
    </row>
    <row r="12" spans="1:20" x14ac:dyDescent="0.25">
      <c r="A12" s="38"/>
      <c r="B12" s="21" t="s">
        <v>29</v>
      </c>
      <c r="C12" s="31">
        <v>0.16666666666666666</v>
      </c>
      <c r="D12" s="31"/>
      <c r="E12" s="31"/>
      <c r="F12" s="26">
        <f t="shared" si="0"/>
        <v>0.26666666666666666</v>
      </c>
      <c r="G12" s="26"/>
      <c r="H12" s="26"/>
      <c r="I12" s="2">
        <f t="shared" si="1"/>
        <v>0.79999999999999993</v>
      </c>
      <c r="J12" s="2">
        <f t="shared" si="2"/>
        <v>0.39999999999999997</v>
      </c>
      <c r="K12" s="2">
        <f t="shared" si="2"/>
        <v>0.39999999999999997</v>
      </c>
      <c r="L12" s="26">
        <f>4.7*0.148</f>
        <v>0.6956</v>
      </c>
      <c r="M12" s="26"/>
      <c r="N12" s="26"/>
      <c r="O12" s="2">
        <f>3.66*0.314</f>
        <v>1.14924</v>
      </c>
      <c r="P12" s="2">
        <v>2</v>
      </c>
      <c r="Q12" s="2">
        <v>2</v>
      </c>
      <c r="R12" s="2">
        <v>2.1</v>
      </c>
      <c r="S12" s="26">
        <f>2.61*0.24</f>
        <v>0.62639999999999996</v>
      </c>
      <c r="T12" s="26"/>
    </row>
    <row r="13" spans="1:20" x14ac:dyDescent="0.25">
      <c r="A13" s="38"/>
      <c r="B13" s="21" t="s">
        <v>30</v>
      </c>
      <c r="C13" s="31">
        <v>0.16666666666666666</v>
      </c>
      <c r="D13" s="31"/>
      <c r="E13" s="31"/>
      <c r="F13" s="26">
        <f t="shared" si="0"/>
        <v>0.26666666666666666</v>
      </c>
      <c r="G13" s="26"/>
      <c r="H13" s="26"/>
      <c r="I13" s="2">
        <f t="shared" si="1"/>
        <v>0.79999999999999993</v>
      </c>
      <c r="J13" s="2">
        <f t="shared" si="2"/>
        <v>0.39999999999999997</v>
      </c>
      <c r="K13" s="2">
        <f t="shared" si="2"/>
        <v>0.39999999999999997</v>
      </c>
      <c r="L13" s="26">
        <f>4.7*0.28</f>
        <v>1.3160000000000003</v>
      </c>
      <c r="M13" s="26"/>
      <c r="N13" s="26"/>
      <c r="O13" s="2">
        <f>3.66*0.115</f>
        <v>0.42090000000000005</v>
      </c>
      <c r="P13" s="2">
        <v>2.2999999999999998</v>
      </c>
      <c r="Q13" s="2">
        <v>2.2999999999999998</v>
      </c>
      <c r="R13" s="2">
        <v>2.2999999999999998</v>
      </c>
      <c r="S13" s="26">
        <f>0.18*2.61</f>
        <v>0.46979999999999994</v>
      </c>
      <c r="T13" s="26"/>
    </row>
    <row r="14" spans="1:20" x14ac:dyDescent="0.25">
      <c r="A14" s="38"/>
      <c r="B14" s="21" t="s">
        <v>31</v>
      </c>
      <c r="C14" s="31">
        <v>0.16666666666666666</v>
      </c>
      <c r="D14" s="31"/>
      <c r="E14" s="31"/>
      <c r="F14" s="26">
        <f t="shared" si="0"/>
        <v>0.26666666666666666</v>
      </c>
      <c r="G14" s="26"/>
      <c r="H14" s="26"/>
      <c r="I14" s="2">
        <f t="shared" si="1"/>
        <v>0.79999999999999993</v>
      </c>
      <c r="J14" s="2">
        <f t="shared" si="2"/>
        <v>0.39999999999999997</v>
      </c>
      <c r="K14" s="2">
        <f t="shared" si="2"/>
        <v>0.39999999999999997</v>
      </c>
      <c r="L14" s="26">
        <f>4.7*0.28</f>
        <v>1.3160000000000003</v>
      </c>
      <c r="M14" s="26"/>
      <c r="N14" s="26"/>
      <c r="O14" s="2">
        <f>3.66*0.027</f>
        <v>9.8820000000000005E-2</v>
      </c>
      <c r="P14" s="2">
        <v>0.21</v>
      </c>
      <c r="Q14" s="2">
        <v>0.21</v>
      </c>
      <c r="R14" s="2">
        <v>0.31</v>
      </c>
      <c r="S14" s="26">
        <f>2.61*0.04</f>
        <v>0.10439999999999999</v>
      </c>
      <c r="T14" s="26"/>
    </row>
    <row r="15" spans="1:20" x14ac:dyDescent="0.25">
      <c r="A15" s="38"/>
      <c r="B15" s="21" t="s">
        <v>33</v>
      </c>
      <c r="C15" s="29">
        <v>2</v>
      </c>
      <c r="D15" s="29"/>
      <c r="E15" s="29"/>
      <c r="F15" s="29"/>
      <c r="G15" s="29"/>
      <c r="H15" s="29"/>
      <c r="I15" s="29"/>
      <c r="J15" s="29"/>
      <c r="K15" s="29"/>
      <c r="L15" s="29">
        <v>0</v>
      </c>
      <c r="M15" s="29"/>
      <c r="N15" s="29"/>
      <c r="O15" s="3">
        <v>0</v>
      </c>
      <c r="P15" s="29">
        <v>0</v>
      </c>
      <c r="Q15" s="29"/>
      <c r="R15" s="29"/>
      <c r="S15" s="29">
        <v>0</v>
      </c>
      <c r="T15" s="29"/>
    </row>
    <row r="16" spans="1:20" x14ac:dyDescent="0.25">
      <c r="A16" s="38"/>
      <c r="B16" s="21" t="s">
        <v>34</v>
      </c>
      <c r="C16" s="29">
        <v>2</v>
      </c>
      <c r="D16" s="29"/>
      <c r="E16" s="29"/>
      <c r="F16" s="29"/>
      <c r="G16" s="29"/>
      <c r="H16" s="29"/>
      <c r="I16" s="29"/>
      <c r="J16" s="29"/>
      <c r="K16" s="29"/>
      <c r="L16" s="29">
        <v>0</v>
      </c>
      <c r="M16" s="29"/>
      <c r="N16" s="29"/>
      <c r="O16" s="3">
        <v>0</v>
      </c>
      <c r="P16" s="29">
        <v>0</v>
      </c>
      <c r="Q16" s="29"/>
      <c r="R16" s="29"/>
      <c r="S16" s="29">
        <v>0</v>
      </c>
      <c r="T16" s="29"/>
    </row>
    <row r="17" spans="1:20" x14ac:dyDescent="0.25">
      <c r="A17" s="38"/>
      <c r="B17" s="21" t="s">
        <v>35</v>
      </c>
      <c r="C17" s="29">
        <v>2</v>
      </c>
      <c r="D17" s="29"/>
      <c r="E17" s="29"/>
      <c r="F17" s="29"/>
      <c r="G17" s="29"/>
      <c r="H17" s="29"/>
      <c r="I17" s="29"/>
      <c r="J17" s="29"/>
      <c r="K17" s="29"/>
      <c r="L17" s="29">
        <v>0</v>
      </c>
      <c r="M17" s="29"/>
      <c r="N17" s="29"/>
      <c r="O17" s="3">
        <v>2</v>
      </c>
      <c r="P17" s="29">
        <v>2</v>
      </c>
      <c r="Q17" s="29"/>
      <c r="R17" s="29"/>
      <c r="S17" s="29">
        <v>3</v>
      </c>
      <c r="T17" s="29"/>
    </row>
    <row r="18" spans="1:20" x14ac:dyDescent="0.25">
      <c r="A18" s="38"/>
      <c r="B18" s="21" t="s">
        <v>36</v>
      </c>
      <c r="C18" s="29">
        <v>2</v>
      </c>
      <c r="D18" s="29"/>
      <c r="E18" s="29"/>
      <c r="F18" s="29"/>
      <c r="G18" s="29"/>
      <c r="H18" s="29"/>
      <c r="I18" s="29"/>
      <c r="J18" s="29"/>
      <c r="K18" s="29"/>
      <c r="L18" s="29">
        <v>0</v>
      </c>
      <c r="M18" s="29"/>
      <c r="N18" s="29"/>
      <c r="O18" s="3">
        <v>2</v>
      </c>
      <c r="P18" s="29">
        <v>2</v>
      </c>
      <c r="Q18" s="29"/>
      <c r="R18" s="29"/>
      <c r="S18" s="29">
        <v>3</v>
      </c>
      <c r="T18" s="29"/>
    </row>
    <row r="19" spans="1:20" x14ac:dyDescent="0.25">
      <c r="A19" s="38"/>
      <c r="B19" s="21" t="s">
        <v>37</v>
      </c>
      <c r="C19" s="29">
        <v>2</v>
      </c>
      <c r="D19" s="29"/>
      <c r="E19" s="29"/>
      <c r="F19" s="29"/>
      <c r="G19" s="29"/>
      <c r="H19" s="29"/>
      <c r="I19" s="29"/>
      <c r="J19" s="29"/>
      <c r="K19" s="29"/>
      <c r="L19" s="29">
        <v>2</v>
      </c>
      <c r="M19" s="29"/>
      <c r="N19" s="29"/>
      <c r="O19" s="3">
        <v>0</v>
      </c>
      <c r="P19" s="29">
        <v>0</v>
      </c>
      <c r="Q19" s="29"/>
      <c r="R19" s="29"/>
      <c r="S19" s="29">
        <v>0</v>
      </c>
      <c r="T19" s="29"/>
    </row>
    <row r="20" spans="1:20" x14ac:dyDescent="0.25">
      <c r="A20" s="38"/>
      <c r="B20" s="21" t="s">
        <v>38</v>
      </c>
      <c r="C20" s="29">
        <v>2</v>
      </c>
      <c r="D20" s="29"/>
      <c r="E20" s="29"/>
      <c r="F20" s="29"/>
      <c r="G20" s="29"/>
      <c r="H20" s="29"/>
      <c r="I20" s="29"/>
      <c r="J20" s="29"/>
      <c r="K20" s="29"/>
      <c r="L20" s="29">
        <v>2</v>
      </c>
      <c r="M20" s="29"/>
      <c r="N20" s="29"/>
      <c r="O20" s="3">
        <v>2</v>
      </c>
      <c r="P20" s="29">
        <v>2</v>
      </c>
      <c r="Q20" s="29"/>
      <c r="R20" s="29"/>
      <c r="S20" s="29">
        <v>2</v>
      </c>
      <c r="T20" s="29"/>
    </row>
    <row r="21" spans="1:20" x14ac:dyDescent="0.25">
      <c r="A21" s="38"/>
      <c r="B21" s="21" t="s">
        <v>41</v>
      </c>
      <c r="C21" s="29" t="s">
        <v>39</v>
      </c>
      <c r="D21" s="29"/>
      <c r="E21" s="29"/>
      <c r="F21" s="29"/>
      <c r="G21" s="29"/>
      <c r="H21" s="29"/>
      <c r="I21" s="29"/>
      <c r="J21" s="29"/>
      <c r="K21" s="29"/>
      <c r="L21" s="29" t="s">
        <v>62</v>
      </c>
      <c r="M21" s="29"/>
      <c r="N21" s="29"/>
      <c r="O21" s="3" t="s">
        <v>39</v>
      </c>
      <c r="P21" s="29" t="s">
        <v>39</v>
      </c>
      <c r="Q21" s="29"/>
      <c r="R21" s="29"/>
      <c r="S21" s="29" t="s">
        <v>39</v>
      </c>
      <c r="T21" s="29"/>
    </row>
    <row r="22" spans="1:20" x14ac:dyDescent="0.25">
      <c r="A22" s="38"/>
      <c r="B22" s="21" t="s">
        <v>40</v>
      </c>
      <c r="C22" s="29" t="s">
        <v>39</v>
      </c>
      <c r="D22" s="29"/>
      <c r="E22" s="29"/>
      <c r="F22" s="29"/>
      <c r="G22" s="29"/>
      <c r="H22" s="29"/>
      <c r="I22" s="29"/>
      <c r="J22" s="29"/>
      <c r="K22" s="29"/>
      <c r="L22" s="29" t="s">
        <v>39</v>
      </c>
      <c r="M22" s="29"/>
      <c r="N22" s="29"/>
      <c r="O22" s="3" t="s">
        <v>39</v>
      </c>
      <c r="P22" s="29" t="s">
        <v>39</v>
      </c>
      <c r="Q22" s="29"/>
      <c r="R22" s="29"/>
      <c r="S22" s="29" t="s">
        <v>32</v>
      </c>
      <c r="T22" s="29"/>
    </row>
    <row r="23" spans="1:20" x14ac:dyDescent="0.25">
      <c r="A23" s="38"/>
      <c r="B23" s="21" t="s">
        <v>42</v>
      </c>
      <c r="C23" s="29" t="s">
        <v>32</v>
      </c>
      <c r="D23" s="29"/>
      <c r="E23" s="29"/>
      <c r="F23" s="29"/>
      <c r="G23" s="29"/>
      <c r="H23" s="29"/>
      <c r="I23" s="29"/>
      <c r="J23" s="29"/>
      <c r="K23" s="29"/>
      <c r="L23" s="29" t="s">
        <v>64</v>
      </c>
      <c r="M23" s="29"/>
      <c r="N23" s="29"/>
      <c r="O23" s="3" t="s">
        <v>65</v>
      </c>
      <c r="P23" s="29" t="s">
        <v>66</v>
      </c>
      <c r="Q23" s="29"/>
      <c r="R23" s="29"/>
      <c r="S23" s="29" t="s">
        <v>68</v>
      </c>
      <c r="T23" s="29"/>
    </row>
    <row r="24" spans="1:20" x14ac:dyDescent="0.25">
      <c r="A24" s="38"/>
      <c r="B24" s="21" t="s">
        <v>43</v>
      </c>
      <c r="C24" s="29" t="s">
        <v>32</v>
      </c>
      <c r="D24" s="29"/>
      <c r="E24" s="29"/>
      <c r="F24" s="29"/>
      <c r="G24" s="29"/>
      <c r="H24" s="29"/>
      <c r="I24" s="29"/>
      <c r="J24" s="29"/>
      <c r="K24" s="29"/>
      <c r="L24" s="29" t="s">
        <v>32</v>
      </c>
      <c r="M24" s="29"/>
      <c r="N24" s="29"/>
      <c r="O24" s="3" t="s">
        <v>32</v>
      </c>
      <c r="P24" s="29" t="s">
        <v>32</v>
      </c>
      <c r="Q24" s="29"/>
      <c r="R24" s="29"/>
      <c r="S24" s="3" t="s">
        <v>69</v>
      </c>
      <c r="T24" s="3" t="s">
        <v>70</v>
      </c>
    </row>
    <row r="25" spans="1:20" x14ac:dyDescent="0.25">
      <c r="A25" s="38"/>
      <c r="B25" s="21" t="s">
        <v>72</v>
      </c>
      <c r="C25" s="29" t="s">
        <v>32</v>
      </c>
      <c r="D25" s="29"/>
      <c r="E25" s="29"/>
      <c r="F25" s="29"/>
      <c r="G25" s="29"/>
      <c r="H25" s="29"/>
      <c r="I25" s="29"/>
      <c r="J25" s="29"/>
      <c r="K25" s="29"/>
      <c r="L25" s="29" t="s">
        <v>32</v>
      </c>
      <c r="M25" s="29"/>
      <c r="N25" s="29"/>
      <c r="O25" s="3" t="s">
        <v>32</v>
      </c>
      <c r="P25" s="29" t="s">
        <v>32</v>
      </c>
      <c r="Q25" s="29"/>
      <c r="R25" s="29"/>
      <c r="S25" s="29" t="s">
        <v>64</v>
      </c>
      <c r="T25" s="29"/>
    </row>
    <row r="26" spans="1:20" x14ac:dyDescent="0.25">
      <c r="A26" s="38"/>
      <c r="B26" s="21" t="s">
        <v>47</v>
      </c>
      <c r="C26" s="29" t="s">
        <v>32</v>
      </c>
      <c r="D26" s="29"/>
      <c r="E26" s="29"/>
      <c r="F26" s="29"/>
      <c r="G26" s="29"/>
      <c r="H26" s="29"/>
      <c r="I26" s="29"/>
      <c r="J26" s="29"/>
      <c r="K26" s="29"/>
      <c r="L26" s="29" t="s">
        <v>39</v>
      </c>
      <c r="M26" s="29"/>
      <c r="N26" s="29"/>
      <c r="O26" s="3" t="s">
        <v>39</v>
      </c>
      <c r="P26" s="29" t="s">
        <v>32</v>
      </c>
      <c r="Q26" s="29"/>
      <c r="R26" s="29"/>
      <c r="S26" s="29" t="s">
        <v>39</v>
      </c>
      <c r="T26" s="29"/>
    </row>
    <row r="27" spans="1:20" x14ac:dyDescent="0.25">
      <c r="A27" s="37"/>
      <c r="B27" s="20" t="s">
        <v>63</v>
      </c>
      <c r="C27" s="32" t="s">
        <v>32</v>
      </c>
      <c r="D27" s="32"/>
      <c r="E27" s="32"/>
      <c r="F27" s="32"/>
      <c r="G27" s="32"/>
      <c r="H27" s="32"/>
      <c r="I27" s="32"/>
      <c r="J27" s="32"/>
      <c r="K27" s="32"/>
      <c r="L27" s="14">
        <v>85</v>
      </c>
      <c r="M27" s="14">
        <v>85</v>
      </c>
      <c r="N27" s="14">
        <v>30</v>
      </c>
      <c r="O27" s="14">
        <v>43</v>
      </c>
      <c r="P27" s="32" t="s">
        <v>32</v>
      </c>
      <c r="Q27" s="32"/>
      <c r="R27" s="32"/>
      <c r="S27" s="14">
        <v>250</v>
      </c>
      <c r="T27" s="14">
        <v>200</v>
      </c>
    </row>
    <row r="28" spans="1:20" x14ac:dyDescent="0.25">
      <c r="A28" s="36" t="s">
        <v>71</v>
      </c>
      <c r="B28" s="19" t="s">
        <v>73</v>
      </c>
      <c r="C28" s="25" t="s">
        <v>32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9">
        <v>0.17</v>
      </c>
      <c r="T28" s="9">
        <v>0.3</v>
      </c>
    </row>
    <row r="29" spans="1:20" x14ac:dyDescent="0.25">
      <c r="A29" s="38"/>
      <c r="B29" s="21" t="s">
        <v>75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9">
        <v>0.99990000000000001</v>
      </c>
      <c r="T29" s="29"/>
    </row>
    <row r="30" spans="1:20" x14ac:dyDescent="0.25">
      <c r="A30" s="37"/>
      <c r="B30" s="20" t="s">
        <v>76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39">
        <v>20000</v>
      </c>
      <c r="T30" s="32"/>
    </row>
    <row r="31" spans="1:20" x14ac:dyDescent="0.25">
      <c r="A31" s="36" t="s">
        <v>44</v>
      </c>
      <c r="B31" s="19" t="s">
        <v>46</v>
      </c>
      <c r="C31" s="35">
        <v>17000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25" t="s">
        <v>32</v>
      </c>
      <c r="T31" s="25"/>
    </row>
    <row r="32" spans="1:20" x14ac:dyDescent="0.25">
      <c r="A32" s="38"/>
      <c r="B32" s="21" t="s">
        <v>45</v>
      </c>
      <c r="C32" s="29">
        <v>12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6"/>
      <c r="T32" s="26"/>
    </row>
    <row r="33" spans="1:20" x14ac:dyDescent="0.25">
      <c r="A33" s="38"/>
      <c r="B33" s="21" t="s">
        <v>48</v>
      </c>
      <c r="C33" s="29">
        <v>7</v>
      </c>
      <c r="D33" s="29"/>
      <c r="E33" s="29"/>
      <c r="F33" s="29">
        <v>5</v>
      </c>
      <c r="G33" s="29"/>
      <c r="H33" s="29"/>
      <c r="I33" s="3">
        <v>5</v>
      </c>
      <c r="J33" s="3">
        <v>5</v>
      </c>
      <c r="K33" s="3">
        <v>7</v>
      </c>
      <c r="L33" s="29">
        <v>7</v>
      </c>
      <c r="M33" s="29"/>
      <c r="N33" s="29"/>
      <c r="O33" s="3">
        <v>7</v>
      </c>
      <c r="P33" s="29">
        <v>5</v>
      </c>
      <c r="Q33" s="29"/>
      <c r="R33" s="29"/>
      <c r="S33" s="26"/>
      <c r="T33" s="26"/>
    </row>
    <row r="34" spans="1:20" x14ac:dyDescent="0.25">
      <c r="A34" s="38"/>
      <c r="B34" s="21" t="s">
        <v>49</v>
      </c>
      <c r="C34" s="29">
        <v>6.7</v>
      </c>
      <c r="D34" s="29"/>
      <c r="E34" s="29"/>
      <c r="F34" s="29">
        <v>6.7</v>
      </c>
      <c r="G34" s="29"/>
      <c r="H34" s="29"/>
      <c r="I34" s="12">
        <v>6.7</v>
      </c>
      <c r="J34" s="13">
        <v>6.7</v>
      </c>
      <c r="K34" s="13">
        <v>6.7</v>
      </c>
      <c r="L34" s="29">
        <v>4</v>
      </c>
      <c r="M34" s="29"/>
      <c r="N34" s="29"/>
      <c r="O34" s="3">
        <v>4</v>
      </c>
      <c r="P34" s="34">
        <v>6.7</v>
      </c>
      <c r="Q34" s="34"/>
      <c r="R34" s="34"/>
      <c r="S34" s="26"/>
      <c r="T34" s="26"/>
    </row>
    <row r="35" spans="1:20" x14ac:dyDescent="0.25">
      <c r="A35" s="38"/>
      <c r="B35" s="21" t="s">
        <v>50</v>
      </c>
      <c r="C35" s="34">
        <v>0.2</v>
      </c>
      <c r="D35" s="34"/>
      <c r="E35" s="34"/>
      <c r="F35" s="34">
        <v>0.32</v>
      </c>
      <c r="G35" s="34"/>
      <c r="H35" s="34"/>
      <c r="I35" s="11">
        <v>0.33</v>
      </c>
      <c r="J35" s="11">
        <v>0.16300000000000001</v>
      </c>
      <c r="K35" s="11">
        <v>0.16300000000000001</v>
      </c>
      <c r="L35" s="11">
        <v>0.13500000000000001</v>
      </c>
      <c r="M35" s="11">
        <v>0.13600000000000001</v>
      </c>
      <c r="N35" s="11">
        <v>0.14000000000000001</v>
      </c>
      <c r="O35" s="3">
        <v>0.1</v>
      </c>
      <c r="P35" s="34">
        <v>0.28149999999999997</v>
      </c>
      <c r="Q35" s="34"/>
      <c r="R35" s="34"/>
      <c r="S35" s="26"/>
      <c r="T35" s="26"/>
    </row>
    <row r="36" spans="1:20" x14ac:dyDescent="0.25">
      <c r="A36" s="38"/>
      <c r="B36" s="21" t="s">
        <v>78</v>
      </c>
      <c r="C36" s="33">
        <v>4.0000000000000002E-4</v>
      </c>
      <c r="D36" s="33"/>
      <c r="E36" s="33"/>
      <c r="F36" s="33">
        <v>2.9999999999999997E-4</v>
      </c>
      <c r="G36" s="33"/>
      <c r="H36" s="33"/>
      <c r="I36" s="10">
        <v>2.9999999999999997E-4</v>
      </c>
      <c r="J36" s="10">
        <v>2.9999999999999997E-4</v>
      </c>
      <c r="K36" s="10">
        <v>4.0000000000000002E-4</v>
      </c>
      <c r="L36" s="33">
        <v>4.0000000000000002E-4</v>
      </c>
      <c r="M36" s="33"/>
      <c r="N36" s="33"/>
      <c r="O36" s="10">
        <v>4.0000000000000002E-4</v>
      </c>
      <c r="P36" s="33">
        <v>2.9999999999999997E-4</v>
      </c>
      <c r="Q36" s="33"/>
      <c r="R36" s="33"/>
      <c r="S36" s="26"/>
      <c r="T36" s="26"/>
    </row>
    <row r="37" spans="1:20" x14ac:dyDescent="0.25">
      <c r="A37" s="38"/>
      <c r="B37" s="21" t="s">
        <v>79</v>
      </c>
      <c r="C37" s="33">
        <v>2.5000000000000001E-3</v>
      </c>
      <c r="D37" s="33"/>
      <c r="E37" s="33"/>
      <c r="F37" s="33">
        <v>5.1999999999999998E-3</v>
      </c>
      <c r="G37" s="33"/>
      <c r="H37" s="33"/>
      <c r="I37" s="10">
        <v>5.1999999999999998E-3</v>
      </c>
      <c r="J37" s="10">
        <v>5.1999999999999998E-3</v>
      </c>
      <c r="K37" s="3">
        <v>0.1</v>
      </c>
      <c r="L37" s="29">
        <v>0.1</v>
      </c>
      <c r="M37" s="29"/>
      <c r="N37" s="29"/>
      <c r="O37" s="3">
        <v>0.1</v>
      </c>
      <c r="P37" s="33">
        <v>5.1999999999999998E-3</v>
      </c>
      <c r="Q37" s="33"/>
      <c r="R37" s="33"/>
      <c r="S37" s="26"/>
      <c r="T37" s="26"/>
    </row>
    <row r="38" spans="1:20" x14ac:dyDescent="0.25">
      <c r="A38" s="38"/>
      <c r="B38" s="21" t="s">
        <v>77</v>
      </c>
      <c r="C38" s="33">
        <v>1E-3</v>
      </c>
      <c r="D38" s="33"/>
      <c r="E38" s="33"/>
      <c r="F38" s="33">
        <v>1E-3</v>
      </c>
      <c r="G38" s="33"/>
      <c r="H38" s="33"/>
      <c r="I38" s="10">
        <v>1E-3</v>
      </c>
      <c r="J38" s="10">
        <v>1E-3</v>
      </c>
      <c r="K38" s="3">
        <v>0.01</v>
      </c>
      <c r="L38" s="29">
        <v>0.01</v>
      </c>
      <c r="M38" s="29"/>
      <c r="N38" s="29"/>
      <c r="O38" s="3">
        <v>0.01</v>
      </c>
      <c r="P38" s="33">
        <v>1E-3</v>
      </c>
      <c r="Q38" s="33"/>
      <c r="R38" s="33"/>
      <c r="S38" s="26"/>
      <c r="T38" s="26"/>
    </row>
    <row r="39" spans="1:20" x14ac:dyDescent="0.25">
      <c r="A39" s="37"/>
      <c r="B39" s="20" t="s">
        <v>80</v>
      </c>
      <c r="C39" s="32">
        <v>20</v>
      </c>
      <c r="D39" s="32"/>
      <c r="E39" s="32"/>
      <c r="F39" s="32"/>
      <c r="G39" s="32"/>
      <c r="H39" s="32"/>
      <c r="I39" s="32">
        <v>8</v>
      </c>
      <c r="J39" s="32"/>
      <c r="K39" s="32"/>
      <c r="L39" s="32"/>
      <c r="M39" s="32"/>
      <c r="N39" s="32"/>
      <c r="O39" s="32"/>
      <c r="P39" s="32">
        <v>20</v>
      </c>
      <c r="Q39" s="32"/>
      <c r="R39" s="32"/>
      <c r="S39" s="28"/>
      <c r="T39" s="28"/>
    </row>
    <row r="40" spans="1:20" x14ac:dyDescent="0.25">
      <c r="A40" s="36" t="s">
        <v>51</v>
      </c>
      <c r="B40" s="19" t="s">
        <v>52</v>
      </c>
      <c r="C40" s="25">
        <v>5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 t="s">
        <v>32</v>
      </c>
      <c r="T40" s="9">
        <v>5</v>
      </c>
    </row>
    <row r="41" spans="1:20" x14ac:dyDescent="0.25">
      <c r="A41" s="37"/>
      <c r="B41" s="20" t="s">
        <v>20</v>
      </c>
      <c r="C41" s="28">
        <v>0.95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8">
        <v>0.95</v>
      </c>
    </row>
    <row r="42" spans="1:20" x14ac:dyDescent="0.25">
      <c r="A42" s="36" t="s">
        <v>74</v>
      </c>
      <c r="B42" s="19" t="s">
        <v>52</v>
      </c>
      <c r="C42" s="25" t="s">
        <v>32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9">
        <v>5</v>
      </c>
      <c r="T42" s="25" t="s">
        <v>32</v>
      </c>
    </row>
    <row r="43" spans="1:20" x14ac:dyDescent="0.25">
      <c r="A43" s="37"/>
      <c r="B43" s="20" t="s">
        <v>20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8">
        <v>0.85</v>
      </c>
      <c r="T43" s="28"/>
    </row>
    <row r="44" spans="1:20" x14ac:dyDescent="0.25">
      <c r="A44" s="36" t="s">
        <v>53</v>
      </c>
      <c r="B44" s="19" t="s">
        <v>54</v>
      </c>
      <c r="C44" s="9">
        <v>0.85</v>
      </c>
      <c r="D44" s="25" t="s">
        <v>32</v>
      </c>
      <c r="E44" s="25" t="s">
        <v>32</v>
      </c>
      <c r="F44" s="9">
        <v>0.85</v>
      </c>
      <c r="G44" s="25" t="s">
        <v>32</v>
      </c>
      <c r="H44" s="25" t="s">
        <v>32</v>
      </c>
      <c r="I44" s="25" t="s">
        <v>32</v>
      </c>
      <c r="J44" s="25" t="s">
        <v>32</v>
      </c>
      <c r="K44" s="9">
        <v>0.85</v>
      </c>
      <c r="L44" s="9">
        <v>0.95</v>
      </c>
      <c r="M44" s="25" t="s">
        <v>32</v>
      </c>
      <c r="N44" s="25" t="s">
        <v>32</v>
      </c>
      <c r="O44" s="9">
        <v>1.1000000000000001</v>
      </c>
      <c r="P44" s="9">
        <v>0.85</v>
      </c>
      <c r="Q44" s="25" t="s">
        <v>32</v>
      </c>
      <c r="R44" s="25" t="s">
        <v>32</v>
      </c>
      <c r="S44" s="9">
        <v>1.2</v>
      </c>
      <c r="T44" s="25" t="s">
        <v>32</v>
      </c>
    </row>
    <row r="45" spans="1:20" x14ac:dyDescent="0.25">
      <c r="A45" s="38"/>
      <c r="B45" s="21" t="s">
        <v>55</v>
      </c>
      <c r="C45" s="3">
        <v>8.5000000000000006E-2</v>
      </c>
      <c r="D45" s="26"/>
      <c r="E45" s="26"/>
      <c r="F45" s="3">
        <v>8.5000000000000006E-2</v>
      </c>
      <c r="G45" s="26"/>
      <c r="H45" s="26"/>
      <c r="I45" s="26"/>
      <c r="J45" s="26"/>
      <c r="K45" s="3">
        <v>8.5000000000000006E-2</v>
      </c>
      <c r="L45" s="3">
        <v>0.11700000000000001</v>
      </c>
      <c r="M45" s="26"/>
      <c r="N45" s="26"/>
      <c r="O45" s="3">
        <v>0.11</v>
      </c>
      <c r="P45" s="3">
        <v>8.5000000000000006E-2</v>
      </c>
      <c r="Q45" s="26"/>
      <c r="R45" s="26"/>
      <c r="S45" s="3">
        <v>0.12</v>
      </c>
      <c r="T45" s="26"/>
    </row>
    <row r="46" spans="1:20" x14ac:dyDescent="0.25">
      <c r="A46" s="37"/>
      <c r="B46" s="20" t="s">
        <v>67</v>
      </c>
      <c r="C46" s="8">
        <v>10</v>
      </c>
      <c r="D46" s="28"/>
      <c r="E46" s="28"/>
      <c r="F46" s="8">
        <v>10</v>
      </c>
      <c r="G46" s="28"/>
      <c r="H46" s="28"/>
      <c r="I46" s="28"/>
      <c r="J46" s="28"/>
      <c r="K46" s="8">
        <v>10</v>
      </c>
      <c r="L46" s="8">
        <v>10</v>
      </c>
      <c r="M46" s="28"/>
      <c r="N46" s="28"/>
      <c r="O46" s="8">
        <v>10</v>
      </c>
      <c r="P46" s="8">
        <v>10</v>
      </c>
      <c r="Q46" s="28"/>
      <c r="R46" s="28"/>
      <c r="S46" s="8">
        <v>10</v>
      </c>
      <c r="T46" s="28"/>
    </row>
    <row r="47" spans="1:20" x14ac:dyDescent="0.25">
      <c r="A47" s="36" t="s">
        <v>56</v>
      </c>
      <c r="B47" s="19" t="s">
        <v>57</v>
      </c>
      <c r="C47" s="25" t="s">
        <v>32</v>
      </c>
      <c r="D47" s="9">
        <v>3</v>
      </c>
      <c r="E47" s="25" t="s">
        <v>32</v>
      </c>
      <c r="F47" s="25" t="s">
        <v>32</v>
      </c>
      <c r="G47" s="9">
        <v>3</v>
      </c>
      <c r="H47" s="25" t="s">
        <v>32</v>
      </c>
      <c r="I47" s="9">
        <v>3</v>
      </c>
      <c r="J47" s="9">
        <v>0.5</v>
      </c>
      <c r="K47" s="25" t="s">
        <v>32</v>
      </c>
      <c r="L47" s="25" t="s">
        <v>32</v>
      </c>
      <c r="M47" s="9">
        <v>2.4</v>
      </c>
      <c r="N47" s="25" t="s">
        <v>32</v>
      </c>
      <c r="O47" s="25" t="s">
        <v>32</v>
      </c>
      <c r="P47" s="25" t="s">
        <v>32</v>
      </c>
      <c r="Q47" s="9">
        <v>2.4</v>
      </c>
      <c r="R47" s="25" t="s">
        <v>32</v>
      </c>
      <c r="S47" s="25" t="s">
        <v>32</v>
      </c>
      <c r="T47" s="9">
        <v>2.4</v>
      </c>
    </row>
    <row r="48" spans="1:20" x14ac:dyDescent="0.25">
      <c r="A48" s="37"/>
      <c r="B48" s="20" t="s">
        <v>58</v>
      </c>
      <c r="C48" s="28"/>
      <c r="D48" s="8">
        <v>1</v>
      </c>
      <c r="E48" s="28"/>
      <c r="F48" s="28"/>
      <c r="G48" s="8">
        <v>1</v>
      </c>
      <c r="H48" s="28"/>
      <c r="I48" s="8">
        <v>1</v>
      </c>
      <c r="J48" s="8">
        <v>1</v>
      </c>
      <c r="K48" s="28"/>
      <c r="L48" s="28"/>
      <c r="M48" s="8">
        <v>1</v>
      </c>
      <c r="N48" s="28"/>
      <c r="O48" s="28"/>
      <c r="P48" s="28"/>
      <c r="Q48" s="8">
        <v>1</v>
      </c>
      <c r="R48" s="28"/>
      <c r="S48" s="28"/>
      <c r="T48" s="8">
        <v>1</v>
      </c>
    </row>
    <row r="49" spans="1:20" x14ac:dyDescent="0.25">
      <c r="A49" s="36" t="s">
        <v>59</v>
      </c>
      <c r="B49" s="19" t="s">
        <v>60</v>
      </c>
      <c r="C49" s="9">
        <v>18</v>
      </c>
      <c r="D49" s="9">
        <v>17</v>
      </c>
      <c r="E49" s="9">
        <v>20</v>
      </c>
      <c r="F49" s="35">
        <v>17</v>
      </c>
      <c r="G49" s="35"/>
      <c r="H49" s="35"/>
      <c r="I49" s="9">
        <v>17</v>
      </c>
      <c r="J49" s="9">
        <v>17</v>
      </c>
      <c r="K49" s="9">
        <v>18</v>
      </c>
      <c r="L49" s="9">
        <v>18</v>
      </c>
      <c r="M49" s="9">
        <v>17</v>
      </c>
      <c r="N49" s="9">
        <v>20</v>
      </c>
      <c r="O49" s="9">
        <v>18</v>
      </c>
      <c r="P49" s="35">
        <v>17</v>
      </c>
      <c r="Q49" s="35"/>
      <c r="R49" s="35"/>
      <c r="S49" s="9">
        <v>18</v>
      </c>
      <c r="T49" s="9">
        <v>17</v>
      </c>
    </row>
    <row r="50" spans="1:20" x14ac:dyDescent="0.25">
      <c r="A50" s="37"/>
      <c r="B50" s="20" t="s">
        <v>20</v>
      </c>
      <c r="C50" s="32">
        <v>0.9</v>
      </c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</sheetData>
  <mergeCells count="165">
    <mergeCell ref="A49:A50"/>
    <mergeCell ref="S40:S41"/>
    <mergeCell ref="P49:R49"/>
    <mergeCell ref="P25:R25"/>
    <mergeCell ref="C23:K23"/>
    <mergeCell ref="P19:R19"/>
    <mergeCell ref="P20:R20"/>
    <mergeCell ref="O47:O48"/>
    <mergeCell ref="P33:R33"/>
    <mergeCell ref="P36:R36"/>
    <mergeCell ref="L47:L48"/>
    <mergeCell ref="L33:N33"/>
    <mergeCell ref="L34:N34"/>
    <mergeCell ref="N47:N48"/>
    <mergeCell ref="N44:N46"/>
    <mergeCell ref="P37:R37"/>
    <mergeCell ref="P38:R38"/>
    <mergeCell ref="C42:R43"/>
    <mergeCell ref="S47:S48"/>
    <mergeCell ref="S31:T39"/>
    <mergeCell ref="Q44:Q46"/>
    <mergeCell ref="R44:R46"/>
    <mergeCell ref="P47:P48"/>
    <mergeCell ref="R47:R48"/>
    <mergeCell ref="P17:R17"/>
    <mergeCell ref="P18:R18"/>
    <mergeCell ref="P15:R15"/>
    <mergeCell ref="P16:R16"/>
    <mergeCell ref="A31:A39"/>
    <mergeCell ref="A40:A41"/>
    <mergeCell ref="A42:A43"/>
    <mergeCell ref="A44:A46"/>
    <mergeCell ref="A47:A48"/>
    <mergeCell ref="D44:D46"/>
    <mergeCell ref="E44:E46"/>
    <mergeCell ref="G44:G46"/>
    <mergeCell ref="H44:H46"/>
    <mergeCell ref="I44:I46"/>
    <mergeCell ref="J44:J46"/>
    <mergeCell ref="M44:M46"/>
    <mergeCell ref="P34:R34"/>
    <mergeCell ref="P35:R35"/>
    <mergeCell ref="I39:O39"/>
    <mergeCell ref="P39:R39"/>
    <mergeCell ref="C21:K21"/>
    <mergeCell ref="C22:K22"/>
    <mergeCell ref="A3:A4"/>
    <mergeCell ref="A5:A6"/>
    <mergeCell ref="A7:A8"/>
    <mergeCell ref="A9:A27"/>
    <mergeCell ref="A28:A30"/>
    <mergeCell ref="S20:T20"/>
    <mergeCell ref="S22:T22"/>
    <mergeCell ref="S23:T23"/>
    <mergeCell ref="S26:T26"/>
    <mergeCell ref="S25:T25"/>
    <mergeCell ref="S29:T29"/>
    <mergeCell ref="S30:T30"/>
    <mergeCell ref="S14:T14"/>
    <mergeCell ref="S15:T15"/>
    <mergeCell ref="S16:T16"/>
    <mergeCell ref="S17:T17"/>
    <mergeCell ref="S18:T18"/>
    <mergeCell ref="S19:T19"/>
    <mergeCell ref="S7:S8"/>
    <mergeCell ref="S21:T21"/>
    <mergeCell ref="S9:T9"/>
    <mergeCell ref="S10:T10"/>
    <mergeCell ref="P27:R27"/>
    <mergeCell ref="P23:R23"/>
    <mergeCell ref="P24:R24"/>
    <mergeCell ref="C50:T50"/>
    <mergeCell ref="L36:N36"/>
    <mergeCell ref="L37:N37"/>
    <mergeCell ref="L38:N38"/>
    <mergeCell ref="C40:R40"/>
    <mergeCell ref="C41:R41"/>
    <mergeCell ref="F49:H49"/>
    <mergeCell ref="C24:K24"/>
    <mergeCell ref="C26:K26"/>
    <mergeCell ref="C27:K27"/>
    <mergeCell ref="C33:E33"/>
    <mergeCell ref="C28:R30"/>
    <mergeCell ref="C25:K25"/>
    <mergeCell ref="T42:T43"/>
    <mergeCell ref="T44:T46"/>
    <mergeCell ref="L19:N19"/>
    <mergeCell ref="L20:N20"/>
    <mergeCell ref="L21:N21"/>
    <mergeCell ref="L22:N22"/>
    <mergeCell ref="L26:N26"/>
    <mergeCell ref="L23:N23"/>
    <mergeCell ref="L24:N24"/>
    <mergeCell ref="L25:N25"/>
    <mergeCell ref="P21:R21"/>
    <mergeCell ref="P22:R22"/>
    <mergeCell ref="P26:R26"/>
    <mergeCell ref="L9:N9"/>
    <mergeCell ref="L10:N10"/>
    <mergeCell ref="L11:N11"/>
    <mergeCell ref="L12:N12"/>
    <mergeCell ref="L13:N13"/>
    <mergeCell ref="T5:T8"/>
    <mergeCell ref="S11:T11"/>
    <mergeCell ref="S12:T12"/>
    <mergeCell ref="S13:T13"/>
    <mergeCell ref="L5:N5"/>
    <mergeCell ref="L6:N6"/>
    <mergeCell ref="L7:N7"/>
    <mergeCell ref="L8:N8"/>
    <mergeCell ref="L14:N14"/>
    <mergeCell ref="L15:N15"/>
    <mergeCell ref="L16:N16"/>
    <mergeCell ref="L17:N17"/>
    <mergeCell ref="C47:C48"/>
    <mergeCell ref="E47:E48"/>
    <mergeCell ref="F47:F48"/>
    <mergeCell ref="H47:H48"/>
    <mergeCell ref="K47:K48"/>
    <mergeCell ref="C39:H39"/>
    <mergeCell ref="F36:H36"/>
    <mergeCell ref="F37:H37"/>
    <mergeCell ref="F38:H38"/>
    <mergeCell ref="C36:E36"/>
    <mergeCell ref="C37:E37"/>
    <mergeCell ref="C38:E38"/>
    <mergeCell ref="C34:E34"/>
    <mergeCell ref="C35:E35"/>
    <mergeCell ref="F33:H33"/>
    <mergeCell ref="F34:H34"/>
    <mergeCell ref="F35:H35"/>
    <mergeCell ref="C31:R31"/>
    <mergeCell ref="C32:R32"/>
    <mergeCell ref="L18:N18"/>
    <mergeCell ref="C15:K15"/>
    <mergeCell ref="C16:K16"/>
    <mergeCell ref="C17:K17"/>
    <mergeCell ref="C18:K18"/>
    <mergeCell ref="C19:K19"/>
    <mergeCell ref="C20:K20"/>
    <mergeCell ref="F9:H9"/>
    <mergeCell ref="F10:H10"/>
    <mergeCell ref="F11:H11"/>
    <mergeCell ref="F12:H12"/>
    <mergeCell ref="F13:H13"/>
    <mergeCell ref="F14:H14"/>
    <mergeCell ref="C9:E9"/>
    <mergeCell ref="C10:E10"/>
    <mergeCell ref="C11:E11"/>
    <mergeCell ref="C12:E12"/>
    <mergeCell ref="C13:E13"/>
    <mergeCell ref="C14:E14"/>
    <mergeCell ref="C1:H1"/>
    <mergeCell ref="I1:K1"/>
    <mergeCell ref="L1:T1"/>
    <mergeCell ref="C5:E5"/>
    <mergeCell ref="C6:E6"/>
    <mergeCell ref="C7:E7"/>
    <mergeCell ref="C3:T3"/>
    <mergeCell ref="C8:E8"/>
    <mergeCell ref="F5:H8"/>
    <mergeCell ref="I5:I8"/>
    <mergeCell ref="P5:R8"/>
    <mergeCell ref="C4:N4"/>
    <mergeCell ref="P4:T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Joy</dc:creator>
  <cp:lastModifiedBy>Zhang, Joy</cp:lastModifiedBy>
  <dcterms:created xsi:type="dcterms:W3CDTF">2025-08-31T00:19:38Z</dcterms:created>
  <dcterms:modified xsi:type="dcterms:W3CDTF">2025-09-17T04:35:03Z</dcterms:modified>
</cp:coreProperties>
</file>