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filterPrivacy="1"/>
  <xr:revisionPtr revIDLastSave="0" documentId="13_ncr:1_{E0F64EC5-BA9A-4F7F-99B7-862D62F987B4}" xr6:coauthVersionLast="45" xr6:coauthVersionMax="45" xr10:uidLastSave="{00000000-0000-0000-0000-000000000000}"/>
  <bookViews>
    <workbookView xWindow="-103" yWindow="-103" windowWidth="22149" windowHeight="12103" xr2:uid="{00000000-000D-0000-FFFF-FFFF00000000}"/>
  </bookViews>
  <sheets>
    <sheet name="Little Ambergris Cay Geochem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29" i="1" l="1"/>
  <c r="C129" i="1"/>
  <c r="D128" i="1"/>
  <c r="C128" i="1"/>
  <c r="D127" i="1"/>
  <c r="C127" i="1"/>
  <c r="D126" i="1"/>
  <c r="C126" i="1"/>
  <c r="D125" i="1"/>
  <c r="C125" i="1"/>
  <c r="D124" i="1"/>
  <c r="C124" i="1"/>
  <c r="D123" i="1"/>
  <c r="C123" i="1"/>
  <c r="D122" i="1"/>
  <c r="C122" i="1"/>
  <c r="D121" i="1"/>
  <c r="C121" i="1"/>
  <c r="D120" i="1"/>
  <c r="C120" i="1"/>
  <c r="D119" i="1"/>
  <c r="C119" i="1"/>
  <c r="D118" i="1"/>
  <c r="C118" i="1"/>
  <c r="D117" i="1"/>
  <c r="C117" i="1"/>
  <c r="D116" i="1"/>
  <c r="C116" i="1"/>
  <c r="D115" i="1"/>
  <c r="C115" i="1"/>
  <c r="D114" i="1"/>
  <c r="C114" i="1"/>
  <c r="D111" i="1"/>
  <c r="D110" i="1"/>
  <c r="D109" i="1"/>
  <c r="D108" i="1"/>
  <c r="D107" i="1"/>
  <c r="D106" i="1"/>
  <c r="D105" i="1"/>
  <c r="D104" i="1"/>
  <c r="D103" i="1"/>
  <c r="D102" i="1"/>
  <c r="D101" i="1"/>
  <c r="D100" i="1"/>
  <c r="D99" i="1"/>
  <c r="D98" i="1"/>
  <c r="D97" i="1"/>
  <c r="C111" i="1"/>
  <c r="C110" i="1"/>
  <c r="C109" i="1"/>
  <c r="C108" i="1"/>
  <c r="C107" i="1"/>
  <c r="C106" i="1"/>
  <c r="C105" i="1"/>
  <c r="C104" i="1"/>
  <c r="C103" i="1"/>
  <c r="C102" i="1"/>
  <c r="C101" i="1"/>
  <c r="C100" i="1"/>
  <c r="C99" i="1"/>
  <c r="C98" i="1"/>
  <c r="C97" i="1"/>
  <c r="C96" i="1"/>
  <c r="D96" i="1"/>
</calcChain>
</file>

<file path=xl/sharedStrings.xml><?xml version="1.0" encoding="utf-8"?>
<sst xmlns="http://schemas.openxmlformats.org/spreadsheetml/2006/main" count="178" uniqueCount="167">
  <si>
    <t>Sample Name</t>
  </si>
  <si>
    <t>DIC</t>
  </si>
  <si>
    <t>Total Alk.</t>
  </si>
  <si>
    <t>pH</t>
  </si>
  <si>
    <t>Sal.</t>
  </si>
  <si>
    <t>T</t>
  </si>
  <si>
    <t>NBS scale</t>
  </si>
  <si>
    <t>mmol/kg</t>
  </si>
  <si>
    <t>°C</t>
  </si>
  <si>
    <t>%</t>
  </si>
  <si>
    <t>‰ V-PDB</t>
  </si>
  <si>
    <r>
      <t>δ</t>
    </r>
    <r>
      <rPr>
        <b/>
        <vertAlign val="superscript"/>
        <sz val="11"/>
        <color theme="1"/>
        <rFont val="Calibri"/>
        <family val="2"/>
      </rPr>
      <t>13</t>
    </r>
    <r>
      <rPr>
        <b/>
        <sz val="11"/>
        <color theme="1"/>
        <rFont val="Calibri"/>
        <family val="2"/>
      </rPr>
      <t>C</t>
    </r>
    <r>
      <rPr>
        <b/>
        <vertAlign val="subscript"/>
        <sz val="11"/>
        <color theme="1"/>
        <rFont val="Calibri"/>
        <family val="2"/>
      </rPr>
      <t>DIC</t>
    </r>
  </si>
  <si>
    <t>Date</t>
  </si>
  <si>
    <t>Lat</t>
  </si>
  <si>
    <t>Long</t>
  </si>
  <si>
    <t>Depth</t>
  </si>
  <si>
    <t>cm</t>
  </si>
  <si>
    <t>Vibracore Pore Fluids</t>
  </si>
  <si>
    <t>°N</t>
  </si>
  <si>
    <t>°W</t>
  </si>
  <si>
    <t>VC03-9</t>
  </si>
  <si>
    <t>VC03-12</t>
  </si>
  <si>
    <t>VC03-15</t>
  </si>
  <si>
    <t>VC03-18</t>
  </si>
  <si>
    <t>VC03-21</t>
  </si>
  <si>
    <t>VC03-24</t>
  </si>
  <si>
    <t>VC03-27</t>
  </si>
  <si>
    <t>VC03-35</t>
  </si>
  <si>
    <t>VC03-40</t>
  </si>
  <si>
    <t>VC03-45</t>
  </si>
  <si>
    <t>VC03-50</t>
  </si>
  <si>
    <t>VC03-60</t>
  </si>
  <si>
    <t>VC03-70</t>
  </si>
  <si>
    <t>VC03-80</t>
  </si>
  <si>
    <t>VC03-90</t>
  </si>
  <si>
    <t>VC03-100</t>
  </si>
  <si>
    <t>VC03-110</t>
  </si>
  <si>
    <t>VC03-120</t>
  </si>
  <si>
    <t>VC03-130</t>
  </si>
  <si>
    <t>VC03-140</t>
  </si>
  <si>
    <t>VC03-150</t>
  </si>
  <si>
    <t>VC03-170</t>
  </si>
  <si>
    <t>VC03-180</t>
  </si>
  <si>
    <t>VC03-200</t>
  </si>
  <si>
    <t>VC03-210</t>
  </si>
  <si>
    <t>VC03-3</t>
  </si>
  <si>
    <t>VC03-6</t>
  </si>
  <si>
    <t>VC03-30</t>
  </si>
  <si>
    <t>VC03-160</t>
  </si>
  <si>
    <t>VC03-190</t>
  </si>
  <si>
    <t>VC03-220</t>
  </si>
  <si>
    <t>Notes</t>
  </si>
  <si>
    <t>stuffing of mangrove leaves above coretop in barrel</t>
  </si>
  <si>
    <t>VC01-03</t>
  </si>
  <si>
    <t>VC01-06</t>
  </si>
  <si>
    <t>VC01-09</t>
  </si>
  <si>
    <t>VC01-12</t>
  </si>
  <si>
    <t>VC01-15</t>
  </si>
  <si>
    <t>VC01-20</t>
  </si>
  <si>
    <t>VC01-30</t>
  </si>
  <si>
    <t>VC01-60</t>
  </si>
  <si>
    <t>VC01-70</t>
  </si>
  <si>
    <t>VC01-100</t>
  </si>
  <si>
    <t>VC01-120</t>
  </si>
  <si>
    <t>VC01-130</t>
  </si>
  <si>
    <t>VC04-015</t>
  </si>
  <si>
    <t>VC04-018</t>
  </si>
  <si>
    <t>VC04-021</t>
  </si>
  <si>
    <t>VC04-024</t>
  </si>
  <si>
    <t>VC04-027</t>
  </si>
  <si>
    <t>Low tide</t>
  </si>
  <si>
    <t>BN1-100L</t>
  </si>
  <si>
    <t>BN1-050L</t>
  </si>
  <si>
    <t>BN1-020L</t>
  </si>
  <si>
    <t>BN2-020L</t>
  </si>
  <si>
    <t>BN2-050L</t>
  </si>
  <si>
    <t>BN2-100L</t>
  </si>
  <si>
    <t>BN3-020L</t>
  </si>
  <si>
    <t>BN3-050L</t>
  </si>
  <si>
    <t>BN3-100L</t>
  </si>
  <si>
    <t>BN4-020L</t>
  </si>
  <si>
    <t>BN4-050L</t>
  </si>
  <si>
    <t>BN4-100L</t>
  </si>
  <si>
    <t>High tide</t>
  </si>
  <si>
    <t>BN1-020H</t>
  </si>
  <si>
    <t>BN1-050H</t>
  </si>
  <si>
    <t>BN1-100H</t>
  </si>
  <si>
    <t>BN2-020H</t>
  </si>
  <si>
    <t>BN2-050H</t>
  </si>
  <si>
    <t>BN2-100H</t>
  </si>
  <si>
    <t>BN3-020H</t>
  </si>
  <si>
    <t>BN3-050H</t>
  </si>
  <si>
    <t>BN3-100H</t>
  </si>
  <si>
    <t>BN4-020H</t>
  </si>
  <si>
    <t>BN4-050H</t>
  </si>
  <si>
    <t>BN4-100H</t>
  </si>
  <si>
    <t>VC01-40</t>
  </si>
  <si>
    <t>VC04-012</t>
  </si>
  <si>
    <t>VC04-035</t>
  </si>
  <si>
    <t>VC04-040</t>
  </si>
  <si>
    <t>VC04-045</t>
  </si>
  <si>
    <t>VC04-050</t>
  </si>
  <si>
    <t>VC04-060</t>
  </si>
  <si>
    <t>VC04-070</t>
  </si>
  <si>
    <t>VC04-080</t>
  </si>
  <si>
    <t>VC04-090</t>
  </si>
  <si>
    <t>VC04-100</t>
  </si>
  <si>
    <t>VC04-110</t>
  </si>
  <si>
    <t>VC04-120</t>
  </si>
  <si>
    <t>VC04-130</t>
  </si>
  <si>
    <t>VC04-140</t>
  </si>
  <si>
    <t>VC04-150</t>
  </si>
  <si>
    <t>VC04-160</t>
  </si>
  <si>
    <t>VC04-170</t>
  </si>
  <si>
    <t>VC04-180</t>
  </si>
  <si>
    <t>VC04-190</t>
  </si>
  <si>
    <t>VC04-200</t>
  </si>
  <si>
    <t>VC04-210</t>
  </si>
  <si>
    <t>VC04-230</t>
  </si>
  <si>
    <t>VC04-009</t>
  </si>
  <si>
    <t>VC04-003</t>
  </si>
  <si>
    <t>VC04-006</t>
  </si>
  <si>
    <t>stuffing of algae above coretop</t>
  </si>
  <si>
    <t>BN1-surface</t>
  </si>
  <si>
    <t>BN2-surface</t>
  </si>
  <si>
    <t>BN4-surface</t>
  </si>
  <si>
    <t>BN3-surface</t>
  </si>
  <si>
    <r>
      <t>Ω</t>
    </r>
    <r>
      <rPr>
        <b/>
        <vertAlign val="subscript"/>
        <sz val="11"/>
        <color theme="1"/>
        <rFont val="Calibri"/>
        <family val="2"/>
      </rPr>
      <t>Calcite</t>
    </r>
  </si>
  <si>
    <r>
      <t>Ω</t>
    </r>
    <r>
      <rPr>
        <b/>
        <vertAlign val="subscript"/>
        <sz val="11"/>
        <color theme="1"/>
        <rFont val="Calibri"/>
        <family val="2"/>
      </rPr>
      <t>Aragonite</t>
    </r>
  </si>
  <si>
    <t>|---Measured at Caltech---|</t>
  </si>
  <si>
    <t>carbonate system calculated using T=33°C, S=45ppt</t>
  </si>
  <si>
    <t>VC01-110</t>
  </si>
  <si>
    <r>
      <t>DIC may have leaked: reported value of 1.54mmol/kg, -2.22</t>
    </r>
    <r>
      <rPr>
        <sz val="11"/>
        <color theme="1"/>
        <rFont val="Calibri"/>
        <family val="2"/>
      </rPr>
      <t>‰</t>
    </r>
  </si>
  <si>
    <t>|---Calculated---|</t>
  </si>
  <si>
    <t>carbonate system calculated using T=29°C, S=38ppt if not measured</t>
  </si>
  <si>
    <t>carbonate system calculated using T=33°C, S=44ppt if not measured</t>
  </si>
  <si>
    <t>mM</t>
  </si>
  <si>
    <t>uM</t>
  </si>
  <si>
    <r>
      <t>[SO</t>
    </r>
    <r>
      <rPr>
        <b/>
        <vertAlign val="subscript"/>
        <sz val="11"/>
        <color theme="1"/>
        <rFont val="Calibri"/>
        <family val="2"/>
        <scheme val="minor"/>
      </rPr>
      <t>4</t>
    </r>
    <r>
      <rPr>
        <b/>
        <vertAlign val="superscript"/>
        <sz val="11"/>
        <color theme="1"/>
        <rFont val="Calibri"/>
        <family val="2"/>
        <scheme val="minor"/>
      </rPr>
      <t>2-</t>
    </r>
    <r>
      <rPr>
        <b/>
        <sz val="11"/>
        <color theme="1"/>
        <rFont val="Calibri"/>
        <family val="2"/>
        <scheme val="minor"/>
      </rPr>
      <t>]</t>
    </r>
  </si>
  <si>
    <r>
      <t>[H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S]</t>
    </r>
  </si>
  <si>
    <r>
      <t>[Cl</t>
    </r>
    <r>
      <rPr>
        <b/>
        <vertAlign val="superscript"/>
        <sz val="11"/>
        <color theme="1"/>
        <rFont val="Calibri"/>
        <family val="2"/>
      </rPr>
      <t>-</t>
    </r>
    <r>
      <rPr>
        <b/>
        <sz val="11"/>
        <color theme="1"/>
        <rFont val="Calibri"/>
        <family val="2"/>
      </rPr>
      <t>]</t>
    </r>
  </si>
  <si>
    <t>mg/L</t>
  </si>
  <si>
    <t>|---Measured in field---|</t>
  </si>
  <si>
    <t>meq/kg</t>
  </si>
  <si>
    <t>exposed at low tide</t>
  </si>
  <si>
    <t xml:space="preserve"> </t>
  </si>
  <si>
    <t>CP_SFC_0</t>
  </si>
  <si>
    <t>CP20</t>
  </si>
  <si>
    <t>CP40</t>
  </si>
  <si>
    <t>CP60</t>
  </si>
  <si>
    <t>CP80</t>
  </si>
  <si>
    <t>CP100</t>
  </si>
  <si>
    <t>CP140</t>
  </si>
  <si>
    <r>
      <t>δ</t>
    </r>
    <r>
      <rPr>
        <b/>
        <vertAlign val="superscript"/>
        <sz val="11"/>
        <color theme="1"/>
        <rFont val="Calibri"/>
        <family val="2"/>
      </rPr>
      <t>13</t>
    </r>
    <r>
      <rPr>
        <b/>
        <sz val="11"/>
        <color theme="1"/>
        <rFont val="Calibri"/>
        <family val="2"/>
      </rPr>
      <t>C</t>
    </r>
    <r>
      <rPr>
        <b/>
        <vertAlign val="subscript"/>
        <sz val="11"/>
        <color theme="1"/>
        <rFont val="Calibri"/>
        <family val="2"/>
      </rPr>
      <t>bulk sed</t>
    </r>
  </si>
  <si>
    <r>
      <t>δ</t>
    </r>
    <r>
      <rPr>
        <b/>
        <vertAlign val="superscript"/>
        <sz val="11"/>
        <color theme="1"/>
        <rFont val="Calibri"/>
        <family val="2"/>
      </rPr>
      <t>18</t>
    </r>
    <r>
      <rPr>
        <b/>
        <sz val="11"/>
        <color theme="1"/>
        <rFont val="Calibri"/>
        <family val="2"/>
      </rPr>
      <t>O</t>
    </r>
    <r>
      <rPr>
        <b/>
        <vertAlign val="subscript"/>
        <sz val="11"/>
        <color theme="1"/>
        <rFont val="Calibri"/>
        <family val="2"/>
      </rPr>
      <t>bulk sed</t>
    </r>
  </si>
  <si>
    <r>
      <t>δ</t>
    </r>
    <r>
      <rPr>
        <b/>
        <vertAlign val="superscript"/>
        <sz val="11"/>
        <color theme="1"/>
        <rFont val="Calibri"/>
        <family val="2"/>
      </rPr>
      <t>13</t>
    </r>
    <r>
      <rPr>
        <b/>
        <sz val="11"/>
        <color theme="1"/>
        <rFont val="Calibri"/>
        <family val="2"/>
      </rPr>
      <t>C</t>
    </r>
    <r>
      <rPr>
        <b/>
        <vertAlign val="subscript"/>
        <sz val="11"/>
        <color theme="1"/>
        <rFont val="Calibri"/>
        <family val="2"/>
      </rPr>
      <t>ooid</t>
    </r>
  </si>
  <si>
    <r>
      <t>δ</t>
    </r>
    <r>
      <rPr>
        <b/>
        <vertAlign val="superscript"/>
        <sz val="11"/>
        <color theme="1"/>
        <rFont val="Calibri"/>
        <family val="2"/>
      </rPr>
      <t>18</t>
    </r>
    <r>
      <rPr>
        <b/>
        <sz val="11"/>
        <color theme="1"/>
        <rFont val="Calibri"/>
        <family val="2"/>
      </rPr>
      <t>O</t>
    </r>
    <r>
      <rPr>
        <b/>
        <vertAlign val="subscript"/>
        <sz val="11"/>
        <color theme="1"/>
        <rFont val="Calibri"/>
        <family val="2"/>
      </rPr>
      <t>ooid</t>
    </r>
  </si>
  <si>
    <t>VC01-140</t>
  </si>
  <si>
    <t>VC01-80</t>
  </si>
  <si>
    <t>VC03-20</t>
  </si>
  <si>
    <t>VC04-30</t>
  </si>
  <si>
    <t>Pond limnology</t>
  </si>
  <si>
    <t>Tidal bay groundwaters</t>
  </si>
  <si>
    <t>|---------------------------Measured at Johns Hopkins------------------------------|</t>
  </si>
  <si>
    <t>VC-03: Polygonal mats at edge of mangroves/crusty bay</t>
  </si>
  <si>
    <t>VC-04: muddy subtidal algal patch behind sand bar</t>
  </si>
  <si>
    <t>VC-01: Supratidal polygonal mats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</si>
</sst>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"/>
  </numFmts>
  <fonts count="1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vertAlign val="superscript"/>
      <sz val="11"/>
      <color theme="1"/>
      <name val="Calibri"/>
      <family val="2"/>
    </font>
    <font>
      <b/>
      <vertAlign val="subscript"/>
      <sz val="11"/>
      <color theme="1"/>
      <name val="Calibri"/>
      <family val="2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Geneva"/>
    </font>
    <font>
      <sz val="10"/>
      <name val="Verdana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1" fillId="0" borderId="0"/>
    <xf numFmtId="0" fontId="12" fillId="0" borderId="0"/>
    <xf numFmtId="3" fontId="13" fillId="0" borderId="0" applyFont="0" applyFill="0" applyBorder="0" applyAlignment="0" applyProtection="0"/>
  </cellStyleXfs>
  <cellXfs count="48">
    <xf numFmtId="0" fontId="0" fillId="0" borderId="0" xfId="0"/>
    <xf numFmtId="0" fontId="1" fillId="0" borderId="0" xfId="0" applyFont="1"/>
    <xf numFmtId="0" fontId="3" fillId="0" borderId="0" xfId="0" applyFont="1"/>
    <xf numFmtId="0" fontId="7" fillId="0" borderId="0" xfId="0" applyFont="1"/>
    <xf numFmtId="2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6" fillId="2" borderId="0" xfId="0" applyFont="1" applyFill="1"/>
    <xf numFmtId="0" fontId="0" fillId="2" borderId="0" xfId="0" applyFill="1" applyAlignment="1">
      <alignment horizontal="center"/>
    </xf>
    <xf numFmtId="0" fontId="0" fillId="2" borderId="0" xfId="0" applyFill="1"/>
    <xf numFmtId="0" fontId="6" fillId="2" borderId="0" xfId="0" applyFont="1" applyFill="1" applyAlignment="1">
      <alignment horizontal="left"/>
    </xf>
    <xf numFmtId="2" fontId="1" fillId="0" borderId="0" xfId="0" applyNumberFormat="1" applyFont="1" applyAlignment="1">
      <alignment horizontal="center"/>
    </xf>
    <xf numFmtId="2" fontId="0" fillId="2" borderId="0" xfId="0" applyNumberFormat="1" applyFill="1" applyAlignment="1">
      <alignment horizontal="center"/>
    </xf>
    <xf numFmtId="165" fontId="1" fillId="0" borderId="0" xfId="0" applyNumberFormat="1" applyFont="1" applyAlignment="1">
      <alignment horizontal="center"/>
    </xf>
    <xf numFmtId="165" fontId="0" fillId="0" borderId="0" xfId="0" applyNumberFormat="1" applyAlignment="1">
      <alignment horizontal="center"/>
    </xf>
    <xf numFmtId="165" fontId="0" fillId="2" borderId="0" xfId="0" applyNumberFormat="1" applyFill="1" applyAlignment="1">
      <alignment horizontal="center"/>
    </xf>
    <xf numFmtId="18" fontId="0" fillId="0" borderId="0" xfId="0" applyNumberFormat="1"/>
    <xf numFmtId="0" fontId="0" fillId="0" borderId="0" xfId="0" applyFont="1" applyAlignment="1">
      <alignment horizontal="right"/>
    </xf>
    <xf numFmtId="0" fontId="0" fillId="0" borderId="0" xfId="0" applyFont="1"/>
    <xf numFmtId="165" fontId="3" fillId="0" borderId="0" xfId="0" applyNumberFormat="1" applyFont="1" applyAlignment="1">
      <alignment horizontal="center"/>
    </xf>
    <xf numFmtId="165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165" fontId="3" fillId="0" borderId="0" xfId="0" applyNumberFormat="1" applyFont="1" applyAlignment="1">
      <alignment horizontal="center"/>
    </xf>
    <xf numFmtId="165" fontId="2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164" fontId="0" fillId="2" borderId="0" xfId="0" applyNumberFormat="1" applyFill="1" applyAlignment="1">
      <alignment horizontal="center"/>
    </xf>
    <xf numFmtId="165" fontId="0" fillId="0" borderId="0" xfId="0" applyNumberFormat="1" applyFont="1" applyAlignment="1">
      <alignment horizontal="center"/>
    </xf>
    <xf numFmtId="165" fontId="0" fillId="2" borderId="0" xfId="0" applyNumberFormat="1" applyFont="1" applyFill="1" applyAlignment="1">
      <alignment horizontal="center"/>
    </xf>
    <xf numFmtId="2" fontId="0" fillId="0" borderId="0" xfId="0" applyNumberFormat="1" applyFont="1" applyAlignment="1">
      <alignment horizontal="center"/>
    </xf>
    <xf numFmtId="2" fontId="8" fillId="0" borderId="0" xfId="0" applyNumberFormat="1" applyFont="1" applyAlignment="1">
      <alignment horizontal="center"/>
    </xf>
    <xf numFmtId="2" fontId="14" fillId="0" borderId="0" xfId="0" applyNumberFormat="1" applyFon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165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2" fontId="15" fillId="0" borderId="0" xfId="0" applyNumberFormat="1" applyFont="1" applyAlignment="1">
      <alignment horizontal="center"/>
    </xf>
    <xf numFmtId="0" fontId="0" fillId="0" borderId="0" xfId="0" applyFill="1"/>
    <xf numFmtId="2" fontId="0" fillId="0" borderId="0" xfId="0" applyNumberFormat="1" applyFill="1"/>
    <xf numFmtId="0" fontId="0" fillId="0" borderId="0" xfId="0" applyAlignment="1">
      <alignment horizontal="center"/>
    </xf>
  </cellXfs>
  <cellStyles count="4">
    <cellStyle name="Comma0" xfId="3" xr:uid="{111E5FB1-D340-43D0-AC68-2CA06B02AFE2}"/>
    <cellStyle name="Normal" xfId="0" builtinId="0"/>
    <cellStyle name="Normal 2" xfId="1" xr:uid="{0C31B808-363C-46C3-B2FE-AF9A65820D3A}"/>
    <cellStyle name="Normal 3" xfId="2" xr:uid="{90DD3A76-6279-4C00-A88B-D4B2CAF16D37}"/>
  </cellStyles>
  <dxfs count="0"/>
  <tableStyles count="0" defaultTableStyle="TableStyleMedium2" defaultPivotStyle="PivotStyleLight16"/>
  <colors>
    <mruColors>
      <color rgb="FFD1D1D1"/>
      <color rgb="FFC6C6C6"/>
      <color rgb="FFB1B1B1"/>
      <color rgb="FF9D9D9D"/>
      <color rgb="FFD8D8D8"/>
      <color rgb="FF8C8C8C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51"/>
  <sheetViews>
    <sheetView tabSelected="1" zoomScale="99" zoomScaleNormal="99" workbookViewId="0"/>
  </sheetViews>
  <sheetFormatPr defaultRowHeight="14.6"/>
  <cols>
    <col min="1" max="1" width="22.61328125" customWidth="1"/>
    <col min="2" max="2" width="10" style="5" customWidth="1"/>
    <col min="3" max="4" width="9.15234375" style="28" customWidth="1"/>
    <col min="5" max="5" width="6.3828125" style="5" bestFit="1" customWidth="1"/>
    <col min="6" max="6" width="9.15234375" style="5"/>
    <col min="7" max="7" width="9.15234375" style="19"/>
    <col min="8" max="8" width="9.15234375" style="5"/>
    <col min="9" max="9" width="9" style="11" bestFit="1" customWidth="1"/>
    <col min="10" max="10" width="9.15234375" style="5"/>
    <col min="11" max="11" width="9.23046875" style="5" bestFit="1" customWidth="1"/>
    <col min="12" max="13" width="9.23046875" style="19" customWidth="1"/>
    <col min="14" max="14" width="9.23046875" style="29" customWidth="1"/>
    <col min="15" max="15" width="8.84375" style="27" bestFit="1" customWidth="1"/>
    <col min="16" max="16" width="9.23046875" style="27" bestFit="1" customWidth="1"/>
    <col min="17" max="17" width="8.921875" style="43" bestFit="1" customWidth="1"/>
    <col min="18" max="18" width="9.23046875" style="43" bestFit="1"/>
    <col min="19" max="20" width="8.84375" style="43"/>
    <col min="21" max="21" width="9.23046875" customWidth="1"/>
    <col min="23" max="16384" width="9.23046875" style="45"/>
  </cols>
  <sheetData>
    <row r="1" spans="1:22" ht="17.600000000000001">
      <c r="A1" s="1" t="s">
        <v>0</v>
      </c>
      <c r="B1" s="7" t="s">
        <v>12</v>
      </c>
      <c r="C1" s="32" t="s">
        <v>13</v>
      </c>
      <c r="D1" s="32" t="s">
        <v>14</v>
      </c>
      <c r="E1" s="7" t="s">
        <v>15</v>
      </c>
      <c r="F1" s="7" t="s">
        <v>3</v>
      </c>
      <c r="G1" s="18" t="s">
        <v>4</v>
      </c>
      <c r="H1" s="7" t="s">
        <v>5</v>
      </c>
      <c r="I1" s="16" t="s">
        <v>1</v>
      </c>
      <c r="J1" s="7" t="s">
        <v>2</v>
      </c>
      <c r="K1" s="8" t="s">
        <v>11</v>
      </c>
      <c r="L1" s="24" t="s">
        <v>128</v>
      </c>
      <c r="M1" s="24" t="s">
        <v>127</v>
      </c>
      <c r="N1" s="30" t="s">
        <v>140</v>
      </c>
      <c r="O1" s="7" t="s">
        <v>138</v>
      </c>
      <c r="P1" s="7" t="s">
        <v>139</v>
      </c>
      <c r="Q1" s="8" t="s">
        <v>153</v>
      </c>
      <c r="R1" s="8" t="s">
        <v>154</v>
      </c>
      <c r="S1" s="8" t="s">
        <v>155</v>
      </c>
      <c r="T1" s="8" t="s">
        <v>156</v>
      </c>
      <c r="U1" s="2" t="s">
        <v>51</v>
      </c>
    </row>
    <row r="2" spans="1:22">
      <c r="C2" s="33" t="s">
        <v>18</v>
      </c>
      <c r="D2" s="33" t="s">
        <v>19</v>
      </c>
      <c r="E2" s="5" t="s">
        <v>16</v>
      </c>
      <c r="F2" s="5" t="s">
        <v>6</v>
      </c>
      <c r="G2" s="19" t="s">
        <v>9</v>
      </c>
      <c r="H2" s="9" t="s">
        <v>8</v>
      </c>
      <c r="I2" s="11" t="s">
        <v>7</v>
      </c>
      <c r="J2" s="5" t="s">
        <v>143</v>
      </c>
      <c r="K2" s="9" t="s">
        <v>10</v>
      </c>
      <c r="L2" s="25"/>
      <c r="M2" s="25"/>
      <c r="N2" s="31" t="s">
        <v>141</v>
      </c>
      <c r="O2" s="27" t="s">
        <v>136</v>
      </c>
      <c r="P2" s="27" t="s">
        <v>137</v>
      </c>
      <c r="Q2" s="9" t="s">
        <v>10</v>
      </c>
      <c r="R2" s="9" t="s">
        <v>10</v>
      </c>
      <c r="S2" s="9" t="s">
        <v>10</v>
      </c>
      <c r="T2" s="9" t="s">
        <v>10</v>
      </c>
    </row>
    <row r="3" spans="1:22">
      <c r="F3" s="47" t="s">
        <v>142</v>
      </c>
      <c r="G3" s="47"/>
      <c r="H3" s="47"/>
      <c r="I3" s="47" t="s">
        <v>129</v>
      </c>
      <c r="J3" s="47"/>
      <c r="K3" s="47"/>
      <c r="L3" s="47" t="s">
        <v>133</v>
      </c>
      <c r="M3" s="47"/>
      <c r="N3" s="47" t="s">
        <v>163</v>
      </c>
      <c r="O3" s="47"/>
      <c r="P3" s="47"/>
      <c r="Q3" s="47"/>
      <c r="R3" s="47"/>
      <c r="S3" s="47"/>
      <c r="T3" s="47"/>
    </row>
    <row r="4" spans="1:22">
      <c r="I4" s="5"/>
      <c r="N4" s="35"/>
    </row>
    <row r="5" spans="1:22">
      <c r="A5" s="12" t="s">
        <v>17</v>
      </c>
      <c r="B5" s="13"/>
      <c r="C5" s="34"/>
      <c r="D5" s="34"/>
      <c r="E5" s="13"/>
      <c r="F5" s="13"/>
      <c r="G5" s="20"/>
      <c r="H5" s="13"/>
      <c r="I5" s="17"/>
      <c r="J5" s="13"/>
      <c r="K5" s="13"/>
      <c r="L5" s="20"/>
      <c r="M5" s="20"/>
      <c r="N5" s="36"/>
      <c r="O5" s="13"/>
      <c r="P5" s="13"/>
      <c r="Q5" s="13"/>
      <c r="R5" s="13"/>
      <c r="S5" s="13"/>
      <c r="T5" s="13"/>
      <c r="U5" s="14"/>
      <c r="V5" s="14"/>
    </row>
    <row r="6" spans="1:22">
      <c r="N6" s="35"/>
    </row>
    <row r="7" spans="1:22">
      <c r="A7" s="3" t="s">
        <v>166</v>
      </c>
      <c r="L7" s="29"/>
      <c r="M7" s="29"/>
      <c r="N7" s="35"/>
    </row>
    <row r="8" spans="1:22">
      <c r="A8" s="6" t="s">
        <v>53</v>
      </c>
      <c r="B8" s="10">
        <v>42950</v>
      </c>
      <c r="C8" s="28">
        <v>21.288683333333335</v>
      </c>
      <c r="D8" s="28">
        <v>-71.696666666666673</v>
      </c>
      <c r="E8" s="5">
        <v>3</v>
      </c>
      <c r="L8" s="29"/>
      <c r="M8" s="29"/>
      <c r="N8" s="35"/>
      <c r="O8" s="19"/>
      <c r="P8" s="19"/>
      <c r="U8" t="s">
        <v>52</v>
      </c>
    </row>
    <row r="9" spans="1:22">
      <c r="A9" s="6" t="s">
        <v>54</v>
      </c>
      <c r="B9" s="10">
        <v>42950</v>
      </c>
      <c r="C9" s="28">
        <v>21.288683333333335</v>
      </c>
      <c r="D9" s="28">
        <v>-71.696666666666673</v>
      </c>
      <c r="E9" s="5">
        <v>6</v>
      </c>
      <c r="I9" s="11">
        <v>2.5267988164698028</v>
      </c>
      <c r="J9" s="11">
        <v>2.9589903463213387</v>
      </c>
      <c r="K9" s="11">
        <v>-2.2460721607937377</v>
      </c>
      <c r="L9" s="29">
        <v>4.6846558145574697</v>
      </c>
      <c r="M9" s="29">
        <v>6.9060709254838804</v>
      </c>
      <c r="N9" s="35">
        <v>42409.638802928574</v>
      </c>
      <c r="O9" s="19">
        <v>59.994815124061489</v>
      </c>
      <c r="P9" s="19"/>
      <c r="Q9" s="11"/>
      <c r="U9" s="23" t="s">
        <v>130</v>
      </c>
    </row>
    <row r="10" spans="1:22">
      <c r="A10" s="6" t="s">
        <v>55</v>
      </c>
      <c r="B10" s="10">
        <v>42950</v>
      </c>
      <c r="C10" s="28">
        <v>21.288683333333335</v>
      </c>
      <c r="D10" s="28">
        <v>-71.696666666666673</v>
      </c>
      <c r="E10" s="5">
        <v>9</v>
      </c>
      <c r="I10" s="11">
        <v>2.3517268357626402</v>
      </c>
      <c r="J10" s="11">
        <v>2.8812311827351902</v>
      </c>
      <c r="K10" s="11">
        <v>-2.0046007493809457</v>
      </c>
      <c r="L10" s="29">
        <v>5.5733177045321396</v>
      </c>
      <c r="M10" s="29">
        <v>8.2161270499634007</v>
      </c>
      <c r="N10" s="35">
        <v>44313.731201572024</v>
      </c>
      <c r="O10" s="19">
        <v>64.218773860036663</v>
      </c>
      <c r="P10" s="19" t="s">
        <v>145</v>
      </c>
      <c r="Q10" s="11"/>
    </row>
    <row r="11" spans="1:22">
      <c r="A11" s="6" t="s">
        <v>56</v>
      </c>
      <c r="B11" s="10">
        <v>42950</v>
      </c>
      <c r="C11" s="28">
        <v>21.288683333333335</v>
      </c>
      <c r="D11" s="28">
        <v>-71.696666666666673</v>
      </c>
      <c r="E11" s="5">
        <v>12</v>
      </c>
      <c r="I11" s="11">
        <v>2.5109949484208958</v>
      </c>
      <c r="J11" s="11">
        <v>2.68031572305184</v>
      </c>
      <c r="K11" s="11">
        <v>-1.8075672396361391</v>
      </c>
      <c r="L11" s="29">
        <v>2.1241431013656502</v>
      </c>
      <c r="M11" s="29">
        <v>3.1313896889336799</v>
      </c>
      <c r="N11" s="35">
        <v>39921.006867603035</v>
      </c>
      <c r="O11" s="19">
        <v>56.459315333159374</v>
      </c>
      <c r="P11" s="19"/>
    </row>
    <row r="12" spans="1:22">
      <c r="A12" s="6" t="s">
        <v>57</v>
      </c>
      <c r="B12" s="10">
        <v>42950</v>
      </c>
      <c r="C12" s="28">
        <v>21.288683333333335</v>
      </c>
      <c r="D12" s="28">
        <v>-71.696666666666673</v>
      </c>
      <c r="E12" s="5">
        <v>15</v>
      </c>
      <c r="I12" s="11">
        <v>2.2970471103329517</v>
      </c>
      <c r="J12" s="11">
        <v>2.7696438446311999</v>
      </c>
      <c r="K12" s="11">
        <v>-2.029309892108544</v>
      </c>
      <c r="L12" s="29">
        <v>4.9443401439721004</v>
      </c>
      <c r="M12" s="29">
        <v>7.2888948656335897</v>
      </c>
      <c r="N12" s="35">
        <v>38780.404465736356</v>
      </c>
      <c r="O12" s="19">
        <v>58.677995581704309</v>
      </c>
      <c r="P12" s="19"/>
      <c r="S12" s="11"/>
      <c r="T12" s="11"/>
    </row>
    <row r="13" spans="1:22">
      <c r="A13" s="6" t="s">
        <v>58</v>
      </c>
      <c r="B13" s="10">
        <v>42950</v>
      </c>
      <c r="C13" s="28">
        <v>21.288683333333335</v>
      </c>
      <c r="D13" s="28">
        <v>-71.696666666666673</v>
      </c>
      <c r="E13" s="5">
        <v>20</v>
      </c>
      <c r="I13" s="11">
        <v>2.4082721298644056</v>
      </c>
      <c r="J13" s="11">
        <v>2.9072146158778405</v>
      </c>
      <c r="K13" s="11">
        <v>-1.8472397521679362</v>
      </c>
      <c r="L13" s="29">
        <v>5.2969170920338202</v>
      </c>
      <c r="M13" s="29">
        <v>7.8086601389837504</v>
      </c>
      <c r="N13" s="35">
        <v>41045.687100202551</v>
      </c>
      <c r="O13" s="19">
        <v>57.073854565654656</v>
      </c>
      <c r="P13" s="19"/>
      <c r="Q13" s="11">
        <v>4.9286141266350878</v>
      </c>
      <c r="R13" s="11">
        <v>-0.350476432757304</v>
      </c>
    </row>
    <row r="14" spans="1:22">
      <c r="A14" s="6" t="s">
        <v>59</v>
      </c>
      <c r="B14" s="10">
        <v>42950</v>
      </c>
      <c r="C14" s="28">
        <v>21.288683333333335</v>
      </c>
      <c r="D14" s="28">
        <v>-71.696666666666673</v>
      </c>
      <c r="E14" s="5">
        <v>30</v>
      </c>
      <c r="I14" s="11">
        <v>2.4363851676311699</v>
      </c>
      <c r="J14" s="11">
        <v>2.8659314413124384</v>
      </c>
      <c r="K14" s="11">
        <v>-1.2851284092061608</v>
      </c>
      <c r="L14" s="29">
        <v>4.5991173251213198</v>
      </c>
      <c r="M14" s="29">
        <v>6.7799709731524498</v>
      </c>
      <c r="N14" s="35">
        <v>40595.886635951028</v>
      </c>
      <c r="O14" s="19">
        <v>54.449147817131326</v>
      </c>
      <c r="P14" s="19"/>
    </row>
    <row r="15" spans="1:22">
      <c r="A15" s="6" t="s">
        <v>96</v>
      </c>
      <c r="B15" s="10">
        <v>42950</v>
      </c>
      <c r="C15" s="28">
        <v>21.288683333333335</v>
      </c>
      <c r="D15" s="28">
        <v>-71.696666666666673</v>
      </c>
      <c r="E15" s="5">
        <v>40</v>
      </c>
      <c r="I15" s="11">
        <v>2.9820927731558808</v>
      </c>
      <c r="K15" s="11">
        <v>0.46316395352956297</v>
      </c>
      <c r="L15" s="29"/>
      <c r="M15" s="29"/>
      <c r="N15" s="35"/>
      <c r="O15" s="19"/>
      <c r="P15" s="19"/>
      <c r="Q15" s="44">
        <v>4.9955819823051444</v>
      </c>
      <c r="R15" s="44">
        <v>-0.28881396462698872</v>
      </c>
      <c r="S15" s="44">
        <v>4.9991478888813763</v>
      </c>
      <c r="T15" s="44">
        <v>-0.65284612914630635</v>
      </c>
    </row>
    <row r="16" spans="1:22">
      <c r="A16" s="6" t="s">
        <v>60</v>
      </c>
      <c r="B16" s="10">
        <v>42950</v>
      </c>
      <c r="C16" s="28">
        <v>21.288683333333335</v>
      </c>
      <c r="D16" s="28">
        <v>-71.696666666666673</v>
      </c>
      <c r="E16" s="5">
        <v>60</v>
      </c>
      <c r="I16" s="11">
        <v>2.6676342339240167</v>
      </c>
      <c r="K16" s="11">
        <v>1.3713718132511377E-2</v>
      </c>
      <c r="L16" s="29"/>
      <c r="M16" s="29"/>
      <c r="N16" s="35"/>
      <c r="O16" s="19"/>
      <c r="P16" s="19"/>
      <c r="Q16" s="39">
        <v>5.0391614612535394</v>
      </c>
      <c r="R16" s="39">
        <v>-0.26203857304082356</v>
      </c>
    </row>
    <row r="17" spans="1:26">
      <c r="A17" s="6" t="s">
        <v>61</v>
      </c>
      <c r="B17" s="10">
        <v>42950</v>
      </c>
      <c r="C17" s="28">
        <v>21.288683333333335</v>
      </c>
      <c r="D17" s="28">
        <v>-71.696666666666673</v>
      </c>
      <c r="E17" s="5">
        <v>70</v>
      </c>
      <c r="I17" s="11">
        <v>2.4955962699952563</v>
      </c>
      <c r="J17" s="11">
        <v>2.8462095536876251</v>
      </c>
      <c r="K17" s="11">
        <v>-0.33668226283380848</v>
      </c>
      <c r="L17" s="29">
        <v>3.8348037031509499</v>
      </c>
      <c r="M17" s="29">
        <v>5.6532277733130298</v>
      </c>
      <c r="N17" s="35">
        <v>37768.07341505454</v>
      </c>
      <c r="O17" s="19">
        <v>64.899982353610042</v>
      </c>
      <c r="P17" s="19"/>
    </row>
    <row r="18" spans="1:26">
      <c r="A18" s="6" t="s">
        <v>158</v>
      </c>
      <c r="B18" s="40">
        <v>42950</v>
      </c>
      <c r="C18" s="28">
        <v>21.288683333333335</v>
      </c>
      <c r="D18" s="28">
        <v>-71.696666666666673</v>
      </c>
      <c r="E18" s="43">
        <v>80</v>
      </c>
      <c r="F18" s="43"/>
      <c r="G18" s="42"/>
      <c r="H18" s="43"/>
      <c r="J18" s="11"/>
      <c r="K18" s="11"/>
      <c r="L18" s="42"/>
      <c r="M18" s="42"/>
      <c r="N18" s="35"/>
      <c r="O18" s="42"/>
      <c r="P18" s="42"/>
      <c r="Q18" s="39">
        <v>4.943929436794666</v>
      </c>
      <c r="R18" s="39">
        <v>-0.49773567640657779</v>
      </c>
      <c r="S18" s="44">
        <v>5.04697420862027</v>
      </c>
      <c r="T18" s="44">
        <v>-0.41244726612660826</v>
      </c>
      <c r="U18" s="41"/>
      <c r="V18" s="41"/>
    </row>
    <row r="19" spans="1:26">
      <c r="A19" s="6" t="s">
        <v>62</v>
      </c>
      <c r="B19" s="10">
        <v>42950</v>
      </c>
      <c r="C19" s="28">
        <v>21.288683333333335</v>
      </c>
      <c r="D19" s="28">
        <v>-71.696666666666673</v>
      </c>
      <c r="E19" s="5">
        <v>100</v>
      </c>
      <c r="I19" s="11">
        <v>2.5623127133101766</v>
      </c>
      <c r="J19" s="11">
        <v>2.7987677182836634</v>
      </c>
      <c r="K19" s="11">
        <v>-2.8485268038537404E-2</v>
      </c>
      <c r="L19" s="29">
        <v>2.7584304693444701</v>
      </c>
      <c r="M19" s="29">
        <v>4.0664495361882196</v>
      </c>
      <c r="N19" s="35">
        <v>46674.405863102256</v>
      </c>
      <c r="O19" s="19">
        <v>55.773292511816969</v>
      </c>
      <c r="P19" s="19"/>
      <c r="Q19" s="39">
        <v>5.0876008406605786</v>
      </c>
      <c r="R19" s="39">
        <v>-0.42581268077019951</v>
      </c>
      <c r="S19" s="44">
        <v>5.1187669811909586</v>
      </c>
      <c r="T19" s="44">
        <v>-0.47084103055685772</v>
      </c>
    </row>
    <row r="20" spans="1:26">
      <c r="A20" s="6" t="s">
        <v>131</v>
      </c>
      <c r="B20" s="10">
        <v>42950</v>
      </c>
      <c r="C20" s="28">
        <v>21.288683333333335</v>
      </c>
      <c r="D20" s="28">
        <v>-71.696666666666673</v>
      </c>
      <c r="E20" s="5">
        <v>110</v>
      </c>
      <c r="J20" s="11">
        <v>2.9267909871976481</v>
      </c>
      <c r="K20" s="11"/>
      <c r="L20" s="29"/>
      <c r="M20" s="29"/>
      <c r="N20" s="35">
        <v>36272.515272592449</v>
      </c>
      <c r="O20" s="19">
        <v>57.388535652560108</v>
      </c>
      <c r="P20" s="19"/>
      <c r="S20" s="44">
        <v>4.958744033575492</v>
      </c>
      <c r="T20" s="44">
        <v>-0.2461998303650958</v>
      </c>
    </row>
    <row r="21" spans="1:26">
      <c r="A21" s="6" t="s">
        <v>63</v>
      </c>
      <c r="B21" s="10">
        <v>42950</v>
      </c>
      <c r="C21" s="28">
        <v>21.288683333333335</v>
      </c>
      <c r="D21" s="28">
        <v>-71.696666666666673</v>
      </c>
      <c r="E21" s="5">
        <v>120</v>
      </c>
      <c r="I21" s="11">
        <v>2.3041568369290286</v>
      </c>
      <c r="J21" s="11">
        <v>2.9661943619667168</v>
      </c>
      <c r="K21" s="11">
        <v>0.11679573005571608</v>
      </c>
      <c r="L21" s="29">
        <v>6.9277486316477299</v>
      </c>
      <c r="M21" s="29">
        <v>10.212815049381099</v>
      </c>
      <c r="N21" s="35">
        <v>40365.08850407337</v>
      </c>
      <c r="O21" s="19">
        <v>54.620977643400607</v>
      </c>
      <c r="P21" s="19"/>
      <c r="Q21" s="39">
        <v>5.1040386995040388</v>
      </c>
      <c r="R21" s="39">
        <v>-0.34964538418590069</v>
      </c>
      <c r="S21" s="39">
        <v>4.9951119715850831</v>
      </c>
      <c r="T21" s="39">
        <v>-0.38791212839869399</v>
      </c>
    </row>
    <row r="22" spans="1:26">
      <c r="A22" s="6" t="s">
        <v>64</v>
      </c>
      <c r="B22" s="10">
        <v>42950</v>
      </c>
      <c r="C22" s="28">
        <v>21.288683333333335</v>
      </c>
      <c r="D22" s="28">
        <v>-71.696666666666673</v>
      </c>
      <c r="E22" s="5">
        <v>130</v>
      </c>
      <c r="I22" s="11">
        <v>2.6717347379900733</v>
      </c>
      <c r="J22" s="11">
        <v>3.0890396126667898</v>
      </c>
      <c r="K22" s="11">
        <v>-0.12616152881633486</v>
      </c>
      <c r="L22" s="29">
        <v>4.6197615375700503</v>
      </c>
      <c r="M22" s="29">
        <v>6.81040445663883</v>
      </c>
      <c r="N22" s="35">
        <v>35176.244508819436</v>
      </c>
      <c r="O22" s="19">
        <v>57.559434652560881</v>
      </c>
      <c r="P22" s="19"/>
      <c r="Q22" s="39"/>
      <c r="R22" s="39"/>
      <c r="S22" s="44"/>
      <c r="T22" s="44"/>
    </row>
    <row r="23" spans="1:26">
      <c r="A23" s="6" t="s">
        <v>157</v>
      </c>
      <c r="B23" s="40">
        <v>42950</v>
      </c>
      <c r="C23" s="28">
        <v>21.288683333333335</v>
      </c>
      <c r="D23" s="28">
        <v>-71.696666666666673</v>
      </c>
      <c r="E23" s="43">
        <v>140</v>
      </c>
      <c r="F23" s="43"/>
      <c r="G23" s="42"/>
      <c r="H23" s="43"/>
      <c r="J23" s="11"/>
      <c r="K23" s="11"/>
      <c r="L23" s="42"/>
      <c r="M23" s="42"/>
      <c r="N23" s="35"/>
      <c r="O23" s="42"/>
      <c r="P23" s="42"/>
      <c r="Q23" s="39">
        <v>5.15181007432549</v>
      </c>
      <c r="R23" s="39">
        <v>-0.40340003312978301</v>
      </c>
      <c r="S23" s="44">
        <v>5.0938884303917522</v>
      </c>
      <c r="T23" s="44">
        <v>-1.2015067275817071</v>
      </c>
      <c r="U23" s="41"/>
      <c r="V23" s="41"/>
    </row>
    <row r="24" spans="1:26">
      <c r="L24" s="29"/>
      <c r="M24" s="29"/>
      <c r="N24" s="35"/>
      <c r="O24" s="19"/>
      <c r="P24" s="19"/>
    </row>
    <row r="25" spans="1:26">
      <c r="A25" s="3" t="s">
        <v>164</v>
      </c>
      <c r="J25" s="11"/>
      <c r="L25" s="29"/>
      <c r="M25" s="29"/>
      <c r="N25" s="35"/>
      <c r="O25" s="19"/>
      <c r="P25" s="19"/>
    </row>
    <row r="26" spans="1:26">
      <c r="A26" s="6" t="s">
        <v>45</v>
      </c>
      <c r="B26" s="10">
        <v>42951</v>
      </c>
      <c r="C26" s="28">
        <v>21.298216666666665</v>
      </c>
      <c r="D26" s="28">
        <v>-71.701766666666671</v>
      </c>
      <c r="E26" s="5">
        <v>3</v>
      </c>
      <c r="F26" s="5">
        <v>6.9390000000000001</v>
      </c>
      <c r="G26" s="19">
        <v>4.7</v>
      </c>
      <c r="H26" s="5">
        <v>33.4</v>
      </c>
      <c r="J26" s="11"/>
      <c r="L26" s="29"/>
      <c r="M26" s="29"/>
      <c r="N26" s="35"/>
      <c r="O26" s="19"/>
      <c r="P26" s="19"/>
      <c r="Q26" s="39"/>
      <c r="R26" s="39"/>
      <c r="S26" s="39"/>
      <c r="T26" s="39"/>
      <c r="U26" t="s">
        <v>52</v>
      </c>
      <c r="W26" s="46"/>
      <c r="X26" s="46"/>
      <c r="Y26" s="46"/>
      <c r="Z26" s="46"/>
    </row>
    <row r="27" spans="1:26">
      <c r="A27" s="6" t="s">
        <v>46</v>
      </c>
      <c r="B27" s="10">
        <v>42951</v>
      </c>
      <c r="C27" s="28">
        <v>21.298216666666665</v>
      </c>
      <c r="D27" s="28">
        <v>-71.701766666666671</v>
      </c>
      <c r="E27" s="5">
        <v>6</v>
      </c>
      <c r="G27" s="19">
        <v>5</v>
      </c>
      <c r="J27" s="11"/>
      <c r="L27" s="29"/>
      <c r="M27" s="29"/>
      <c r="N27" s="35"/>
      <c r="O27" s="19"/>
      <c r="P27" s="19"/>
      <c r="Q27" s="11"/>
      <c r="W27" s="46"/>
      <c r="X27" s="46"/>
      <c r="Y27" s="46"/>
      <c r="Z27" s="46"/>
    </row>
    <row r="28" spans="1:26">
      <c r="A28" s="6" t="s">
        <v>20</v>
      </c>
      <c r="B28" s="10">
        <v>42951</v>
      </c>
      <c r="C28" s="28">
        <v>21.298216666666665</v>
      </c>
      <c r="D28" s="28">
        <v>-71.701766666666671</v>
      </c>
      <c r="E28" s="5">
        <v>9</v>
      </c>
      <c r="F28" s="5">
        <v>7.5730000000000004</v>
      </c>
      <c r="G28" s="19">
        <v>4.7</v>
      </c>
      <c r="H28" s="5">
        <v>33.4</v>
      </c>
      <c r="I28" s="11">
        <v>5.591608738599434</v>
      </c>
      <c r="J28" s="11">
        <v>4.9099679573268604</v>
      </c>
      <c r="K28" s="11">
        <v>-5.4286799146984803</v>
      </c>
      <c r="L28" s="29">
        <v>0.49328755906982702</v>
      </c>
      <c r="M28" s="29">
        <v>0.72862517164787199</v>
      </c>
      <c r="N28" s="35">
        <v>28304.951118911282</v>
      </c>
      <c r="O28" s="19">
        <v>39.070752593945826</v>
      </c>
      <c r="P28" s="19">
        <v>20.630700000000019</v>
      </c>
      <c r="Q28" s="11"/>
      <c r="U28" s="23"/>
      <c r="V28" s="4"/>
      <c r="W28" s="46"/>
      <c r="X28" s="46"/>
      <c r="Y28" s="46"/>
      <c r="Z28" s="46"/>
    </row>
    <row r="29" spans="1:26">
      <c r="A29" s="6" t="s">
        <v>21</v>
      </c>
      <c r="B29" s="10">
        <v>42951</v>
      </c>
      <c r="C29" s="28">
        <v>21.298216666666665</v>
      </c>
      <c r="D29" s="28">
        <v>-71.701766666666671</v>
      </c>
      <c r="E29" s="5">
        <v>12</v>
      </c>
      <c r="F29" s="5">
        <v>7.5830000000000002</v>
      </c>
      <c r="G29" s="19">
        <v>4.5</v>
      </c>
      <c r="H29" s="5">
        <v>33.5</v>
      </c>
      <c r="I29" s="11">
        <v>5.7859136167725982</v>
      </c>
      <c r="J29" s="11">
        <v>5.2962042906207198</v>
      </c>
      <c r="K29" s="11">
        <v>-5.3654869170317649</v>
      </c>
      <c r="L29" s="29">
        <v>0.74600054395681503</v>
      </c>
      <c r="M29" s="29">
        <v>1.09757629754317</v>
      </c>
      <c r="N29" s="35">
        <v>25676.966486180412</v>
      </c>
      <c r="O29" s="19">
        <v>35.621445983180607</v>
      </c>
      <c r="P29" s="19">
        <v>0.15318000000001319</v>
      </c>
      <c r="Q29" s="11"/>
      <c r="U29" s="4"/>
      <c r="V29" s="4"/>
      <c r="W29" s="46"/>
      <c r="X29" s="46"/>
      <c r="Y29" s="46"/>
      <c r="Z29" s="46"/>
    </row>
    <row r="30" spans="1:26">
      <c r="A30" s="6" t="s">
        <v>22</v>
      </c>
      <c r="B30" s="10">
        <v>42951</v>
      </c>
      <c r="C30" s="28">
        <v>21.298216666666665</v>
      </c>
      <c r="D30" s="28">
        <v>-71.701766666666671</v>
      </c>
      <c r="E30" s="5">
        <v>15</v>
      </c>
      <c r="F30" s="5">
        <v>7.782</v>
      </c>
      <c r="G30" s="19">
        <v>4.2</v>
      </c>
      <c r="H30" s="5">
        <v>32.9</v>
      </c>
      <c r="I30" s="11">
        <v>5.7021901904280314</v>
      </c>
      <c r="J30" s="11">
        <v>5.4388882252950097</v>
      </c>
      <c r="K30" s="11">
        <v>-5.3383245117378513</v>
      </c>
      <c r="L30" s="29">
        <v>1.1702290383629399</v>
      </c>
      <c r="M30" s="29">
        <v>1.7208593318107801</v>
      </c>
      <c r="N30" s="35">
        <v>26430.277846056761</v>
      </c>
      <c r="O30" s="19">
        <v>37.206706379952237</v>
      </c>
      <c r="P30" s="19">
        <v>2.4284600000000083</v>
      </c>
      <c r="Q30" s="11"/>
      <c r="R30" s="11"/>
      <c r="S30" s="11"/>
      <c r="T30" s="11"/>
      <c r="U30" s="4"/>
      <c r="V30" s="4"/>
      <c r="W30" s="46"/>
      <c r="X30" s="46"/>
      <c r="Y30" s="46"/>
      <c r="Z30" s="46"/>
    </row>
    <row r="31" spans="1:26">
      <c r="A31" s="6" t="s">
        <v>23</v>
      </c>
      <c r="B31" s="10">
        <v>42951</v>
      </c>
      <c r="C31" s="28">
        <v>21.298216666666665</v>
      </c>
      <c r="D31" s="28">
        <v>-71.701766666666671</v>
      </c>
      <c r="E31" s="5">
        <v>18</v>
      </c>
      <c r="F31" s="5">
        <v>7.4649999999999999</v>
      </c>
      <c r="G31" s="19">
        <v>4.4000000000000004</v>
      </c>
      <c r="H31" s="5">
        <v>32.799999999999997</v>
      </c>
      <c r="I31" s="11">
        <v>5.8741786849135726</v>
      </c>
      <c r="J31" s="11">
        <v>5.8107586034926602</v>
      </c>
      <c r="K31" s="11">
        <v>-5.2567880105529241</v>
      </c>
      <c r="L31" s="29">
        <v>2.0256910434170701</v>
      </c>
      <c r="M31" s="29">
        <v>2.9847386979711898</v>
      </c>
      <c r="N31" s="35">
        <v>26128.313975641242</v>
      </c>
      <c r="O31" s="19">
        <v>36.908448796306423</v>
      </c>
      <c r="P31" s="19">
        <v>193.26757000000003</v>
      </c>
      <c r="Q31" s="11"/>
      <c r="R31" s="11"/>
      <c r="S31" s="11"/>
      <c r="T31" s="11"/>
      <c r="U31" s="4"/>
      <c r="V31" s="4"/>
      <c r="W31" s="46"/>
      <c r="X31" s="46"/>
      <c r="Y31" s="46"/>
      <c r="Z31" s="46"/>
    </row>
    <row r="32" spans="1:26">
      <c r="A32" s="6" t="s">
        <v>159</v>
      </c>
      <c r="B32" s="40">
        <v>42951</v>
      </c>
      <c r="C32" s="28">
        <v>21.298216666666665</v>
      </c>
      <c r="D32" s="28">
        <v>-71.701766666666671</v>
      </c>
      <c r="E32" s="43">
        <v>20</v>
      </c>
      <c r="F32" s="43"/>
      <c r="G32" s="42"/>
      <c r="H32" s="43"/>
      <c r="J32" s="11"/>
      <c r="K32" s="11"/>
      <c r="L32" s="42"/>
      <c r="M32" s="42"/>
      <c r="N32" s="35"/>
      <c r="O32" s="42"/>
      <c r="P32" s="42"/>
      <c r="Q32" s="39">
        <v>3.8401478681140979</v>
      </c>
      <c r="R32" s="39">
        <v>-0.91116333923698334</v>
      </c>
      <c r="S32" s="44">
        <v>4.1220876233277224</v>
      </c>
      <c r="T32" s="44">
        <v>-0.39502758158942319</v>
      </c>
      <c r="U32" s="4"/>
      <c r="V32" s="4"/>
      <c r="W32" s="46"/>
      <c r="X32" s="46"/>
      <c r="Y32" s="46"/>
      <c r="Z32" s="46"/>
    </row>
    <row r="33" spans="1:26">
      <c r="A33" s="6" t="s">
        <v>24</v>
      </c>
      <c r="B33" s="10">
        <v>42951</v>
      </c>
      <c r="C33" s="28">
        <v>21.298216666666665</v>
      </c>
      <c r="D33" s="28">
        <v>-71.701766666666671</v>
      </c>
      <c r="E33" s="5">
        <v>21</v>
      </c>
      <c r="F33" s="5">
        <v>7.6710000000000003</v>
      </c>
      <c r="G33" s="19">
        <v>4</v>
      </c>
      <c r="H33" s="5">
        <v>32.700000000000003</v>
      </c>
      <c r="I33" s="11">
        <v>5.5604309061048625</v>
      </c>
      <c r="J33" s="11">
        <v>5.4762583797571596</v>
      </c>
      <c r="K33" s="11">
        <v>-5.2342958523026928</v>
      </c>
      <c r="L33" s="29">
        <v>1.8097491283563101</v>
      </c>
      <c r="M33" s="29">
        <v>2.6625936330134001</v>
      </c>
      <c r="N33" s="35"/>
      <c r="O33" s="19"/>
      <c r="P33" s="19"/>
      <c r="Q33" s="39"/>
      <c r="R33" s="39"/>
      <c r="U33" s="4"/>
      <c r="V33" s="4"/>
    </row>
    <row r="34" spans="1:26">
      <c r="A34" s="6" t="s">
        <v>25</v>
      </c>
      <c r="B34" s="10">
        <v>42951</v>
      </c>
      <c r="C34" s="28">
        <v>21.298216666666665</v>
      </c>
      <c r="D34" s="28">
        <v>-71.701766666666671</v>
      </c>
      <c r="E34" s="5">
        <v>24</v>
      </c>
      <c r="F34" s="5">
        <v>7.5869999999999997</v>
      </c>
      <c r="G34" s="19">
        <v>4.4000000000000004</v>
      </c>
      <c r="H34" s="5">
        <v>33</v>
      </c>
      <c r="I34" s="11">
        <v>6.2537233037541844</v>
      </c>
      <c r="J34" s="11">
        <v>5.4613321480022696</v>
      </c>
      <c r="K34" s="11">
        <v>-5.1921875919019538</v>
      </c>
      <c r="L34" s="29">
        <v>0.52440704852883202</v>
      </c>
      <c r="M34" s="29">
        <v>0.77208201557370104</v>
      </c>
      <c r="N34" s="35">
        <v>25170.001952126589</v>
      </c>
      <c r="O34" s="19">
        <v>34.918238535448573</v>
      </c>
      <c r="P34" s="19">
        <v>130.98178000000001</v>
      </c>
      <c r="U34" s="4"/>
      <c r="V34" s="4"/>
      <c r="W34" s="46"/>
      <c r="X34" s="46"/>
      <c r="Y34" s="46"/>
      <c r="Z34" s="46"/>
    </row>
    <row r="35" spans="1:26">
      <c r="A35" s="6" t="s">
        <v>26</v>
      </c>
      <c r="B35" s="10">
        <v>42951</v>
      </c>
      <c r="C35" s="28">
        <v>21.298216666666665</v>
      </c>
      <c r="D35" s="28">
        <v>-71.701766666666671</v>
      </c>
      <c r="E35" s="5">
        <v>27</v>
      </c>
      <c r="F35" s="5">
        <v>7.5030000000000001</v>
      </c>
      <c r="G35" s="19">
        <v>4.4000000000000004</v>
      </c>
      <c r="H35" s="5">
        <v>33.299999999999997</v>
      </c>
      <c r="I35" s="11">
        <v>5.9832219577644965</v>
      </c>
      <c r="J35" s="11">
        <v>5.4378617794298396</v>
      </c>
      <c r="K35" s="11">
        <v>-4.8645991745420165</v>
      </c>
      <c r="L35" s="29">
        <v>0.71644793193976397</v>
      </c>
      <c r="M35" s="29">
        <v>1.0535847311828901</v>
      </c>
      <c r="N35" s="35">
        <v>23990.633009345722</v>
      </c>
      <c r="O35" s="19">
        <v>33.115162305653705</v>
      </c>
      <c r="P35" s="19">
        <v>132.68824000000004</v>
      </c>
      <c r="U35" s="4"/>
      <c r="V35" s="4"/>
      <c r="W35" s="46"/>
      <c r="X35" s="46"/>
      <c r="Y35" s="46"/>
      <c r="Z35" s="46"/>
    </row>
    <row r="36" spans="1:26">
      <c r="A36" s="6" t="s">
        <v>47</v>
      </c>
      <c r="B36" s="10">
        <v>42951</v>
      </c>
      <c r="C36" s="28">
        <v>21.298216666666665</v>
      </c>
      <c r="D36" s="28">
        <v>-71.701766666666671</v>
      </c>
      <c r="E36" s="5">
        <v>30</v>
      </c>
      <c r="F36" s="5">
        <v>7.6820000000000004</v>
      </c>
      <c r="G36" s="19">
        <v>4.2</v>
      </c>
      <c r="H36" s="5">
        <v>33</v>
      </c>
      <c r="J36" s="11">
        <v>5.1536434795345203</v>
      </c>
      <c r="L36" s="29"/>
      <c r="M36" s="29"/>
      <c r="N36" s="35">
        <v>25410.036319418963</v>
      </c>
      <c r="O36" s="19">
        <v>34.142783702408572</v>
      </c>
      <c r="P36" s="19">
        <v>195.25844000000004</v>
      </c>
      <c r="U36" s="23" t="s">
        <v>135</v>
      </c>
      <c r="W36" s="46"/>
      <c r="X36" s="46"/>
      <c r="Y36" s="46"/>
      <c r="Z36" s="46"/>
    </row>
    <row r="37" spans="1:26">
      <c r="A37" s="6" t="s">
        <v>27</v>
      </c>
      <c r="B37" s="10">
        <v>42951</v>
      </c>
      <c r="C37" s="28">
        <v>21.298216666666665</v>
      </c>
      <c r="D37" s="28">
        <v>-71.701766666666671</v>
      </c>
      <c r="E37" s="5">
        <v>35</v>
      </c>
      <c r="F37" s="5">
        <v>7.3550000000000004</v>
      </c>
      <c r="G37" s="19">
        <v>4.4000000000000004</v>
      </c>
      <c r="H37" s="5">
        <v>33.200000000000003</v>
      </c>
      <c r="I37" s="11">
        <v>5.5317339988233565</v>
      </c>
      <c r="J37" s="11">
        <v>5.10791533753798</v>
      </c>
      <c r="K37" s="11">
        <v>-4.959831222211788</v>
      </c>
      <c r="L37" s="29">
        <v>0.77562642362695999</v>
      </c>
      <c r="M37" s="29">
        <v>1.1410582875208599</v>
      </c>
      <c r="N37" s="35">
        <v>25849.505187904568</v>
      </c>
      <c r="O37" s="19">
        <v>37.002923321512256</v>
      </c>
      <c r="P37" s="19">
        <v>324.94940000000008</v>
      </c>
      <c r="U37" s="4"/>
      <c r="V37" s="4"/>
      <c r="W37" s="46"/>
      <c r="X37" s="46"/>
      <c r="Y37" s="46"/>
      <c r="Z37" s="46"/>
    </row>
    <row r="38" spans="1:26">
      <c r="A38" s="6" t="s">
        <v>28</v>
      </c>
      <c r="B38" s="10">
        <v>42951</v>
      </c>
      <c r="C38" s="28">
        <v>21.298216666666665</v>
      </c>
      <c r="D38" s="28">
        <v>-71.701766666666671</v>
      </c>
      <c r="E38" s="5">
        <v>40</v>
      </c>
      <c r="F38" s="5">
        <v>7.3179999999999996</v>
      </c>
      <c r="G38" s="19">
        <v>4.4000000000000004</v>
      </c>
      <c r="H38" s="5">
        <v>33.200000000000003</v>
      </c>
      <c r="I38" s="11">
        <v>5.9695161791439988</v>
      </c>
      <c r="J38" s="11">
        <v>5.6574988040578305</v>
      </c>
      <c r="K38" s="11">
        <v>-5.164250067453481</v>
      </c>
      <c r="L38" s="29">
        <v>1.13414293877744</v>
      </c>
      <c r="M38" s="29">
        <v>1.6684877669248599</v>
      </c>
      <c r="N38" s="35">
        <v>36259.66163240817</v>
      </c>
      <c r="O38" s="19">
        <v>46.530305841417139</v>
      </c>
      <c r="P38" s="19">
        <v>385.24432000000002</v>
      </c>
      <c r="Q38" s="39">
        <v>4.7085123637410717</v>
      </c>
      <c r="R38" s="39">
        <v>-0.42530962183111126</v>
      </c>
      <c r="S38" s="44">
        <v>4.8890909657532902</v>
      </c>
      <c r="T38" s="44">
        <v>0.11310186197404565</v>
      </c>
      <c r="U38" s="4"/>
      <c r="V38" s="4"/>
      <c r="W38" s="46"/>
      <c r="X38" s="46"/>
      <c r="Y38" s="46"/>
      <c r="Z38" s="46"/>
    </row>
    <row r="39" spans="1:26">
      <c r="A39" s="6" t="s">
        <v>29</v>
      </c>
      <c r="B39" s="10">
        <v>42951</v>
      </c>
      <c r="C39" s="28">
        <v>21.298216666666665</v>
      </c>
      <c r="D39" s="28">
        <v>-71.701766666666671</v>
      </c>
      <c r="E39" s="5">
        <v>45</v>
      </c>
      <c r="F39" s="5">
        <v>7.3220000000000001</v>
      </c>
      <c r="G39" s="19">
        <v>4.3</v>
      </c>
      <c r="H39" s="5">
        <v>33.200000000000003</v>
      </c>
      <c r="I39" s="11">
        <v>6.1461333444196473</v>
      </c>
      <c r="J39" s="11">
        <v>5.5468345167502804</v>
      </c>
      <c r="K39" s="11">
        <v>-5.1902659024945788</v>
      </c>
      <c r="L39" s="29">
        <v>0.68663440001839904</v>
      </c>
      <c r="M39" s="29">
        <v>1.0091780198445901</v>
      </c>
      <c r="N39" s="35"/>
      <c r="O39" s="19"/>
      <c r="P39" s="19"/>
      <c r="S39" s="44"/>
      <c r="T39" s="44"/>
      <c r="U39" s="4"/>
      <c r="V39" s="4"/>
      <c r="W39" s="46"/>
      <c r="X39" s="46"/>
      <c r="Y39" s="46"/>
      <c r="Z39" s="46"/>
    </row>
    <row r="40" spans="1:26">
      <c r="A40" s="6" t="s">
        <v>30</v>
      </c>
      <c r="B40" s="10">
        <v>42951</v>
      </c>
      <c r="C40" s="28">
        <v>21.298216666666665</v>
      </c>
      <c r="D40" s="28">
        <v>-71.701766666666671</v>
      </c>
      <c r="E40" s="5">
        <v>50</v>
      </c>
      <c r="F40" s="5">
        <v>7.1909999999999998</v>
      </c>
      <c r="G40" s="19">
        <v>4.4000000000000004</v>
      </c>
      <c r="H40" s="5">
        <v>33.299999999999997</v>
      </c>
      <c r="I40" s="11">
        <v>6.3257551883598682</v>
      </c>
      <c r="J40" s="11">
        <v>5.9088924051379204</v>
      </c>
      <c r="K40" s="11">
        <v>-5.1413071726136463</v>
      </c>
      <c r="L40" s="29">
        <v>1.01370468673126</v>
      </c>
      <c r="M40" s="29">
        <v>1.4907207240824101</v>
      </c>
      <c r="N40" s="35"/>
      <c r="O40" s="19"/>
      <c r="P40" s="19"/>
      <c r="S40" s="44"/>
      <c r="T40" s="44"/>
      <c r="U40" s="4"/>
      <c r="V40" s="4"/>
      <c r="W40" s="46"/>
      <c r="X40" s="46"/>
      <c r="Y40" s="46"/>
      <c r="Z40" s="46"/>
    </row>
    <row r="41" spans="1:26">
      <c r="A41" s="6" t="s">
        <v>31</v>
      </c>
      <c r="B41" s="10">
        <v>42951</v>
      </c>
      <c r="C41" s="28">
        <v>21.298216666666665</v>
      </c>
      <c r="D41" s="28">
        <v>-71.701766666666671</v>
      </c>
      <c r="E41" s="5">
        <v>60</v>
      </c>
      <c r="F41" s="5">
        <v>7.2089999999999996</v>
      </c>
      <c r="G41" s="19">
        <v>4.5</v>
      </c>
      <c r="H41" s="5">
        <v>33.299999999999997</v>
      </c>
      <c r="I41" s="11">
        <v>6.306299104635543</v>
      </c>
      <c r="J41" s="11">
        <v>5.7913666358522393</v>
      </c>
      <c r="K41" s="11">
        <v>-4.963200022590442</v>
      </c>
      <c r="L41" s="29">
        <v>0.83886687750511801</v>
      </c>
      <c r="M41" s="29">
        <v>1.2351874174261299</v>
      </c>
      <c r="N41" s="35"/>
      <c r="O41" s="19"/>
      <c r="P41" s="19"/>
      <c r="Q41" s="39">
        <v>4.9692195450275243</v>
      </c>
      <c r="R41" s="39">
        <v>-0.40775876431898811</v>
      </c>
      <c r="S41" s="44">
        <v>4.9963414331263465</v>
      </c>
      <c r="T41" s="44">
        <v>-2.0549736868999247E-2</v>
      </c>
      <c r="U41" s="4"/>
      <c r="V41" s="4"/>
      <c r="W41" s="46"/>
      <c r="X41" s="46"/>
      <c r="Y41" s="46"/>
      <c r="Z41" s="46"/>
    </row>
    <row r="42" spans="1:26">
      <c r="A42" s="6" t="s">
        <v>32</v>
      </c>
      <c r="B42" s="10">
        <v>42951</v>
      </c>
      <c r="C42" s="28">
        <v>21.298216666666665</v>
      </c>
      <c r="D42" s="28">
        <v>-71.701766666666671</v>
      </c>
      <c r="E42" s="5">
        <v>70</v>
      </c>
      <c r="F42" s="5">
        <v>7.21</v>
      </c>
      <c r="G42" s="19">
        <v>4.4000000000000004</v>
      </c>
      <c r="H42" s="5">
        <v>33.200000000000003</v>
      </c>
      <c r="I42" s="11">
        <v>5.864566329007709</v>
      </c>
      <c r="J42" s="11">
        <v>5.6021759238227595</v>
      </c>
      <c r="K42" s="11">
        <v>-4.279967807970583</v>
      </c>
      <c r="L42" s="29">
        <v>1.2324722624338</v>
      </c>
      <c r="M42" s="29">
        <v>1.81314437769341</v>
      </c>
      <c r="N42" s="35">
        <v>26978.91340951134</v>
      </c>
      <c r="O42" s="19">
        <v>38.903011866704325</v>
      </c>
      <c r="P42" s="19">
        <v>251.57162000000002</v>
      </c>
      <c r="S42" s="44"/>
      <c r="T42" s="44"/>
      <c r="U42" s="4"/>
      <c r="V42" s="4"/>
      <c r="W42" s="46"/>
      <c r="X42" s="46"/>
      <c r="Y42" s="46"/>
      <c r="Z42" s="46"/>
    </row>
    <row r="43" spans="1:26">
      <c r="A43" s="6" t="s">
        <v>33</v>
      </c>
      <c r="B43" s="10">
        <v>42951</v>
      </c>
      <c r="C43" s="28">
        <v>21.298216666666665</v>
      </c>
      <c r="D43" s="28">
        <v>-71.701766666666671</v>
      </c>
      <c r="E43" s="5">
        <v>80</v>
      </c>
      <c r="F43" s="5">
        <v>7.2880000000000003</v>
      </c>
      <c r="G43" s="19">
        <v>4.7</v>
      </c>
      <c r="H43" s="5">
        <v>33.1</v>
      </c>
      <c r="I43" s="11">
        <v>5.640745098841971</v>
      </c>
      <c r="J43" s="11">
        <v>5.61878400841257</v>
      </c>
      <c r="K43" s="11">
        <v>-4.0803231074185256</v>
      </c>
      <c r="L43" s="29">
        <v>2.1212830619254301</v>
      </c>
      <c r="M43" s="29">
        <v>3.1370693118105502</v>
      </c>
      <c r="N43" s="35">
        <v>26341.578647121514</v>
      </c>
      <c r="O43" s="19">
        <v>36.764598577524062</v>
      </c>
      <c r="P43" s="19">
        <v>119.03656000000001</v>
      </c>
      <c r="Q43" s="39">
        <v>5.0209989473625889</v>
      </c>
      <c r="R43" s="39">
        <v>-0.31999315280850971</v>
      </c>
      <c r="S43" s="44">
        <v>4.8927020926008638</v>
      </c>
      <c r="T43" s="44">
        <v>-8.1611415202984233E-2</v>
      </c>
      <c r="U43" s="4"/>
      <c r="V43" s="4"/>
      <c r="W43" s="46"/>
      <c r="X43" s="46"/>
      <c r="Y43" s="46"/>
      <c r="Z43" s="46"/>
    </row>
    <row r="44" spans="1:26">
      <c r="A44" s="6" t="s">
        <v>34</v>
      </c>
      <c r="B44" s="10">
        <v>42951</v>
      </c>
      <c r="C44" s="28">
        <v>21.298216666666665</v>
      </c>
      <c r="D44" s="28">
        <v>-71.701766666666671</v>
      </c>
      <c r="E44" s="5">
        <v>90</v>
      </c>
      <c r="F44" s="5">
        <v>7.234</v>
      </c>
      <c r="G44" s="19">
        <v>4.5999999999999996</v>
      </c>
      <c r="H44" s="5">
        <v>33</v>
      </c>
      <c r="I44" s="11">
        <v>5.8544190389318436</v>
      </c>
      <c r="J44" s="11">
        <v>5.6304583113583506</v>
      </c>
      <c r="K44" s="11">
        <v>-2.8221383623356409</v>
      </c>
      <c r="L44" s="29">
        <v>1.3336278843842899</v>
      </c>
      <c r="M44" s="29">
        <v>1.96919766388577</v>
      </c>
      <c r="N44" s="35">
        <v>25970.801215989006</v>
      </c>
      <c r="O44" s="19">
        <v>37.095684184284551</v>
      </c>
      <c r="P44" s="19">
        <v>91.733200000000011</v>
      </c>
      <c r="U44" s="4"/>
      <c r="V44" s="4"/>
      <c r="W44" s="46"/>
      <c r="X44" s="46"/>
      <c r="Y44" s="46"/>
      <c r="Z44" s="46"/>
    </row>
    <row r="45" spans="1:26">
      <c r="A45" s="6" t="s">
        <v>35</v>
      </c>
      <c r="B45" s="10">
        <v>42951</v>
      </c>
      <c r="C45" s="28">
        <v>21.298216666666665</v>
      </c>
      <c r="D45" s="28">
        <v>-71.701766666666671</v>
      </c>
      <c r="E45" s="5">
        <v>100</v>
      </c>
      <c r="F45" s="5">
        <v>7.2910000000000004</v>
      </c>
      <c r="G45" s="19">
        <v>4.5999999999999996</v>
      </c>
      <c r="H45" s="5">
        <v>32.9</v>
      </c>
      <c r="I45" s="11">
        <v>6.458566792454361</v>
      </c>
      <c r="J45" s="11">
        <v>5.9095378058750905</v>
      </c>
      <c r="K45" s="11">
        <v>-1.71553195037405</v>
      </c>
      <c r="L45" s="29">
        <v>0.82054266617206895</v>
      </c>
      <c r="M45" s="29">
        <v>1.21206906022686</v>
      </c>
      <c r="N45" s="35">
        <v>23236.970027480736</v>
      </c>
      <c r="O45" s="19">
        <v>31.658925326997142</v>
      </c>
      <c r="P45" s="19">
        <v>267.49857999999995</v>
      </c>
      <c r="Q45" s="39">
        <v>4.8508819642612409</v>
      </c>
      <c r="R45" s="39">
        <v>-0.45078973056002392</v>
      </c>
      <c r="U45" s="4"/>
      <c r="V45" s="4"/>
      <c r="W45" s="46"/>
      <c r="X45" s="46"/>
      <c r="Y45" s="46"/>
      <c r="Z45" s="46"/>
    </row>
    <row r="46" spans="1:26">
      <c r="A46" s="6" t="s">
        <v>36</v>
      </c>
      <c r="B46" s="10">
        <v>42951</v>
      </c>
      <c r="C46" s="28">
        <v>21.298216666666665</v>
      </c>
      <c r="D46" s="28">
        <v>-71.701766666666671</v>
      </c>
      <c r="E46" s="5">
        <v>110</v>
      </c>
      <c r="F46" s="5">
        <v>7.6619999999999999</v>
      </c>
      <c r="G46" s="19">
        <v>4.2</v>
      </c>
      <c r="H46" s="5">
        <v>33.200000000000003</v>
      </c>
      <c r="I46" s="11">
        <v>6.4874890258171751</v>
      </c>
      <c r="J46" s="11">
        <v>6.1453227199905394</v>
      </c>
      <c r="K46" s="11">
        <v>-1.2187318613931675</v>
      </c>
      <c r="L46" s="29">
        <v>1.23063208182559</v>
      </c>
      <c r="M46" s="29">
        <v>1.8075934705547201</v>
      </c>
      <c r="N46" s="35">
        <v>29249.895656437497</v>
      </c>
      <c r="O46" s="19">
        <v>40.202644229409572</v>
      </c>
      <c r="P46" s="19">
        <v>237.35112000000007</v>
      </c>
      <c r="U46" s="4"/>
      <c r="V46" s="4"/>
      <c r="W46" s="46"/>
      <c r="X46" s="46"/>
      <c r="Y46" s="46"/>
      <c r="Z46" s="46"/>
    </row>
    <row r="47" spans="1:26">
      <c r="A47" s="6" t="s">
        <v>37</v>
      </c>
      <c r="B47" s="10">
        <v>42951</v>
      </c>
      <c r="C47" s="28">
        <v>21.298216666666665</v>
      </c>
      <c r="D47" s="28">
        <v>-71.701766666666671</v>
      </c>
      <c r="E47" s="5">
        <v>120</v>
      </c>
      <c r="I47" s="11">
        <v>7.0136243232558142</v>
      </c>
      <c r="J47" s="11">
        <v>6.8549357328185998</v>
      </c>
      <c r="K47" s="11">
        <v>-0.74564921498342185</v>
      </c>
      <c r="L47" s="29">
        <v>2.04430991787576</v>
      </c>
      <c r="M47" s="29">
        <v>3.0098278165382899</v>
      </c>
      <c r="N47" s="35"/>
      <c r="O47" s="19"/>
      <c r="P47" s="19"/>
      <c r="Q47" s="39">
        <v>5.0117713580739283</v>
      </c>
      <c r="R47" s="39">
        <v>-0.36324955099623135</v>
      </c>
      <c r="S47" s="44">
        <v>5.0325730724970441</v>
      </c>
      <c r="T47" s="44">
        <v>-0.25086511266692191</v>
      </c>
      <c r="U47" s="4"/>
      <c r="V47" s="4"/>
      <c r="W47" s="46"/>
      <c r="X47" s="46"/>
      <c r="Y47" s="46"/>
      <c r="Z47" s="46"/>
    </row>
    <row r="48" spans="1:26">
      <c r="A48" s="6" t="s">
        <v>38</v>
      </c>
      <c r="B48" s="10">
        <v>42951</v>
      </c>
      <c r="C48" s="28">
        <v>21.298216666666665</v>
      </c>
      <c r="D48" s="28">
        <v>-71.701766666666671</v>
      </c>
      <c r="E48" s="5">
        <v>130</v>
      </c>
      <c r="G48" s="19">
        <v>4.5</v>
      </c>
      <c r="I48" s="11">
        <v>8.6743958934273486</v>
      </c>
      <c r="J48" s="11">
        <v>8.4640067561278798</v>
      </c>
      <c r="K48" s="11">
        <v>-1.3168895295642014</v>
      </c>
      <c r="L48" s="29">
        <v>2.4816263599532</v>
      </c>
      <c r="M48" s="29">
        <v>3.6583877942815599</v>
      </c>
      <c r="N48" s="35"/>
      <c r="O48" s="19"/>
      <c r="P48" s="19"/>
      <c r="Q48" s="39"/>
      <c r="R48" s="39"/>
      <c r="U48" s="4"/>
      <c r="V48" s="4"/>
    </row>
    <row r="49" spans="1:26">
      <c r="A49" s="6" t="s">
        <v>39</v>
      </c>
      <c r="B49" s="10">
        <v>42951</v>
      </c>
      <c r="C49" s="28">
        <v>21.298216666666665</v>
      </c>
      <c r="D49" s="28">
        <v>-71.701766666666671</v>
      </c>
      <c r="E49" s="5">
        <v>140</v>
      </c>
      <c r="F49" s="5">
        <v>7.6840000000000002</v>
      </c>
      <c r="G49" s="19">
        <v>4.5999999999999996</v>
      </c>
      <c r="H49" s="5">
        <v>33</v>
      </c>
      <c r="I49" s="11">
        <v>10.619057138289888</v>
      </c>
      <c r="J49" s="11">
        <v>9.9593056990668138</v>
      </c>
      <c r="K49" s="11">
        <v>-1.3243593914800798</v>
      </c>
      <c r="L49" s="29">
        <v>1.79038783328394</v>
      </c>
      <c r="M49" s="29">
        <v>2.64363663960127</v>
      </c>
      <c r="N49" s="35">
        <v>25234.761172077691</v>
      </c>
      <c r="O49" s="19">
        <v>36.180993981830262</v>
      </c>
      <c r="P49" s="19">
        <v>220.85534000000004</v>
      </c>
      <c r="Q49" s="39"/>
      <c r="R49" s="39"/>
      <c r="U49" s="4"/>
      <c r="V49" s="4"/>
      <c r="W49" s="46"/>
      <c r="X49" s="46"/>
      <c r="Y49" s="46"/>
      <c r="Z49" s="46"/>
    </row>
    <row r="50" spans="1:26">
      <c r="A50" s="6" t="s">
        <v>40</v>
      </c>
      <c r="B50" s="10">
        <v>42951</v>
      </c>
      <c r="C50" s="28">
        <v>21.298216666666665</v>
      </c>
      <c r="D50" s="28">
        <v>-71.701766666666671</v>
      </c>
      <c r="E50" s="5">
        <v>150</v>
      </c>
      <c r="F50" s="5">
        <v>7.3</v>
      </c>
      <c r="G50" s="19">
        <v>4.7</v>
      </c>
      <c r="H50" s="5">
        <v>33.1</v>
      </c>
      <c r="I50" s="11">
        <v>10.659467512729291</v>
      </c>
      <c r="J50" s="11">
        <v>9.7009310944946154</v>
      </c>
      <c r="K50" s="11">
        <v>-1.4734708492682504</v>
      </c>
      <c r="L50" s="29">
        <v>1.2976772260423699</v>
      </c>
      <c r="M50" s="29">
        <v>1.9190759948641301</v>
      </c>
      <c r="N50" s="35">
        <v>28063.734319363361</v>
      </c>
      <c r="O50" s="19">
        <v>38.768348678484259</v>
      </c>
      <c r="P50" s="19">
        <v>741.61005</v>
      </c>
      <c r="Q50" s="39">
        <v>5.1007414338578592</v>
      </c>
      <c r="R50" s="39">
        <v>-0.53179407746909324</v>
      </c>
      <c r="S50" s="44">
        <v>4.9648042586575016</v>
      </c>
      <c r="T50" s="44">
        <v>-0.18494032960543919</v>
      </c>
      <c r="U50" s="4"/>
      <c r="V50" s="4"/>
      <c r="W50" s="46"/>
      <c r="X50" s="46"/>
      <c r="Y50" s="46"/>
      <c r="Z50" s="46"/>
    </row>
    <row r="51" spans="1:26">
      <c r="A51" s="6" t="s">
        <v>48</v>
      </c>
      <c r="B51" s="10">
        <v>42951</v>
      </c>
      <c r="C51" s="28">
        <v>21.298216666666665</v>
      </c>
      <c r="D51" s="28">
        <v>-71.701766666666671</v>
      </c>
      <c r="E51" s="5">
        <v>160</v>
      </c>
      <c r="G51" s="19">
        <v>4</v>
      </c>
      <c r="J51" s="11">
        <v>9.4711408400863366</v>
      </c>
      <c r="L51" s="29"/>
      <c r="M51" s="29"/>
      <c r="N51" s="35"/>
      <c r="O51" s="19"/>
      <c r="P51" s="19"/>
      <c r="Q51" s="39">
        <v>5.0801397061162872</v>
      </c>
      <c r="R51" s="39">
        <v>-0.45264305820095629</v>
      </c>
      <c r="S51" s="44">
        <v>5.0567676223758227</v>
      </c>
      <c r="T51" s="44">
        <v>-2.4983676167116442E-2</v>
      </c>
    </row>
    <row r="52" spans="1:26">
      <c r="A52" s="6" t="s">
        <v>41</v>
      </c>
      <c r="B52" s="10">
        <v>42951</v>
      </c>
      <c r="C52" s="28">
        <v>21.298216666666665</v>
      </c>
      <c r="D52" s="28">
        <v>-71.701766666666671</v>
      </c>
      <c r="E52" s="5">
        <v>170</v>
      </c>
      <c r="G52" s="19">
        <v>4.7</v>
      </c>
      <c r="I52" s="11">
        <v>10.81227420717728</v>
      </c>
      <c r="J52" s="11">
        <v>9.7691486469535285</v>
      </c>
      <c r="K52" s="11">
        <v>-1.2533212904191273</v>
      </c>
      <c r="L52" s="29">
        <v>1.2251318123513999</v>
      </c>
      <c r="M52" s="29">
        <v>1.8125139712529299</v>
      </c>
      <c r="N52" s="35">
        <v>29221.310113153002</v>
      </c>
      <c r="O52" s="19">
        <v>41.626407214877119</v>
      </c>
      <c r="P52" s="19">
        <v>190.70788000000002</v>
      </c>
      <c r="Q52" s="39"/>
      <c r="R52" s="39"/>
      <c r="U52" s="4"/>
      <c r="V52" s="4"/>
      <c r="W52" s="46"/>
      <c r="X52" s="46"/>
      <c r="Y52" s="46"/>
      <c r="Z52" s="46"/>
    </row>
    <row r="53" spans="1:26">
      <c r="A53" s="6" t="s">
        <v>42</v>
      </c>
      <c r="B53" s="10">
        <v>42951</v>
      </c>
      <c r="C53" s="28">
        <v>21.298216666666665</v>
      </c>
      <c r="D53" s="28">
        <v>-71.701766666666671</v>
      </c>
      <c r="E53" s="5">
        <v>180</v>
      </c>
      <c r="G53" s="19">
        <v>4.8</v>
      </c>
      <c r="I53" s="11">
        <v>10.368075717940432</v>
      </c>
      <c r="J53" s="11">
        <v>9.7215418425251308</v>
      </c>
      <c r="K53" s="11">
        <v>-1.0652333453398475</v>
      </c>
      <c r="L53" s="29">
        <v>1.7331986070399701</v>
      </c>
      <c r="M53" s="29">
        <v>2.5699997607373399</v>
      </c>
      <c r="N53" s="35"/>
      <c r="O53" s="19"/>
      <c r="P53" s="19"/>
      <c r="Q53" s="39"/>
      <c r="R53" s="39"/>
      <c r="U53" s="4"/>
      <c r="V53" s="4"/>
      <c r="W53" s="46"/>
      <c r="X53" s="46"/>
      <c r="Y53" s="46"/>
      <c r="Z53" s="46"/>
    </row>
    <row r="54" spans="1:26">
      <c r="A54" s="6" t="s">
        <v>49</v>
      </c>
      <c r="B54" s="10">
        <v>42951</v>
      </c>
      <c r="C54" s="28">
        <v>21.298216666666665</v>
      </c>
      <c r="D54" s="28">
        <v>-71.701766666666671</v>
      </c>
      <c r="E54" s="5">
        <v>190</v>
      </c>
      <c r="G54" s="19">
        <v>4.5999999999999996</v>
      </c>
      <c r="J54" s="11">
        <v>8.8614804454459861</v>
      </c>
      <c r="L54" s="29"/>
      <c r="M54" s="29"/>
      <c r="N54" s="35"/>
      <c r="O54" s="19"/>
      <c r="P54" s="19"/>
      <c r="Q54" s="39">
        <v>5.0948111102153932</v>
      </c>
      <c r="R54" s="39">
        <v>-0.43782980311481828</v>
      </c>
      <c r="S54" s="39">
        <v>5.0225054785938577</v>
      </c>
      <c r="T54" s="39">
        <v>-0.36753318670744278</v>
      </c>
    </row>
    <row r="55" spans="1:26">
      <c r="A55" s="6" t="s">
        <v>43</v>
      </c>
      <c r="B55" s="10">
        <v>42951</v>
      </c>
      <c r="C55" s="28">
        <v>21.298216666666665</v>
      </c>
      <c r="D55" s="28">
        <v>-71.701766666666671</v>
      </c>
      <c r="E55" s="5">
        <v>200</v>
      </c>
      <c r="G55" s="19">
        <v>4.4000000000000004</v>
      </c>
      <c r="I55" s="11">
        <v>10.322121744513694</v>
      </c>
      <c r="J55" s="11">
        <v>9.5893255378631288</v>
      </c>
      <c r="K55" s="11">
        <v>-1.2675319923320854</v>
      </c>
      <c r="L55" s="29">
        <v>1.5616658299697701</v>
      </c>
      <c r="M55" s="29">
        <v>2.2992332102289499</v>
      </c>
      <c r="N55" s="35"/>
      <c r="O55" s="19"/>
      <c r="P55" s="19"/>
      <c r="Q55" s="39">
        <v>5.0714898523289307</v>
      </c>
      <c r="R55" s="39">
        <v>-0.37838899789599351</v>
      </c>
      <c r="S55" s="44">
        <v>5.0839714446275792</v>
      </c>
      <c r="T55" s="44">
        <v>3.7218157986374678E-2</v>
      </c>
      <c r="U55" s="4"/>
      <c r="V55" s="4"/>
    </row>
    <row r="56" spans="1:26">
      <c r="A56" s="6" t="s">
        <v>44</v>
      </c>
      <c r="B56" s="10">
        <v>42951</v>
      </c>
      <c r="C56" s="28">
        <v>21.298216666666665</v>
      </c>
      <c r="D56" s="28">
        <v>-71.701766666666671</v>
      </c>
      <c r="E56" s="5">
        <v>210</v>
      </c>
      <c r="G56" s="19">
        <v>4.8</v>
      </c>
      <c r="I56" s="11">
        <v>9.629553102129508</v>
      </c>
      <c r="J56" s="11">
        <v>8.7246504319908578</v>
      </c>
      <c r="K56" s="11">
        <v>-1.1594771382227793</v>
      </c>
      <c r="L56" s="29">
        <v>1.11674049230884</v>
      </c>
      <c r="M56" s="29">
        <v>1.6559110920017099</v>
      </c>
      <c r="N56" s="35"/>
      <c r="O56" s="19"/>
      <c r="P56" s="19"/>
      <c r="Q56" s="39"/>
      <c r="R56" s="39"/>
      <c r="U56" s="4"/>
      <c r="V56" s="4"/>
    </row>
    <row r="57" spans="1:26">
      <c r="A57" s="6" t="s">
        <v>50</v>
      </c>
      <c r="B57" s="10">
        <v>42951</v>
      </c>
      <c r="C57" s="28">
        <v>21.298216666666665</v>
      </c>
      <c r="D57" s="28">
        <v>-71.701766666666671</v>
      </c>
      <c r="E57" s="5">
        <v>220</v>
      </c>
      <c r="G57" s="19">
        <v>4.8</v>
      </c>
      <c r="J57" s="11">
        <v>7.8138267666838752</v>
      </c>
      <c r="L57" s="29"/>
      <c r="M57" s="29"/>
      <c r="N57" s="35"/>
      <c r="O57" s="19"/>
      <c r="P57" s="19"/>
      <c r="Q57" s="39">
        <v>5.1254072523718932</v>
      </c>
      <c r="R57" s="39">
        <v>-0.51237885677702755</v>
      </c>
      <c r="S57" s="44">
        <v>5.0428045985651906</v>
      </c>
      <c r="T57" s="44">
        <v>-0.22058374120375271</v>
      </c>
    </row>
    <row r="58" spans="1:26">
      <c r="L58" s="29"/>
      <c r="M58" s="29"/>
      <c r="N58" s="35"/>
      <c r="O58" s="19"/>
      <c r="P58" s="19"/>
    </row>
    <row r="59" spans="1:26">
      <c r="A59" s="3" t="s">
        <v>165</v>
      </c>
      <c r="L59" s="29"/>
      <c r="M59" s="29"/>
      <c r="N59" s="35"/>
      <c r="O59" s="19"/>
      <c r="P59" s="19"/>
    </row>
    <row r="60" spans="1:26">
      <c r="A60" s="6" t="s">
        <v>120</v>
      </c>
      <c r="B60" s="10">
        <v>42952</v>
      </c>
      <c r="C60" s="28">
        <v>21.29055277777778</v>
      </c>
      <c r="D60" s="28">
        <v>-71.70635</v>
      </c>
      <c r="E60" s="5">
        <v>3</v>
      </c>
      <c r="L60" s="29"/>
      <c r="M60" s="29"/>
      <c r="N60" s="35"/>
      <c r="O60" s="19"/>
      <c r="P60" s="19"/>
      <c r="U60" t="s">
        <v>122</v>
      </c>
    </row>
    <row r="61" spans="1:26">
      <c r="A61" s="6" t="s">
        <v>121</v>
      </c>
      <c r="B61" s="10">
        <v>42952</v>
      </c>
      <c r="C61" s="28">
        <v>21.29055277777778</v>
      </c>
      <c r="D61" s="28">
        <v>-71.70635</v>
      </c>
      <c r="E61" s="5">
        <v>6</v>
      </c>
      <c r="L61" s="29"/>
      <c r="M61" s="29"/>
      <c r="N61" s="35"/>
      <c r="O61" s="19"/>
      <c r="P61" s="19"/>
      <c r="Q61" s="11"/>
      <c r="U61" t="s">
        <v>122</v>
      </c>
    </row>
    <row r="62" spans="1:26">
      <c r="A62" s="6" t="s">
        <v>119</v>
      </c>
      <c r="B62" s="10">
        <v>42952</v>
      </c>
      <c r="C62" s="28">
        <v>21.29055277777778</v>
      </c>
      <c r="D62" s="28">
        <v>-71.70635</v>
      </c>
      <c r="E62" s="5">
        <v>9</v>
      </c>
      <c r="G62" s="19">
        <v>4.7</v>
      </c>
      <c r="L62" s="29"/>
      <c r="M62" s="29"/>
      <c r="N62" s="35"/>
      <c r="O62" s="19"/>
      <c r="P62" s="19"/>
      <c r="Q62" s="11"/>
      <c r="U62" t="s">
        <v>122</v>
      </c>
    </row>
    <row r="63" spans="1:26">
      <c r="A63" s="6" t="s">
        <v>97</v>
      </c>
      <c r="B63" s="10">
        <v>42952</v>
      </c>
      <c r="C63" s="28">
        <v>21.29055277777778</v>
      </c>
      <c r="D63" s="28">
        <v>-71.70635</v>
      </c>
      <c r="E63" s="5">
        <v>12</v>
      </c>
      <c r="G63" s="19">
        <v>3.6</v>
      </c>
      <c r="I63" s="11">
        <v>6.6715173207368812</v>
      </c>
      <c r="J63" s="11">
        <v>5.429136225625288</v>
      </c>
      <c r="K63" s="11">
        <v>-3.1971621028752875</v>
      </c>
      <c r="L63" s="29">
        <v>0.30473183046909502</v>
      </c>
      <c r="M63" s="29">
        <v>0.455751992517057</v>
      </c>
      <c r="N63" s="35">
        <v>18674.444297251128</v>
      </c>
      <c r="O63" s="19">
        <v>24.423476991698482</v>
      </c>
      <c r="P63" s="19">
        <v>248.15870000000004</v>
      </c>
      <c r="Q63" s="11"/>
      <c r="U63" s="23" t="s">
        <v>134</v>
      </c>
    </row>
    <row r="64" spans="1:26">
      <c r="A64" s="6" t="s">
        <v>65</v>
      </c>
      <c r="B64" s="10">
        <v>42952</v>
      </c>
      <c r="C64" s="28">
        <v>21.29055277777778</v>
      </c>
      <c r="D64" s="28">
        <v>-71.70635</v>
      </c>
      <c r="E64" s="5">
        <v>15</v>
      </c>
      <c r="F64" s="5">
        <v>7.5140000000000002</v>
      </c>
      <c r="G64" s="19">
        <v>3.5</v>
      </c>
      <c r="I64" s="11">
        <v>7.2382090425154955</v>
      </c>
      <c r="J64" s="11">
        <v>6.4617678063653488</v>
      </c>
      <c r="K64" s="11">
        <v>-2.6408189435977647</v>
      </c>
      <c r="L64" s="29">
        <v>0.65035062733429805</v>
      </c>
      <c r="M64" s="29">
        <v>0.97418808257452705</v>
      </c>
      <c r="N64" s="35">
        <v>19996.852211346635</v>
      </c>
      <c r="O64" s="19">
        <v>26.983118132149837</v>
      </c>
      <c r="P64" s="19">
        <v>1145.75666</v>
      </c>
      <c r="Q64" s="11"/>
    </row>
    <row r="65" spans="1:22">
      <c r="A65" s="6" t="s">
        <v>66</v>
      </c>
      <c r="B65" s="10">
        <v>42952</v>
      </c>
      <c r="C65" s="28">
        <v>21.29055277777778</v>
      </c>
      <c r="D65" s="28">
        <v>-71.70635</v>
      </c>
      <c r="E65" s="5">
        <v>18</v>
      </c>
      <c r="F65" s="5">
        <v>7.4939999999999998</v>
      </c>
      <c r="G65" s="19">
        <v>3.5</v>
      </c>
      <c r="I65" s="11">
        <v>7.1229485602004425</v>
      </c>
      <c r="J65" s="11">
        <v>6.5923943539109811</v>
      </c>
      <c r="K65" s="11">
        <v>-2.587966861816259</v>
      </c>
      <c r="L65" s="29">
        <v>0.92325065134159701</v>
      </c>
      <c r="M65" s="29">
        <v>1.3829767266509101</v>
      </c>
      <c r="N65" s="35">
        <v>19864.410737290276</v>
      </c>
      <c r="O65" s="19">
        <v>27.109292307631684</v>
      </c>
      <c r="P65" s="19">
        <v>620.73580000000004</v>
      </c>
      <c r="Q65" s="11"/>
    </row>
    <row r="66" spans="1:22">
      <c r="A66" s="6" t="s">
        <v>67</v>
      </c>
      <c r="B66" s="10">
        <v>42952</v>
      </c>
      <c r="C66" s="28">
        <v>21.29055277777778</v>
      </c>
      <c r="D66" s="28">
        <v>-71.70635</v>
      </c>
      <c r="E66" s="5">
        <v>21</v>
      </c>
      <c r="F66" s="5">
        <v>7.4610000000000003</v>
      </c>
      <c r="G66" s="19">
        <v>3.4</v>
      </c>
      <c r="I66" s="11">
        <v>7.0097371857358501</v>
      </c>
      <c r="J66" s="11">
        <v>6.2793389330418368</v>
      </c>
      <c r="K66" s="11">
        <v>-2.7198670277510928</v>
      </c>
      <c r="L66" s="29">
        <v>0.64554032400338102</v>
      </c>
      <c r="M66" s="29">
        <v>0.96882407109289503</v>
      </c>
      <c r="N66" s="35">
        <v>19636.165572893813</v>
      </c>
      <c r="O66" s="19">
        <v>26.561669857627638</v>
      </c>
      <c r="P66" s="19">
        <v>620.73580000000004</v>
      </c>
      <c r="Q66" s="11"/>
    </row>
    <row r="67" spans="1:22">
      <c r="A67" s="6" t="s">
        <v>68</v>
      </c>
      <c r="B67" s="10">
        <v>42952</v>
      </c>
      <c r="C67" s="28">
        <v>21.29055277777778</v>
      </c>
      <c r="D67" s="28">
        <v>-71.70635</v>
      </c>
      <c r="E67" s="5">
        <v>24</v>
      </c>
      <c r="F67" s="5">
        <v>7.5609999999999999</v>
      </c>
      <c r="G67" s="19">
        <v>3.4</v>
      </c>
      <c r="I67" s="11">
        <v>6.3512448234498988</v>
      </c>
      <c r="J67" s="11">
        <v>6.263231513400136</v>
      </c>
      <c r="K67" s="11">
        <v>-2.5276515633088183</v>
      </c>
      <c r="L67" s="29">
        <v>2.0156645336656598</v>
      </c>
      <c r="M67" s="29">
        <v>3.0251004419877301</v>
      </c>
      <c r="N67" s="35">
        <v>19629.35845529072</v>
      </c>
      <c r="O67" s="19">
        <v>26.309174592281234</v>
      </c>
      <c r="P67" s="19">
        <v>788.5377000000002</v>
      </c>
      <c r="Q67" s="11"/>
    </row>
    <row r="68" spans="1:22">
      <c r="A68" s="6" t="s">
        <v>69</v>
      </c>
      <c r="B68" s="10">
        <v>42952</v>
      </c>
      <c r="C68" s="28">
        <v>21.29055277777778</v>
      </c>
      <c r="D68" s="28">
        <v>-71.70635</v>
      </c>
      <c r="E68" s="5">
        <v>27</v>
      </c>
      <c r="F68" s="5">
        <v>7.4729999999999999</v>
      </c>
      <c r="G68" s="19">
        <v>3.4</v>
      </c>
      <c r="I68" s="11">
        <v>6.0771231310073315</v>
      </c>
      <c r="J68" s="11">
        <v>5.3481222401393067</v>
      </c>
      <c r="K68" s="11">
        <v>-2.6242395088352048</v>
      </c>
      <c r="L68" s="29">
        <v>0.47753837620254302</v>
      </c>
      <c r="M68" s="29">
        <v>0.71668748881009503</v>
      </c>
      <c r="N68" s="35">
        <v>19679.887852985048</v>
      </c>
      <c r="O68" s="19">
        <v>27.546231215080347</v>
      </c>
      <c r="P68" s="19">
        <v>919.9351200000001</v>
      </c>
      <c r="Q68" s="11"/>
    </row>
    <row r="69" spans="1:22">
      <c r="A69" s="6" t="s">
        <v>160</v>
      </c>
      <c r="B69" s="40">
        <v>42952</v>
      </c>
      <c r="C69" s="28">
        <v>21.29055277777778</v>
      </c>
      <c r="D69" s="28">
        <v>-71.70635</v>
      </c>
      <c r="E69" s="43">
        <v>30</v>
      </c>
      <c r="F69" s="43"/>
      <c r="G69" s="42"/>
      <c r="H69" s="43"/>
      <c r="J69" s="11"/>
      <c r="K69" s="11"/>
      <c r="L69" s="42"/>
      <c r="M69" s="42"/>
      <c r="N69" s="35"/>
      <c r="O69" s="42"/>
      <c r="P69" s="42"/>
      <c r="Q69" s="39">
        <v>4.5884525802771403</v>
      </c>
      <c r="R69" s="39">
        <v>-0.27384878052426509</v>
      </c>
      <c r="S69" s="44">
        <v>4.9934509537470557</v>
      </c>
      <c r="T69" s="44">
        <v>-0.42071449167929043</v>
      </c>
      <c r="U69" s="41"/>
      <c r="V69" s="41"/>
    </row>
    <row r="70" spans="1:22">
      <c r="A70" s="6" t="s">
        <v>98</v>
      </c>
      <c r="B70" s="10">
        <v>42952</v>
      </c>
      <c r="C70" s="28">
        <v>21.29055277777778</v>
      </c>
      <c r="D70" s="28">
        <v>-71.70635</v>
      </c>
      <c r="E70" s="5">
        <v>35</v>
      </c>
      <c r="F70" s="5">
        <v>7.5350000000000001</v>
      </c>
      <c r="G70" s="19">
        <v>3.4</v>
      </c>
      <c r="I70" s="11">
        <v>5.6302097981560735</v>
      </c>
      <c r="J70" s="11">
        <v>4.6924718044802862</v>
      </c>
      <c r="K70" s="11">
        <v>-2.0037637675698816</v>
      </c>
      <c r="L70" s="29">
        <v>0.29481837040755698</v>
      </c>
      <c r="M70" s="29">
        <v>0.44246211000403202</v>
      </c>
      <c r="N70" s="35">
        <v>19463.403293131971</v>
      </c>
      <c r="O70" s="19">
        <v>27.617668701765147</v>
      </c>
      <c r="P70" s="19">
        <v>804.46466000000009</v>
      </c>
    </row>
    <row r="71" spans="1:22">
      <c r="A71" s="6" t="s">
        <v>99</v>
      </c>
      <c r="B71" s="10">
        <v>42952</v>
      </c>
      <c r="C71" s="28">
        <v>21.29055277777778</v>
      </c>
      <c r="D71" s="28">
        <v>-71.70635</v>
      </c>
      <c r="E71" s="5">
        <v>40</v>
      </c>
      <c r="F71" s="5">
        <v>7.4950000000000001</v>
      </c>
      <c r="G71" s="19">
        <v>3.4</v>
      </c>
      <c r="I71" s="11">
        <v>6.5943125251458099</v>
      </c>
      <c r="J71" s="11">
        <v>5.0566392723742508</v>
      </c>
      <c r="K71" s="11">
        <v>-1.6145440208635409</v>
      </c>
      <c r="L71" s="29">
        <v>0.21292209853219801</v>
      </c>
      <c r="M71" s="29">
        <v>0.31955254637900299</v>
      </c>
      <c r="N71" s="35">
        <v>19902.395012277004</v>
      </c>
      <c r="O71" s="19">
        <v>27.669078284358733</v>
      </c>
      <c r="P71" s="19">
        <v>469.99850000000015</v>
      </c>
      <c r="Q71" s="39"/>
      <c r="R71" s="39"/>
    </row>
    <row r="72" spans="1:22">
      <c r="A72" s="6" t="s">
        <v>100</v>
      </c>
      <c r="B72" s="10">
        <v>42952</v>
      </c>
      <c r="C72" s="28">
        <v>21.29055277777778</v>
      </c>
      <c r="D72" s="28">
        <v>-71.70635</v>
      </c>
      <c r="E72" s="5">
        <v>45</v>
      </c>
      <c r="F72" s="5">
        <v>7.5430000000000001</v>
      </c>
      <c r="G72" s="19">
        <v>3.4</v>
      </c>
      <c r="J72" s="11">
        <v>5.7825226042947735</v>
      </c>
      <c r="K72" s="11"/>
      <c r="L72" s="29"/>
      <c r="M72" s="29"/>
      <c r="N72" s="35">
        <v>20358.842725548184</v>
      </c>
      <c r="O72" s="19">
        <v>28.156897406494643</v>
      </c>
      <c r="P72" s="19">
        <v>632.6810200000001</v>
      </c>
      <c r="Q72" s="44"/>
      <c r="R72" s="44"/>
      <c r="U72" t="s">
        <v>132</v>
      </c>
    </row>
    <row r="73" spans="1:22">
      <c r="A73" s="6" t="s">
        <v>101</v>
      </c>
      <c r="B73" s="10">
        <v>42952</v>
      </c>
      <c r="C73" s="28">
        <v>21.29055277777778</v>
      </c>
      <c r="D73" s="28">
        <v>-71.70635</v>
      </c>
      <c r="E73" s="5">
        <v>50</v>
      </c>
      <c r="F73" s="5">
        <v>7.5309999999999997</v>
      </c>
      <c r="G73" s="19">
        <v>3.4</v>
      </c>
      <c r="I73" s="11">
        <v>7.421044383593248</v>
      </c>
      <c r="J73" s="11">
        <v>6.7848792099335675</v>
      </c>
      <c r="K73" s="11">
        <v>-1.167595406117508</v>
      </c>
      <c r="L73" s="29">
        <v>0.83696556580404602</v>
      </c>
      <c r="M73" s="29">
        <v>1.2561142297016199</v>
      </c>
      <c r="N73" s="35">
        <v>20490.826599473367</v>
      </c>
      <c r="O73" s="19">
        <v>27.603788210571906</v>
      </c>
      <c r="P73" s="19">
        <v>1002.4140200000001</v>
      </c>
      <c r="Q73" s="39">
        <v>5.0874668109843677</v>
      </c>
      <c r="R73" s="39">
        <v>-0.26741456233236321</v>
      </c>
      <c r="S73" s="39">
        <v>5.053074591682722</v>
      </c>
      <c r="T73" s="39">
        <v>-0.4438550636631261</v>
      </c>
    </row>
    <row r="74" spans="1:22">
      <c r="A74" s="6" t="s">
        <v>102</v>
      </c>
      <c r="B74" s="10">
        <v>42952</v>
      </c>
      <c r="C74" s="28">
        <v>21.29055277777778</v>
      </c>
      <c r="D74" s="28">
        <v>-71.70635</v>
      </c>
      <c r="E74" s="5">
        <v>60</v>
      </c>
      <c r="F74" s="5">
        <v>7.4249999999999998</v>
      </c>
      <c r="G74" s="19">
        <v>3.5</v>
      </c>
      <c r="I74" s="11">
        <v>8.2773418167524486</v>
      </c>
      <c r="J74" s="11">
        <v>7.2657610686323739</v>
      </c>
      <c r="K74" s="11">
        <v>-0.96730962850630031</v>
      </c>
      <c r="L74" s="29">
        <v>0.64285607429180602</v>
      </c>
      <c r="M74" s="29">
        <v>0.96296167031112201</v>
      </c>
      <c r="N74" s="35">
        <v>20116.686069904521</v>
      </c>
      <c r="O74" s="19">
        <v>26.725919317692455</v>
      </c>
      <c r="P74" s="19">
        <v>1295.3563199999999</v>
      </c>
      <c r="S74" s="39"/>
      <c r="T74" s="39"/>
    </row>
    <row r="75" spans="1:22">
      <c r="A75" s="6" t="s">
        <v>103</v>
      </c>
      <c r="B75" s="10">
        <v>42952</v>
      </c>
      <c r="C75" s="28">
        <v>21.29055277777778</v>
      </c>
      <c r="D75" s="28">
        <v>-71.70635</v>
      </c>
      <c r="E75" s="5">
        <v>70</v>
      </c>
      <c r="F75" s="5">
        <v>7.3659999999999997</v>
      </c>
      <c r="G75" s="19">
        <v>3.4</v>
      </c>
      <c r="I75" s="11">
        <v>7.1945985983949159</v>
      </c>
      <c r="J75" s="11">
        <v>6.7496871968515153</v>
      </c>
      <c r="K75" s="11">
        <v>-0.83815803801503552</v>
      </c>
      <c r="L75" s="29">
        <v>1.0910153511271401</v>
      </c>
      <c r="M75" s="29">
        <v>1.63739102702174</v>
      </c>
      <c r="N75" s="35">
        <v>16696.802218138033</v>
      </c>
      <c r="O75" s="19">
        <v>22.702437554325567</v>
      </c>
      <c r="P75" s="19">
        <v>1456.3323799999998</v>
      </c>
      <c r="Q75" s="44">
        <v>5.0647354537601741</v>
      </c>
      <c r="R75" s="44">
        <v>-0.45489122553093608</v>
      </c>
      <c r="S75" s="39">
        <v>4.9869858191707745</v>
      </c>
      <c r="T75" s="39">
        <v>-0.55890149999575289</v>
      </c>
    </row>
    <row r="76" spans="1:22">
      <c r="A76" s="6" t="s">
        <v>104</v>
      </c>
      <c r="B76" s="10">
        <v>42952</v>
      </c>
      <c r="C76" s="28">
        <v>21.29055277777778</v>
      </c>
      <c r="D76" s="28">
        <v>-71.70635</v>
      </c>
      <c r="E76" s="5">
        <v>80</v>
      </c>
      <c r="F76" s="5">
        <v>7.4480000000000004</v>
      </c>
      <c r="G76" s="19">
        <v>3.5</v>
      </c>
      <c r="I76" s="11">
        <v>8.6452702761311269</v>
      </c>
      <c r="J76" s="11">
        <v>7.5386113830398251</v>
      </c>
      <c r="K76" s="11">
        <v>-0.83833230895130217</v>
      </c>
      <c r="L76" s="29">
        <v>0.636128364969194</v>
      </c>
      <c r="M76" s="29">
        <v>0.95288394612720395</v>
      </c>
      <c r="N76" s="35">
        <v>19904.770182386121</v>
      </c>
      <c r="O76" s="19">
        <v>26.125138426129077</v>
      </c>
      <c r="P76" s="19">
        <v>1763.4951799999999</v>
      </c>
    </row>
    <row r="77" spans="1:22">
      <c r="A77" s="6" t="s">
        <v>105</v>
      </c>
      <c r="B77" s="10">
        <v>42952</v>
      </c>
      <c r="C77" s="28">
        <v>21.29055277777778</v>
      </c>
      <c r="D77" s="28">
        <v>-71.70635</v>
      </c>
      <c r="E77" s="5">
        <v>90</v>
      </c>
      <c r="F77" s="5">
        <v>7.4969999999999999</v>
      </c>
      <c r="G77" s="19">
        <v>3.5</v>
      </c>
      <c r="I77" s="11">
        <v>7.6151917776618108</v>
      </c>
      <c r="J77" s="11">
        <v>7.1484535220438428</v>
      </c>
      <c r="K77" s="11">
        <v>-0.71599009335186126</v>
      </c>
      <c r="L77" s="29">
        <v>1.1708276828522299</v>
      </c>
      <c r="M77" s="29">
        <v>1.75383297477268</v>
      </c>
      <c r="N77" s="35">
        <v>20024.734530498517</v>
      </c>
      <c r="O77" s="19">
        <v>26.732092255070057</v>
      </c>
      <c r="P77" s="19">
        <v>1661.3919900000001</v>
      </c>
      <c r="Q77" s="39">
        <v>5.0362260600488948</v>
      </c>
      <c r="R77" s="39">
        <v>-0.24763643267505114</v>
      </c>
      <c r="S77" s="44">
        <v>4.9811483842631041</v>
      </c>
      <c r="T77" s="44">
        <v>-0.55073892236490152</v>
      </c>
    </row>
    <row r="78" spans="1:22">
      <c r="A78" s="6" t="s">
        <v>106</v>
      </c>
      <c r="B78" s="10">
        <v>42952</v>
      </c>
      <c r="C78" s="28">
        <v>21.29055277777778</v>
      </c>
      <c r="D78" s="28">
        <v>-71.70635</v>
      </c>
      <c r="E78" s="5">
        <v>100</v>
      </c>
      <c r="F78" s="5">
        <v>7.4169999999999998</v>
      </c>
      <c r="G78" s="19">
        <v>3.5</v>
      </c>
      <c r="I78" s="11">
        <v>8.3431445302472653</v>
      </c>
      <c r="J78" s="11">
        <v>8.0850152698824456</v>
      </c>
      <c r="K78" s="11">
        <v>-0.721992288767071</v>
      </c>
      <c r="L78" s="29">
        <v>2.01593244497449</v>
      </c>
      <c r="M78" s="29">
        <v>3.0197516241650102</v>
      </c>
      <c r="N78" s="35">
        <v>20241.667998542714</v>
      </c>
      <c r="O78" s="19">
        <v>26.427997226333094</v>
      </c>
      <c r="P78" s="19">
        <v>1746.7149900000002</v>
      </c>
    </row>
    <row r="79" spans="1:22">
      <c r="A79" s="6" t="s">
        <v>107</v>
      </c>
      <c r="B79" s="10">
        <v>42952</v>
      </c>
      <c r="C79" s="28">
        <v>21.29055277777778</v>
      </c>
      <c r="D79" s="28">
        <v>-71.70635</v>
      </c>
      <c r="E79" s="5">
        <v>110</v>
      </c>
      <c r="F79" s="5">
        <v>7.3630000000000004</v>
      </c>
      <c r="G79" s="19">
        <v>3.5</v>
      </c>
      <c r="I79" s="11">
        <v>8.3201664782901421</v>
      </c>
      <c r="J79" s="11">
        <v>7.581331003594987</v>
      </c>
      <c r="K79" s="11">
        <v>-0.71550313606776061</v>
      </c>
      <c r="L79" s="29">
        <v>0.91301559990195003</v>
      </c>
      <c r="M79" s="29">
        <v>1.3676452043643701</v>
      </c>
      <c r="N79" s="35">
        <v>22448.605373310002</v>
      </c>
      <c r="O79" s="19">
        <v>28.497830817692069</v>
      </c>
      <c r="P79" s="19">
        <v>1760.0822600000001</v>
      </c>
      <c r="Q79" s="39">
        <v>5.0999013666034827</v>
      </c>
      <c r="R79" s="39">
        <v>-0.34565163305522895</v>
      </c>
      <c r="S79" s="39">
        <v>5.036335697679311</v>
      </c>
      <c r="T79" s="39">
        <v>-0.47749853112334495</v>
      </c>
    </row>
    <row r="80" spans="1:22">
      <c r="A80" s="6" t="s">
        <v>108</v>
      </c>
      <c r="B80" s="10">
        <v>42952</v>
      </c>
      <c r="C80" s="28">
        <v>21.29055277777778</v>
      </c>
      <c r="D80" s="28">
        <v>-71.70635</v>
      </c>
      <c r="E80" s="5">
        <v>120</v>
      </c>
      <c r="F80" s="5">
        <v>7.4340000000000002</v>
      </c>
      <c r="G80" s="19">
        <v>3.8</v>
      </c>
      <c r="I80" s="11">
        <v>7.7754289010950064</v>
      </c>
      <c r="J80" s="11">
        <v>7.3388216790760872</v>
      </c>
      <c r="K80" s="11">
        <v>-0.54583761165660127</v>
      </c>
      <c r="L80" s="29">
        <v>1.29791224371245</v>
      </c>
      <c r="M80" s="29">
        <v>1.93693102916291</v>
      </c>
      <c r="N80" s="35">
        <v>20455.139733706092</v>
      </c>
      <c r="O80" s="19">
        <v>27.431404577860068</v>
      </c>
      <c r="P80" s="19">
        <v>1576.3534000000002</v>
      </c>
    </row>
    <row r="81" spans="1:22">
      <c r="A81" s="6" t="s">
        <v>109</v>
      </c>
      <c r="B81" s="10">
        <v>42952</v>
      </c>
      <c r="C81" s="28">
        <v>21.29055277777778</v>
      </c>
      <c r="D81" s="28">
        <v>-71.70635</v>
      </c>
      <c r="E81" s="5">
        <v>130</v>
      </c>
      <c r="G81" s="19">
        <v>3.7</v>
      </c>
      <c r="I81" s="11">
        <v>6.3330010978224953</v>
      </c>
      <c r="J81" s="11">
        <v>5.9035874731047038</v>
      </c>
      <c r="K81" s="11">
        <v>-0.35699255830107524</v>
      </c>
      <c r="L81" s="29">
        <v>0.89880446418496396</v>
      </c>
      <c r="M81" s="29">
        <v>1.3425600714978001</v>
      </c>
      <c r="N81" s="35">
        <v>20397.867586970548</v>
      </c>
      <c r="O81" s="19">
        <v>27.63931666929745</v>
      </c>
      <c r="P81" s="19">
        <v>1565.8302299999998</v>
      </c>
      <c r="Q81" s="39">
        <v>5.151346529808877</v>
      </c>
      <c r="R81" s="39">
        <v>-0.27143659698418965</v>
      </c>
      <c r="S81" s="44">
        <v>5.1266762880673209</v>
      </c>
      <c r="T81" s="44">
        <v>-0.51316417597279051</v>
      </c>
    </row>
    <row r="82" spans="1:22">
      <c r="A82" s="6" t="s">
        <v>110</v>
      </c>
      <c r="B82" s="10">
        <v>42952</v>
      </c>
      <c r="C82" s="28">
        <v>21.29055277777778</v>
      </c>
      <c r="D82" s="28">
        <v>-71.70635</v>
      </c>
      <c r="E82" s="5">
        <v>140</v>
      </c>
      <c r="G82" s="19">
        <v>3.5</v>
      </c>
      <c r="I82" s="11">
        <v>5.628521104146432</v>
      </c>
      <c r="J82" s="11">
        <v>5.339507024587804</v>
      </c>
      <c r="K82" s="11">
        <v>-7.3010823675634773E-2</v>
      </c>
      <c r="L82" s="29">
        <v>0.98434135038868698</v>
      </c>
      <c r="M82" s="29">
        <v>1.4744871034637399</v>
      </c>
      <c r="N82" s="35">
        <v>18727.188238310504</v>
      </c>
      <c r="O82" s="19">
        <v>25.579455456555799</v>
      </c>
      <c r="P82" s="19">
        <v>1225.96028</v>
      </c>
    </row>
    <row r="83" spans="1:22">
      <c r="A83" s="6" t="s">
        <v>111</v>
      </c>
      <c r="B83" s="10">
        <v>42952</v>
      </c>
      <c r="C83" s="28">
        <v>21.29055277777778</v>
      </c>
      <c r="D83" s="28">
        <v>-71.70635</v>
      </c>
      <c r="E83" s="5">
        <v>150</v>
      </c>
      <c r="F83" s="5">
        <v>7.556</v>
      </c>
      <c r="G83" s="19">
        <v>3.6</v>
      </c>
      <c r="I83" s="11">
        <v>5.1228577620311491</v>
      </c>
      <c r="J83" s="11">
        <v>3.9566792188037847</v>
      </c>
      <c r="K83" s="11">
        <v>-0.46970401709228315</v>
      </c>
      <c r="L83" s="29">
        <v>0.17404759436813699</v>
      </c>
      <c r="M83" s="29">
        <v>0.26030276457819401</v>
      </c>
      <c r="N83" s="35">
        <v>20715.129330664175</v>
      </c>
      <c r="O83" s="19">
        <v>29.729315289673441</v>
      </c>
      <c r="P83" s="19">
        <v>719.71048000000019</v>
      </c>
      <c r="Q83" s="39">
        <v>5.1425387701700584</v>
      </c>
      <c r="R83" s="39">
        <v>-0.65605287658080835</v>
      </c>
      <c r="S83" s="44">
        <v>4.9248292686472048</v>
      </c>
      <c r="T83" s="44">
        <v>-0.53129689753413434</v>
      </c>
    </row>
    <row r="84" spans="1:22">
      <c r="A84" s="6" t="s">
        <v>112</v>
      </c>
      <c r="B84" s="10">
        <v>42952</v>
      </c>
      <c r="C84" s="28">
        <v>21.29055277777778</v>
      </c>
      <c r="D84" s="28">
        <v>-71.70635</v>
      </c>
      <c r="E84" s="5">
        <v>160</v>
      </c>
      <c r="F84" s="5">
        <v>7.71</v>
      </c>
      <c r="G84" s="19">
        <v>3.8</v>
      </c>
      <c r="I84" s="11">
        <v>4.2233159937395444</v>
      </c>
      <c r="J84" s="11">
        <v>4.0682328087761732</v>
      </c>
      <c r="K84" s="11">
        <v>-0.37956839107460089</v>
      </c>
      <c r="L84" s="29">
        <v>0.90934536979795499</v>
      </c>
      <c r="M84" s="29">
        <v>1.3570557420348199</v>
      </c>
      <c r="N84" s="35">
        <v>21325.87805149745</v>
      </c>
      <c r="O84" s="19">
        <v>31.004924930089928</v>
      </c>
      <c r="P84" s="19">
        <v>1528.1933066666668</v>
      </c>
      <c r="S84" s="39"/>
      <c r="T84" s="39"/>
    </row>
    <row r="85" spans="1:22">
      <c r="A85" s="6" t="s">
        <v>113</v>
      </c>
      <c r="B85" s="10">
        <v>42952</v>
      </c>
      <c r="C85" s="28">
        <v>21.29055277777778</v>
      </c>
      <c r="D85" s="28">
        <v>-71.70635</v>
      </c>
      <c r="E85" s="5">
        <v>170</v>
      </c>
      <c r="G85" s="19">
        <v>3.7</v>
      </c>
      <c r="I85" s="11">
        <v>3.8925911200899286</v>
      </c>
      <c r="J85" s="11">
        <v>3.702540447898512</v>
      </c>
      <c r="K85" s="11">
        <v>-0.31625188016344219</v>
      </c>
      <c r="L85" s="29">
        <v>0.69934611190030505</v>
      </c>
      <c r="M85" s="29">
        <v>1.04462561481155</v>
      </c>
      <c r="N85" s="35">
        <v>21245.488337817264</v>
      </c>
      <c r="O85" s="19">
        <v>31.284613386065818</v>
      </c>
      <c r="P85" s="19">
        <v>543.37628000000007</v>
      </c>
      <c r="Q85" s="39">
        <v>5.2474135156848316</v>
      </c>
      <c r="R85" s="39">
        <v>-0.24819554720577969</v>
      </c>
      <c r="S85" s="39">
        <v>5.1369628865784156</v>
      </c>
      <c r="T85" s="39">
        <v>-0.50837955751982511</v>
      </c>
    </row>
    <row r="86" spans="1:22">
      <c r="A86" s="6" t="s">
        <v>114</v>
      </c>
      <c r="B86" s="10">
        <v>42952</v>
      </c>
      <c r="C86" s="28">
        <v>21.29055277777778</v>
      </c>
      <c r="D86" s="28">
        <v>-71.70635</v>
      </c>
      <c r="E86" s="5">
        <v>180</v>
      </c>
      <c r="F86" s="5">
        <v>7.633</v>
      </c>
      <c r="G86" s="19">
        <v>3.8</v>
      </c>
      <c r="I86" s="11">
        <v>3.9643718704311883</v>
      </c>
      <c r="J86" s="11">
        <v>3.6660355842042547</v>
      </c>
      <c r="K86" s="11">
        <v>-0.2517347988488805</v>
      </c>
      <c r="L86" s="29">
        <v>0.50864657974126903</v>
      </c>
      <c r="M86" s="29">
        <v>0.75907546750650701</v>
      </c>
      <c r="N86" s="35">
        <v>21243.345097158901</v>
      </c>
      <c r="O86" s="19">
        <v>31.189830175036796</v>
      </c>
      <c r="P86" s="19">
        <v>459.75974000000008</v>
      </c>
      <c r="Q86" s="39"/>
      <c r="R86" s="39"/>
    </row>
    <row r="87" spans="1:22">
      <c r="A87" s="6" t="s">
        <v>115</v>
      </c>
      <c r="B87" s="10">
        <v>42952</v>
      </c>
      <c r="C87" s="28">
        <v>21.29055277777778</v>
      </c>
      <c r="D87" s="28">
        <v>-71.70635</v>
      </c>
      <c r="E87" s="5">
        <v>190</v>
      </c>
      <c r="I87" s="11">
        <v>4.02081091164525</v>
      </c>
      <c r="J87" s="11">
        <v>3.5839322836069991</v>
      </c>
      <c r="K87" s="11">
        <v>0.25174713923147607</v>
      </c>
      <c r="L87" s="29">
        <v>0.35895480820614201</v>
      </c>
      <c r="M87" s="29">
        <v>0.53568391041061203</v>
      </c>
      <c r="N87" s="35">
        <v>21389.026426928573</v>
      </c>
      <c r="O87" s="19">
        <v>31.15270768939056</v>
      </c>
      <c r="P87" s="19">
        <v>612.77232000000004</v>
      </c>
      <c r="Q87" s="39">
        <v>5.2732890793534457</v>
      </c>
      <c r="R87" s="39">
        <v>-0.51408008372956038</v>
      </c>
      <c r="S87" s="44">
        <v>5.1238456699256432</v>
      </c>
      <c r="T87" s="44">
        <v>-0.48903934148670247</v>
      </c>
    </row>
    <row r="88" spans="1:22">
      <c r="A88" s="6" t="s">
        <v>116</v>
      </c>
      <c r="B88" s="10">
        <v>42952</v>
      </c>
      <c r="C88" s="28">
        <v>21.29055277777778</v>
      </c>
      <c r="D88" s="28">
        <v>-71.70635</v>
      </c>
      <c r="E88" s="5">
        <v>200</v>
      </c>
      <c r="G88" s="19">
        <v>3.9</v>
      </c>
      <c r="I88" s="11">
        <v>4.1708150962329054</v>
      </c>
      <c r="J88" s="11">
        <v>3.6221423194424349</v>
      </c>
      <c r="K88" s="11">
        <v>-8.7437025994866469E-3</v>
      </c>
      <c r="L88" s="29">
        <v>0.30150409638618197</v>
      </c>
      <c r="M88" s="29">
        <v>0.44968164643157199</v>
      </c>
      <c r="N88" s="35">
        <v>19592.38274589154</v>
      </c>
      <c r="O88" s="19">
        <v>29.579239192539276</v>
      </c>
      <c r="P88" s="19">
        <v>602.2491500000001</v>
      </c>
      <c r="Q88" s="39"/>
      <c r="R88" s="39"/>
      <c r="S88" s="39"/>
      <c r="T88" s="39"/>
    </row>
    <row r="89" spans="1:22">
      <c r="A89" s="6" t="s">
        <v>117</v>
      </c>
      <c r="B89" s="10">
        <v>42952</v>
      </c>
      <c r="C89" s="28">
        <v>21.29055277777778</v>
      </c>
      <c r="D89" s="28">
        <v>-71.70635</v>
      </c>
      <c r="E89" s="5">
        <v>210</v>
      </c>
      <c r="I89" s="11">
        <v>3.9455846303683777</v>
      </c>
      <c r="J89" s="11">
        <v>3.6323009811101707</v>
      </c>
      <c r="K89" s="11">
        <v>0.52186494507413173</v>
      </c>
      <c r="L89" s="29">
        <v>0.48207825935374998</v>
      </c>
      <c r="M89" s="29">
        <v>0.71942640463602303</v>
      </c>
      <c r="N89" s="35"/>
      <c r="O89" s="19"/>
      <c r="P89" s="19"/>
      <c r="Q89" s="39">
        <v>5.2537203712751683</v>
      </c>
      <c r="R89" s="39">
        <v>-0.25696628929246984</v>
      </c>
      <c r="S89" s="39"/>
      <c r="T89" s="39"/>
    </row>
    <row r="90" spans="1:22">
      <c r="A90" s="6" t="s">
        <v>118</v>
      </c>
      <c r="B90" s="10">
        <v>42952</v>
      </c>
      <c r="C90" s="28">
        <v>21.29055277777778</v>
      </c>
      <c r="D90" s="28">
        <v>-71.70635</v>
      </c>
      <c r="E90" s="5">
        <v>230</v>
      </c>
      <c r="F90" s="5">
        <v>7.7249999999999996</v>
      </c>
      <c r="G90" s="19">
        <v>3.9</v>
      </c>
      <c r="I90" s="11">
        <v>3.9348817456005807</v>
      </c>
      <c r="J90" s="11">
        <v>3.7367889606828357</v>
      </c>
      <c r="K90" s="11">
        <v>7.7342082142535684E-2</v>
      </c>
      <c r="L90" s="29">
        <v>0.69571250363270698</v>
      </c>
      <c r="M90" s="29">
        <v>1.0376281709813799</v>
      </c>
      <c r="N90" s="35">
        <v>23709.407725163361</v>
      </c>
      <c r="O90" s="19">
        <v>34.442187946054176</v>
      </c>
      <c r="P90" s="19">
        <v>471.70499999999998</v>
      </c>
      <c r="Q90" s="39">
        <v>5.2003573689123845</v>
      </c>
      <c r="R90" s="39">
        <v>-0.23737178536665046</v>
      </c>
      <c r="S90" s="39"/>
      <c r="T90" s="39"/>
    </row>
    <row r="91" spans="1:22">
      <c r="L91" s="29"/>
      <c r="M91" s="29"/>
      <c r="N91" s="35"/>
      <c r="O91" s="19"/>
      <c r="P91" s="19"/>
      <c r="Q91" s="38"/>
    </row>
    <row r="92" spans="1:22">
      <c r="L92" s="29"/>
      <c r="M92" s="29"/>
      <c r="N92" s="35"/>
      <c r="O92" s="19"/>
      <c r="P92" s="19"/>
      <c r="Q92" s="38"/>
      <c r="R92" s="11"/>
      <c r="S92" s="11"/>
      <c r="T92" s="11"/>
    </row>
    <row r="93" spans="1:22">
      <c r="A93" s="15" t="s">
        <v>162</v>
      </c>
      <c r="B93" s="13"/>
      <c r="C93" s="34"/>
      <c r="D93" s="34"/>
      <c r="E93" s="13"/>
      <c r="F93" s="13"/>
      <c r="G93" s="20"/>
      <c r="H93" s="13"/>
      <c r="I93" s="17"/>
      <c r="J93" s="13"/>
      <c r="K93" s="13"/>
      <c r="L93" s="20"/>
      <c r="M93" s="20"/>
      <c r="N93" s="36"/>
      <c r="O93" s="20"/>
      <c r="P93" s="20"/>
      <c r="Q93" s="17"/>
      <c r="R93" s="13"/>
      <c r="S93" s="13"/>
      <c r="T93" s="13"/>
      <c r="U93" s="14"/>
      <c r="V93" s="14"/>
    </row>
    <row r="94" spans="1:22">
      <c r="L94" s="29"/>
      <c r="M94" s="29"/>
      <c r="N94" s="35"/>
      <c r="O94" s="19"/>
      <c r="P94" s="19"/>
      <c r="Q94" s="11"/>
    </row>
    <row r="95" spans="1:22">
      <c r="A95" s="3" t="s">
        <v>83</v>
      </c>
      <c r="L95" s="29"/>
      <c r="M95" s="29"/>
      <c r="N95" s="35"/>
      <c r="O95" s="19"/>
      <c r="P95" s="19"/>
      <c r="Q95" s="11"/>
    </row>
    <row r="96" spans="1:22">
      <c r="A96" s="22" t="s">
        <v>123</v>
      </c>
      <c r="B96" s="10">
        <v>42952</v>
      </c>
      <c r="C96" s="28">
        <f>21+17/60+28.68/3600</f>
        <v>21.291300000000003</v>
      </c>
      <c r="D96" s="28">
        <f>-(71+42/60+21.53/3600)</f>
        <v>-71.705980555555556</v>
      </c>
      <c r="E96" s="5">
        <v>0</v>
      </c>
      <c r="F96" s="5">
        <v>8.14</v>
      </c>
      <c r="G96" s="19">
        <v>3.5</v>
      </c>
      <c r="H96" s="5">
        <v>28.2</v>
      </c>
      <c r="L96" s="42"/>
      <c r="M96" s="29"/>
      <c r="N96" s="35"/>
      <c r="O96" s="19"/>
      <c r="P96" s="19"/>
      <c r="Q96" s="11"/>
    </row>
    <row r="97" spans="1:21">
      <c r="A97" s="22" t="s">
        <v>124</v>
      </c>
      <c r="B97" s="10">
        <v>42951</v>
      </c>
      <c r="C97" s="28">
        <f>21+17/60+29.4/3600</f>
        <v>21.291500000000003</v>
      </c>
      <c r="D97" s="28">
        <f>-(71+42/60+20.45/3600)</f>
        <v>-71.70568055555556</v>
      </c>
      <c r="E97" s="5">
        <v>0</v>
      </c>
      <c r="F97" s="5">
        <v>8.1430000000000007</v>
      </c>
      <c r="G97" s="19">
        <v>3.6</v>
      </c>
      <c r="H97" s="5">
        <v>28.7</v>
      </c>
      <c r="K97" s="11"/>
      <c r="L97" s="42"/>
      <c r="M97" s="29"/>
      <c r="N97" s="35"/>
      <c r="O97" s="19"/>
      <c r="P97" s="19"/>
      <c r="U97" s="21"/>
    </row>
    <row r="98" spans="1:21">
      <c r="A98" s="22" t="s">
        <v>126</v>
      </c>
      <c r="B98" s="10">
        <v>42951</v>
      </c>
      <c r="C98" s="28">
        <f>21+17/60+30.28/3600</f>
        <v>21.291744444444447</v>
      </c>
      <c r="D98" s="28">
        <f>-(71+42/60+19.22/3600)</f>
        <v>-71.705338888888889</v>
      </c>
      <c r="E98" s="5">
        <v>0</v>
      </c>
      <c r="F98" s="5">
        <v>8.1379999999999999</v>
      </c>
      <c r="G98" s="19">
        <v>3.8</v>
      </c>
      <c r="H98" s="5">
        <v>29.3</v>
      </c>
      <c r="K98" s="11"/>
      <c r="L98" s="42"/>
      <c r="M98" s="29"/>
      <c r="N98" s="35"/>
      <c r="O98" s="19"/>
      <c r="P98" s="19"/>
      <c r="Q98" s="11"/>
      <c r="U98" s="21"/>
    </row>
    <row r="99" spans="1:21">
      <c r="A99" s="22" t="s">
        <v>125</v>
      </c>
      <c r="B99" s="10">
        <v>42951</v>
      </c>
      <c r="C99" s="28">
        <f>21+17/60+30.99/3600</f>
        <v>21.29194166666667</v>
      </c>
      <c r="D99" s="28">
        <f>-(71+42/60+17.81/3600)</f>
        <v>-71.704947222222231</v>
      </c>
      <c r="E99" s="5">
        <v>0</v>
      </c>
      <c r="F99" s="5">
        <v>8.1460000000000008</v>
      </c>
      <c r="G99" s="19">
        <v>3.4</v>
      </c>
      <c r="H99" s="5">
        <v>29.6</v>
      </c>
      <c r="K99" s="11"/>
      <c r="L99" s="42"/>
      <c r="M99" s="29"/>
      <c r="N99" s="35"/>
      <c r="O99" s="19"/>
      <c r="P99" s="19"/>
      <c r="Q99" s="11"/>
      <c r="U99" s="21"/>
    </row>
    <row r="100" spans="1:21">
      <c r="A100" s="6" t="s">
        <v>84</v>
      </c>
      <c r="B100" s="10">
        <v>42952</v>
      </c>
      <c r="C100" s="28">
        <f>21+17/60+28.68/3600</f>
        <v>21.291300000000003</v>
      </c>
      <c r="D100" s="28">
        <f>-(71+42/60+21.53/3600)</f>
        <v>-71.705980555555556</v>
      </c>
      <c r="E100" s="5">
        <v>20</v>
      </c>
      <c r="F100" s="5">
        <v>7.633</v>
      </c>
      <c r="G100" s="19">
        <v>4</v>
      </c>
      <c r="H100" s="5">
        <v>28.4</v>
      </c>
      <c r="I100" s="11">
        <v>2.4766197012603977</v>
      </c>
      <c r="J100" s="11">
        <v>3.0835388274737552</v>
      </c>
      <c r="K100" s="11">
        <v>-1.7717325329561766</v>
      </c>
      <c r="L100" s="42">
        <v>6.8518056429843197</v>
      </c>
      <c r="M100" s="29">
        <v>10.2376090424842</v>
      </c>
      <c r="N100" s="35">
        <v>22172.441288908642</v>
      </c>
      <c r="O100" s="19">
        <v>31.936188327110365</v>
      </c>
      <c r="P100" s="19"/>
      <c r="Q100" s="11"/>
      <c r="U100" s="21">
        <v>0.40277777777777773</v>
      </c>
    </row>
    <row r="101" spans="1:21">
      <c r="A101" s="6" t="s">
        <v>87</v>
      </c>
      <c r="B101" s="10">
        <v>42952</v>
      </c>
      <c r="C101" s="28">
        <f>21+17/60+29.4/3600</f>
        <v>21.291500000000003</v>
      </c>
      <c r="D101" s="28">
        <f>-(71+42/60+20.45/3600)</f>
        <v>-71.70568055555556</v>
      </c>
      <c r="E101" s="5">
        <v>20</v>
      </c>
      <c r="F101" s="5">
        <v>7.6449999999999996</v>
      </c>
      <c r="G101" s="19">
        <v>4</v>
      </c>
      <c r="H101" s="5">
        <v>29.2</v>
      </c>
      <c r="I101" s="11">
        <v>2.7428415506860784</v>
      </c>
      <c r="J101" s="39">
        <v>3.3067499249780865</v>
      </c>
      <c r="K101" s="11">
        <v>-1.3091710968611465</v>
      </c>
      <c r="L101" s="42">
        <v>6.5759033250076104</v>
      </c>
      <c r="M101" s="29">
        <v>9.7983280096730496</v>
      </c>
      <c r="N101" s="35">
        <v>20832.844290288558</v>
      </c>
      <c r="O101" s="19">
        <v>29.980572784370878</v>
      </c>
      <c r="P101" s="19"/>
      <c r="Q101" s="11"/>
      <c r="U101" s="21">
        <v>0.42569444444444443</v>
      </c>
    </row>
    <row r="102" spans="1:21">
      <c r="A102" s="6" t="s">
        <v>90</v>
      </c>
      <c r="B102" s="10">
        <v>42952</v>
      </c>
      <c r="C102" s="28">
        <f>21+17/60+30.28/3600</f>
        <v>21.291744444444447</v>
      </c>
      <c r="D102" s="28">
        <f>-(71+42/60+19.22/3600)</f>
        <v>-71.705338888888889</v>
      </c>
      <c r="E102" s="5">
        <v>20</v>
      </c>
      <c r="F102" s="5">
        <v>7.609</v>
      </c>
      <c r="G102" s="19">
        <v>4</v>
      </c>
      <c r="H102" s="5">
        <v>29.4</v>
      </c>
      <c r="I102" s="11">
        <v>2.8645118531281115</v>
      </c>
      <c r="J102" s="11">
        <v>2.8454565092726685</v>
      </c>
      <c r="K102" s="11">
        <v>-1.4122087976919253</v>
      </c>
      <c r="L102" s="42">
        <v>0.94713774032404496</v>
      </c>
      <c r="M102" s="29">
        <v>1.4102846722862601</v>
      </c>
      <c r="N102" s="35">
        <v>20879.17490156609</v>
      </c>
      <c r="O102" s="19">
        <v>30.11768752514924</v>
      </c>
      <c r="P102" s="19"/>
      <c r="Q102" s="11"/>
      <c r="U102" s="21">
        <v>0.44444444444444442</v>
      </c>
    </row>
    <row r="103" spans="1:21">
      <c r="A103" s="6" t="s">
        <v>93</v>
      </c>
      <c r="B103" s="10">
        <v>42952</v>
      </c>
      <c r="C103" s="28">
        <f>21+17/60+30.99/3600</f>
        <v>21.29194166666667</v>
      </c>
      <c r="D103" s="28">
        <f>-(71+42/60+17.81/3600)</f>
        <v>-71.704947222222231</v>
      </c>
      <c r="E103" s="5">
        <v>20</v>
      </c>
      <c r="F103" s="5">
        <v>7.5419999999999998</v>
      </c>
      <c r="G103" s="19">
        <v>4</v>
      </c>
      <c r="H103" s="5">
        <v>29.1</v>
      </c>
      <c r="I103" s="11">
        <v>2.808636244743294</v>
      </c>
      <c r="J103" s="11">
        <v>3.6257931555119787</v>
      </c>
      <c r="K103" s="11">
        <v>-1.3524609226268574</v>
      </c>
      <c r="L103" s="42">
        <v>9.6027303048479293</v>
      </c>
      <c r="M103" s="29">
        <v>14.3133796705414</v>
      </c>
      <c r="N103" s="35">
        <v>21051.208380523694</v>
      </c>
      <c r="O103" s="19">
        <v>30.012882012644848</v>
      </c>
      <c r="P103" s="19"/>
      <c r="Q103" s="11"/>
      <c r="U103" s="21">
        <v>0.4548611111111111</v>
      </c>
    </row>
    <row r="104" spans="1:21">
      <c r="A104" s="6" t="s">
        <v>85</v>
      </c>
      <c r="B104" s="10">
        <v>42952</v>
      </c>
      <c r="C104" s="28">
        <f>21+17/60+28.68/3600</f>
        <v>21.291300000000003</v>
      </c>
      <c r="D104" s="28">
        <f>-(71+42/60+21.53/3600)</f>
        <v>-71.705980555555556</v>
      </c>
      <c r="E104" s="5">
        <v>50</v>
      </c>
      <c r="F104" s="5">
        <v>7.4729999999999999</v>
      </c>
      <c r="G104" s="19">
        <v>3.9</v>
      </c>
      <c r="H104" s="5">
        <v>28.5</v>
      </c>
      <c r="I104" s="11">
        <v>3.1704549501014965</v>
      </c>
      <c r="J104" s="11">
        <v>2.5005944602852717</v>
      </c>
      <c r="K104" s="11">
        <v>-1.0879430453889469</v>
      </c>
      <c r="L104" s="42">
        <v>0.120976517515151</v>
      </c>
      <c r="M104" s="29">
        <v>0.18074039079499199</v>
      </c>
      <c r="N104" s="35">
        <v>21240.572164927049</v>
      </c>
      <c r="O104" s="19">
        <v>30.394676379041424</v>
      </c>
      <c r="P104" s="19"/>
      <c r="Q104" s="11"/>
      <c r="U104" s="21">
        <v>0.41041666666666665</v>
      </c>
    </row>
    <row r="105" spans="1:21">
      <c r="A105" s="6" t="s">
        <v>88</v>
      </c>
      <c r="B105" s="10">
        <v>42952</v>
      </c>
      <c r="C105" s="28">
        <f>21+17/60+29.4/3600</f>
        <v>21.291500000000003</v>
      </c>
      <c r="D105" s="28">
        <f>-(71+42/60+20.45/3600)</f>
        <v>-71.70568055555556</v>
      </c>
      <c r="E105" s="5">
        <v>50</v>
      </c>
      <c r="F105" s="5">
        <v>7.585</v>
      </c>
      <c r="G105" s="19">
        <v>4</v>
      </c>
      <c r="H105" s="5">
        <v>29.4</v>
      </c>
      <c r="I105" s="11">
        <v>2.7657483118814623</v>
      </c>
      <c r="J105" s="11">
        <v>2.1354722990929131</v>
      </c>
      <c r="K105" s="11">
        <v>-1.0005913172849188</v>
      </c>
      <c r="L105" s="42">
        <v>9.6363894297537597E-2</v>
      </c>
      <c r="M105" s="29">
        <v>0.14348549033970001</v>
      </c>
      <c r="N105" s="35">
        <v>20693.379504647903</v>
      </c>
      <c r="O105" s="19">
        <v>29.724113032235508</v>
      </c>
      <c r="P105" s="19"/>
      <c r="Q105" s="11"/>
    </row>
    <row r="106" spans="1:21">
      <c r="A106" s="6" t="s">
        <v>91</v>
      </c>
      <c r="B106" s="10">
        <v>42952</v>
      </c>
      <c r="C106" s="28">
        <f>21+17/60+30.28/3600</f>
        <v>21.291744444444447</v>
      </c>
      <c r="D106" s="28">
        <f>-(71+42/60+19.22/3600)</f>
        <v>-71.705338888888889</v>
      </c>
      <c r="E106" s="5">
        <v>50</v>
      </c>
      <c r="F106" s="5">
        <v>7.6340000000000003</v>
      </c>
      <c r="G106" s="19">
        <v>3.8</v>
      </c>
      <c r="H106" s="5">
        <v>29.4</v>
      </c>
      <c r="I106" s="11">
        <v>2.3141175312630273</v>
      </c>
      <c r="J106" s="11">
        <v>2.3092638589471024</v>
      </c>
      <c r="K106" s="11">
        <v>-0.81212798529566665</v>
      </c>
      <c r="L106" s="42">
        <v>0.80027105754115102</v>
      </c>
      <c r="M106" s="29">
        <v>1.1926411719160299</v>
      </c>
      <c r="N106" s="35">
        <v>19853.030291013401</v>
      </c>
      <c r="O106" s="19">
        <v>29.075076984814604</v>
      </c>
      <c r="P106" s="19"/>
      <c r="Q106" s="11"/>
      <c r="U106" s="21">
        <v>0.44722222222222219</v>
      </c>
    </row>
    <row r="107" spans="1:21">
      <c r="A107" s="6" t="s">
        <v>94</v>
      </c>
      <c r="B107" s="10">
        <v>42952</v>
      </c>
      <c r="C107" s="28">
        <f>21+17/60+30.99/3600</f>
        <v>21.29194166666667</v>
      </c>
      <c r="D107" s="28">
        <f>-(71+42/60+17.81/3600)</f>
        <v>-71.704947222222231</v>
      </c>
      <c r="E107" s="5">
        <v>50</v>
      </c>
      <c r="F107" s="5">
        <v>7.5259999999999998</v>
      </c>
      <c r="G107" s="19">
        <v>4</v>
      </c>
      <c r="H107" s="5">
        <v>29.3</v>
      </c>
      <c r="I107" s="11">
        <v>2.8420391945244532</v>
      </c>
      <c r="J107" s="11">
        <v>4.0447480901064532</v>
      </c>
      <c r="K107" s="11">
        <v>-0.66209011449483068</v>
      </c>
      <c r="L107" s="42">
        <v>14.337991000693201</v>
      </c>
      <c r="M107" s="29">
        <v>21.356672375409701</v>
      </c>
      <c r="N107" s="35">
        <v>21142.729000085572</v>
      </c>
      <c r="O107" s="19">
        <v>29.969293144935328</v>
      </c>
      <c r="P107" s="19"/>
      <c r="Q107" s="11"/>
      <c r="U107" s="21">
        <v>0.45833333333333331</v>
      </c>
    </row>
    <row r="108" spans="1:21">
      <c r="A108" s="6" t="s">
        <v>86</v>
      </c>
      <c r="B108" s="10">
        <v>42952</v>
      </c>
      <c r="C108" s="28">
        <f>21+17/60+28.68/3600</f>
        <v>21.291300000000003</v>
      </c>
      <c r="D108" s="28">
        <f>-(71+42/60+21.53/3600)</f>
        <v>-71.705980555555556</v>
      </c>
      <c r="E108" s="5">
        <v>100</v>
      </c>
      <c r="F108" s="5">
        <v>7.4829999999999997</v>
      </c>
      <c r="G108" s="19">
        <v>3.9</v>
      </c>
      <c r="H108" s="5">
        <v>29</v>
      </c>
      <c r="I108" s="11">
        <v>3.0980316725536765</v>
      </c>
      <c r="J108" s="11">
        <v>3.164611673092991</v>
      </c>
      <c r="K108" s="11">
        <v>-0.48300459251634048</v>
      </c>
      <c r="L108" s="42">
        <v>1.5952024976544099</v>
      </c>
      <c r="M108" s="29">
        <v>2.3791825521939001</v>
      </c>
      <c r="N108" s="35">
        <v>21082.536040033661</v>
      </c>
      <c r="O108" s="19">
        <v>30.579735912084647</v>
      </c>
      <c r="P108" s="19"/>
      <c r="Q108" s="11"/>
      <c r="U108" s="21">
        <v>0.41805555555555557</v>
      </c>
    </row>
    <row r="109" spans="1:21">
      <c r="A109" s="6" t="s">
        <v>89</v>
      </c>
      <c r="B109" s="10">
        <v>42952</v>
      </c>
      <c r="C109" s="28">
        <f>21+17/60+29.4/3600</f>
        <v>21.291500000000003</v>
      </c>
      <c r="D109" s="28">
        <f>-(71+42/60+20.45/3600)</f>
        <v>-71.70568055555556</v>
      </c>
      <c r="E109" s="5">
        <v>100</v>
      </c>
      <c r="F109" s="5">
        <v>7.4470000000000001</v>
      </c>
      <c r="G109" s="19">
        <v>3.9</v>
      </c>
      <c r="H109" s="5">
        <v>29.1</v>
      </c>
      <c r="I109" s="11">
        <v>3.3696531545421022</v>
      </c>
      <c r="J109" s="11">
        <v>4.1989351005292157</v>
      </c>
      <c r="K109" s="11">
        <v>-0.29378781154494088</v>
      </c>
      <c r="L109" s="42">
        <v>10.292374161984901</v>
      </c>
      <c r="M109" s="29">
        <v>15.345391927828899</v>
      </c>
      <c r="N109" s="35">
        <v>22141.156770365349</v>
      </c>
      <c r="O109" s="19">
        <v>32.003209527151967</v>
      </c>
      <c r="P109" s="19"/>
      <c r="Q109" s="11"/>
      <c r="U109" s="21">
        <v>0.4381944444444445</v>
      </c>
    </row>
    <row r="110" spans="1:21">
      <c r="A110" s="6" t="s">
        <v>92</v>
      </c>
      <c r="B110" s="10">
        <v>42952</v>
      </c>
      <c r="C110" s="28">
        <f>21+17/60+30.28/3600</f>
        <v>21.291744444444447</v>
      </c>
      <c r="D110" s="28">
        <f>-(71+42/60+19.22/3600)</f>
        <v>-71.705338888888889</v>
      </c>
      <c r="E110" s="5">
        <v>100</v>
      </c>
      <c r="F110" s="5">
        <v>7.5220000000000002</v>
      </c>
      <c r="G110" s="19">
        <v>4.2</v>
      </c>
      <c r="H110" s="5">
        <v>29.2</v>
      </c>
      <c r="I110" s="11">
        <v>2.6888060641123026</v>
      </c>
      <c r="J110" s="11">
        <v>3.2774196107544347</v>
      </c>
      <c r="K110" s="11">
        <v>-0.49373818545091458</v>
      </c>
      <c r="L110" s="42">
        <v>6.6324316142031501</v>
      </c>
      <c r="M110" s="29">
        <v>9.8870431422821596</v>
      </c>
      <c r="N110" s="35">
        <v>21960.83015344639</v>
      </c>
      <c r="O110" s="19">
        <v>31.819135225256666</v>
      </c>
      <c r="P110" s="19"/>
      <c r="Q110" s="11"/>
      <c r="U110" s="21">
        <v>0.45069444444444445</v>
      </c>
    </row>
    <row r="111" spans="1:21">
      <c r="A111" s="6" t="s">
        <v>95</v>
      </c>
      <c r="B111" s="10">
        <v>42952</v>
      </c>
      <c r="C111" s="28">
        <f>21+17/60+30.99/3600</f>
        <v>21.29194166666667</v>
      </c>
      <c r="D111" s="28">
        <f>-(71+42/60+17.81/3600)</f>
        <v>-71.704947222222231</v>
      </c>
      <c r="E111" s="5">
        <v>100</v>
      </c>
      <c r="F111" s="5">
        <v>7.5880000000000001</v>
      </c>
      <c r="G111" s="19">
        <v>4</v>
      </c>
      <c r="H111" s="5">
        <v>28.9</v>
      </c>
      <c r="I111" s="11">
        <v>2.3477087303677515</v>
      </c>
      <c r="J111" s="11">
        <v>2.8752474568485433</v>
      </c>
      <c r="K111" s="11">
        <v>-0.54736585893859602</v>
      </c>
      <c r="L111" s="42">
        <v>5.8755128254073004</v>
      </c>
      <c r="M111" s="29">
        <v>8.7638300752630904</v>
      </c>
      <c r="N111" s="35">
        <v>21182.798290577004</v>
      </c>
      <c r="O111" s="19">
        <v>30.056750287125233</v>
      </c>
      <c r="P111" s="19"/>
      <c r="Q111" s="11"/>
      <c r="U111" s="21">
        <v>0.4604166666666667</v>
      </c>
    </row>
    <row r="112" spans="1:21">
      <c r="B112" s="26"/>
      <c r="E112" s="26"/>
      <c r="F112" s="26"/>
      <c r="H112" s="26"/>
      <c r="J112" s="26"/>
      <c r="K112" s="26"/>
      <c r="L112" s="42"/>
      <c r="M112" s="29"/>
      <c r="N112" s="35"/>
      <c r="O112" s="19"/>
      <c r="P112" s="19"/>
      <c r="Q112" s="11"/>
    </row>
    <row r="113" spans="1:21">
      <c r="A113" s="3" t="s">
        <v>70</v>
      </c>
      <c r="L113" s="42"/>
      <c r="M113" s="29"/>
      <c r="N113" s="35"/>
      <c r="O113" s="19"/>
      <c r="P113" s="19"/>
      <c r="Q113" s="11"/>
    </row>
    <row r="114" spans="1:21">
      <c r="A114" s="22" t="s">
        <v>123</v>
      </c>
      <c r="B114" s="10">
        <v>42952</v>
      </c>
      <c r="C114" s="28">
        <f>21+17/60+28.68/3600</f>
        <v>21.291300000000003</v>
      </c>
      <c r="D114" s="28">
        <f>-(71+42/60+21.53/3600)</f>
        <v>-71.705980555555556</v>
      </c>
      <c r="E114" s="5">
        <v>0</v>
      </c>
      <c r="F114" s="5">
        <v>8.8960000000000008</v>
      </c>
      <c r="G114" s="19">
        <v>4</v>
      </c>
      <c r="H114" s="5">
        <v>33.799999999999997</v>
      </c>
      <c r="L114" s="42"/>
      <c r="M114" s="29"/>
      <c r="N114" s="35"/>
      <c r="O114" s="19"/>
      <c r="P114" s="19"/>
      <c r="Q114" s="11"/>
    </row>
    <row r="115" spans="1:21">
      <c r="A115" s="22" t="s">
        <v>124</v>
      </c>
      <c r="B115" s="10">
        <v>42951</v>
      </c>
      <c r="C115" s="28">
        <f>21+17/60+29.4/3600</f>
        <v>21.291500000000003</v>
      </c>
      <c r="D115" s="28">
        <f>-(71+42/60+20.45/3600)</f>
        <v>-71.70568055555556</v>
      </c>
      <c r="E115" s="5">
        <v>0</v>
      </c>
      <c r="F115" s="5">
        <v>8.75</v>
      </c>
      <c r="G115" s="19">
        <v>4</v>
      </c>
      <c r="H115" s="5">
        <v>33.1</v>
      </c>
      <c r="K115" s="11"/>
      <c r="L115" s="42"/>
      <c r="M115" s="29"/>
      <c r="N115" s="35"/>
      <c r="O115" s="19"/>
      <c r="P115" s="19"/>
      <c r="Q115" s="11"/>
      <c r="U115" s="21"/>
    </row>
    <row r="116" spans="1:21">
      <c r="A116" s="22" t="s">
        <v>126</v>
      </c>
      <c r="B116" s="10">
        <v>42951</v>
      </c>
      <c r="C116" s="28">
        <f>21+17/60+30.28/3600</f>
        <v>21.291744444444447</v>
      </c>
      <c r="D116" s="28">
        <f>-(71+42/60+19.22/3600)</f>
        <v>-71.705338888888889</v>
      </c>
      <c r="E116" s="5">
        <v>0</v>
      </c>
      <c r="F116" s="5">
        <v>8.4019999999999992</v>
      </c>
      <c r="G116" s="19">
        <v>4</v>
      </c>
      <c r="H116" s="5">
        <v>33.200000000000003</v>
      </c>
      <c r="K116" s="11"/>
      <c r="L116" s="42"/>
      <c r="M116" s="29"/>
      <c r="N116" s="35"/>
      <c r="O116" s="19"/>
      <c r="P116" s="19"/>
      <c r="Q116" s="11"/>
      <c r="U116" s="21"/>
    </row>
    <row r="117" spans="1:21">
      <c r="A117" s="22" t="s">
        <v>125</v>
      </c>
      <c r="B117" s="10">
        <v>42951</v>
      </c>
      <c r="C117" s="28">
        <f>21+17/60+30.99/3600</f>
        <v>21.29194166666667</v>
      </c>
      <c r="D117" s="28">
        <f>-(71+42/60+17.81/3600)</f>
        <v>-71.704947222222231</v>
      </c>
      <c r="E117" s="5">
        <v>0</v>
      </c>
      <c r="K117" s="11"/>
      <c r="L117" s="42"/>
      <c r="M117" s="29"/>
      <c r="N117" s="35"/>
      <c r="O117" s="19"/>
      <c r="P117" s="19"/>
      <c r="Q117" s="11"/>
      <c r="U117" s="21" t="s">
        <v>144</v>
      </c>
    </row>
    <row r="118" spans="1:21">
      <c r="A118" s="6" t="s">
        <v>73</v>
      </c>
      <c r="B118" s="10">
        <v>42952</v>
      </c>
      <c r="C118" s="28">
        <f>21+17/60+28.68/3600</f>
        <v>21.291300000000003</v>
      </c>
      <c r="D118" s="28">
        <f>-(71+42/60+21.53/3600)</f>
        <v>-71.705980555555556</v>
      </c>
      <c r="E118" s="5">
        <v>20</v>
      </c>
      <c r="F118" s="5">
        <v>7.6429999999999998</v>
      </c>
      <c r="G118" s="19">
        <v>4.2</v>
      </c>
      <c r="H118" s="5">
        <v>30.6</v>
      </c>
      <c r="I118" s="11">
        <v>2.5443037549907563</v>
      </c>
      <c r="J118" s="11">
        <v>3.8571471209681412</v>
      </c>
      <c r="K118" s="11">
        <v>-1.7331490769428159</v>
      </c>
      <c r="L118" s="42">
        <v>14.961600891899799</v>
      </c>
      <c r="M118" s="29">
        <v>22.191756549045401</v>
      </c>
      <c r="N118" s="35">
        <v>20918.318298349044</v>
      </c>
      <c r="O118" s="19">
        <v>30.124373850710857</v>
      </c>
      <c r="P118" s="19"/>
      <c r="Q118" s="11"/>
      <c r="U118" s="21">
        <v>0.66111111111111109</v>
      </c>
    </row>
    <row r="119" spans="1:21">
      <c r="A119" s="6" t="s">
        <v>74</v>
      </c>
      <c r="B119" s="10">
        <v>42952</v>
      </c>
      <c r="C119" s="28">
        <f>21+17/60+29.4/3600</f>
        <v>21.291500000000003</v>
      </c>
      <c r="D119" s="28">
        <f>-(71+42/60+20.45/3600)</f>
        <v>-71.70568055555556</v>
      </c>
      <c r="E119" s="5">
        <v>20</v>
      </c>
      <c r="F119" s="5">
        <v>7.6440000000000001</v>
      </c>
      <c r="G119" s="19">
        <v>3.8</v>
      </c>
      <c r="H119" s="5">
        <v>29.7</v>
      </c>
      <c r="I119" s="11">
        <v>2.8461025175997694</v>
      </c>
      <c r="J119" s="39">
        <v>3.1681149102462673</v>
      </c>
      <c r="K119" s="11">
        <v>-1.3154447686918593</v>
      </c>
      <c r="L119" s="42">
        <v>4.0279277809330303</v>
      </c>
      <c r="M119" s="29">
        <v>5.9965785222911698</v>
      </c>
      <c r="N119" s="35">
        <v>21739.066727416379</v>
      </c>
      <c r="O119" s="19">
        <v>31.215233307966642</v>
      </c>
      <c r="P119" s="19"/>
      <c r="Q119" s="11"/>
      <c r="U119" s="21">
        <v>0.65</v>
      </c>
    </row>
    <row r="120" spans="1:21">
      <c r="A120" s="6" t="s">
        <v>77</v>
      </c>
      <c r="B120" s="10">
        <v>42952</v>
      </c>
      <c r="C120" s="28">
        <f>21+17/60+30.28/3600</f>
        <v>21.291744444444447</v>
      </c>
      <c r="D120" s="28">
        <f>-(71+42/60+19.22/3600)</f>
        <v>-71.705338888888889</v>
      </c>
      <c r="E120" s="5">
        <v>20</v>
      </c>
      <c r="F120" s="5">
        <v>7.6079999999999997</v>
      </c>
      <c r="G120" s="19">
        <v>3.8</v>
      </c>
      <c r="H120" s="5">
        <v>29.9</v>
      </c>
      <c r="I120" s="11">
        <v>2.9628347097944765</v>
      </c>
      <c r="J120" s="11">
        <v>2.882514341830984</v>
      </c>
      <c r="K120" s="11">
        <v>-1.4930738656502982</v>
      </c>
      <c r="L120" s="42">
        <v>0.72820002820033303</v>
      </c>
      <c r="M120" s="29">
        <v>1.0833535494837601</v>
      </c>
      <c r="N120" s="35">
        <v>20886.776314679901</v>
      </c>
      <c r="O120" s="19">
        <v>30.167597719470979</v>
      </c>
      <c r="P120" s="19"/>
      <c r="Q120" s="11"/>
      <c r="U120" s="21">
        <v>0.64097222222222217</v>
      </c>
    </row>
    <row r="121" spans="1:21">
      <c r="A121" s="6" t="s">
        <v>80</v>
      </c>
      <c r="B121" s="10">
        <v>42952</v>
      </c>
      <c r="C121" s="28">
        <f>21+17/60+30.99/3600</f>
        <v>21.29194166666667</v>
      </c>
      <c r="D121" s="28">
        <f>-(71+42/60+17.81/3600)</f>
        <v>-71.704947222222231</v>
      </c>
      <c r="E121" s="5">
        <v>20</v>
      </c>
      <c r="F121" s="5">
        <v>7.508</v>
      </c>
      <c r="G121" s="19">
        <v>3.5</v>
      </c>
      <c r="H121" s="5">
        <v>30.3</v>
      </c>
      <c r="I121" s="11">
        <v>2.8622863368831695</v>
      </c>
      <c r="J121" s="11">
        <v>3.2697933599724909</v>
      </c>
      <c r="K121" s="11">
        <v>-1.3331431503337945</v>
      </c>
      <c r="L121" s="42">
        <v>5.2051284664705397</v>
      </c>
      <c r="M121" s="29">
        <v>7.7626648772957596</v>
      </c>
      <c r="N121" s="35">
        <v>21056.59644652663</v>
      </c>
      <c r="O121" s="19">
        <v>30.131679813945841</v>
      </c>
      <c r="P121" s="19"/>
      <c r="Q121" s="11"/>
    </row>
    <row r="122" spans="1:21">
      <c r="A122" s="6" t="s">
        <v>72</v>
      </c>
      <c r="B122" s="10">
        <v>42952</v>
      </c>
      <c r="C122" s="28">
        <f>21+17/60+28.68/3600</f>
        <v>21.291300000000003</v>
      </c>
      <c r="D122" s="28">
        <f>-(71+42/60+21.53/3600)</f>
        <v>-71.705980555555556</v>
      </c>
      <c r="E122" s="5">
        <v>50</v>
      </c>
      <c r="F122" s="5">
        <v>7.4649999999999999</v>
      </c>
      <c r="G122" s="19">
        <v>3.8</v>
      </c>
      <c r="H122" s="5">
        <v>30</v>
      </c>
      <c r="I122" s="11">
        <v>3.2832497419746591</v>
      </c>
      <c r="J122" s="11">
        <v>3.7766494647420719</v>
      </c>
      <c r="K122" s="11">
        <v>-1.076092172476165</v>
      </c>
      <c r="L122" s="42">
        <v>6.2572784045435696</v>
      </c>
      <c r="M122" s="29">
        <v>9.3057911565372393</v>
      </c>
      <c r="N122" s="35">
        <v>20962.721136491855</v>
      </c>
      <c r="O122" s="19">
        <v>29.509633658554453</v>
      </c>
      <c r="P122" s="19"/>
      <c r="Q122" s="11"/>
      <c r="U122" s="21">
        <v>0.66736111111111107</v>
      </c>
    </row>
    <row r="123" spans="1:21">
      <c r="A123" s="6" t="s">
        <v>75</v>
      </c>
      <c r="B123" s="10">
        <v>42952</v>
      </c>
      <c r="C123" s="28">
        <f>21+17/60+29.4/3600</f>
        <v>21.291500000000003</v>
      </c>
      <c r="D123" s="28">
        <f>-(71+42/60+20.45/3600)</f>
        <v>-71.70568055555556</v>
      </c>
      <c r="E123" s="5">
        <v>50</v>
      </c>
      <c r="F123" s="5">
        <v>7.5839999999999996</v>
      </c>
      <c r="G123" s="19">
        <v>3.7</v>
      </c>
      <c r="H123" s="5">
        <v>29.9</v>
      </c>
      <c r="I123" s="11">
        <v>2.7844959173341333</v>
      </c>
      <c r="J123" s="11">
        <v>2.7750000209799288</v>
      </c>
      <c r="K123" s="11">
        <v>-1.3831072757863063</v>
      </c>
      <c r="L123" s="42">
        <v>0.98142051588614598</v>
      </c>
      <c r="M123" s="29">
        <v>1.46144970533439</v>
      </c>
      <c r="N123" s="35">
        <v>20439.486064739456</v>
      </c>
      <c r="O123" s="19">
        <v>29.045155103316322</v>
      </c>
      <c r="P123" s="19"/>
      <c r="Q123" s="11"/>
      <c r="U123" s="21">
        <v>0.65416666666666667</v>
      </c>
    </row>
    <row r="124" spans="1:21">
      <c r="A124" s="6" t="s">
        <v>78</v>
      </c>
      <c r="B124" s="10">
        <v>42952</v>
      </c>
      <c r="C124" s="28">
        <f>21+17/60+30.28/3600</f>
        <v>21.291744444444447</v>
      </c>
      <c r="D124" s="28">
        <f>-(71+42/60+19.22/3600)</f>
        <v>-71.705338888888889</v>
      </c>
      <c r="E124" s="5">
        <v>50</v>
      </c>
      <c r="F124" s="5">
        <v>7.6219999999999999</v>
      </c>
      <c r="G124" s="19">
        <v>3.6</v>
      </c>
      <c r="H124" s="5">
        <v>29.5</v>
      </c>
      <c r="I124" s="11">
        <v>2.9489432584263797</v>
      </c>
      <c r="J124" s="11">
        <v>4.0950784609968354</v>
      </c>
      <c r="K124" s="11">
        <v>0.16047246887415334</v>
      </c>
      <c r="L124" s="42">
        <v>14.4790946776235</v>
      </c>
      <c r="M124" s="29">
        <v>21.618057543290199</v>
      </c>
      <c r="N124" s="35">
        <v>21081.231320850002</v>
      </c>
      <c r="O124" s="19">
        <v>29.626647069932215</v>
      </c>
      <c r="P124" s="19"/>
      <c r="Q124" s="11"/>
      <c r="U124" s="21">
        <v>0.64374999999999993</v>
      </c>
    </row>
    <row r="125" spans="1:21">
      <c r="A125" s="6" t="s">
        <v>81</v>
      </c>
      <c r="B125" s="10">
        <v>42952</v>
      </c>
      <c r="C125" s="28">
        <f>21+17/60+30.99/3600</f>
        <v>21.29194166666667</v>
      </c>
      <c r="D125" s="28">
        <f>-(71+42/60+17.81/3600)</f>
        <v>-71.704947222222231</v>
      </c>
      <c r="E125" s="5">
        <v>50</v>
      </c>
      <c r="F125" s="5">
        <v>7.5549999999999997</v>
      </c>
      <c r="G125" s="19">
        <v>3.9</v>
      </c>
      <c r="H125" s="5">
        <v>29.6</v>
      </c>
      <c r="I125" s="11">
        <v>2.7322833173776027</v>
      </c>
      <c r="J125" s="11">
        <v>2.4905128480533683</v>
      </c>
      <c r="K125" s="11">
        <v>-0.68971813985919805</v>
      </c>
      <c r="L125" s="42">
        <v>0.30231335427642902</v>
      </c>
      <c r="M125" s="29">
        <v>0.44995253373777899</v>
      </c>
      <c r="N125" s="35">
        <v>20522.305572422112</v>
      </c>
      <c r="O125" s="19">
        <v>29.085839047910763</v>
      </c>
      <c r="P125" s="19"/>
      <c r="Q125" s="11"/>
    </row>
    <row r="126" spans="1:21">
      <c r="A126" s="6" t="s">
        <v>71</v>
      </c>
      <c r="B126" s="10">
        <v>42952</v>
      </c>
      <c r="C126" s="28">
        <f>21+17/60+28.68/3600</f>
        <v>21.291300000000003</v>
      </c>
      <c r="D126" s="28">
        <f>-(71+42/60+21.53/3600)</f>
        <v>-71.705980555555556</v>
      </c>
      <c r="E126" s="5">
        <v>100</v>
      </c>
      <c r="F126" s="5">
        <v>7.5149999999999997</v>
      </c>
      <c r="G126" s="19">
        <v>3.6</v>
      </c>
      <c r="H126" s="5">
        <v>29.3</v>
      </c>
      <c r="I126" s="11">
        <v>3.0407699079693584</v>
      </c>
      <c r="J126" s="11">
        <v>2.9782037399382504</v>
      </c>
      <c r="K126" s="11">
        <v>-0.49807967410621867</v>
      </c>
      <c r="L126" s="42">
        <v>0.82002495416163201</v>
      </c>
      <c r="M126" s="29">
        <v>1.22517340948744</v>
      </c>
      <c r="N126" s="35">
        <v>20845.454953870965</v>
      </c>
      <c r="O126" s="19">
        <v>29.950116217872512</v>
      </c>
      <c r="P126" s="19"/>
      <c r="Q126" s="11"/>
      <c r="U126" s="21">
        <v>0.67013888888888884</v>
      </c>
    </row>
    <row r="127" spans="1:21">
      <c r="A127" s="6" t="s">
        <v>76</v>
      </c>
      <c r="B127" s="10">
        <v>42952</v>
      </c>
      <c r="C127" s="28">
        <f>21+17/60+29.4/3600</f>
        <v>21.291500000000003</v>
      </c>
      <c r="D127" s="28">
        <f>-(71+42/60+20.45/3600)</f>
        <v>-71.70568055555556</v>
      </c>
      <c r="E127" s="5">
        <v>100</v>
      </c>
      <c r="F127" s="5">
        <v>7.4480000000000004</v>
      </c>
      <c r="G127" s="19">
        <v>3.6</v>
      </c>
      <c r="H127" s="5">
        <v>29.9</v>
      </c>
      <c r="I127" s="11">
        <v>3.3057103014494289</v>
      </c>
      <c r="J127" s="11">
        <v>3.9131891588681178</v>
      </c>
      <c r="K127" s="11">
        <v>-0.32821197202799568</v>
      </c>
      <c r="L127" s="42">
        <v>7.8349816426711598</v>
      </c>
      <c r="M127" s="29">
        <v>11.682038898694501</v>
      </c>
      <c r="N127" s="35">
        <v>20966.988364939443</v>
      </c>
      <c r="O127" s="19">
        <v>30.273580009167826</v>
      </c>
      <c r="P127" s="19"/>
      <c r="Q127" s="11"/>
      <c r="U127" s="21">
        <v>0.65694444444444444</v>
      </c>
    </row>
    <row r="128" spans="1:21">
      <c r="A128" s="6" t="s">
        <v>79</v>
      </c>
      <c r="B128" s="10">
        <v>42952</v>
      </c>
      <c r="C128" s="28">
        <f>21+17/60+30.28/3600</f>
        <v>21.291744444444447</v>
      </c>
      <c r="D128" s="28">
        <f>-(71+42/60+19.22/3600)</f>
        <v>-71.705338888888889</v>
      </c>
      <c r="E128" s="5">
        <v>100</v>
      </c>
      <c r="F128" s="5">
        <v>7.5</v>
      </c>
      <c r="G128" s="19">
        <v>4</v>
      </c>
      <c r="H128" s="5">
        <v>29.5</v>
      </c>
      <c r="I128" s="11">
        <v>2.7375177797267853</v>
      </c>
      <c r="J128" s="11">
        <v>3.8621235819093567</v>
      </c>
      <c r="K128" s="11">
        <v>-0.45803662462510675</v>
      </c>
      <c r="L128" s="42">
        <v>13.280599202692001</v>
      </c>
      <c r="M128" s="29">
        <v>19.7678442133166</v>
      </c>
      <c r="N128" s="35">
        <v>21741.557117709923</v>
      </c>
      <c r="O128" s="19">
        <v>31.267814568622033</v>
      </c>
      <c r="P128" s="19"/>
      <c r="Q128" s="11"/>
      <c r="U128" s="21">
        <v>0.64652777777777781</v>
      </c>
    </row>
    <row r="129" spans="1:22">
      <c r="A129" s="6" t="s">
        <v>82</v>
      </c>
      <c r="B129" s="10">
        <v>42952</v>
      </c>
      <c r="C129" s="28">
        <f>21+17/60+30.99/3600</f>
        <v>21.29194166666667</v>
      </c>
      <c r="D129" s="28">
        <f>-(71+42/60+17.81/3600)</f>
        <v>-71.704947222222231</v>
      </c>
      <c r="E129" s="5">
        <v>100</v>
      </c>
      <c r="F129" s="5">
        <v>7.5940000000000003</v>
      </c>
      <c r="G129" s="19">
        <v>3.9</v>
      </c>
      <c r="H129" s="5">
        <v>29.3</v>
      </c>
      <c r="I129" s="11">
        <v>2.3060240209123255</v>
      </c>
      <c r="J129" s="11">
        <v>3.7854499852554189</v>
      </c>
      <c r="K129" s="11">
        <v>-0.61799368160264845</v>
      </c>
      <c r="L129" s="42">
        <v>17.208529657591001</v>
      </c>
      <c r="M129" s="29">
        <v>25.639293069646602</v>
      </c>
      <c r="N129" s="35">
        <v>20884.960209224693</v>
      </c>
      <c r="O129" s="19">
        <v>29.804411291296848</v>
      </c>
      <c r="P129" s="19"/>
      <c r="Q129" s="11"/>
    </row>
    <row r="130" spans="1:22">
      <c r="L130" s="42"/>
      <c r="M130" s="29"/>
      <c r="N130" s="35"/>
      <c r="O130" s="19"/>
      <c r="P130" s="19"/>
      <c r="Q130" s="11"/>
    </row>
    <row r="131" spans="1:22">
      <c r="L131" s="42"/>
      <c r="M131" s="29"/>
      <c r="N131" s="35"/>
      <c r="O131" s="19"/>
      <c r="P131" s="19"/>
      <c r="Q131" s="11"/>
    </row>
    <row r="132" spans="1:22">
      <c r="A132" s="15" t="s">
        <v>161</v>
      </c>
      <c r="B132" s="13"/>
      <c r="C132" s="34"/>
      <c r="D132" s="34"/>
      <c r="E132" s="13"/>
      <c r="F132" s="13"/>
      <c r="G132" s="20"/>
      <c r="H132" s="13"/>
      <c r="I132" s="17"/>
      <c r="J132" s="13"/>
      <c r="K132" s="13"/>
      <c r="L132" s="20"/>
      <c r="M132" s="20"/>
      <c r="N132" s="36"/>
      <c r="O132" s="20"/>
      <c r="P132" s="20"/>
      <c r="Q132" s="17"/>
      <c r="R132" s="13"/>
      <c r="S132" s="13"/>
      <c r="T132" s="13"/>
      <c r="U132" s="14"/>
      <c r="V132" s="14"/>
    </row>
    <row r="133" spans="1:22">
      <c r="L133" s="29"/>
      <c r="M133" s="29"/>
      <c r="N133" s="35"/>
      <c r="O133" s="19"/>
      <c r="P133" s="19"/>
      <c r="Q133" s="11"/>
    </row>
    <row r="134" spans="1:22">
      <c r="A134" s="6" t="s">
        <v>146</v>
      </c>
      <c r="B134" s="10">
        <v>42956</v>
      </c>
      <c r="C134" s="28">
        <v>21.286214000000001</v>
      </c>
      <c r="D134" s="28">
        <v>-71.694044000000005</v>
      </c>
      <c r="E134" s="5">
        <v>0</v>
      </c>
      <c r="F134" s="5">
        <v>7.9589999999999996</v>
      </c>
      <c r="G134" s="19">
        <v>4.3</v>
      </c>
      <c r="H134" s="5">
        <v>36.6</v>
      </c>
      <c r="I134" s="11">
        <v>4.5366227719351224</v>
      </c>
      <c r="J134" s="11">
        <v>5.5019753606003139</v>
      </c>
      <c r="K134" s="11">
        <v>-2.368563370738038</v>
      </c>
      <c r="L134" s="29">
        <v>12.562442000286</v>
      </c>
      <c r="M134" s="29">
        <v>18.2120536558261</v>
      </c>
      <c r="N134" s="35">
        <v>25036.76705217129</v>
      </c>
      <c r="O134" s="19">
        <v>37.408281808336625</v>
      </c>
      <c r="P134" s="19"/>
      <c r="Q134" s="11"/>
    </row>
    <row r="135" spans="1:22">
      <c r="A135" s="6" t="s">
        <v>147</v>
      </c>
      <c r="B135" s="10">
        <v>42956</v>
      </c>
      <c r="C135" s="28">
        <v>21.286214000000001</v>
      </c>
      <c r="D135" s="28">
        <v>-71.694044000000005</v>
      </c>
      <c r="E135" s="5">
        <v>20</v>
      </c>
      <c r="F135" s="5">
        <v>7.8890000000000002</v>
      </c>
      <c r="G135" s="19">
        <v>4.5</v>
      </c>
      <c r="H135" s="5">
        <v>36.5</v>
      </c>
      <c r="I135" s="11">
        <v>4.2876768718201745</v>
      </c>
      <c r="J135" s="11">
        <v>5.796456120347667</v>
      </c>
      <c r="K135" s="11">
        <v>-2.2675164096721891</v>
      </c>
      <c r="L135" s="29">
        <v>18.7775368485573</v>
      </c>
      <c r="M135" s="29">
        <v>27.289282721654299</v>
      </c>
      <c r="N135" s="35">
        <v>25916.198593999507</v>
      </c>
      <c r="O135" s="19">
        <v>39.814663256991295</v>
      </c>
      <c r="P135" s="19"/>
      <c r="Q135" s="11"/>
    </row>
    <row r="136" spans="1:22">
      <c r="A136" s="6" t="s">
        <v>148</v>
      </c>
      <c r="B136" s="10">
        <v>42956</v>
      </c>
      <c r="C136" s="28">
        <v>21.286214000000001</v>
      </c>
      <c r="D136" s="28">
        <v>-71.694044000000005</v>
      </c>
      <c r="E136" s="5">
        <v>40</v>
      </c>
      <c r="F136" s="5">
        <v>7.915</v>
      </c>
      <c r="G136" s="19">
        <v>4.5</v>
      </c>
      <c r="H136" s="5">
        <v>36.5</v>
      </c>
      <c r="I136" s="11">
        <v>4.4530965184105007</v>
      </c>
      <c r="J136" s="11">
        <v>5.0591007524996181</v>
      </c>
      <c r="K136" s="11">
        <v>-1.9573089020819721</v>
      </c>
      <c r="L136" s="29">
        <v>7.8010494882622101</v>
      </c>
      <c r="M136" s="29">
        <v>11.337218865698</v>
      </c>
      <c r="N136" s="35">
        <v>28463.890272334498</v>
      </c>
      <c r="O136" s="19">
        <v>43.905963149786594</v>
      </c>
      <c r="P136" s="19"/>
    </row>
    <row r="137" spans="1:22">
      <c r="A137" s="6" t="s">
        <v>149</v>
      </c>
      <c r="B137" s="10">
        <v>42956</v>
      </c>
      <c r="C137" s="28">
        <v>21.286214000000001</v>
      </c>
      <c r="D137" s="28">
        <v>-71.694044000000005</v>
      </c>
      <c r="E137" s="5">
        <v>60</v>
      </c>
      <c r="F137" s="5">
        <v>7.843</v>
      </c>
      <c r="G137" s="19">
        <v>4.8</v>
      </c>
      <c r="H137" s="5">
        <v>35.9</v>
      </c>
      <c r="I137" s="11">
        <v>4.5049017466579073</v>
      </c>
      <c r="J137" s="11">
        <v>5.1189819348653609</v>
      </c>
      <c r="K137" s="11">
        <v>-1.8112981061326994</v>
      </c>
      <c r="L137" s="29">
        <v>7.5147946222798403</v>
      </c>
      <c r="M137" s="29">
        <v>11.010166280605</v>
      </c>
      <c r="N137" s="35">
        <v>27168.495078925247</v>
      </c>
      <c r="O137" s="19">
        <v>41.863113146007137</v>
      </c>
      <c r="P137" s="19"/>
      <c r="Q137" s="11"/>
    </row>
    <row r="138" spans="1:22">
      <c r="A138" s="6" t="s">
        <v>150</v>
      </c>
      <c r="B138" s="10">
        <v>42956</v>
      </c>
      <c r="C138" s="28">
        <v>21.286214000000001</v>
      </c>
      <c r="D138" s="28">
        <v>-71.694044000000005</v>
      </c>
      <c r="E138" s="5">
        <v>80</v>
      </c>
      <c r="F138" s="5">
        <v>7.8019999999999996</v>
      </c>
      <c r="G138" s="19">
        <v>4.7</v>
      </c>
      <c r="H138" s="5">
        <v>36.299999999999997</v>
      </c>
      <c r="I138" s="11">
        <v>4.5195953607205501</v>
      </c>
      <c r="J138" s="11">
        <v>5.0137190071102919</v>
      </c>
      <c r="K138" s="11">
        <v>-1.9079937150040926</v>
      </c>
      <c r="L138" s="29">
        <v>6.3301448107140397</v>
      </c>
      <c r="M138" s="29">
        <v>9.2384593983218206</v>
      </c>
      <c r="N138" s="35">
        <v>28471.040302890535</v>
      </c>
      <c r="O138" s="19">
        <v>43.220488408613974</v>
      </c>
      <c r="P138" s="19"/>
      <c r="Q138" s="11"/>
    </row>
    <row r="139" spans="1:22">
      <c r="A139" s="6" t="s">
        <v>151</v>
      </c>
      <c r="B139" s="10">
        <v>42956</v>
      </c>
      <c r="C139" s="28">
        <v>21.286214000000001</v>
      </c>
      <c r="D139" s="28">
        <v>-71.694044000000005</v>
      </c>
      <c r="E139" s="5">
        <v>100</v>
      </c>
      <c r="F139" s="5">
        <v>7.8380000000000001</v>
      </c>
      <c r="G139" s="19">
        <v>4.8</v>
      </c>
      <c r="H139" s="5">
        <v>35.1</v>
      </c>
      <c r="I139" s="11">
        <v>4.4758590982568656</v>
      </c>
      <c r="J139" s="11">
        <v>5.3428164221644607</v>
      </c>
      <c r="K139" s="11">
        <v>-1.9749789076493998</v>
      </c>
      <c r="L139" s="29">
        <v>10.321529101689</v>
      </c>
      <c r="M139" s="29">
        <v>15.1736409920413</v>
      </c>
      <c r="N139" s="35">
        <v>27209.013200325124</v>
      </c>
      <c r="O139" s="19">
        <v>40.941092136816174</v>
      </c>
      <c r="P139" s="19"/>
      <c r="Q139" s="11"/>
    </row>
    <row r="140" spans="1:22">
      <c r="A140" s="6" t="s">
        <v>152</v>
      </c>
      <c r="B140" s="10">
        <v>42956</v>
      </c>
      <c r="C140" s="28">
        <v>21.286214000000001</v>
      </c>
      <c r="D140" s="28">
        <v>-71.694044000000005</v>
      </c>
      <c r="E140" s="5">
        <v>140</v>
      </c>
      <c r="F140" s="5">
        <v>7.4450000000000003</v>
      </c>
      <c r="G140" s="19">
        <v>4.3</v>
      </c>
      <c r="H140" s="5">
        <v>37.4</v>
      </c>
      <c r="I140" s="11">
        <v>6.0101272230003566</v>
      </c>
      <c r="J140" s="11">
        <v>5.9292957907531196</v>
      </c>
      <c r="K140" s="11">
        <v>-6.142543154070486</v>
      </c>
      <c r="L140" s="29">
        <v>2.15399425954628</v>
      </c>
      <c r="M140" s="29">
        <v>3.1122000708714701</v>
      </c>
      <c r="N140" s="35">
        <v>28611.737311683592</v>
      </c>
      <c r="O140" s="19">
        <v>43.341143075806173</v>
      </c>
      <c r="P140" s="19"/>
      <c r="Q140" s="11"/>
    </row>
    <row r="141" spans="1:22">
      <c r="N141" s="35"/>
      <c r="Q141" s="11"/>
    </row>
    <row r="142" spans="1:22">
      <c r="N142" s="37"/>
      <c r="Q142" s="11"/>
    </row>
    <row r="143" spans="1:22">
      <c r="N143" s="35"/>
      <c r="Q143" s="11"/>
    </row>
    <row r="144" spans="1:22">
      <c r="N144" s="35"/>
      <c r="Q144" s="11"/>
    </row>
    <row r="145" spans="14:17">
      <c r="N145" s="35"/>
      <c r="Q145" s="11"/>
    </row>
    <row r="146" spans="14:17">
      <c r="N146" s="35"/>
      <c r="Q146" s="11"/>
    </row>
    <row r="147" spans="14:17">
      <c r="N147" s="35"/>
      <c r="Q147" s="11"/>
    </row>
    <row r="148" spans="14:17">
      <c r="N148" s="35"/>
      <c r="Q148" s="11"/>
    </row>
    <row r="149" spans="14:17">
      <c r="N149" s="35"/>
      <c r="Q149" s="11"/>
    </row>
    <row r="150" spans="14:17">
      <c r="Q150" s="11"/>
    </row>
    <row r="151" spans="14:17">
      <c r="Q151" s="11"/>
    </row>
  </sheetData>
  <mergeCells count="4">
    <mergeCell ref="F3:H3"/>
    <mergeCell ref="I3:K3"/>
    <mergeCell ref="L3:M3"/>
    <mergeCell ref="N3:T3"/>
  </mergeCells>
  <pageMargins left="0.7" right="0.7" top="0.75" bottom="0.75" header="0.3" footer="0.3"/>
  <pageSetup scale="115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Little Ambergris Cay Geochem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2020-09-16T04:52:54Z</dcterms:created>
  <dcterms:modified xsi:type="dcterms:W3CDTF">2020-09-16T04:54:49Z</dcterms:modified>
</cp:coreProperties>
</file>