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https://uio-my.sharepoint.com/personal/egilny_uio_no/Documents/Health and life skills project/Project Articles/Siri_Article_2_Mental_Health_KUHR/Submission/Nature_Mental_Health_2025-10-04/"/>
    </mc:Choice>
  </mc:AlternateContent>
  <xr:revisionPtr revIDLastSave="5315" documentId="13_ncr:1_{0F259D58-4260-B541-A52E-CD947E17C9EB}" xr6:coauthVersionLast="47" xr6:coauthVersionMax="47" xr10:uidLastSave="{E3C8B5EA-EACC-A44A-AD33-D78862E1C1A2}"/>
  <bookViews>
    <workbookView xWindow="0" yWindow="0" windowWidth="28800" windowHeight="18000" activeTab="5" xr2:uid="{FB8AD696-7D49-6C4A-AA01-DD64846677FE}"/>
  </bookViews>
  <sheets>
    <sheet name="Contents" sheetId="5" r:id="rId1"/>
    <sheet name="S1 ICC Baseline" sheetId="4" r:id="rId2"/>
    <sheet name="S2 Model fit stats" sheetId="2" r:id="rId3"/>
    <sheet name="S3 Main Results LM Effects" sheetId="9" r:id="rId4"/>
    <sheet name="S4 Main Results TWLM" sheetId="17" r:id="rId5"/>
    <sheet name="S5 Main Results Gender" sheetId="18" r:id="rId6"/>
    <sheet name="S6 Odds Ratios Fixed" sheetId="19" r:id="rId7"/>
    <sheet name="S7 Variance Decomposition" sheetId="25" r:id="rId8"/>
    <sheet name="S8 School Structure Model Fit" sheetId="22" r:id="rId9"/>
    <sheet name="S9 School Structure Interaction" sheetId="15" r:id="rId10"/>
    <sheet name="S10 School Structure Base Vars" sheetId="21" r:id="rId11"/>
    <sheet name="S11 Model Fitting Approach Exp." sheetId="28" r:id="rId12"/>
    <sheet name="S12 Results 2015Q1-2023Q4" sheetId="27" r:id="rId13"/>
    <sheet name="S13 Diagnoses" sheetId="29" r:id="rId14"/>
  </sheets>
  <definedNames>
    <definedName name="T_COVID_NO">'S7 Variance Decomposition'!$U$9</definedName>
    <definedName name="T_COVID_YES">'S7 Variance Decomposition'!$U$10</definedName>
    <definedName name="T_GENDER_FEMALE">'S7 Variance Decomposition'!$U$8</definedName>
    <definedName name="T_GENDER_MALE">'S7 Variance Decomposition'!$U$7</definedName>
    <definedName name="T_LM_NO">'S7 Variance Decomposition'!$U$5</definedName>
    <definedName name="T_LM_YES">'S7 Variance Decomposition'!$U$6</definedName>
    <definedName name="T_One_Time_Quarter">'S7 Variance Decomposition'!$U$4</definedName>
    <definedName name="T_RES">'S7 Variance Decomposition'!$U$11</definedName>
    <definedName name="T_TIME">'S7 Variance Decomposition'!$U$3:$V$3</definedName>
    <definedName name="T_TIME_2020Q2">'S7 Variance Decomposition'!$U$3</definedName>
    <definedName name="T_TWLM_1Year">'S7 Variance Decomposition'!#REF!</definedName>
    <definedName name="T_TWLM_2Years">'S7 Variance Decomposition'!#REF!</definedName>
    <definedName name="T_TWLM_REF">'S7 Variance Decomposition'!#REF!</definedName>
    <definedName name="T_TWLM2_1YEAR">'S7 Variance Decomposition'!$U$13</definedName>
    <definedName name="T_TWLM2_2YEARS">'S7 Variance Decomposition'!$U$14</definedName>
    <definedName name="T_TWLM2_REF">'S7 Variance Decomposition'!$U$12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25" l="1"/>
  <c r="P14" i="25"/>
  <c r="N14" i="25"/>
  <c r="Q14" i="25" s="1"/>
  <c r="M14" i="25"/>
  <c r="R37" i="25"/>
  <c r="R36" i="25"/>
  <c r="R30" i="25"/>
  <c r="Q38" i="25"/>
  <c r="P38" i="25"/>
  <c r="P32" i="25"/>
  <c r="O38" i="25"/>
  <c r="O32" i="25"/>
  <c r="N38" i="25"/>
  <c r="M38" i="25"/>
  <c r="K47" i="25"/>
  <c r="K42" i="25"/>
  <c r="J47" i="25"/>
  <c r="J46" i="25"/>
  <c r="J42" i="25"/>
  <c r="J41" i="25"/>
  <c r="I47" i="25"/>
  <c r="R47" i="25" s="1"/>
  <c r="I46" i="25"/>
  <c r="R46" i="25" s="1"/>
  <c r="I45" i="25"/>
  <c r="I42" i="25"/>
  <c r="R42" i="25" s="1"/>
  <c r="I40" i="25"/>
  <c r="L37" i="25"/>
  <c r="K37" i="25"/>
  <c r="J37" i="25"/>
  <c r="I37" i="25"/>
  <c r="I36" i="25"/>
  <c r="K36" i="25"/>
  <c r="J36" i="25"/>
  <c r="J35" i="25"/>
  <c r="I35" i="25"/>
  <c r="I30" i="25"/>
  <c r="I34" i="25"/>
  <c r="I29" i="25"/>
  <c r="I31" i="25"/>
  <c r="R31" i="25" s="1"/>
  <c r="O14" i="25" l="1"/>
  <c r="M48" i="25"/>
  <c r="P48" i="25" s="1"/>
  <c r="I6" i="25"/>
  <c r="M6" i="25" s="1"/>
  <c r="K58" i="25"/>
  <c r="J58" i="25"/>
  <c r="I58" i="25"/>
  <c r="R58" i="25" s="1"/>
  <c r="J57" i="25"/>
  <c r="I57" i="25"/>
  <c r="J56" i="25"/>
  <c r="I56" i="25"/>
  <c r="I55" i="25"/>
  <c r="E41" i="25"/>
  <c r="I41" i="25" s="1"/>
  <c r="R41" i="25" s="1"/>
  <c r="K31" i="25"/>
  <c r="J31" i="25"/>
  <c r="J30" i="25"/>
  <c r="M32" i="25" s="1"/>
  <c r="J20" i="25"/>
  <c r="I20" i="25"/>
  <c r="R20" i="25" s="1"/>
  <c r="I19" i="25"/>
  <c r="U11" i="25"/>
  <c r="N48" i="25" s="1"/>
  <c r="J17" i="25"/>
  <c r="E17" i="25"/>
  <c r="I17" i="25" s="1"/>
  <c r="I16" i="25"/>
  <c r="K13" i="25"/>
  <c r="I13" i="25"/>
  <c r="F13" i="25"/>
  <c r="J13" i="25" s="1"/>
  <c r="J12" i="25"/>
  <c r="I12" i="25"/>
  <c r="I11" i="25"/>
  <c r="J9" i="25"/>
  <c r="I9" i="25"/>
  <c r="I8" i="25"/>
  <c r="M43" i="25" l="1"/>
  <c r="O48" i="25"/>
  <c r="Q48" i="25"/>
  <c r="N43" i="25"/>
  <c r="Q43" i="25" s="1"/>
  <c r="P43" i="25"/>
  <c r="R17" i="25"/>
  <c r="R9" i="25"/>
  <c r="M59" i="25"/>
  <c r="M20" i="25"/>
  <c r="P20" i="25" s="1"/>
  <c r="M9" i="25"/>
  <c r="M17" i="25"/>
  <c r="N6" i="25"/>
  <c r="O6" i="25" s="1"/>
  <c r="M60" i="25"/>
  <c r="P60" i="25" s="1"/>
  <c r="N59" i="25" l="1"/>
  <c r="Q59" i="25" s="1"/>
  <c r="P59" i="25"/>
  <c r="O43" i="25"/>
  <c r="N32" i="25"/>
  <c r="Q32" i="25" s="1"/>
  <c r="N17" i="25"/>
  <c r="Q17" i="25" s="1"/>
  <c r="P17" i="25"/>
  <c r="P9" i="25"/>
  <c r="N20" i="25"/>
  <c r="N9" i="25"/>
  <c r="N60" i="25"/>
  <c r="N8" i="17"/>
  <c r="L7" i="9"/>
  <c r="J9" i="9"/>
  <c r="O59" i="25" l="1"/>
  <c r="O60" i="25"/>
  <c r="Q60" i="25"/>
  <c r="O17" i="25"/>
  <c r="Q20" i="25"/>
  <c r="O20" i="25"/>
  <c r="Q9" i="25"/>
  <c r="O9" i="25"/>
</calcChain>
</file>

<file path=xl/sharedStrings.xml><?xml version="1.0" encoding="utf-8"?>
<sst xmlns="http://schemas.openxmlformats.org/spreadsheetml/2006/main" count="2747" uniqueCount="1382">
  <si>
    <t>S1</t>
  </si>
  <si>
    <t>Intraclass correlations indicating variance in mental health service use due to school level variance for all models (1-14)</t>
  </si>
  <si>
    <t>S2</t>
  </si>
  <si>
    <t>S3</t>
  </si>
  <si>
    <t>S4</t>
  </si>
  <si>
    <t>S5</t>
  </si>
  <si>
    <t>S6</t>
  </si>
  <si>
    <t>S7</t>
  </si>
  <si>
    <t>S8</t>
  </si>
  <si>
    <t>School structure interactions: Results from interaction between learning materials and school structure variables</t>
  </si>
  <si>
    <t>S9</t>
  </si>
  <si>
    <t>School structure covariates: Fixed and random effects from school structure interaction models</t>
  </si>
  <si>
    <t>Model</t>
  </si>
  <si>
    <t>Effects of Learning Materials</t>
  </si>
  <si>
    <t>1.        Base: changes over time and between grades</t>
  </si>
  <si>
    <t>2.        Average effect of learning materials</t>
  </si>
  <si>
    <t>3.        Learning materials-by-school interaction</t>
  </si>
  <si>
    <t>Effects of Average Time with Learning Materials (TWLM)</t>
  </si>
  <si>
    <t>Gender Differences in Effects of Learning Materials</t>
  </si>
  <si>
    <t>nobs</t>
  </si>
  <si>
    <t>nschools</t>
  </si>
  <si>
    <t>nmunicip</t>
  </si>
  <si>
    <t>AIC</t>
  </si>
  <si>
    <t>BIC</t>
  </si>
  <si>
    <t>logLik</t>
  </si>
  <si>
    <t>deviance</t>
  </si>
  <si>
    <t>Df.residual</t>
  </si>
  <si>
    <t>NA</t>
  </si>
  <si>
    <t>MODEL 1</t>
  </si>
  <si>
    <t>MODEL 2</t>
  </si>
  <si>
    <t>MODEL 3</t>
  </si>
  <si>
    <t>RANDOM EFFECTS</t>
  </si>
  <si>
    <t>School ID</t>
  </si>
  <si>
    <t>Standard deviation of intercepts</t>
  </si>
  <si>
    <t>Standard deviation of time quarter slopes</t>
  </si>
  <si>
    <t>Standard deviation of learning materials slopes</t>
  </si>
  <si>
    <t>Standard deviation of Covid-19 quarters slopes</t>
  </si>
  <si>
    <t>Correlation between intercept and time quarter slopes</t>
  </si>
  <si>
    <t>Correlation between intercept and learning materials slopes</t>
  </si>
  <si>
    <t>Correlation between intercept and Covid-19 quarters slopes</t>
  </si>
  <si>
    <t>Correlation between time quarter slopes and learning materials slopes</t>
  </si>
  <si>
    <t>Correlation between time quarter slopes and Covid-19 quarters slopes</t>
  </si>
  <si>
    <t>Correlation between Covid-19 quarters slopes and learning materials slopes</t>
  </si>
  <si>
    <t>Municipality ID</t>
  </si>
  <si>
    <t>FIXED EFFECTS</t>
  </si>
  <si>
    <t>Log-odds (SE, CI)</t>
  </si>
  <si>
    <t>z-value</t>
  </si>
  <si>
    <t>Baseline mental health service use (intercept)</t>
  </si>
  <si>
    <t>-3.427 (0.015; 0.03–0.03)***</t>
  </si>
  <si>
    <t>-3.335 (0.023; 0.03–0.04)***</t>
  </si>
  <si>
    <t>-3.345 (0.023; 0.03–0.04)***</t>
  </si>
  <si>
    <t>-3.360 (0.023; 0.03–0.04)***</t>
  </si>
  <si>
    <t>-3.347 (0.028; 0.03–0.04)***</t>
  </si>
  <si>
    <t>learn_materials1</t>
  </si>
  <si>
    <t>-0.028 (0.010; 0.95–0.99)**</t>
  </si>
  <si>
    <t>-0.034 (0.013; 0.94–0.99)**</t>
  </si>
  <si>
    <t>-0.031 (0.013; 0.95–1.00)*</t>
  </si>
  <si>
    <t>-0.073 (0.015; 0.90–0.96)***</t>
  </si>
  <si>
    <t>subject_guidelines1</t>
  </si>
  <si>
    <t>-0.075 (0.013; 0.90–0.95)***</t>
  </si>
  <si>
    <t>-0.082 (0.013; 0.90–0.94)***</t>
  </si>
  <si>
    <t>-0.063 (0.013; 0.92–0.96)***</t>
  </si>
  <si>
    <t>-0.083 (0.013; 0.90–0.94)***</t>
  </si>
  <si>
    <t>avg_gender_centered</t>
  </si>
  <si>
    <t>-0.207 (0.030; 0.77–0.86)***</t>
  </si>
  <si>
    <t>-0.206 (0.030; 0.77–0.86)***</t>
  </si>
  <si>
    <t>-0.247 (0.032; 0.73–0.83)***</t>
  </si>
  <si>
    <t>-0.250 (0.032; 0.73–0.83)***</t>
  </si>
  <si>
    <t>-0.200 (0.032; 0.77–0.87)***</t>
  </si>
  <si>
    <t>grade_level10</t>
  </si>
  <si>
    <t>0.362 (0.011; 1.41–1.47)***</t>
  </si>
  <si>
    <t>0.303 (0.017; 1.31–1.40)***</t>
  </si>
  <si>
    <t>0.299 (0.017; 1.30–1.39)***</t>
  </si>
  <si>
    <t>0.314 (0.017; 1.32–1.42)***</t>
  </si>
  <si>
    <t>0.317 (0.017; 1.33–1.42)***</t>
  </si>
  <si>
    <t>grade_level6</t>
  </si>
  <si>
    <t>0.060 (0.008; 1.04–1.08)***</t>
  </si>
  <si>
    <t>0.049 (0.009; 1.03–1.07)***</t>
  </si>
  <si>
    <t>0.055 (0.009; 1.04–1.08)***</t>
  </si>
  <si>
    <t>0.053 (0.009; 1.04–1.07)***</t>
  </si>
  <si>
    <t>grade_level7</t>
  </si>
  <si>
    <t>0.091 (0.008; 1.08–1.11)***</t>
  </si>
  <si>
    <t>0.062 (0.013; 1.04–1.09)***</t>
  </si>
  <si>
    <t>0.080 (0.014; 1.05–1.11)***</t>
  </si>
  <si>
    <t>0.079 (0.014; 1.05–1.11)***</t>
  </si>
  <si>
    <t>0.074 (0.014; 1.05–1.11)***</t>
  </si>
  <si>
    <t>grade_level8</t>
  </si>
  <si>
    <t>0.174 (0.011; 1.17–1.22)***</t>
  </si>
  <si>
    <t>0.173 (0.011; 1.16–1.22)***</t>
  </si>
  <si>
    <t>0.192 (0.012; 1.18–1.24)***</t>
  </si>
  <si>
    <t>0.188 (0.012; 1.18–1.24)***</t>
  </si>
  <si>
    <t>0.202 (0.012; 1.20–1.25)***</t>
  </si>
  <si>
    <t>grade_level9</t>
  </si>
  <si>
    <t>0.280 (0.011; 1.30–1.35)***</t>
  </si>
  <si>
    <t>0.268 (0.012; 1.28–1.34)***</t>
  </si>
  <si>
    <t>0.278 (0.012; 1.29–1.35)***</t>
  </si>
  <si>
    <t>0.279 (0.012; 1.29–1.35)***</t>
  </si>
  <si>
    <t>0.287 (0.012; 1.30–1.36)***</t>
  </si>
  <si>
    <t>year_quarter2020Q4</t>
  </si>
  <si>
    <t>0.345 (0.011; 1.38–1.44)***</t>
  </si>
  <si>
    <t>0.344 (0.011; 1.38–1.44)***</t>
  </si>
  <si>
    <t>0.341 (0.011; 1.38–1.44)***</t>
  </si>
  <si>
    <t>0.325 (0.012; 1.35–1.42)***</t>
  </si>
  <si>
    <t>year_quarter2021Q1</t>
  </si>
  <si>
    <t>0.502 (0.011; 1.62–1.69)***</t>
  </si>
  <si>
    <t>0.501 (0.011; 1.61–1.69)***</t>
  </si>
  <si>
    <t>0.493 (0.011; 1.60–1.67)***</t>
  </si>
  <si>
    <t>0.463 (0.014; 1.55–1.63)***</t>
  </si>
  <si>
    <t>year_quarter2021Q2</t>
  </si>
  <si>
    <t>0.471 (0.012; 1.56–1.64)***</t>
  </si>
  <si>
    <t>0.469 (0.012; 1.56–1.64)***</t>
  </si>
  <si>
    <t>0.455 (0.013; 1.54–1.62)***</t>
  </si>
  <si>
    <t>0.413 (0.018; 1.46–1.56)***</t>
  </si>
  <si>
    <t>year_quarter2021Q3</t>
  </si>
  <si>
    <t>0.473 (0.013; 1.56–1.65)***</t>
  </si>
  <si>
    <t>0.495 (0.014; 1.60–1.69)***</t>
  </si>
  <si>
    <t>0.498 (0.014; 1.60–1.69)***</t>
  </si>
  <si>
    <t>0.472 (0.015; 1.56–1.65)***</t>
  </si>
  <si>
    <t>0.423 (0.022; 1.46–1.59)***</t>
  </si>
  <si>
    <t>year_quarter2021Q4</t>
  </si>
  <si>
    <t>0.883 (0.014; 2.35–2.49)***</t>
  </si>
  <si>
    <t>0.904 (0.015; 2.40–2.54)***</t>
  </si>
  <si>
    <t>0.909 (0.015; 2.41–2.55)***</t>
  </si>
  <si>
    <t>0.879 (0.015; 2.34–2.48)***</t>
  </si>
  <si>
    <t>0.818 (0.026; 2.15–2.39)***</t>
  </si>
  <si>
    <t>year_quarter2022Q1</t>
  </si>
  <si>
    <t>1.378 (0.015; 3.85–4.09)***</t>
  </si>
  <si>
    <t>1.398 (0.016; 3.92–4.17)***</t>
  </si>
  <si>
    <t>1.406 (0.016; 3.96–4.21)***</t>
  </si>
  <si>
    <t>1.393 (0.015; 3.91–4.14)***</t>
  </si>
  <si>
    <t>1.296 (0.030; 3.44–3.88)***</t>
  </si>
  <si>
    <t>year_quarter2022Q2</t>
  </si>
  <si>
    <t>0.308 (0.018; 1.31–1.41)***</t>
  </si>
  <si>
    <t>0.327 (0.018; 1.34–1.44)***</t>
  </si>
  <si>
    <t>0.335 (0.018; 1.35–1.45)***</t>
  </si>
  <si>
    <t>0.336 (0.017; 1.36–1.45)***</t>
  </si>
  <si>
    <t>0.208 (0.035; 1.15–1.32)***</t>
  </si>
  <si>
    <t>-3.461 (0.015; 0.03–0.03)***</t>
  </si>
  <si>
    <t>-3.391 (0.017; 0.03–0.03)***</t>
  </si>
  <si>
    <t>-3.398 (0.018; 0.03–0.03)***</t>
  </si>
  <si>
    <t>-3.433 (0.018; 0.03–0.03)***</t>
  </si>
  <si>
    <t>-3.488 (0.026; 0.03–0.03)***</t>
  </si>
  <si>
    <t>avg_time_with_learn_materials</t>
  </si>
  <si>
    <t>0.000 (0.003; 0.99–1.01)</t>
  </si>
  <si>
    <t>0.018 (0.008; 1.00–1.03)*</t>
  </si>
  <si>
    <t>0.013 (0.013; 0.99–1.04)</t>
  </si>
  <si>
    <t>0.031 (0.012; 1.01–1.06)*</t>
  </si>
  <si>
    <t>-0.050 (0.016; 0.92–0.98)**</t>
  </si>
  <si>
    <t>avg_time_with_learn_materials_squared</t>
  </si>
  <si>
    <t>-0.007 (0.003; 0.99–1.00)*</t>
  </si>
  <si>
    <t>-0.004 (0.004; 0.99–1.00)</t>
  </si>
  <si>
    <t>-0.011 (0.004; 0.98–1.00)**</t>
  </si>
  <si>
    <t>0.018 (0.005; 1.01–1.03)***</t>
  </si>
  <si>
    <t>-0.079 (0.011; 0.90–0.94)***</t>
  </si>
  <si>
    <t>-0.076 (0.011; 0.91–0.95)***</t>
  </si>
  <si>
    <t>-0.075 (0.011; 0.91–0.95)***</t>
  </si>
  <si>
    <t>-0.039 (0.011; 0.94–0.98)***</t>
  </si>
  <si>
    <t>-0.071 (0.011; 0.91–0.95)***</t>
  </si>
  <si>
    <t>-0.192 (0.023; 0.79–0.86)***</t>
  </si>
  <si>
    <t>-0.193 (0.023; 0.79–0.86)***</t>
  </si>
  <si>
    <t>-0.243 (0.025; 0.75–0.82)***</t>
  </si>
  <si>
    <t>-0.250 (0.025; 0.74–0.82)***</t>
  </si>
  <si>
    <t>-0.211 (0.025; 0.77–0.85)***</t>
  </si>
  <si>
    <t>0.349 (0.009; 1.39–1.44)***</t>
  </si>
  <si>
    <t>0.327 (0.009; 1.36–1.41)***</t>
  </si>
  <si>
    <t>0.336 (0.010; 1.37–1.43)***</t>
  </si>
  <si>
    <t>0.337 (0.010; 1.37–1.43)***</t>
  </si>
  <si>
    <t>0.359 (0.010; 1.40–1.46)***</t>
  </si>
  <si>
    <t>0.364 (0.010; 1.41–1.47)***</t>
  </si>
  <si>
    <t>0.060 (0.006; 1.05–1.08)***</t>
  </si>
  <si>
    <t>0.060 (0.007; 1.05–1.08)***</t>
  </si>
  <si>
    <t>0.057 (0.007; 1.04–1.07)***</t>
  </si>
  <si>
    <t>0.058 (0.007; 1.05–1.07)***</t>
  </si>
  <si>
    <t>0.098 (0.006; 1.09–1.12)***</t>
  </si>
  <si>
    <t>0.106 (0.007; 1.10–1.13)***</t>
  </si>
  <si>
    <t>0.110 (0.008; 1.10–1.13)***</t>
  </si>
  <si>
    <t>0.115 (0.008; 1.10–1.14)***</t>
  </si>
  <si>
    <t>0.115 (0.008; 1.11–1.14)***</t>
  </si>
  <si>
    <t>0.170 (0.009; 1.16–1.21)***</t>
  </si>
  <si>
    <t>0.172 (0.009; 1.17–1.21)***</t>
  </si>
  <si>
    <t>0.176 (0.009; 1.17–1.21)***</t>
  </si>
  <si>
    <t>0.189 (0.009; 1.19–1.23)***</t>
  </si>
  <si>
    <t>0.278 (0.009; 1.30–1.34)***</t>
  </si>
  <si>
    <t>0.277 (0.009; 1.30–1.34)***</t>
  </si>
  <si>
    <t>0.280 (0.009; 1.30–1.35)***</t>
  </si>
  <si>
    <t>0.296 (0.009; 1.32–1.37)***</t>
  </si>
  <si>
    <t>0.350 (0.011; 1.39–1.45)***</t>
  </si>
  <si>
    <t>0.349 (0.011; 1.39–1.45)***</t>
  </si>
  <si>
    <t>0.348 (0.011; 1.39–1.45)***</t>
  </si>
  <si>
    <t>0.347 (0.011; 1.39–1.45)***</t>
  </si>
  <si>
    <t>0.352 (0.011; 1.39–1.45)***</t>
  </si>
  <si>
    <t>0.353 (0.011; 1.39–1.45)***</t>
  </si>
  <si>
    <t>0.517 (0.011; 1.64–1.71)***</t>
  </si>
  <si>
    <t>0.516 (0.011; 1.64–1.71)***</t>
  </si>
  <si>
    <t>0.515 (0.011; 1.64–1.71)***</t>
  </si>
  <si>
    <t>0.511 (0.011; 1.63–1.70)***</t>
  </si>
  <si>
    <t>0.518 (0.011; 1.64–1.72)***</t>
  </si>
  <si>
    <t>0.524 (0.011; 1.65–1.73)***</t>
  </si>
  <si>
    <t>0.500 (0.011; 1.61–1.68)***</t>
  </si>
  <si>
    <t>0.499 (0.011; 1.61–1.68)***</t>
  </si>
  <si>
    <t>0.497 (0.011; 1.61–1.68)***</t>
  </si>
  <si>
    <t>0.490 (0.011; 1.60–1.67)***</t>
  </si>
  <si>
    <t>0.497 (0.012; 1.61–1.68)***</t>
  </si>
  <si>
    <t>0.511 (0.012; 1.63–1.71)***</t>
  </si>
  <si>
    <t>0.522 (0.011; 1.65–1.72)***</t>
  </si>
  <si>
    <t>0.537 (0.011; 1.67–1.75)***</t>
  </si>
  <si>
    <t>0.532 (0.011; 1.66–1.74)***</t>
  </si>
  <si>
    <t>0.524 (0.012; 1.65–1.73)***</t>
  </si>
  <si>
    <t>0.519 (0.013; 1.64–1.72)***</t>
  </si>
  <si>
    <t>0.550 (0.013; 1.69–1.78)***</t>
  </si>
  <si>
    <t>0.957 (0.011; 2.55–2.66)***</t>
  </si>
  <si>
    <t>0.971 (0.011; 2.58–2.70)***</t>
  </si>
  <si>
    <t>0.965 (0.011; 2.57–2.68)***</t>
  </si>
  <si>
    <t>0.955 (0.012; 2.54–2.66)***</t>
  </si>
  <si>
    <t>0.885 (0.013; 2.36–2.48)***</t>
  </si>
  <si>
    <t>0.990 (0.013; 2.62–2.76)***</t>
  </si>
  <si>
    <t>1.476 (0.011; 4.28–4.47)***</t>
  </si>
  <si>
    <t>1.490 (0.011; 4.34–4.53)***</t>
  </si>
  <si>
    <t>1.484 (0.011; 4.31–4.51)***</t>
  </si>
  <si>
    <t>1.473 (0.012; 4.26–4.47)***</t>
  </si>
  <si>
    <t>1.424 (0.013; 4.05–4.26)***</t>
  </si>
  <si>
    <t>1.515 (0.014; 4.43–4.68)***</t>
  </si>
  <si>
    <t>0.448 (0.012; 1.53–1.60)***</t>
  </si>
  <si>
    <t>0.462 (0.013; 1.55–1.63)***</t>
  </si>
  <si>
    <t>0.456 (0.013; 1.54–1.62)***</t>
  </si>
  <si>
    <t>0.441 (0.014; 1.51–1.60)***</t>
  </si>
  <si>
    <t>0.403 (0.014; 1.46–1.54)***</t>
  </si>
  <si>
    <t>0.491 (0.016; 1.58–1.69)***</t>
  </si>
  <si>
    <t>year_quarter2022Q3</t>
  </si>
  <si>
    <t>0.145 (0.013; 1.13–1.19)***</t>
  </si>
  <si>
    <t>0.159 (0.014; 1.14–1.20)***</t>
  </si>
  <si>
    <t>0.151 (0.014; 1.13–1.20)***</t>
  </si>
  <si>
    <t>0.137 (0.015; 1.11–1.18)***</t>
  </si>
  <si>
    <t>0.111 (0.015; 1.09–1.15)***</t>
  </si>
  <si>
    <t>0.197 (0.018; 1.18–1.26)***</t>
  </si>
  <si>
    <t>year_quarter2022Q4</t>
  </si>
  <si>
    <t>0.387 (0.013; 1.43–1.51)***</t>
  </si>
  <si>
    <t>0.400 (0.014; 1.45–1.53)***</t>
  </si>
  <si>
    <t>0.393 (0.014; 1.44–1.52)***</t>
  </si>
  <si>
    <t>0.379 (0.015; 1.42–1.51)***</t>
  </si>
  <si>
    <t>0.363 (0.015; 1.40–1.48)***</t>
  </si>
  <si>
    <t>0.446 (0.019; 1.51–1.62)***</t>
  </si>
  <si>
    <t>year_quarter2023Q1</t>
  </si>
  <si>
    <t>0.516 (0.013; 1.63–1.72)***</t>
  </si>
  <si>
    <t>0.529 (0.014; 1.65–1.75)***</t>
  </si>
  <si>
    <t>0.522 (0.015; 1.64–1.74)***</t>
  </si>
  <si>
    <t>0.509 (0.016; 1.61–1.72)***</t>
  </si>
  <si>
    <t>0.500 (0.016; 1.60–1.70)***</t>
  </si>
  <si>
    <t>0.585 (0.020; 1.73–1.87)***</t>
  </si>
  <si>
    <t>year_quarter2023Q2</t>
  </si>
  <si>
    <t>0.447 (0.014; 1.52–1.61)***</t>
  </si>
  <si>
    <t>0.460 (0.015; 1.54–1.63)***</t>
  </si>
  <si>
    <t>0.456 (0.015; 1.53–1.62)***</t>
  </si>
  <si>
    <t>0.442 (0.017; 1.50–1.61)***</t>
  </si>
  <si>
    <t>0.436 (0.017; 1.50–1.60)***</t>
  </si>
  <si>
    <t>0.526 (0.022; 1.62–1.77)***</t>
  </si>
  <si>
    <t>year_quarter2023Q3</t>
  </si>
  <si>
    <t>0.196 (0.015; 1.18–1.25)***</t>
  </si>
  <si>
    <t>0.205 (0.016; 1.19–1.27)***</t>
  </si>
  <si>
    <t>0.202 (0.016; 1.19–1.26)***</t>
  </si>
  <si>
    <t>0.184 (0.018; 1.16–1.25)***</t>
  </si>
  <si>
    <t>0.185 (0.018; 1.16–1.25)***</t>
  </si>
  <si>
    <t>0.274 (0.023; 1.26–1.38)***</t>
  </si>
  <si>
    <t>year_quarter2023Q4</t>
  </si>
  <si>
    <t>0.445 (0.016; 1.51–1.61)***</t>
  </si>
  <si>
    <t>0.454 (0.016; 1.53–1.63)***</t>
  </si>
  <si>
    <t>0.452 (0.016; 1.52–1.62)***</t>
  </si>
  <si>
    <t>0.433 (0.019; 1.49–1.60)***</t>
  </si>
  <si>
    <t>0.435 (0.019; 1.49–1.60)***</t>
  </si>
  <si>
    <t>0.532 (0.024; 1.62–1.79)***</t>
  </si>
  <si>
    <t>Standard deviation of gender slopes</t>
  </si>
  <si>
    <t>Standard deviation of gender:learning materials  slopes</t>
  </si>
  <si>
    <t>Correlation between intercept and gender slopes</t>
  </si>
  <si>
    <t>Correlation between intercept and gender:learning materials slopes</t>
  </si>
  <si>
    <t>Correlation between time quarter and learning materials slopes</t>
  </si>
  <si>
    <t>Correlation between time quarter and gender slopes</t>
  </si>
  <si>
    <t>Correlation between time quarter and gender:learning materials slopes</t>
  </si>
  <si>
    <t>Correlation between learning materials and gender slopes</t>
  </si>
  <si>
    <t>Correlation between learning materials and gender:learning materials slopes</t>
  </si>
  <si>
    <t>Correlation between gender and gender:learning materials slopes</t>
  </si>
  <si>
    <t>-3.192 (0.017; 0.04–0.04)***</t>
  </si>
  <si>
    <t>-3.171 (0.029; 0.04–0.04)***</t>
  </si>
  <si>
    <t>-3.189 (0.030; 0.04–0.04)***</t>
  </si>
  <si>
    <t>learn_materials</t>
  </si>
  <si>
    <t>-0.005 (0.014; 0.97–1.02)</t>
  </si>
  <si>
    <t>-0.016 (0.018; 0.95–1.02)</t>
  </si>
  <si>
    <t>-0.025 (0.018; 0.94–1.01)</t>
  </si>
  <si>
    <t>gender1</t>
  </si>
  <si>
    <t>-0.525 (0.020; 0.57–0.61)***</t>
  </si>
  <si>
    <t>-0.386 (0.037; 0.63–0.73)***</t>
  </si>
  <si>
    <t>-0.422 (0.039; 0.61–0.71)***</t>
  </si>
  <si>
    <t>gender1:learn_materials</t>
  </si>
  <si>
    <t>-0.050 (0.020; 0.91–0.99)*</t>
  </si>
  <si>
    <t>-0.029 (0.025)</t>
  </si>
  <si>
    <t>subject_guidelines1:gender1</t>
  </si>
  <si>
    <t>-0.115 (0.024; 0.85–0.94)***</t>
  </si>
  <si>
    <t>-0.112 (0.025; 0.85–0.94)***</t>
  </si>
  <si>
    <t>0.042 (0.013; 1.02–1.07)**</t>
  </si>
  <si>
    <t>0.030 (0.022; 0.99–1.08)</t>
  </si>
  <si>
    <t>0.031 (0.023; 0.99–1.08)</t>
  </si>
  <si>
    <t>0.027 (0.011; 1.01–1.05)*</t>
  </si>
  <si>
    <t>0.025 (0.012; 1.00–1.05)*</t>
  </si>
  <si>
    <t>0.027 (0.012; 1.00–1.05)*</t>
  </si>
  <si>
    <t>0.004 (0.011; 0.98–1.03)</t>
  </si>
  <si>
    <t>-0.001 (0.018; 0.97–1.03)</t>
  </si>
  <si>
    <t>0.002 (0.019; 0.97–1.04)</t>
  </si>
  <si>
    <t>-0.012 (0.013; 0.96–1.01)</t>
  </si>
  <si>
    <t>-0.013 (0.013; 0.96–1.01)</t>
  </si>
  <si>
    <t>0.003 (0.015; 0.97–1.03)</t>
  </si>
  <si>
    <t>-0.001 (0.013; 0.97–1.03)</t>
  </si>
  <si>
    <t>-0.004 (0.014; 0.97–1.02)</t>
  </si>
  <si>
    <t>0.009 (0.016; 0.98–1.04)</t>
  </si>
  <si>
    <t>0.309 (0.015; 1.32–1.40)***</t>
  </si>
  <si>
    <t>0.308 (0.015; 1.32–1.40)***</t>
  </si>
  <si>
    <t>0.424 (0.015; 1.48–1.57)***</t>
  </si>
  <si>
    <t>0.423 (0.015; 1.48–1.57)***</t>
  </si>
  <si>
    <t>0.354 (0.016; 1.38–1.47)***</t>
  </si>
  <si>
    <t>0.352 (0.016; 1.38–1.47)***</t>
  </si>
  <si>
    <t>0.407 (0.016; 1.45–1.55)***</t>
  </si>
  <si>
    <t>0.409 (0.017; 1.46–1.56)***</t>
  </si>
  <si>
    <t>0.414 (0.017; 1.46–1.57)***</t>
  </si>
  <si>
    <t>0.793 (0.017; 2.14–2.28)***</t>
  </si>
  <si>
    <t>0.795 (0.018; 2.14–2.29)***</t>
  </si>
  <si>
    <t>0.803 (0.018; 2.16–2.31)***</t>
  </si>
  <si>
    <t>1.296 (0.017; 3.53–3.78)***</t>
  </si>
  <si>
    <t>1.298 (0.018; 3.53–3.80)***</t>
  </si>
  <si>
    <t>1.311 (0.018; 3.58–3.85)***</t>
  </si>
  <si>
    <t>0.232 (0.020; 1.21–1.31)***</t>
  </si>
  <si>
    <t>0.233 (0.021; 1.21–1.32)***</t>
  </si>
  <si>
    <t>0.243 (0.021; 1.22–1.33)***</t>
  </si>
  <si>
    <t>grade_level10:gender1</t>
  </si>
  <si>
    <t>0.669 (0.015; 1.89–2.01)***</t>
  </si>
  <si>
    <t>0.573 (0.030; 1.67–1.88)***</t>
  </si>
  <si>
    <t>0.567 (0.032; 1.66–1.88)***</t>
  </si>
  <si>
    <t>grade_level6:gender1</t>
  </si>
  <si>
    <t>0.079 (0.016; 1.05–1.12)***</t>
  </si>
  <si>
    <t>0.060 (0.018; 1.02–1.10)***</t>
  </si>
  <si>
    <t>0.071 (0.018; 1.03–1.11)***</t>
  </si>
  <si>
    <t>grade_level7:gender1</t>
  </si>
  <si>
    <t>0.200 (0.016; 1.18–1.26)***</t>
  </si>
  <si>
    <t>0.149 (0.026; 1.10–1.22)***</t>
  </si>
  <si>
    <t>0.185 (0.028; 1.14–1.27)***</t>
  </si>
  <si>
    <t>grade_level8:gender1</t>
  </si>
  <si>
    <t>0.413 (0.016; 1.47–1.56)***</t>
  </si>
  <si>
    <t>0.419 (0.021; 1.46–1.58)***</t>
  </si>
  <si>
    <t>grade_level9:gender1</t>
  </si>
  <si>
    <t>0.596 (0.016; 1.76–1.87)***</t>
  </si>
  <si>
    <t>0.577 (0.018; 1.72–1.84)***</t>
  </si>
  <si>
    <t>0.575 (0.021; 1.70–1.85)***</t>
  </si>
  <si>
    <t>gender1:year_quarter2020Q4</t>
  </si>
  <si>
    <t>0.080 (0.022; 1.04–1.13)***</t>
  </si>
  <si>
    <t>gender1:year_quarter2021Q1</t>
  </si>
  <si>
    <t>0.170 (0.021; 1.14–1.23)***</t>
  </si>
  <si>
    <t>0.169 (0.021; 1.14–1.23)***</t>
  </si>
  <si>
    <t>gender1:year_quarter2021Q2</t>
  </si>
  <si>
    <t>0.247 (0.021; 1.23–1.33)***</t>
  </si>
  <si>
    <t>0.246 (0.021; 1.23–1.33)***</t>
  </si>
  <si>
    <t>gender1:year_quarter2021Q3</t>
  </si>
  <si>
    <t>0.145 (0.021; 1.11–1.20)***</t>
  </si>
  <si>
    <t>0.187 (0.023; 1.15–1.26)***</t>
  </si>
  <si>
    <t>0.186 (0.023; 1.15–1.26)***</t>
  </si>
  <si>
    <t>gender1:year_quarter2021Q4</t>
  </si>
  <si>
    <t>0.195 (0.020; 1.17–1.26)***</t>
  </si>
  <si>
    <t>0.237 (0.022; 1.21–1.32)***</t>
  </si>
  <si>
    <t>0.234 (0.022; 1.21–1.32)***</t>
  </si>
  <si>
    <t>gender1:year_quarter2022Q1</t>
  </si>
  <si>
    <t>0.179 (0.019; 1.15–1.24)***</t>
  </si>
  <si>
    <t>0.221 (0.021; 1.20–1.30)***</t>
  </si>
  <si>
    <t>0.216 (0.021; 1.19–1.29)***</t>
  </si>
  <si>
    <t>gender1:year_quarter2022Q2</t>
  </si>
  <si>
    <t>0.164 (0.021; 1.13–1.23)***</t>
  </si>
  <si>
    <t>0.205 (0.023; 1.17–1.29)***</t>
  </si>
  <si>
    <t>0.201 (0.024; 1.17–1.28)***</t>
  </si>
  <si>
    <t>Results from models converted to Odds Ratios with corresponding Confidence Intervals, given as OR (CI)</t>
  </si>
  <si>
    <t>Model 6</t>
  </si>
  <si>
    <t>Model 7</t>
  </si>
  <si>
    <t>Model 8</t>
  </si>
  <si>
    <t>Model 9</t>
  </si>
  <si>
    <t>Model 10</t>
  </si>
  <si>
    <t>0.03 (0.03–0.03)***</t>
  </si>
  <si>
    <t>0.04 (0.03–0.04)***</t>
  </si>
  <si>
    <t>0.03 (0.03–0.04)***</t>
  </si>
  <si>
    <t>0.04 (0.04–0.04)***</t>
  </si>
  <si>
    <t>0.97 (0.95–0.99)**</t>
  </si>
  <si>
    <t>0.97 (0.94–0.99)**</t>
  </si>
  <si>
    <t>0.97 (0.95–1.00)*</t>
  </si>
  <si>
    <t>0.93 (0.90–0.96)***</t>
  </si>
  <si>
    <t>1.00 (0.97–1.02)</t>
  </si>
  <si>
    <t>0.98 (0.95–1.02)</t>
  </si>
  <si>
    <t>0.93 (0.90–0.95)***</t>
  </si>
  <si>
    <t>0.92 (0.90–0.94)***</t>
  </si>
  <si>
    <t>0.94 (0.92–0.96)***</t>
  </si>
  <si>
    <t>0.93 (0.91–0.95)***</t>
  </si>
  <si>
    <t>0.96 (0.94–0.98)***</t>
  </si>
  <si>
    <t>0.98 (0.94–1.01)</t>
  </si>
  <si>
    <t>1.00 (0.99–1.01)</t>
  </si>
  <si>
    <t>1.02 (1.00–1.03)*</t>
  </si>
  <si>
    <t>1.01 (0.99–1.04)</t>
  </si>
  <si>
    <t>1.03 (1.01–1.06)*</t>
  </si>
  <si>
    <t>0.95 (0.92–0.98)**</t>
  </si>
  <si>
    <t>0.99 (0.99–1.00)*</t>
  </si>
  <si>
    <t>1.00 (0.99–1.00)</t>
  </si>
  <si>
    <t>0.99 (0.98–1.00)**</t>
  </si>
  <si>
    <t>1.02 (1.01–1.03)***</t>
  </si>
  <si>
    <t>0.59 (0.57–0.61)***</t>
  </si>
  <si>
    <t>0.68 (0.63–0.73)***</t>
  </si>
  <si>
    <t>0.66 (0.61–0.71)***</t>
  </si>
  <si>
    <t>0.95 (0.91–0.99)*</t>
  </si>
  <si>
    <t>0.97 (0.92–1.02)</t>
  </si>
  <si>
    <t>0.89 (0.85–0.94)***</t>
  </si>
  <si>
    <t>0.81 (0.77–0.86)***</t>
  </si>
  <si>
    <t>0.78 (0.73–0.83)***</t>
  </si>
  <si>
    <t>0.82 (0.77–0.87)***</t>
  </si>
  <si>
    <t>0.82 (0.79–0.86)***</t>
  </si>
  <si>
    <t>0.78 (0.75–0.82)***</t>
  </si>
  <si>
    <t>0.78 (0.74–0.82)***</t>
  </si>
  <si>
    <t>0.81 (0.77–0.85)***</t>
  </si>
  <si>
    <t>1.44 (1.41–1.47)***</t>
  </si>
  <si>
    <t>1.35 (1.31–1.40)***</t>
  </si>
  <si>
    <t>1.35 (1.30–1.39)***</t>
  </si>
  <si>
    <t>1.37 (1.32–1.42)***</t>
  </si>
  <si>
    <t>1.37 (1.33–1.42)***</t>
  </si>
  <si>
    <t>1.42 (1.39–1.44)***</t>
  </si>
  <si>
    <t>1.39 (1.36–1.41)***</t>
  </si>
  <si>
    <t>1.40 (1.37–1.43)***</t>
  </si>
  <si>
    <t>1.43 (1.40–1.46)***</t>
  </si>
  <si>
    <t>1.04 (1.02–1.07)**</t>
  </si>
  <si>
    <t>1.03 (0.99–1.08)</t>
  </si>
  <si>
    <t>1.06 (1.04–1.08)***</t>
  </si>
  <si>
    <t>1.05 (1.03–1.07)***</t>
  </si>
  <si>
    <t>1.05 (1.04–1.07)***</t>
  </si>
  <si>
    <t>1.06 (1.05–1.08)***</t>
  </si>
  <si>
    <t>1.06 (1.04–1.07)***</t>
  </si>
  <si>
    <t>1.06 (1.05–1.07)***</t>
  </si>
  <si>
    <t>1.03 (1.01–1.05)*</t>
  </si>
  <si>
    <t>1.03 (1.00–1.05)*</t>
  </si>
  <si>
    <t>1.09 (1.08–1.11)***</t>
  </si>
  <si>
    <t>1.06 (1.04–1.09)***</t>
  </si>
  <si>
    <t>1.08 (1.05–1.11)***</t>
  </si>
  <si>
    <t>1.10 (1.09–1.12)***</t>
  </si>
  <si>
    <t>1.11 (1.10–1.13)***</t>
  </si>
  <si>
    <t>1.12 (1.10–1.13)***</t>
  </si>
  <si>
    <t>1.12 (1.10–1.14)***</t>
  </si>
  <si>
    <t>1.12 (1.11–1.14)***</t>
  </si>
  <si>
    <t>1.00 (0.98–1.03)</t>
  </si>
  <si>
    <t>1.00 (0.97–1.03)</t>
  </si>
  <si>
    <t>1.00 (0.97–1.04)</t>
  </si>
  <si>
    <t>1.19 (1.17–1.22)***</t>
  </si>
  <si>
    <t>1.19 (1.16–1.22)***</t>
  </si>
  <si>
    <t>1.21 (1.18–1.24)***</t>
  </si>
  <si>
    <t>1.22 (1.20–1.25)***</t>
  </si>
  <si>
    <t>1.19 (1.16–1.21)***</t>
  </si>
  <si>
    <t>1.18 (1.16–1.21)***</t>
  </si>
  <si>
    <t>1.19 (1.17–1.21)***</t>
  </si>
  <si>
    <t>1.21 (1.19–1.23)***</t>
  </si>
  <si>
    <t>0.99 (0.96–1.01)</t>
  </si>
  <si>
    <t>1.32 (1.30–1.35)***</t>
  </si>
  <si>
    <t>1.31 (1.28–1.34)***</t>
  </si>
  <si>
    <t>1.32 (1.29–1.35)***</t>
  </si>
  <si>
    <t>1.33 (1.30–1.36)***</t>
  </si>
  <si>
    <t>1.32 (1.30–1.34)***</t>
  </si>
  <si>
    <t>1.34 (1.32–1.37)***</t>
  </si>
  <si>
    <t>1.01 (0.98–1.04)</t>
  </si>
  <si>
    <t>1.41 (1.38–1.44)***</t>
  </si>
  <si>
    <t>1.38 (1.35–1.42)***</t>
  </si>
  <si>
    <t>1.42 (1.39–1.45)***</t>
  </si>
  <si>
    <t>1.41 (1.39–1.45)***</t>
  </si>
  <si>
    <t>1.36 (1.32–1.40)***</t>
  </si>
  <si>
    <t>1.65 (1.62–1.69)***</t>
  </si>
  <si>
    <t>1.65 (1.61–1.69)***</t>
  </si>
  <si>
    <t>1.64 (1.60–1.67)***</t>
  </si>
  <si>
    <t>1.59 (1.55–1.63)***</t>
  </si>
  <si>
    <t>1.68 (1.64–1.71)***</t>
  </si>
  <si>
    <t>1.67 (1.64–1.71)***</t>
  </si>
  <si>
    <t>1.67 (1.63–1.70)***</t>
  </si>
  <si>
    <t>1.68 (1.64–1.72)***</t>
  </si>
  <si>
    <t>1.69 (1.65–1.73)***</t>
  </si>
  <si>
    <t>1.53 (1.48–1.57)***</t>
  </si>
  <si>
    <t>1.60 (1.56–1.64)***</t>
  </si>
  <si>
    <t>1.58 (1.54–1.62)***</t>
  </si>
  <si>
    <t>1.51 (1.46–1.56)***</t>
  </si>
  <si>
    <t>1.65 (1.61–1.68)***</t>
  </si>
  <si>
    <t>1.64 (1.61–1.68)***</t>
  </si>
  <si>
    <t>1.63 (1.60–1.67)***</t>
  </si>
  <si>
    <t>1.67 (1.63–1.71)***</t>
  </si>
  <si>
    <t>1.42 (1.38–1.47)***</t>
  </si>
  <si>
    <t>1.60 (1.56–1.65)***</t>
  </si>
  <si>
    <t>1.64 (1.60–1.69)***</t>
  </si>
  <si>
    <t>1.65 (1.60–1.69)***</t>
  </si>
  <si>
    <t>1.53 (1.46–1.59)***</t>
  </si>
  <si>
    <t>1.69 (1.65–1.72)***</t>
  </si>
  <si>
    <t>1.71 (1.67–1.75)***</t>
  </si>
  <si>
    <t>1.70 (1.66–1.74)***</t>
  </si>
  <si>
    <t>1.73 (1.69–1.78)***</t>
  </si>
  <si>
    <t>1.50 (1.45–1.55)***</t>
  </si>
  <si>
    <t>1.51 (1.46–1.57)***</t>
  </si>
  <si>
    <t>2.42 (2.35–2.49)***</t>
  </si>
  <si>
    <t>2.47 (2.40–2.54)***</t>
  </si>
  <si>
    <t>2.48 (2.41–2.55)***</t>
  </si>
  <si>
    <t>2.41 (2.34–2.48)***</t>
  </si>
  <si>
    <t>2.27 (2.15–2.39)***</t>
  </si>
  <si>
    <t>2.60 (2.55–2.66)***</t>
  </si>
  <si>
    <t>2.64 (2.58–2.70)***</t>
  </si>
  <si>
    <t>2.62 (2.57–2.68)***</t>
  </si>
  <si>
    <t>2.60 (2.54–2.66)***</t>
  </si>
  <si>
    <t>2.42 (2.36–2.48)***</t>
  </si>
  <si>
    <t>2.69 (2.62–2.76)***</t>
  </si>
  <si>
    <t>2.21 (2.14–2.28)***</t>
  </si>
  <si>
    <t>2.21 (2.14–2.29)***</t>
  </si>
  <si>
    <t>2.23 (2.16–2.31)***</t>
  </si>
  <si>
    <t>3.97 (3.85–4.09)***</t>
  </si>
  <si>
    <t>0.00 (3.92–4.17)***</t>
  </si>
  <si>
    <t>4.08 (3.96–4.21)***</t>
  </si>
  <si>
    <t>4.03 (3.91–4.14)***</t>
  </si>
  <si>
    <t>3.65 (3.44–3.88)***</t>
  </si>
  <si>
    <t>4.38 (4.28–4.47)***</t>
  </si>
  <si>
    <t>4.44 (4.34–4.53)***</t>
  </si>
  <si>
    <t>4.41 (4.31–4.51)***</t>
  </si>
  <si>
    <t>4.36 (4.26–4.47)***</t>
  </si>
  <si>
    <t>4.15 (4.05–4.26)***</t>
  </si>
  <si>
    <t>4.55 (4.43–4.68)***</t>
  </si>
  <si>
    <t>3.66 (3.53–3.78)***</t>
  </si>
  <si>
    <t>3.66 (3.53–3.80)***</t>
  </si>
  <si>
    <t>3.71 (3.58–3.85)***</t>
  </si>
  <si>
    <t>1.36 (1.31–1.41)***</t>
  </si>
  <si>
    <t>0.00 (1.34–1.44)***</t>
  </si>
  <si>
    <t>1.40 (1.35–1.45)***</t>
  </si>
  <si>
    <t>1.40 (1.36–1.45)***</t>
  </si>
  <si>
    <t>1.23 (1.15–1.32)***</t>
  </si>
  <si>
    <t>1.57 (1.53–1.60)***</t>
  </si>
  <si>
    <t>1.55 (1.51–1.60)***</t>
  </si>
  <si>
    <t>1.50 (1.46–1.54)***</t>
  </si>
  <si>
    <t>1.63 (1.58–1.69)***</t>
  </si>
  <si>
    <t>1.26 (1.21–1.31)***</t>
  </si>
  <si>
    <t>1.26 (1.21–1.32)***</t>
  </si>
  <si>
    <t>1.28 (1.22–1.33)***</t>
  </si>
  <si>
    <t>1.16 (1.13–1.19)***</t>
  </si>
  <si>
    <t>1.17 (1.14–1.20)***</t>
  </si>
  <si>
    <t>1.16 (1.13–1.20)***</t>
  </si>
  <si>
    <t>1.15 (1.11–1.18)***</t>
  </si>
  <si>
    <t>1.12 (1.09–1.15)***</t>
  </si>
  <si>
    <t>1.22 (1.18–1.26)***</t>
  </si>
  <si>
    <t>1.47 (1.43–1.51)***</t>
  </si>
  <si>
    <t>1.49 (1.45–1.53)***</t>
  </si>
  <si>
    <t>1.48 (1.44–1.52)***</t>
  </si>
  <si>
    <t>1.46 (1.42–1.51)***</t>
  </si>
  <si>
    <t>1.44 (1.40–1.48)***</t>
  </si>
  <si>
    <t>1.56 (1.51–1.62)***</t>
  </si>
  <si>
    <t>1.67 (1.63–1.72)***</t>
  </si>
  <si>
    <t>1.70 (1.65–1.75)***</t>
  </si>
  <si>
    <t>1.69 (1.64–1.74)***</t>
  </si>
  <si>
    <t>1.66 (1.61–1.72)***</t>
  </si>
  <si>
    <t>1.65 (1.60–1.70)***</t>
  </si>
  <si>
    <t>1.80 (1.73–1.87)***</t>
  </si>
  <si>
    <t>1.56 (1.52–1.61)***</t>
  </si>
  <si>
    <t>1.58 (1.54–1.63)***</t>
  </si>
  <si>
    <t>1.58 (1.53–1.62)***</t>
  </si>
  <si>
    <t>1.56 (1.50–1.61)***</t>
  </si>
  <si>
    <t>1.55 (1.50–1.60)***</t>
  </si>
  <si>
    <t>1.69 (1.62–1.77)***</t>
  </si>
  <si>
    <t>1.22 (1.18–1.25)***</t>
  </si>
  <si>
    <t>1.23 (1.19–1.27)***</t>
  </si>
  <si>
    <t>1.22 (1.19–1.26)***</t>
  </si>
  <si>
    <t>1.20 (1.16–1.25)***</t>
  </si>
  <si>
    <t>1.32 (1.26–1.38)***</t>
  </si>
  <si>
    <t>1.56 (1.51–1.61)***</t>
  </si>
  <si>
    <t>1.58 (1.53–1.63)***</t>
  </si>
  <si>
    <t>1.57 (1.52–1.62)***</t>
  </si>
  <si>
    <t>1.54 (1.49–1.60)***</t>
  </si>
  <si>
    <t>1.70 (1.62–1.79)***</t>
  </si>
  <si>
    <t>1.95 (1.89–2.01)***</t>
  </si>
  <si>
    <t>1.77 (1.67–1.88)***</t>
  </si>
  <si>
    <t>1.76 (1.66–1.88)***</t>
  </si>
  <si>
    <t>1.08 (1.05–1.12)***</t>
  </si>
  <si>
    <t>1.06 (1.02–1.10)***</t>
  </si>
  <si>
    <t>1.07 (1.03–1.11)***</t>
  </si>
  <si>
    <t>1.16 (1.10–1.22)***</t>
  </si>
  <si>
    <t>1.20 (1.14–1.27)***</t>
  </si>
  <si>
    <t>1.51 (1.47–1.56)***</t>
  </si>
  <si>
    <t>1.52 (1.46–1.58)***</t>
  </si>
  <si>
    <t>1.82 (1.76–1.87)***</t>
  </si>
  <si>
    <t>1.78 (1.72–1.84)***</t>
  </si>
  <si>
    <t>1.78 (1.70–1.85)***</t>
  </si>
  <si>
    <t>1.08 (1.04–1.13)***</t>
  </si>
  <si>
    <t>1.18 (1.14–1.23)***</t>
  </si>
  <si>
    <t>1.28 (1.23–1.33)***</t>
  </si>
  <si>
    <t>1.16 (1.11–1.20)***</t>
  </si>
  <si>
    <t>1.21 (1.15–1.26)***</t>
  </si>
  <si>
    <t>1.20 (1.15–1.26)***</t>
  </si>
  <si>
    <t>1.22 (1.17–1.26)***</t>
  </si>
  <si>
    <t>1.27 (1.21–1.32)***</t>
  </si>
  <si>
    <t>1.20 (1.15–1.24)***</t>
  </si>
  <si>
    <t>1.25 (1.20–1.30)***</t>
  </si>
  <si>
    <t>1.24 (1.19–1.29)***</t>
  </si>
  <si>
    <t>1.18 (1.13–1.23)***</t>
  </si>
  <si>
    <t>1.23 (1.17–1.29)***</t>
  </si>
  <si>
    <t>1.22 (1.17–1.28)***</t>
  </si>
  <si>
    <t>Model 3_0 Empty</t>
  </si>
  <si>
    <t>70424</t>
  </si>
  <si>
    <t>Model 3A School Type</t>
  </si>
  <si>
    <t>Model 3B Teachers per Student</t>
  </si>
  <si>
    <t>Model 3C School Size (Deciles)</t>
  </si>
  <si>
    <t>Model 3D Average Teacher Education</t>
  </si>
  <si>
    <t>Model 3E Average Teacher Age</t>
  </si>
  <si>
    <t>Model 3F Assistants to Non-Assistants Ratio</t>
  </si>
  <si>
    <t>Model 3G Special Education to Non-Special Education Ratio</t>
  </si>
  <si>
    <t>Model 3H Females to Male Teachers Ratio</t>
  </si>
  <si>
    <t>Model 3I Any Asylum Seekers</t>
  </si>
  <si>
    <t>Model 3J Any New Norwegian Education</t>
  </si>
  <si>
    <t>Model 3K Any Mother Tongue or Bilingual Education</t>
  </si>
  <si>
    <t>Model 3L Any Tailored Education</t>
  </si>
  <si>
    <t>Model 3M Multivariate Model with all variables from Model 3A to 3L</t>
  </si>
  <si>
    <t>Pairwise Associations</t>
  </si>
  <si>
    <t>Multivariate  Associations</t>
  </si>
  <si>
    <t>Main Effects (School Structure)
β (CI)</t>
  </si>
  <si>
    <t>Interaction with Learning Materials
β (CI)</t>
  </si>
  <si>
    <t>Main Effects (School Structure)
OR (CI)</t>
  </si>
  <si>
    <t>Interaction with Learning Materials OR (CI)</t>
  </si>
  <si>
    <t>School type combined (ref category: primary school)</t>
  </si>
  <si>
    <t>-0.004 (-0.054 – 0.046)</t>
  </si>
  <si>
    <t>-0.062** (-0.109 – -0.016)</t>
  </si>
  <si>
    <t>-0.088*** (-0.138 – -0.039)</t>
  </si>
  <si>
    <t>-0.089*** (-0.140 – -0.038)</t>
  </si>
  <si>
    <t>0.996 (0.947 – 1.047)</t>
  </si>
  <si>
    <t>0.940** (0.897 – 0.985)</t>
  </si>
  <si>
    <t>0.916*** (0.871 – 0.962)</t>
  </si>
  <si>
    <t>0.915*** (0.869 – 0.963)</t>
  </si>
  <si>
    <t>School type secondary (ref category: primary school)</t>
  </si>
  <si>
    <t>0.112*** (0.057 – 0.167)</t>
  </si>
  <si>
    <t>-0.078** (-0.128 – -0.029)</t>
  </si>
  <si>
    <t>0.043 (-0.030 – 0.115)</t>
  </si>
  <si>
    <t>-0.134*** (-0.208 – -0.060)</t>
  </si>
  <si>
    <t>1.118*** (1.059 – 1.181)</t>
  </si>
  <si>
    <t>0.925** (0.880 – 0.971)</t>
  </si>
  <si>
    <t>1.044 (0.970 – 1.122)</t>
  </si>
  <si>
    <t>0.875*** (0.812 – 0.942)</t>
  </si>
  <si>
    <t>Teacher per student ratio</t>
  </si>
  <si>
    <t>1.355*** (1.121 – 1.589)</t>
  </si>
  <si>
    <t>0.015 (-0.244 – 0.274)</t>
  </si>
  <si>
    <t>0.912*** (0.599 – 1.225)</t>
  </si>
  <si>
    <t>0.264 (-0.102 – 0.629)</t>
  </si>
  <si>
    <t>3.875*** (3.067 – 4.897)</t>
  </si>
  <si>
    <t>1.015 (0.784 – 1.316)</t>
  </si>
  <si>
    <t>2.489*** (1.820 – 3.404)</t>
  </si>
  <si>
    <t>1.302 (0.903 – 1.875)</t>
  </si>
  <si>
    <t>School size decile</t>
  </si>
  <si>
    <t>0.015*** (0.007 – 0.022)</t>
  </si>
  <si>
    <t>0.007 (0.000 – 0.014)</t>
  </si>
  <si>
    <t>0.029*** (0.019 – 0.039)</t>
  </si>
  <si>
    <t>0.019*** (0.009 – 0.030)</t>
  </si>
  <si>
    <t>1.015*** (1.007 – 1.023)</t>
  </si>
  <si>
    <t>1.007 (1.000 – 1.015)</t>
  </si>
  <si>
    <t>1.030*** (1.020 – 1.040)</t>
  </si>
  <si>
    <t>1.019*** (1.009 – 1.030)</t>
  </si>
  <si>
    <t>Teacher education</t>
  </si>
  <si>
    <t>-0.039 (-0.109 – 0.032)</t>
  </si>
  <si>
    <t>-0.062 (-0.127 – 0.004)</t>
  </si>
  <si>
    <t>-0.032 (-0.116 – 0.052)</t>
  </si>
  <si>
    <t>-0.076 (-0.164 – 0.012)</t>
  </si>
  <si>
    <t>0.962 (0.897 – 1.032)</t>
  </si>
  <si>
    <t>0.940 (0.881 – 1.004)</t>
  </si>
  <si>
    <t>0.969 (0.890 – 1.054)</t>
  </si>
  <si>
    <t>0.927 (0.849 – 1.012)</t>
  </si>
  <si>
    <t>Teacher age</t>
  </si>
  <si>
    <t>-0.015*** (-0.021 – -0.008)</t>
  </si>
  <si>
    <t>-0.008** (-0.014 – -0.002)</t>
  </si>
  <si>
    <t>-0.011*** (-0.017 – -0.005)</t>
  </si>
  <si>
    <t>-0.003 (-0.010 – 0.003)</t>
  </si>
  <si>
    <t>0.986*** (0.979 – 0.992)</t>
  </si>
  <si>
    <t>0.992** (0.986 – 0.998)</t>
  </si>
  <si>
    <t>0.989*** (0.983 – 0.995)</t>
  </si>
  <si>
    <t>0.997 (0.990 – 1.003)</t>
  </si>
  <si>
    <t>Assistants to non assistants ratio</t>
  </si>
  <si>
    <t>0.553*** (0.449 – 0.656)</t>
  </si>
  <si>
    <t>-0.031 (-0.129 – 0.068)</t>
  </si>
  <si>
    <t>0.228*** (0.116 – 0.341)</t>
  </si>
  <si>
    <t>-0.122* (-0.239 – -0.005)</t>
  </si>
  <si>
    <t>1.738*** (1.567 – 1.927)</t>
  </si>
  <si>
    <t>0.970 (0.879 – 1.070)</t>
  </si>
  <si>
    <t>1.257*** (1.123 – 1.406)</t>
  </si>
  <si>
    <t>0.885* (0.787 – 0.995)</t>
  </si>
  <si>
    <t>Special education to non-special education ratio</t>
  </si>
  <si>
    <t>2.078*** (1.890 – 2.266)</t>
  </si>
  <si>
    <t>-0.028 (-0.231 – 0.175)</t>
  </si>
  <si>
    <t>1.700*** (1.468 – 1.933)</t>
  </si>
  <si>
    <t>0.070 (-0.182 – 0.321)</t>
  </si>
  <si>
    <t>7.989*** (6.619 – 9.642)</t>
  </si>
  <si>
    <t>0.972 (0.794 – 1.191)</t>
  </si>
  <si>
    <t>5.476*** (4.339 – 6.911)</t>
  </si>
  <si>
    <t>1.072 (0.834 – 1.379)</t>
  </si>
  <si>
    <t>Teacher gender (female to male ratio)</t>
  </si>
  <si>
    <t>-0.265** (-0.454 – -0.076)</t>
  </si>
  <si>
    <t>0.030 (-0.149 – 0.210)</t>
  </si>
  <si>
    <t>-0.089 (-0.296 – 0.117)</t>
  </si>
  <si>
    <t>-0.156 (-0.373 – 0.060)</t>
  </si>
  <si>
    <t>0.767** (0.635 – 0.927)</t>
  </si>
  <si>
    <t>1.031 (0.862 – 1.233)</t>
  </si>
  <si>
    <t>0.914 (0.744 – 1.124)</t>
  </si>
  <si>
    <t>0.855 (0.689 – 1.062)</t>
  </si>
  <si>
    <t>Any asylum seekers</t>
  </si>
  <si>
    <t>0.007 (-0.048 – 0.063)</t>
  </si>
  <si>
    <t>-0.003 (-0.052 – 0.046)</t>
  </si>
  <si>
    <t>-0.022 (-0.072 – 0.027)</t>
  </si>
  <si>
    <t>-0.005 (-0.054 – 0.044)</t>
  </si>
  <si>
    <t>1.007 (0.953 – 1.065)</t>
  </si>
  <si>
    <t>0.997 (0.949 – 1.047)</t>
  </si>
  <si>
    <t>0.978 (0.930 – 1.028)</t>
  </si>
  <si>
    <t>0.995 (0.947 – 1.045)</t>
  </si>
  <si>
    <t>Any New Norwegian</t>
  </si>
  <si>
    <t>-0.011 (-0.081 – 0.059)</t>
  </si>
  <si>
    <t>-0.063 (-0.167 – 0.041)</t>
  </si>
  <si>
    <t>0.000 (-0.102 – 0.103)</t>
  </si>
  <si>
    <t>-0.077 (-0.181 – 0.026)</t>
  </si>
  <si>
    <t>0.989 (0.922 – 1.061)</t>
  </si>
  <si>
    <t>0.939 (0.846 – 1.042)</t>
  </si>
  <si>
    <t>1.000 (0.903 – 1.109)</t>
  </si>
  <si>
    <t>0.925 (0.835 – 1.026)</t>
  </si>
  <si>
    <t>Any mother tongue or bilingual education</t>
  </si>
  <si>
    <t>0.013 (-0.026 – 0.053)</t>
  </si>
  <si>
    <t>0.007 (-0.028 – 0.043)</t>
  </si>
  <si>
    <t>0.010 (-0.030 – 0.049)</t>
  </si>
  <si>
    <t>-0.019 (-0.058 – 0.020)</t>
  </si>
  <si>
    <t>1.013 (0.974 – 1.054)</t>
  </si>
  <si>
    <t>1.007 (0.972 – 1.044)</t>
  </si>
  <si>
    <t>1.010 (0.971 – 1.050)</t>
  </si>
  <si>
    <t>0.981 (0.944 – 1.021)</t>
  </si>
  <si>
    <t>Any tailored education</t>
  </si>
  <si>
    <t>-0.007 (-0.063 – 0.050)</t>
  </si>
  <si>
    <t>0.017 (-0.033 – 0.067)</t>
  </si>
  <si>
    <t>-0.023 (-0.075 – 0.030)</t>
  </si>
  <si>
    <t>0.020 (-0.032 – 0.072)</t>
  </si>
  <si>
    <t>0.993 (0.939 – 1.051)</t>
  </si>
  <si>
    <t>1.017 (0.967 – 1.069)</t>
  </si>
  <si>
    <t>0.978 (0.928 – 1.030)</t>
  </si>
  <si>
    <t>1.020 (0.969 – 1.075)</t>
  </si>
  <si>
    <t>School structure variables included in addition to all other variables from Model 3</t>
  </si>
  <si>
    <t>Note</t>
  </si>
  <si>
    <t>MODELS</t>
  </si>
  <si>
    <t>Model 3_0</t>
  </si>
  <si>
    <t>Empty model, all school structure variables included, no interaction with learning materials variable</t>
  </si>
  <si>
    <t>In models 3A-3L the given school structure variable is interacted with the learning materials variable to examine if school structural factors can explain some of the school-level variability in the effect of learning materials. In model 3M all school structure variables are interacted with the learning materials variable to see both how much of the variability between schools that they account for in total, as well as each variable's contribution when other school level variables have been accounted for.</t>
  </si>
  <si>
    <t>Model 3A</t>
  </si>
  <si>
    <t>School type (Primary vs. Combined and Primary vs. Secondary School)</t>
  </si>
  <si>
    <t>Model 3B</t>
  </si>
  <si>
    <t>Number of teachers per students</t>
  </si>
  <si>
    <t>Model 3C</t>
  </si>
  <si>
    <t>School size (in deciles)</t>
  </si>
  <si>
    <t>Model 3D</t>
  </si>
  <si>
    <t>Average level of teacher education</t>
  </si>
  <si>
    <t xml:space="preserve">Model 3E </t>
  </si>
  <si>
    <t>Average teacher age</t>
  </si>
  <si>
    <t>Model 3F</t>
  </si>
  <si>
    <t>Ratio of assistants to non-assistants</t>
  </si>
  <si>
    <t>Model 3G</t>
  </si>
  <si>
    <t>Ratio of special education hours to non-special education hours</t>
  </si>
  <si>
    <t>Model 3H</t>
  </si>
  <si>
    <t>Ratio of female to male teachers</t>
  </si>
  <si>
    <t>Model 3I</t>
  </si>
  <si>
    <t>Any asylumseekers</t>
  </si>
  <si>
    <t>Model 3J</t>
  </si>
  <si>
    <t>Any New Norwegian education</t>
  </si>
  <si>
    <t>Model 3K</t>
  </si>
  <si>
    <t>Model 3L</t>
  </si>
  <si>
    <t>Model 3M</t>
  </si>
  <si>
    <t>All 12 school structure variables included, including interaction with learning materials variable</t>
  </si>
  <si>
    <t>Model 3E</t>
  </si>
  <si>
    <t>-3.297*** (-3.345 – -3.249)</t>
  </si>
  <si>
    <t>-3.350*** (-3.399 – -3.301)</t>
  </si>
  <si>
    <t>-3.304*** (-3.349 – -3.259)</t>
  </si>
  <si>
    <t>-3.329*** (-3.375 – -3.284)</t>
  </si>
  <si>
    <t>-3.325*** (-3.370 – -3.280)</t>
  </si>
  <si>
    <t>-3.328*** (-3.373 – -3.283)</t>
  </si>
  <si>
    <t>-3.323*** (-3.368 – -3.279)</t>
  </si>
  <si>
    <t>-3.313*** (-3.357 – -3.269)</t>
  </si>
  <si>
    <t>-3.324*** (-3.369 – -3.279)</t>
  </si>
  <si>
    <t>-3.316*** (-3.365 – -3.267)</t>
  </si>
  <si>
    <t>-0.045*** (-0.071 – -0.020)</t>
  </si>
  <si>
    <t>-0.011 (-0.045 – 0.023)</t>
  </si>
  <si>
    <t>-0.049*** (-0.076 – -0.022)</t>
  </si>
  <si>
    <t>-0.056*** (-0.084 – -0.029)</t>
  </si>
  <si>
    <t>-0.045*** (-0.072 – -0.019)</t>
  </si>
  <si>
    <t>-0.052*** (-0.078 – -0.026)</t>
  </si>
  <si>
    <t>-0.049*** (-0.075 – -0.023)</t>
  </si>
  <si>
    <t>-0.047*** (-0.073 – -0.021)</t>
  </si>
  <si>
    <t>-0.048*** (-0.074 – -0.022)</t>
  </si>
  <si>
    <t>-0.003 (-0.038 – 0.033)</t>
  </si>
  <si>
    <t>-0.079*** (-0.106 – -0.053)</t>
  </si>
  <si>
    <t>-0.084*** (-0.110 – -0.058)</t>
  </si>
  <si>
    <t>-0.083*** (-0.109 – -0.057)</t>
  </si>
  <si>
    <t>-0.079*** (-0.105 – -0.053)</t>
  </si>
  <si>
    <t>-0.083*** (-0.109 – -0.056)</t>
  </si>
  <si>
    <t>-0.082*** (-0.108 – -0.055)</t>
  </si>
  <si>
    <t>-0.082*** (-0.108 – -0.056)</t>
  </si>
  <si>
    <t>-0.079*** (-0.105 – -0.052)</t>
  </si>
  <si>
    <t>-0.080*** (-0.107 – -0.054)</t>
  </si>
  <si>
    <t>-0.081*** (-0.107 – -0.055)</t>
  </si>
  <si>
    <t>-0.081*** (-0.107 – -0.054)</t>
  </si>
  <si>
    <t>-0.084*** (-0.111 – -0.058)</t>
  </si>
  <si>
    <t>-0.192*** (-0.262 – -0.121)</t>
  </si>
  <si>
    <t>-0.225*** (-0.296 – -0.155)</t>
  </si>
  <si>
    <t>-0.212*** (-0.282 – -0.143)</t>
  </si>
  <si>
    <t>-0.231*** (-0.302 – -0.161)</t>
  </si>
  <si>
    <t>-0.225*** (-0.295 – -0.155)</t>
  </si>
  <si>
    <t>-0.227*** (-0.297 – -0.156)</t>
  </si>
  <si>
    <t>-0.222*** (-0.293 – -0.152)</t>
  </si>
  <si>
    <t>-0.190*** (-0.260 – -0.120)</t>
  </si>
  <si>
    <t>-0.226*** (-0.296 – -0.156)</t>
  </si>
  <si>
    <t>-0.226*** (-0.297 – -0.156)</t>
  </si>
  <si>
    <t>-0.190*** (-0.260 – -0.119)</t>
  </si>
  <si>
    <t>0.296*** (0.260 – 0.331)</t>
  </si>
  <si>
    <t>0.293*** (0.257 – 0.328)</t>
  </si>
  <si>
    <t>0.317*** (0.282 – 0.351)</t>
  </si>
  <si>
    <t>0.296*** (0.261 – 0.331)</t>
  </si>
  <si>
    <t>0.307*** (0.272 – 0.342)</t>
  </si>
  <si>
    <t>0.305*** (0.271 – 0.340)</t>
  </si>
  <si>
    <t>0.314*** (0.279 – 0.348)</t>
  </si>
  <si>
    <t>0.293*** (0.258 – 0.328)</t>
  </si>
  <si>
    <t>0.298*** (0.263 – 0.333)</t>
  </si>
  <si>
    <t>0.304*** (0.269 – 0.339)</t>
  </si>
  <si>
    <t>0.304*** (0.270 – 0.339)</t>
  </si>
  <si>
    <t>0.052*** (0.034 – 0.071)</t>
  </si>
  <si>
    <t>0.058*** (0.039 – 0.076)</t>
  </si>
  <si>
    <t>0.052*** (0.033 – 0.070)</t>
  </si>
  <si>
    <t>0.051*** (0.032 – 0.069)</t>
  </si>
  <si>
    <t>0.053*** (0.035 – 0.072)</t>
  </si>
  <si>
    <t>0.051*** (0.033 – 0.070)</t>
  </si>
  <si>
    <t>0.058*** (0.039 – 0.077)</t>
  </si>
  <si>
    <t>0.079*** (0.051 – 0.106)</t>
  </si>
  <si>
    <t>0.092*** (0.063 – 0.121)</t>
  </si>
  <si>
    <t>0.077*** (0.049 – 0.105)</t>
  </si>
  <si>
    <t>0.074*** (0.045 – 0.102)</t>
  </si>
  <si>
    <t>0.081*** (0.053 – 0.109)</t>
  </si>
  <si>
    <t>0.078*** (0.050 – 0.105)</t>
  </si>
  <si>
    <t>0.076*** (0.048 – 0.104)</t>
  </si>
  <si>
    <t>0.078*** (0.050 – 0.106)</t>
  </si>
  <si>
    <t>0.077*** (0.049 – 0.104)</t>
  </si>
  <si>
    <t>0.182*** (0.156 – 0.207)</t>
  </si>
  <si>
    <t>0.194*** (0.167 – 0.221)</t>
  </si>
  <si>
    <t>0.203*** (0.179 – 0.228)</t>
  </si>
  <si>
    <t>0.176*** (0.151 – 0.201)</t>
  </si>
  <si>
    <t>0.197*** (0.172 – 0.222)</t>
  </si>
  <si>
    <t>0.192*** (0.167 – 0.216)</t>
  </si>
  <si>
    <t>0.199*** (0.174 – 0.223)</t>
  </si>
  <si>
    <t>0.179*** (0.154 – 0.203)</t>
  </si>
  <si>
    <t>0.184*** (0.159 – 0.209)</t>
  </si>
  <si>
    <t>0.189*** (0.165 – 0.214)</t>
  </si>
  <si>
    <t>0.189*** (0.164 – 0.213)</t>
  </si>
  <si>
    <t>0.195*** (0.168 – 0.222)</t>
  </si>
  <si>
    <t>0.262*** (0.236 – 0.288)</t>
  </si>
  <si>
    <t>0.269*** (0.242 – 0.295)</t>
  </si>
  <si>
    <t>0.284*** (0.259 – 0.308)</t>
  </si>
  <si>
    <t>0.258*** (0.233 – 0.283)</t>
  </si>
  <si>
    <t>0.276*** (0.251 – 0.301)</t>
  </si>
  <si>
    <t>0.272*** (0.248 – 0.297)</t>
  </si>
  <si>
    <t>0.280*** (0.255 – 0.304)</t>
  </si>
  <si>
    <t>0.259*** (0.235 – 0.283)</t>
  </si>
  <si>
    <t>0.264*** (0.239 – 0.289)</t>
  </si>
  <si>
    <t>0.270*** (0.245 – 0.294)</t>
  </si>
  <si>
    <t>0.270*** (0.245 – 0.295)</t>
  </si>
  <si>
    <t>0.270*** (0.244 – 0.296)</t>
  </si>
  <si>
    <t>0.346*** (0.324 – 0.368)</t>
  </si>
  <si>
    <t>0.345*** (0.323 – 0.367)</t>
  </si>
  <si>
    <t>0.344*** (0.322 – 0.366)</t>
  </si>
  <si>
    <t>0.347*** (0.325 – 0.369)</t>
  </si>
  <si>
    <t>0.502*** (0.480 – 0.525)</t>
  </si>
  <si>
    <t>0.501*** (0.479 – 0.524)</t>
  </si>
  <si>
    <t>0.498*** (0.476 – 0.521)</t>
  </si>
  <si>
    <t>0.504*** (0.482 – 0.527)</t>
  </si>
  <si>
    <t>0.501*** (0.478 – 0.523)</t>
  </si>
  <si>
    <t>0.503*** (0.481 – 0.525)</t>
  </si>
  <si>
    <t>0.500*** (0.478 – 0.523)</t>
  </si>
  <si>
    <t>0.498*** (0.476 – 0.520)</t>
  </si>
  <si>
    <t>0.502*** (0.479 – 0.524)</t>
  </si>
  <si>
    <t>0.502*** (0.480 – 0.524)</t>
  </si>
  <si>
    <t>0.473*** (0.449 – 0.497)</t>
  </si>
  <si>
    <t>0.472*** (0.448 – 0.496)</t>
  </si>
  <si>
    <t>0.467*** (0.443 – 0.491)</t>
  </si>
  <si>
    <t>0.476*** (0.452 – 0.500)</t>
  </si>
  <si>
    <t>0.471*** (0.447 – 0.495)</t>
  </si>
  <si>
    <t>0.474*** (0.450 – 0.498)</t>
  </si>
  <si>
    <t>0.470*** (0.446 – 0.494)</t>
  </si>
  <si>
    <t>0.496*** (0.468 – 0.523)</t>
  </si>
  <si>
    <t>0.496*** (0.468 – 0.524)</t>
  </si>
  <si>
    <t>0.489*** (0.461 – 0.517)</t>
  </si>
  <si>
    <t>0.500*** (0.472 – 0.528)</t>
  </si>
  <si>
    <t>0.494*** (0.467 – 0.522)</t>
  </si>
  <si>
    <t>0.498*** (0.471 – 0.526)</t>
  </si>
  <si>
    <t>0.493*** (0.465 – 0.521)</t>
  </si>
  <si>
    <t>0.488*** (0.460 – 0.515)</t>
  </si>
  <si>
    <t>0.495*** (0.468 – 0.523)</t>
  </si>
  <si>
    <t>0.497*** (0.469 – 0.524)</t>
  </si>
  <si>
    <t>0.914*** (0.885 – 0.943)</t>
  </si>
  <si>
    <t>0.913*** (0.884 – 0.942)</t>
  </si>
  <si>
    <t>0.905*** (0.876 – 0.934)</t>
  </si>
  <si>
    <t>0.918*** (0.889 – 0.947)</t>
  </si>
  <si>
    <t>0.911*** (0.882 – 0.941)</t>
  </si>
  <si>
    <t>0.916*** (0.887 – 0.945)</t>
  </si>
  <si>
    <t>0.910*** (0.881 – 0.939)</t>
  </si>
  <si>
    <t>0.903*** (0.874 – 0.932)</t>
  </si>
  <si>
    <t>0.915*** (0.886 – 0.944)</t>
  </si>
  <si>
    <t>1.415*** (1.384 – 1.446)</t>
  </si>
  <si>
    <t>1.414*** (1.383 – 1.445)</t>
  </si>
  <si>
    <t>1.404*** (1.373 – 1.436)</t>
  </si>
  <si>
    <t>1.420*** (1.389 – 1.452)</t>
  </si>
  <si>
    <t>1.412*** (1.381 – 1.443)</t>
  </si>
  <si>
    <t>1.418*** (1.387 – 1.449)</t>
  </si>
  <si>
    <t>1.410*** (1.379 – 1.441)</t>
  </si>
  <si>
    <t>1.403*** (1.372 – 1.434)</t>
  </si>
  <si>
    <t>1.414*** (1.382 – 1.445)</t>
  </si>
  <si>
    <t>1.416*** (1.385 – 1.447)</t>
  </si>
  <si>
    <t>0.338*** (0.303 – 0.374)</t>
  </si>
  <si>
    <t>0.337*** (0.301 – 0.373)</t>
  </si>
  <si>
    <t>0.326*** (0.290 – 0.362)</t>
  </si>
  <si>
    <t>0.345*** (0.309 – 0.381)</t>
  </si>
  <si>
    <t>0.335*** (0.299 – 0.371)</t>
  </si>
  <si>
    <t>0.342*** (0.306 – 0.378)</t>
  </si>
  <si>
    <t>0.333*** (0.297 – 0.368)</t>
  </si>
  <si>
    <t>0.324*** (0.289 – 0.360)</t>
  </si>
  <si>
    <t>0.337*** (0.302 – 0.373)</t>
  </si>
  <si>
    <t>0.337*** (0.301 – 0.372)</t>
  </si>
  <si>
    <t>0.339*** (0.304 – 0.375)</t>
  </si>
  <si>
    <t>Model 1</t>
  </si>
  <si>
    <t>Model 2</t>
  </si>
  <si>
    <t>Model 3</t>
  </si>
  <si>
    <t>Model 8 Gender Base</t>
  </si>
  <si>
    <t>Model 9 Gender LM Interaction</t>
  </si>
  <si>
    <t>Model 10 Gender LM Interaction Random Slope</t>
  </si>
  <si>
    <t>3.        Learning materials-by-school interaction, adjusted for Covid-19</t>
  </si>
  <si>
    <t>3.        Learning materials-by-school interaction, adjusted for municipality</t>
  </si>
  <si>
    <t>4.       Base: changes over time and between grades</t>
  </si>
  <si>
    <t>5.        Average effect of TWLM (linear)</t>
  </si>
  <si>
    <t>6.        Average effect of TWLM (linear and squared)</t>
  </si>
  <si>
    <t>7.        TWLM-by-school interaction</t>
  </si>
  <si>
    <t>7.        TWLM-by-school interaction, adjusted for Covid-19</t>
  </si>
  <si>
    <t>7.        TWLM-by-school interaction, adjusted for municipality</t>
  </si>
  <si>
    <t>8.        Base: interaction between gender and time, and gender and grade</t>
  </si>
  <si>
    <t>9.        Interaction between learning materials and gender</t>
  </si>
  <si>
    <t xml:space="preserve">10.        Interaction between learning materials and gender by school </t>
  </si>
  <si>
    <t>MODEL 3 - Covid</t>
  </si>
  <si>
    <t>MODEL 3 - Municipality</t>
  </si>
  <si>
    <t>Model 4</t>
  </si>
  <si>
    <t>Model 5</t>
  </si>
  <si>
    <t>Model 7 - Covid</t>
  </si>
  <si>
    <t>Model 7 - Municipality</t>
  </si>
  <si>
    <t>Model 3 V2 - Adjusting for Covid-19</t>
  </si>
  <si>
    <t>Model 3 V3 - Adjusting for Municipality</t>
  </si>
  <si>
    <r>
      <t>τ</t>
    </r>
    <r>
      <rPr>
        <vertAlign val="subscript"/>
        <sz val="12"/>
        <color theme="1"/>
        <rFont val="Times New Roman"/>
        <family val="1"/>
      </rPr>
      <t>00</t>
    </r>
    <r>
      <rPr>
        <sz val="12"/>
        <color theme="1"/>
        <rFont val="Times New Roman"/>
        <family val="1"/>
      </rPr>
      <t xml:space="preserve"> </t>
    </r>
    <r>
      <rPr>
        <vertAlign val="subscript"/>
        <sz val="12"/>
        <color theme="1"/>
        <rFont val="Times New Roman"/>
        <family val="1"/>
      </rPr>
      <t>school_ID</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</si>
  <si>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school_ID.time_quarter</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</si>
  <si>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school_ID.learn_materials</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</si>
  <si>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school_ID.covid19</t>
    </r>
  </si>
  <si>
    <r>
      <t>τ</t>
    </r>
    <r>
      <rPr>
        <vertAlign val="subscript"/>
        <sz val="12"/>
        <color theme="1"/>
        <rFont val="Times New Roman"/>
        <family val="1"/>
      </rPr>
      <t>00</t>
    </r>
    <r>
      <rPr>
        <sz val="12"/>
        <color theme="1"/>
        <rFont val="Times New Roman"/>
        <family val="1"/>
      </rPr>
      <t xml:space="preserve"> </t>
    </r>
    <r>
      <rPr>
        <vertAlign val="subscript"/>
        <sz val="12"/>
        <color theme="1"/>
        <rFont val="Times New Roman"/>
        <family val="1"/>
      </rPr>
      <t>municipality_ID</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</si>
  <si>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municipality_ID.time_quarter</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</si>
  <si>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municipality_ID.learn_materials</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</si>
  <si>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school_ID.Covid19</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</si>
  <si>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school_ID.gender</t>
    </r>
  </si>
  <si>
    <t>3. V2        Learning materials-by-school interaction, adjusted for Covid-19</t>
  </si>
  <si>
    <t>3. V3        Learning materials-by-school interaction, adjusted for municipality</t>
  </si>
  <si>
    <t>7. V2      TWLM-by-school interaction, adjusted for Covid-19</t>
  </si>
  <si>
    <t>7.  V3      TWLM-by-school interaction, adjusted for municipality</t>
  </si>
  <si>
    <t>Residual variance</t>
  </si>
  <si>
    <t xml:space="preserve"> </t>
  </si>
  <si>
    <t>Variable</t>
  </si>
  <si>
    <t>Values</t>
  </si>
  <si>
    <t>Explanation</t>
  </si>
  <si>
    <t>0.25 = 2020Q3</t>
  </si>
  <si>
    <t>T_LM_NO</t>
  </si>
  <si>
    <t>0 = no learning materials</t>
  </si>
  <si>
    <t>T_LM_YES</t>
  </si>
  <si>
    <t>yes =  learning materials</t>
  </si>
  <si>
    <t>T_GENDER_MALE</t>
  </si>
  <si>
    <t>0 = boys</t>
  </si>
  <si>
    <t>T_GENDER_FEMALE</t>
  </si>
  <si>
    <t>1 = girls</t>
  </si>
  <si>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school_ID.learn_materials</t>
    </r>
    <r>
      <rPr>
        <sz val="12"/>
        <color theme="1"/>
        <rFont val="Times New Roman"/>
        <family val="1"/>
      </rPr>
      <t xml:space="preserve">  (2020Q3)</t>
    </r>
  </si>
  <si>
    <t>T_COVID_NO</t>
  </si>
  <si>
    <t>0 = no covid quarters</t>
  </si>
  <si>
    <t>T_COVID_YES</t>
  </si>
  <si>
    <t>1 = covid quarters</t>
  </si>
  <si>
    <t>T_RES</t>
  </si>
  <si>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school_ID.learn_materials:gender</t>
    </r>
    <r>
      <rPr>
        <sz val="12"/>
        <color theme="1"/>
        <rFont val="Times New Roman"/>
        <family val="1"/>
      </rPr>
      <t xml:space="preserve"> male</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</si>
  <si>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school_ID.learn_materials:gender</t>
    </r>
    <r>
      <rPr>
        <sz val="12"/>
        <color theme="1"/>
        <rFont val="Times New Roman"/>
        <family val="1"/>
      </rPr>
      <t xml:space="preserve"> female</t>
    </r>
  </si>
  <si>
    <t>T_Time_One_Quarter</t>
  </si>
  <si>
    <t>Correlation between intercept and Covid-19 slopes</t>
  </si>
  <si>
    <t>Correlation between time quarter slopes and Covid-19 slopes</t>
  </si>
  <si>
    <t>Correlation between Covid-19 slopes and learning materials slopes</t>
  </si>
  <si>
    <t>Standard deviation of Covid-19 slopes</t>
  </si>
  <si>
    <t>Log-odds (SE)</t>
  </si>
  <si>
    <t>OR (CI)</t>
  </si>
  <si>
    <t>-3.072 (0.013)***</t>
  </si>
  <si>
    <t>0.05 (0.05–0.05)</t>
  </si>
  <si>
    <t>-3.074 (0.013)***</t>
  </si>
  <si>
    <t>-3.071 (0.013)***</t>
  </si>
  <si>
    <t>learn materials [1]</t>
  </si>
  <si>
    <t>0.014 (0.005)**</t>
  </si>
  <si>
    <t>1.01 (1.00–1.02)</t>
  </si>
  <si>
    <t>-0.007 (0.010)</t>
  </si>
  <si>
    <t>0.99 (0.97–1.01)</t>
  </si>
  <si>
    <t>avg time with learn materials</t>
  </si>
  <si>
    <t>0.003 (0.003)</t>
  </si>
  <si>
    <t>1.00 (1.00–1.01)</t>
  </si>
  <si>
    <t>0.034 (0.007)***</t>
  </si>
  <si>
    <t>1.03 (1.02–1.05)</t>
  </si>
  <si>
    <t>0.006 (0.012)</t>
  </si>
  <si>
    <t>1.01 (0.98–1.03)</t>
  </si>
  <si>
    <t>avg time with learn materials squared</t>
  </si>
  <si>
    <t>-0.012 (0.002)***</t>
  </si>
  <si>
    <t>0.99 (0.98–0.99)</t>
  </si>
  <si>
    <t>0.001 (0.004)</t>
  </si>
  <si>
    <t>subject guidelines [1]</t>
  </si>
  <si>
    <t>0.003 (0.010)</t>
  </si>
  <si>
    <t>1.00 (0.98–1.02)</t>
  </si>
  <si>
    <t>-0.001 (0.010)</t>
  </si>
  <si>
    <t>0.006 (0.010)</t>
  </si>
  <si>
    <t>1.01 (0.99–1.03)</t>
  </si>
  <si>
    <t>0.005 (0.010)</t>
  </si>
  <si>
    <t>1.01 (0.99–1.02)</t>
  </si>
  <si>
    <t>avg gender centered</t>
  </si>
  <si>
    <t>-0.261 (0.015)***</t>
  </si>
  <si>
    <t>0.77 (0.75–0.79)</t>
  </si>
  <si>
    <t>-0.275 (0.015)***</t>
  </si>
  <si>
    <t>0.76 (0.74–0.78)</t>
  </si>
  <si>
    <t>-0.281 (0.015)***</t>
  </si>
  <si>
    <t>0.76 (0.73–0.78)</t>
  </si>
  <si>
    <t>grade level [10]</t>
  </si>
  <si>
    <t>0.386 (0.006)***</t>
  </si>
  <si>
    <t>1.47 (1.45–1.49)</t>
  </si>
  <si>
    <t>0.391 (0.006)***</t>
  </si>
  <si>
    <t>1.48 (1.46–1.50)</t>
  </si>
  <si>
    <t>0.390 (0.006)***</t>
  </si>
  <si>
    <t>1.48 (1.46–1.49)</t>
  </si>
  <si>
    <t>0.387 (0.006)***</t>
  </si>
  <si>
    <t>1.47 (1.46–1.49)</t>
  </si>
  <si>
    <t>0.393 (0.006)***</t>
  </si>
  <si>
    <t>0.392 (0.006)***</t>
  </si>
  <si>
    <t>grade level [6]</t>
  </si>
  <si>
    <t>0.040 (0.004)***</t>
  </si>
  <si>
    <t>1.04 (1.03–1.05)</t>
  </si>
  <si>
    <t>0.041 (0.004)***</t>
  </si>
  <si>
    <t>0.039 (0.004)***</t>
  </si>
  <si>
    <t>0.037 (0.004)***</t>
  </si>
  <si>
    <t>grade level [7]</t>
  </si>
  <si>
    <t>0.066 (0.004)***</t>
  </si>
  <si>
    <t>1.07 (1.06–1.08)</t>
  </si>
  <si>
    <t>0.070 (0.005)***</t>
  </si>
  <si>
    <t>0.069 (0.005)***</t>
  </si>
  <si>
    <t>0.065 (0.004)***</t>
  </si>
  <si>
    <t>0.072 (0.005)***</t>
  </si>
  <si>
    <t>1.07 (1.06–1.09)</t>
  </si>
  <si>
    <t>0.071 (0.005)***</t>
  </si>
  <si>
    <t>grade level [8]</t>
  </si>
  <si>
    <t>0.151 (0.006)***</t>
  </si>
  <si>
    <t>1.16 (1.15–1.18)</t>
  </si>
  <si>
    <t>0.150 (0.006)***</t>
  </si>
  <si>
    <t>0.153 (0.006)***</t>
  </si>
  <si>
    <t>1.17 (1.15–1.18)</t>
  </si>
  <si>
    <t>grade level [9]</t>
  </si>
  <si>
    <t>0.277 (0.006)***</t>
  </si>
  <si>
    <t>1.32 (1.30–1.33)</t>
  </si>
  <si>
    <t>0.278 (0.006)***</t>
  </si>
  <si>
    <t>1.32 (1.31–1.34)</t>
  </si>
  <si>
    <t>0.276 (0.006)***</t>
  </si>
  <si>
    <t>0.274 (0.006)***</t>
  </si>
  <si>
    <t>year quarter [2015Q2]</t>
  </si>
  <si>
    <t>0.001 (0.010)</t>
  </si>
  <si>
    <t>year quarter [2015Q3]</t>
  </si>
  <si>
    <t>-0.256 (0.011)***</t>
  </si>
  <si>
    <t>0.77 (0.76–0.79)</t>
  </si>
  <si>
    <t>year quarter [2015Q4]</t>
  </si>
  <si>
    <t>-0.054 (0.010)***</t>
  </si>
  <si>
    <t>0.95 (0.93–0.97)</t>
  </si>
  <si>
    <t>-0.054 (0.011)***</t>
  </si>
  <si>
    <t>year quarter [2016Q1]</t>
  </si>
  <si>
    <t>0.042 (0.010)***</t>
  </si>
  <si>
    <t>1.04 (1.02–1.06)</t>
  </si>
  <si>
    <t>year quarter [2016Q2]</t>
  </si>
  <si>
    <t>0.071 (0.010)***</t>
  </si>
  <si>
    <t>1.07 (1.05–1.09)</t>
  </si>
  <si>
    <t>year quarter [2016Q3]</t>
  </si>
  <si>
    <t>-0.194 (0.011)***</t>
  </si>
  <si>
    <t>0.82 (0.81–0.84)</t>
  </si>
  <si>
    <t>year quarter [2016Q4]</t>
  </si>
  <si>
    <t>0.030 (0.010)**</t>
  </si>
  <si>
    <t>1.03 (1.01–1.05)</t>
  </si>
  <si>
    <t>year quarter [2017Q1]</t>
  </si>
  <si>
    <t>0.270 (0.010)***</t>
  </si>
  <si>
    <t>1.31 (1.28–1.34)</t>
  </si>
  <si>
    <t>year quarter [2017Q2]</t>
  </si>
  <si>
    <t>0.141 (0.010)***</t>
  </si>
  <si>
    <t>1.15 (1.13–1.17)</t>
  </si>
  <si>
    <t>year quarter [2017Q3]</t>
  </si>
  <si>
    <t>-0.088 (0.011)***</t>
  </si>
  <si>
    <t>0.92 (0.90–0.94)</t>
  </si>
  <si>
    <t>year quarter [2017Q4]</t>
  </si>
  <si>
    <t>0.108 (0.010)***</t>
  </si>
  <si>
    <t>1.11 (1.09–1.14)</t>
  </si>
  <si>
    <t>year quarter [2018Q1]</t>
  </si>
  <si>
    <t>year quarter [2018Q2]</t>
  </si>
  <si>
    <t>-0.146 (0.011)***</t>
  </si>
  <si>
    <t>0.86 (0.85–0.88)</t>
  </si>
  <si>
    <t>year quarter [2018Q3]</t>
  </si>
  <si>
    <t>-0.485 (0.012)***</t>
  </si>
  <si>
    <t>0.62 (0.60–0.63)</t>
  </si>
  <si>
    <t>year quarter [2018Q4]</t>
  </si>
  <si>
    <t>-0.216 (0.011)***</t>
  </si>
  <si>
    <t>0.81 (0.79–0.82)</t>
  </si>
  <si>
    <t>year quarter [2019Q1]</t>
  </si>
  <si>
    <t>-0.113 (0.011)***</t>
  </si>
  <si>
    <t>0.89 (0.87–0.91)</t>
  </si>
  <si>
    <t>year quarter [2019Q2]</t>
  </si>
  <si>
    <t>-0.153 (0.011)***</t>
  </si>
  <si>
    <t>0.86 (0.84–0.88)</t>
  </si>
  <si>
    <t>year quarter [2019Q3]</t>
  </si>
  <si>
    <t>-0.412 (0.011)***</t>
  </si>
  <si>
    <t>0.66 (0.65–0.68)</t>
  </si>
  <si>
    <t>year quarter [2019Q4]</t>
  </si>
  <si>
    <t>-0.182 (0.011)***</t>
  </si>
  <si>
    <t>0.83 (0.82–0.85)</t>
  </si>
  <si>
    <t>year quarter [2020Q1]</t>
  </si>
  <si>
    <t>-0.106 (0.011)***</t>
  </si>
  <si>
    <t>0.90 (0.88–0.92)</t>
  </si>
  <si>
    <t>year quarter [2020Q2]</t>
  </si>
  <si>
    <t>-0.255 (0.012)***</t>
  </si>
  <si>
    <t>-0.256 (0.012)***</t>
  </si>
  <si>
    <t>-0.253 (0.012)***</t>
  </si>
  <si>
    <t>0.78 (0.76–0.79)</t>
  </si>
  <si>
    <t>year quarter [2020Q3]</t>
  </si>
  <si>
    <t>-0.337 (0.013)***</t>
  </si>
  <si>
    <t>0.71 (0.70–0.73)</t>
  </si>
  <si>
    <t>-0.344 (0.015)***</t>
  </si>
  <si>
    <t>0.71 (0.69–0.73)</t>
  </si>
  <si>
    <t>-0.345 (0.015)***</t>
  </si>
  <si>
    <t>-0.342 (0.015)***</t>
  </si>
  <si>
    <t>-0.343 (0.015)***</t>
  </si>
  <si>
    <t>-0.340 (0.015)***</t>
  </si>
  <si>
    <t>year quarter [2020Q4]</t>
  </si>
  <si>
    <t>0.000 (0.012)</t>
  </si>
  <si>
    <t>-0.008 (0.015)</t>
  </si>
  <si>
    <t>0.99 (0.96–1.02)</t>
  </si>
  <si>
    <t>-0.007 (0.015)</t>
  </si>
  <si>
    <t>-0.006 (0.015)</t>
  </si>
  <si>
    <t>0.99 (0.97–1.02)</t>
  </si>
  <si>
    <t>-0.009 (0.015)</t>
  </si>
  <si>
    <t>year quarter [2021Q1]</t>
  </si>
  <si>
    <t>0.154 (0.012)***</t>
  </si>
  <si>
    <t>1.17 (1.14–1.19)</t>
  </si>
  <si>
    <t>0.147 (0.015)***</t>
  </si>
  <si>
    <t>1.16 (1.12–1.19)</t>
  </si>
  <si>
    <t>0.149 (0.015)***</t>
  </si>
  <si>
    <t>1.16 (1.13–1.20)</t>
  </si>
  <si>
    <t>0.148 (0.015)***</t>
  </si>
  <si>
    <t>1.16 (1.13–1.19)</t>
  </si>
  <si>
    <t>0.144 (0.015)***</t>
  </si>
  <si>
    <t>1.15 (1.12–1.19)</t>
  </si>
  <si>
    <t>year quarter [2021Q2]</t>
  </si>
  <si>
    <t>0.125 (0.013)***</t>
  </si>
  <si>
    <t>1.13 (1.10–1.16)</t>
  </si>
  <si>
    <t>0.117 (0.015)***</t>
  </si>
  <si>
    <t>1.12 (1.09–1.16)</t>
  </si>
  <si>
    <t>0.121 (0.015)***</t>
  </si>
  <si>
    <t>0.119 (0.015)***</t>
  </si>
  <si>
    <t>1.13 (1.09–1.16)</t>
  </si>
  <si>
    <t>0.114 (0.015)***</t>
  </si>
  <si>
    <t>1.12 (1.09–1.15)</t>
  </si>
  <si>
    <t>0.111 (0.015)***</t>
  </si>
  <si>
    <t>year quarter [2021Q3]</t>
  </si>
  <si>
    <t>0.134 (0.013)***</t>
  </si>
  <si>
    <t>1.14 (1.11–1.17)</t>
  </si>
  <si>
    <t>0.121 (0.017)***</t>
  </si>
  <si>
    <t>1.13 (1.09–1.17)</t>
  </si>
  <si>
    <t>0.128 (0.017)***</t>
  </si>
  <si>
    <t>1.14 (1.10–1.18)</t>
  </si>
  <si>
    <t>0.126 (0.016)***</t>
  </si>
  <si>
    <t>1.13 (1.10–1.17)</t>
  </si>
  <si>
    <t>0.118 (0.017)***</t>
  </si>
  <si>
    <t>0.115 (0.017)***</t>
  </si>
  <si>
    <t>year quarter [2021Q4]</t>
  </si>
  <si>
    <t>0.609 (0.010)***</t>
  </si>
  <si>
    <t>1.84 (1.80–1.87)</t>
  </si>
  <si>
    <t>0.597 (0.014)***</t>
  </si>
  <si>
    <t>1.82 (1.77–1.87)</t>
  </si>
  <si>
    <t>0.604 (0.014)***</t>
  </si>
  <si>
    <t>1.83 (1.78–1.88)</t>
  </si>
  <si>
    <t>0.601 (0.014)***</t>
  </si>
  <si>
    <t>0.592 (0.014)***</t>
  </si>
  <si>
    <t>1.81 (1.76–1.86)</t>
  </si>
  <si>
    <t>0.582 (0.015)***</t>
  </si>
  <si>
    <t>1.79 (1.74–1.84)</t>
  </si>
  <si>
    <t>year quarter [2022Q1]</t>
  </si>
  <si>
    <t>1.119 (0.010)***</t>
  </si>
  <si>
    <t>3.06 (3.00–3.12)</t>
  </si>
  <si>
    <t>1.106 (0.014)***</t>
  </si>
  <si>
    <t>3.02 (2.94–3.11)</t>
  </si>
  <si>
    <t>1.118 (0.014)***</t>
  </si>
  <si>
    <t>3.06 (2.98–3.14)</t>
  </si>
  <si>
    <t>1.111 (0.014)***</t>
  </si>
  <si>
    <t>3.04 (2.96–3.12)</t>
  </si>
  <si>
    <t>1.100 (0.014)***</t>
  </si>
  <si>
    <t>3.00 (2.92–3.09)</t>
  </si>
  <si>
    <t>1.090 (0.015)***</t>
  </si>
  <si>
    <t>2.97 (2.89–3.06)</t>
  </si>
  <si>
    <t>year quarter [2022Q2]</t>
  </si>
  <si>
    <t>0.082 (0.012)***</t>
  </si>
  <si>
    <t>1.09 (1.06–1.11)</t>
  </si>
  <si>
    <t>0.070 (0.015)***</t>
  </si>
  <si>
    <t>1.07 (1.04–1.10)</t>
  </si>
  <si>
    <t>0.082 (0.016)***</t>
  </si>
  <si>
    <t>1.09 (1.05–1.12)</t>
  </si>
  <si>
    <t>0.074 (0.015)***</t>
  </si>
  <si>
    <t>1.08 (1.05–1.11)</t>
  </si>
  <si>
    <t>0.063 (0.016)***</t>
  </si>
  <si>
    <t>1.07 (1.03–1.10)</t>
  </si>
  <si>
    <t>0.049 (0.016)**</t>
  </si>
  <si>
    <t>1.05 (1.02–1.08)</t>
  </si>
  <si>
    <t>year quarter [2022Q3]</t>
  </si>
  <si>
    <t>-0.230 (0.013)***</t>
  </si>
  <si>
    <t>0.79 (0.77–0.82)</t>
  </si>
  <si>
    <t>-0.248 (0.017)***</t>
  </si>
  <si>
    <t>0.78 (0.75–0.81)</t>
  </si>
  <si>
    <t>-0.231 (0.017)***</t>
  </si>
  <si>
    <t>-0.240 (0.016)***</t>
  </si>
  <si>
    <t>0.79 (0.76–0.81)</t>
  </si>
  <si>
    <t>-0.252 (0.017)***</t>
  </si>
  <si>
    <t>0.78 (0.75–0.80)</t>
  </si>
  <si>
    <t>-0.266 (0.017)***</t>
  </si>
  <si>
    <t>0.77 (0.74–0.79)</t>
  </si>
  <si>
    <t>year quarter [2022Q4]</t>
  </si>
  <si>
    <t>0.002 (0.013)</t>
  </si>
  <si>
    <t>-0.016 (0.017)</t>
  </si>
  <si>
    <t>0.006 (0.017)</t>
  </si>
  <si>
    <t>1.01 (0.97–1.04)</t>
  </si>
  <si>
    <t>-0.009 (0.016)</t>
  </si>
  <si>
    <t>-0.020 (0.017)</t>
  </si>
  <si>
    <t>0.98 (0.95–1.01)</t>
  </si>
  <si>
    <t>-0.033 (0.017)</t>
  </si>
  <si>
    <t>0.97 (0.94–1.00)</t>
  </si>
  <si>
    <t>year quarter [2023Q1]</t>
  </si>
  <si>
    <t>0.122 (0.013)***</t>
  </si>
  <si>
    <t>0.104 (0.017)***</t>
  </si>
  <si>
    <t>1.11 (1.07–1.15)</t>
  </si>
  <si>
    <t>0.130 (0.017)***</t>
  </si>
  <si>
    <t>0.111 (0.017)***</t>
  </si>
  <si>
    <t>1.12 (1.08–1.16)</t>
  </si>
  <si>
    <t>0.101 (0.017)***</t>
  </si>
  <si>
    <t>1.11 (1.07–1.14)</t>
  </si>
  <si>
    <t>0.088 (0.018)***</t>
  </si>
  <si>
    <t>1.09 (1.05–1.13)</t>
  </si>
  <si>
    <t>year quarter [2023Q2]</t>
  </si>
  <si>
    <t>0.045 (0.014)**</t>
  </si>
  <si>
    <t>0.027 (0.017)</t>
  </si>
  <si>
    <t>1.03 (0.99–1.06)</t>
  </si>
  <si>
    <t>0.056 (0.018)**</t>
  </si>
  <si>
    <t>1.06 (1.02–1.10)</t>
  </si>
  <si>
    <t>0.033 (0.018)</t>
  </si>
  <si>
    <t>1.03 (1.00–1.07)</t>
  </si>
  <si>
    <t>0.026 (0.018)</t>
  </si>
  <si>
    <t>0.012 (0.018)</t>
  </si>
  <si>
    <t>1.01 (0.98–1.05)</t>
  </si>
  <si>
    <t>year quarter [2023Q3]</t>
  </si>
  <si>
    <t>-0.207 (0.015)***</t>
  </si>
  <si>
    <t>0.81 (0.79–0.84)</t>
  </si>
  <si>
    <t>-0.224 (0.018)***</t>
  </si>
  <si>
    <t>0.80 (0.77–0.83)</t>
  </si>
  <si>
    <t>-0.191 (0.019)***</t>
  </si>
  <si>
    <t>0.83 (0.80–0.86)</t>
  </si>
  <si>
    <t>-0.218 (0.018)***</t>
  </si>
  <si>
    <t>0.80 (0.78–0.83)</t>
  </si>
  <si>
    <t>-0.237 (0.019)***</t>
  </si>
  <si>
    <t>0.79 (0.76–0.82)</t>
  </si>
  <si>
    <t>year quarter [2023Q4]</t>
  </si>
  <si>
    <t>0.034 (0.015)*</t>
  </si>
  <si>
    <t>0.017 (0.018)</t>
  </si>
  <si>
    <t>1.02 (0.98–1.05)</t>
  </si>
  <si>
    <t>0.054 (0.019)**</t>
  </si>
  <si>
    <t>0.022 (0.019)</t>
  </si>
  <si>
    <t>1.02 (0.98–1.06)</t>
  </si>
  <si>
    <t>0.019 (0.019)</t>
  </si>
  <si>
    <t>0.005 (0.020)</t>
  </si>
  <si>
    <t>1.01 (0.97–1.05)</t>
  </si>
  <si>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school_ID.TWLM-squared</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</si>
  <si>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school_ID.TWLM-linear</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</si>
  <si>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municipality_ID.TWLM-linear</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</si>
  <si>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municipality_ID.TWLM-squared</t>
    </r>
  </si>
  <si>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school_ID.learn_materials:gender</t>
    </r>
  </si>
  <si>
    <t>Variance</t>
  </si>
  <si>
    <t>Std. Dev</t>
  </si>
  <si>
    <t>Correlations</t>
  </si>
  <si>
    <t>Covariances</t>
  </si>
  <si>
    <t>Between-cluster Variances (at 2 Years)</t>
  </si>
  <si>
    <t>ICC 2 Years</t>
  </si>
  <si>
    <t>Pearson's R (Intercept-LM/TWLM)</t>
  </si>
  <si>
    <r>
      <t>τ</t>
    </r>
    <r>
      <rPr>
        <vertAlign val="subscript"/>
        <sz val="12"/>
        <color theme="1"/>
        <rFont val="Times New Roman"/>
        <family val="1"/>
      </rPr>
      <t>11</t>
    </r>
    <r>
      <rPr>
        <sz val="12"/>
        <color theme="1"/>
        <rFont val="Times New Roman"/>
        <family val="1"/>
      </rPr>
      <t xml:space="preserve"> </t>
    </r>
    <r>
      <rPr>
        <vertAlign val="subscript"/>
        <sz val="12"/>
        <color theme="1"/>
        <rFont val="Times New Roman"/>
        <family val="1"/>
      </rPr>
      <t>school_ID.learn_materials</t>
    </r>
    <r>
      <rPr>
        <sz val="12"/>
        <color theme="1"/>
        <rFont val="Times New Roman"/>
        <family val="1"/>
      </rPr>
      <t xml:space="preserve"> Covid-Adjusted</t>
    </r>
  </si>
  <si>
    <t>TWLM linear + squared</t>
  </si>
  <si>
    <t>School TWLM linear + squared Covid-Adjusted</t>
  </si>
  <si>
    <t>School TWLM linear + squared</t>
  </si>
  <si>
    <t>Mun. TWLM linear + squared</t>
  </si>
  <si>
    <t>School ICC Baseline</t>
  </si>
  <si>
    <t>S10</t>
  </si>
  <si>
    <t>Reform's Share of Total Cluster Variance</t>
  </si>
  <si>
    <t>Reform's Share of Total Child Variance</t>
  </si>
  <si>
    <t>Total Latent Variation at Reform Exposure (2 Years)</t>
  </si>
  <si>
    <t>Variance decomposition: variances, correlations, covariances, between-cluster variances, ICC at 2 years of exposure, the reform's share of total school and child variances, Pearson's correlation between intercept and reform</t>
  </si>
  <si>
    <t>Model 4 Baseline TWLM</t>
  </si>
  <si>
    <t>Model 5 Fixed Linear TWLM</t>
  </si>
  <si>
    <t>Model 6 Fixed Linear Squared TWLM</t>
  </si>
  <si>
    <t>Model 7 TWLM-by-school</t>
  </si>
  <si>
    <t>Model 7 TWLM V2 - Adjusting for Covid-19</t>
  </si>
  <si>
    <t>Model 7 TWLM V3 - Adjusting for Municipality</t>
  </si>
  <si>
    <t>Correlation between intercept and TWLM-linear slopes</t>
  </si>
  <si>
    <t>Correlation between intercept and TWLM-squared slopes</t>
  </si>
  <si>
    <t>Standard deviation of TWLM-linear slopes</t>
  </si>
  <si>
    <t>Standard deviation of TWLM-squared slopes</t>
  </si>
  <si>
    <t>Correlation between time quarter slopes and TWLM-linear slopes</t>
  </si>
  <si>
    <t>Correlation between time quarter slopes and TWLM-squared slopes</t>
  </si>
  <si>
    <t>Correlation between TWLR-linear slopes and TWLM-squared slopes</t>
  </si>
  <si>
    <t>Correlation between Covid-19 quarters slopes and TWLM-linear slopes slopes</t>
  </si>
  <si>
    <t>Correlation between Covid-19 quarters slopes and TWLM-squared slopes slopes</t>
  </si>
  <si>
    <t>Correlation between TWLR-linear slopes slopes and TWLM-squared slopes</t>
  </si>
  <si>
    <t>Correlation between TWLM-linear slopes and TWLM-squared slopes</t>
  </si>
  <si>
    <t>avg_time_with_learn_materials (TWLM)</t>
  </si>
  <si>
    <t>avg_time_with_learn_materials_squared (TWLM^2)</t>
  </si>
  <si>
    <t>Fit statistics for all models (1-10)</t>
  </si>
  <si>
    <t>Fixed and random effects of main models (1-3V3): raw estimates on log-odds scale</t>
  </si>
  <si>
    <t>Fixed and random effects of time with learning materials (TWLM) models (4-7V3): raw estimates on log-odds scale</t>
  </si>
  <si>
    <t>Fixed and random effects of gender models (8-10): raw estimates on log-odds scale</t>
  </si>
  <si>
    <t>Odds ratios of fixed effects from all models (1-10) with corresponding confidence intervals</t>
  </si>
  <si>
    <t xml:space="preserve">Fit statistics for models with school structure interactions </t>
  </si>
  <si>
    <t>S11</t>
  </si>
  <si>
    <t>Results from models with expanded quarters in years, i.e., 2015Q1-2023Q4</t>
  </si>
  <si>
    <t>Fixed effects</t>
  </si>
  <si>
    <t>Random effects</t>
  </si>
  <si>
    <r>
      <t>1.</t>
    </r>
    <r>
      <rPr>
        <sz val="7"/>
        <color theme="1"/>
        <rFont val="Times New Roman"/>
        <family val="1"/>
      </rPr>
      <t xml:space="preserve">         </t>
    </r>
    <r>
      <rPr>
        <sz val="11"/>
        <color theme="1"/>
        <rFont val="Aptos"/>
      </rPr>
      <t>Base</t>
    </r>
  </si>
  <si>
    <t xml:space="preserve">Grade, avg. gender, year quarter </t>
  </si>
  <si>
    <t xml:space="preserve">Time quarter | school </t>
  </si>
  <si>
    <r>
      <t>2.</t>
    </r>
    <r>
      <rPr>
        <sz val="7"/>
        <color theme="1"/>
        <rFont val="Times New Roman"/>
        <family val="1"/>
      </rPr>
      <t xml:space="preserve">         </t>
    </r>
    <r>
      <rPr>
        <sz val="11"/>
        <color theme="1"/>
        <rFont val="Aptos"/>
      </rPr>
      <t>Average effect of learning materials</t>
    </r>
  </si>
  <si>
    <t>Grade, avg. gender, year quarter, subject guidelines, learning materials</t>
  </si>
  <si>
    <t>Time quarter | school</t>
  </si>
  <si>
    <r>
      <t>3.</t>
    </r>
    <r>
      <rPr>
        <sz val="7"/>
        <color theme="1"/>
        <rFont val="Times New Roman"/>
        <family val="1"/>
      </rPr>
      <t xml:space="preserve">         </t>
    </r>
    <r>
      <rPr>
        <b/>
        <sz val="11"/>
        <color theme="1"/>
        <rFont val="Aptos"/>
      </rPr>
      <t>Learning materials-by-school interaction</t>
    </r>
  </si>
  <si>
    <t>Time quarter, learning materials | school</t>
  </si>
  <si>
    <t>Time quarter, learning materials, covid-19 | school</t>
  </si>
  <si>
    <t>Time quarter, learning materials| school</t>
  </si>
  <si>
    <t>Time quarter, learning materials| municipality</t>
  </si>
  <si>
    <r>
      <t xml:space="preserve">Grade, avg. gender, year quarter, </t>
    </r>
    <r>
      <rPr>
        <sz val="11"/>
        <color theme="1"/>
        <rFont val="Aptos"/>
      </rPr>
      <t>TWLM linear</t>
    </r>
    <r>
      <rPr>
        <sz val="11"/>
        <color rgb="FF000000"/>
        <rFont val="Aptos Narrow"/>
      </rPr>
      <t xml:space="preserve"> </t>
    </r>
  </si>
  <si>
    <r>
      <t xml:space="preserve">Grade, avg. gender, year quarter, </t>
    </r>
    <r>
      <rPr>
        <sz val="11"/>
        <color theme="1"/>
        <rFont val="Aptos"/>
      </rPr>
      <t xml:space="preserve">TWLM </t>
    </r>
    <r>
      <rPr>
        <sz val="11"/>
        <color rgb="FF000000"/>
        <rFont val="Aptos Narrow"/>
      </rPr>
      <t>linear, TWLM squared</t>
    </r>
  </si>
  <si>
    <t>Grade, avg. gender, year quarter, TWLM linear, TWLM squared</t>
  </si>
  <si>
    <t>Time quarter, TWLM linear, TWLM squared | school</t>
  </si>
  <si>
    <t>Time quarter, TWLM linear, TWLM squared, Covid-19 | school</t>
  </si>
  <si>
    <t>Time quarter, TWLM linear, TWLM squared | municipality</t>
  </si>
  <si>
    <t>Gender*grade, gender*year quarter</t>
  </si>
  <si>
    <t>Gender*grade, gender*year quarter, gender*subject guidelines, gender*learning materials</t>
  </si>
  <si>
    <t>time quarter, gender*learning materials | school</t>
  </si>
  <si>
    <r>
      <t>Note</t>
    </r>
    <r>
      <rPr>
        <sz val="11"/>
        <color theme="1"/>
        <rFont val="Aptos"/>
      </rPr>
      <t xml:space="preserve">. Year quarter is a factor indicating each quarter of each year in the observed period. For Models 1-8, the observed period is 2020Q3-2022Q2, i.e., all quarters with stepwise implementation. For models 9-14, the observed period is 2020Q3-2023Q4, i.e., all quarters with stepwise or full implementation. Time quarter is a time variable centered on 2020Q2 (quarter before reform) with the value of +.25 for every quarter after intervention, and -.25 for every quarter before the intervention. </t>
    </r>
  </si>
  <si>
    <t>Model Fitting Approach Expanded</t>
  </si>
  <si>
    <r>
      <t>3 V3.</t>
    </r>
    <r>
      <rPr>
        <sz val="7"/>
        <color theme="1"/>
        <rFont val="Times New Roman"/>
        <family val="1"/>
      </rPr>
      <t xml:space="preserve">         </t>
    </r>
    <r>
      <rPr>
        <sz val="11"/>
        <color theme="1"/>
        <rFont val="Aptos"/>
      </rPr>
      <t>Learning materials-by-school interaction, adjusted for municipality</t>
    </r>
  </si>
  <si>
    <r>
      <t>3 V2.</t>
    </r>
    <r>
      <rPr>
        <sz val="7"/>
        <color theme="1"/>
        <rFont val="Times New Roman"/>
        <family val="1"/>
      </rPr>
      <t xml:space="preserve">         </t>
    </r>
    <r>
      <rPr>
        <sz val="11"/>
        <color theme="1"/>
        <rFont val="Aptos"/>
      </rPr>
      <t>Learning materials-by-school interaction, adjusted for Covid-19</t>
    </r>
  </si>
  <si>
    <r>
      <t>4.</t>
    </r>
    <r>
      <rPr>
        <sz val="7"/>
        <color theme="1"/>
        <rFont val="Times New Roman"/>
        <family val="1"/>
      </rPr>
      <t xml:space="preserve">         </t>
    </r>
    <r>
      <rPr>
        <sz val="11"/>
        <color theme="1"/>
        <rFont val="Aptos"/>
      </rPr>
      <t>Base</t>
    </r>
  </si>
  <si>
    <r>
      <t>5.</t>
    </r>
    <r>
      <rPr>
        <sz val="7"/>
        <color theme="1"/>
        <rFont val="Times New Roman"/>
        <family val="1"/>
      </rPr>
      <t xml:space="preserve">         </t>
    </r>
    <r>
      <rPr>
        <sz val="11"/>
        <color theme="1"/>
        <rFont val="Aptos"/>
      </rPr>
      <t>Average effect of TWLM (linear)</t>
    </r>
  </si>
  <si>
    <r>
      <t>6.</t>
    </r>
    <r>
      <rPr>
        <sz val="7"/>
        <color theme="1"/>
        <rFont val="Times New Roman"/>
        <family val="1"/>
      </rPr>
      <t xml:space="preserve">         </t>
    </r>
    <r>
      <rPr>
        <sz val="11"/>
        <color theme="1"/>
        <rFont val="Aptos"/>
      </rPr>
      <t>Average effect of TWLM (linear and squared)</t>
    </r>
  </si>
  <si>
    <r>
      <t>7.</t>
    </r>
    <r>
      <rPr>
        <sz val="7"/>
        <color theme="1"/>
        <rFont val="Times New Roman"/>
        <family val="1"/>
      </rPr>
      <t xml:space="preserve">         </t>
    </r>
    <r>
      <rPr>
        <b/>
        <sz val="11"/>
        <color theme="1"/>
        <rFont val="Aptos"/>
      </rPr>
      <t>TWLM-by-school interaction</t>
    </r>
  </si>
  <si>
    <r>
      <t>7 V2.</t>
    </r>
    <r>
      <rPr>
        <sz val="7"/>
        <color theme="1"/>
        <rFont val="Times New Roman"/>
        <family val="1"/>
      </rPr>
      <t xml:space="preserve">   </t>
    </r>
    <r>
      <rPr>
        <sz val="11"/>
        <color theme="1"/>
        <rFont val="Aptos"/>
      </rPr>
      <t>TWLM-by-school interaction, adjusted for Covid-19</t>
    </r>
  </si>
  <si>
    <r>
      <t>7 V3.</t>
    </r>
    <r>
      <rPr>
        <sz val="7"/>
        <color theme="1"/>
        <rFont val="Times New Roman"/>
        <family val="1"/>
      </rPr>
      <t xml:space="preserve">   </t>
    </r>
    <r>
      <rPr>
        <sz val="11"/>
        <color theme="1"/>
        <rFont val="Aptos"/>
      </rPr>
      <t>TWLM-by-school interaction, adjusted for municipality</t>
    </r>
  </si>
  <si>
    <r>
      <t>8.</t>
    </r>
    <r>
      <rPr>
        <sz val="7"/>
        <color theme="1"/>
        <rFont val="Times New Roman"/>
        <family val="1"/>
      </rPr>
      <t xml:space="preserve">   </t>
    </r>
    <r>
      <rPr>
        <sz val="11"/>
        <color theme="1"/>
        <rFont val="Aptos"/>
      </rPr>
      <t>Base</t>
    </r>
  </si>
  <si>
    <r>
      <t>9.</t>
    </r>
    <r>
      <rPr>
        <sz val="7"/>
        <color theme="1"/>
        <rFont val="Times New Roman"/>
        <family val="1"/>
      </rPr>
      <t xml:space="preserve">   </t>
    </r>
    <r>
      <rPr>
        <sz val="11"/>
        <color theme="1"/>
        <rFont val="Aptos"/>
      </rPr>
      <t>Interaction between learning materials and gender</t>
    </r>
  </si>
  <si>
    <r>
      <t>10.</t>
    </r>
    <r>
      <rPr>
        <sz val="7"/>
        <color theme="1"/>
        <rFont val="Times New Roman"/>
        <family val="1"/>
      </rPr>
      <t xml:space="preserve">   </t>
    </r>
    <r>
      <rPr>
        <b/>
        <sz val="11"/>
        <color theme="1"/>
        <rFont val="Aptos"/>
      </rPr>
      <t>Interaction between learning materials and gender by school</t>
    </r>
  </si>
  <si>
    <t>S12</t>
  </si>
  <si>
    <t>Model-fitting approach expanded</t>
  </si>
  <si>
    <t>MODEL 4 - TWLM Linear Fixed</t>
  </si>
  <si>
    <t>MODEL 5 - TWLM Linear + Squared Fixed</t>
  </si>
  <si>
    <t>MODEL 6 - TWLM-by-School-Interaction</t>
  </si>
  <si>
    <t>Correlation between intercept and TWLM linear slopes</t>
  </si>
  <si>
    <t>Correlation between intercept and TWLM squared slopes</t>
  </si>
  <si>
    <t>Correlation between time quarter slopes and TWLM linear slopes</t>
  </si>
  <si>
    <t>Correlation between time quarter slopes and TWLM squared slopes</t>
  </si>
  <si>
    <t>Correlation between Covid-19 slopes and TWLM linear slopes</t>
  </si>
  <si>
    <t>Correlation between Covid-19 slopes and TWLM squared slopes</t>
  </si>
  <si>
    <t>Correlation between TWLM linear slopes and TWLM squared slopes</t>
  </si>
  <si>
    <t>Standard deviation of TWLM linear slopes</t>
  </si>
  <si>
    <t>Standard deviation of TWLM squared slopes</t>
  </si>
  <si>
    <t>S13</t>
  </si>
  <si>
    <t>Overview of diagnoses from KUHR - Based on ICPC-2 and ICD-10</t>
  </si>
  <si>
    <t>We extracted health service use with the following registered diagnoses from KUHR:</t>
  </si>
  <si>
    <t>ICD-10 diagnoses: F10-50, F55, F60-63, F68-81, F84, F90-95, F98.0-98.2, F98.5-98.6, F98.8-98.9, R44-46, R48, U07.1, Z04.0, Z55, Z63.9, Z65.8, Z65.9, Z71.1, Z72-73, Z81, Z86.5, Z91.3-91.6, and Z91.8</t>
  </si>
  <si>
    <t>ICPC-2 diagnoses: P01-04, P06, P10-13, P15-19, P22-24, P27, P29, P45, P72-82, P85-86, P98-99, R99.2, and Z07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</si>
</sst>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6">
    <font>
      <sz val="12"/>
      <color theme="1"/>
      <name val="Aptos Narrow"/>
      <family val="2"/>
      <scheme val="minor"/>
    </font>
    <font>
      <b/>
      <sz val="12"/>
      <color theme="1"/>
      <name val="Aptos Narrow"/>
      <scheme val="minor"/>
    </font>
    <font>
      <b/>
      <sz val="11"/>
      <color theme="1"/>
      <name val="Aptos Narrow"/>
      <family val="2"/>
      <scheme val="minor"/>
    </font>
    <font>
      <sz val="12"/>
      <color theme="1"/>
      <name val="Times New Roman"/>
      <family val="1"/>
    </font>
    <font>
      <b/>
      <sz val="11"/>
      <color theme="1"/>
      <name val="Calibri"/>
      <family val="2"/>
    </font>
    <font>
      <i/>
      <sz val="11"/>
      <color theme="1"/>
      <name val="Calibri"/>
      <family val="2"/>
    </font>
    <font>
      <sz val="11"/>
      <color theme="1"/>
      <name val="Calibri"/>
      <family val="2"/>
    </font>
    <font>
      <sz val="10"/>
      <color rgb="FF000000"/>
      <name val="Arial"/>
      <family val="2"/>
    </font>
    <font>
      <sz val="12"/>
      <color rgb="FF000000"/>
      <name val="Aptos Narrow"/>
      <family val="2"/>
      <scheme val="minor"/>
    </font>
    <font>
      <sz val="11"/>
      <color rgb="FF000000"/>
      <name val="Consolas"/>
      <family val="2"/>
    </font>
    <font>
      <sz val="12"/>
      <color theme="1"/>
      <name val="Aptos Narrow"/>
      <scheme val="minor"/>
    </font>
    <font>
      <i/>
      <sz val="12"/>
      <color theme="1"/>
      <name val="Aptos"/>
    </font>
    <font>
      <sz val="12"/>
      <color rgb="FF000000"/>
      <name val="Aptos Narrow"/>
      <scheme val="minor"/>
    </font>
    <font>
      <sz val="20"/>
      <color theme="1"/>
      <name val="Aptos Narrow"/>
      <family val="2"/>
      <scheme val="minor"/>
    </font>
    <font>
      <sz val="12"/>
      <color theme="1"/>
      <name val="Aptos Narrow"/>
    </font>
    <font>
      <sz val="8"/>
      <name val="Aptos Narrow"/>
      <family val="2"/>
      <scheme val="minor"/>
    </font>
    <font>
      <vertAlign val="subscript"/>
      <sz val="12"/>
      <color theme="1"/>
      <name val="Times New Roman"/>
      <family val="1"/>
    </font>
    <font>
      <sz val="14"/>
      <color rgb="FF000000"/>
      <name val="-webkit-standard"/>
    </font>
    <font>
      <b/>
      <sz val="12"/>
      <color theme="1"/>
      <name val="Aptos"/>
    </font>
    <font>
      <b/>
      <sz val="11"/>
      <color theme="1"/>
      <name val="Aptos"/>
    </font>
    <font>
      <b/>
      <i/>
      <sz val="11"/>
      <color theme="1"/>
      <name val="Aptos"/>
    </font>
    <font>
      <sz val="11"/>
      <color theme="1"/>
      <name val="Aptos"/>
    </font>
    <font>
      <sz val="7"/>
      <color theme="1"/>
      <name val="Times New Roman"/>
      <family val="1"/>
    </font>
    <font>
      <sz val="11"/>
      <color rgb="FF000000"/>
      <name val="Aptos Narrow"/>
    </font>
    <font>
      <i/>
      <sz val="11"/>
      <color theme="1"/>
      <name val="Aptos"/>
    </font>
    <font>
      <sz val="12"/>
      <color rgb="FF000000"/>
      <name val="Aptos"/>
    </font>
  </fonts>
  <fills count="41">
    <fill>
      <patternFill patternType="none"/>
    </fill>
    <fill>
      <patternFill patternType="gray125"/>
    </fill>
    <fill>
      <patternFill patternType="solid">
        <fgColor rgb="FFE3F2E2"/>
        <bgColor indexed="64"/>
      </patternFill>
    </fill>
    <fill>
      <patternFill patternType="solid">
        <fgColor rgb="FFD8F9FA"/>
        <bgColor indexed="64"/>
      </patternFill>
    </fill>
    <fill>
      <patternFill patternType="solid">
        <fgColor rgb="FFE3E9FE"/>
        <bgColor indexed="64"/>
      </patternFill>
    </fill>
    <fill>
      <patternFill patternType="solid">
        <fgColor rgb="FFF3E6D6"/>
        <bgColor indexed="64"/>
      </patternFill>
    </fill>
    <fill>
      <patternFill patternType="solid">
        <fgColor theme="0"/>
        <bgColor indexed="64"/>
      </patternFill>
    </fill>
    <fill>
      <patternFill patternType="solid">
        <fgColor rgb="FFF7D2C7"/>
        <bgColor indexed="64"/>
      </patternFill>
    </fill>
    <fill>
      <patternFill patternType="solid">
        <fgColor rgb="FFFFD1D5"/>
        <bgColor indexed="64"/>
      </patternFill>
    </fill>
    <fill>
      <patternFill patternType="solid">
        <fgColor rgb="FFFCBD87"/>
        <bgColor indexed="64"/>
      </patternFill>
    </fill>
    <fill>
      <patternFill patternType="solid">
        <fgColor rgb="FFF8D859"/>
        <bgColor indexed="64"/>
      </patternFill>
    </fill>
    <fill>
      <patternFill patternType="solid">
        <fgColor rgb="FFF4EF64"/>
        <bgColor indexed="64"/>
      </patternFill>
    </fill>
    <fill>
      <patternFill patternType="solid">
        <fgColor rgb="FFA9F6D1"/>
        <bgColor indexed="64"/>
      </patternFill>
    </fill>
    <fill>
      <patternFill patternType="solid">
        <fgColor rgb="FF96E8F7"/>
        <bgColor indexed="64"/>
      </patternFill>
    </fill>
    <fill>
      <patternFill patternType="solid">
        <fgColor rgb="FFF1DAE9"/>
        <bgColor indexed="64"/>
      </patternFill>
    </fill>
    <fill>
      <patternFill patternType="solid">
        <fgColor rgb="FFCCF66D"/>
        <bgColor indexed="64"/>
      </patternFill>
    </fill>
    <fill>
      <patternFill patternType="solid">
        <fgColor rgb="FFF3E2D7"/>
        <bgColor indexed="64"/>
      </patternFill>
    </fill>
    <fill>
      <patternFill patternType="solid">
        <fgColor rgb="FFFEFFDC"/>
        <bgColor indexed="64"/>
      </patternFill>
    </fill>
    <fill>
      <patternFill patternType="solid">
        <fgColor rgb="FFE4F3E2"/>
        <bgColor indexed="64"/>
      </patternFill>
    </fill>
    <fill>
      <patternFill patternType="solid">
        <fgColor rgb="FFE3EAFE"/>
        <bgColor indexed="64"/>
      </patternFill>
    </fill>
    <fill>
      <patternFill patternType="solid">
        <fgColor rgb="FFF1DBE9"/>
        <bgColor indexed="64"/>
      </patternFill>
    </fill>
    <fill>
      <patternFill patternType="solid">
        <fgColor rgb="FFFFD2D6"/>
        <bgColor indexed="64"/>
      </patternFill>
    </fill>
    <fill>
      <patternFill patternType="solid">
        <fgColor rgb="FFF8D2C8"/>
        <bgColor indexed="64"/>
      </patternFill>
    </fill>
    <fill>
      <patternFill patternType="solid">
        <fgColor rgb="FFF9D859"/>
        <bgColor indexed="64"/>
      </patternFill>
    </fill>
    <fill>
      <patternFill patternType="solid">
        <fgColor rgb="FFCCF76D"/>
        <bgColor indexed="64"/>
      </patternFill>
    </fill>
    <fill>
      <patternFill patternType="solid">
        <fgColor rgb="FFA9F7D1"/>
        <bgColor indexed="64"/>
      </patternFill>
    </fill>
    <fill>
      <patternFill patternType="solid">
        <fgColor rgb="FF95E9F8"/>
        <bgColor indexed="64"/>
      </patternFill>
    </fill>
    <fill>
      <patternFill patternType="solid">
        <fgColor theme="0" tint="-4.9989318521683403E-2"/>
        <bgColor indexed="64"/>
      </patternFill>
    </fill>
    <fill>
      <patternFill patternType="solid">
        <fgColor rgb="FFF3E3D7"/>
        <bgColor indexed="64"/>
      </patternFill>
    </fill>
    <fill>
      <patternFill patternType="solid">
        <fgColor rgb="FFE5F4E2"/>
        <bgColor indexed="64"/>
      </patternFill>
    </fill>
    <fill>
      <patternFill patternType="solid">
        <fgColor rgb="FFFFD3D7"/>
        <bgColor indexed="64"/>
      </patternFill>
    </fill>
    <fill>
      <patternFill patternType="solid">
        <fgColor rgb="FFF1DCE9"/>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AD858"/>
        <bgColor indexed="64"/>
      </patternFill>
    </fill>
    <fill>
      <patternFill patternType="solid">
        <fgColor rgb="FFA9F8D2"/>
        <bgColor indexed="64"/>
      </patternFill>
    </fill>
    <fill>
      <patternFill patternType="solid">
        <fgColor rgb="FF95EAF9"/>
        <bgColor indexed="64"/>
      </patternFill>
    </fill>
    <fill>
      <patternFill patternType="solid">
        <fgColor rgb="FFD6F7F8"/>
        <bgColor indexed="64"/>
      </patternFill>
    </fill>
    <fill>
      <patternFill patternType="solid">
        <fgColor rgb="FFFEFFDB"/>
        <bgColor indexed="64"/>
      </patternFill>
    </fill>
    <fill>
      <patternFill patternType="solid">
        <fgColor rgb="FFEEE4EE"/>
        <bgColor indexed="64"/>
      </patternFill>
    </fill>
    <fill>
      <patternFill patternType="solid">
        <fgColor rgb="FFEEE4EE"/>
        <bgColor rgb="FF000000"/>
      </patternFill>
    </fill>
  </fills>
  <borders count="17">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302">
    <xf numFmtId="0" fontId="0" fillId="0" borderId="0" xfId="0"/>
    <xf numFmtId="0" fontId="1" fillId="0" borderId="0" xfId="0" applyFont="1"/>
    <xf numFmtId="0" fontId="0" fillId="2" borderId="0" xfId="0" applyFill="1"/>
    <xf numFmtId="0" fontId="0" fillId="3" borderId="0" xfId="0" applyFill="1"/>
    <xf numFmtId="0" fontId="0" fillId="4" borderId="0" xfId="0" applyFill="1"/>
    <xf numFmtId="0" fontId="0" fillId="0" borderId="1" xfId="0" applyBorder="1"/>
    <xf numFmtId="0" fontId="0" fillId="0" borderId="3" xfId="0" applyBorder="1"/>
    <xf numFmtId="0" fontId="1" fillId="0" borderId="3" xfId="0" applyFont="1" applyBorder="1"/>
    <xf numFmtId="49" fontId="0" fillId="0" borderId="0" xfId="0" applyNumberFormat="1"/>
    <xf numFmtId="49" fontId="0" fillId="0" borderId="3" xfId="0" applyNumberFormat="1" applyBorder="1"/>
    <xf numFmtId="0" fontId="0" fillId="6" borderId="1" xfId="0" applyFill="1" applyBorder="1"/>
    <xf numFmtId="49" fontId="0" fillId="6" borderId="2" xfId="0" applyNumberFormat="1" applyFill="1" applyBorder="1"/>
    <xf numFmtId="49" fontId="4" fillId="0" borderId="3" xfId="0" applyNumberFormat="1" applyFont="1" applyBorder="1"/>
    <xf numFmtId="49" fontId="0" fillId="6" borderId="1" xfId="0" applyNumberFormat="1" applyFill="1" applyBorder="1"/>
    <xf numFmtId="49" fontId="0" fillId="0" borderId="4" xfId="0" applyNumberFormat="1" applyBorder="1"/>
    <xf numFmtId="0" fontId="0" fillId="0" borderId="9" xfId="0" applyBorder="1"/>
    <xf numFmtId="49" fontId="6" fillId="0" borderId="0" xfId="0" applyNumberFormat="1" applyFont="1"/>
    <xf numFmtId="49" fontId="4" fillId="0" borderId="0" xfId="0" applyNumberFormat="1" applyFont="1"/>
    <xf numFmtId="49" fontId="5" fillId="0" borderId="4" xfId="0" applyNumberFormat="1" applyFont="1" applyBorder="1" applyAlignment="1">
      <alignment vertical="center" wrapText="1"/>
    </xf>
    <xf numFmtId="49" fontId="5" fillId="3" borderId="4" xfId="0" applyNumberFormat="1" applyFont="1" applyFill="1" applyBorder="1" applyAlignment="1">
      <alignment horizontal="center" vertical="center" wrapText="1"/>
    </xf>
    <xf numFmtId="0" fontId="7" fillId="0" borderId="0" xfId="0" applyFont="1" applyAlignment="1">
      <alignment vertical="center" wrapText="1"/>
    </xf>
    <xf numFmtId="0" fontId="9" fillId="0" borderId="0" xfId="0" applyFont="1"/>
    <xf numFmtId="0" fontId="0" fillId="8" borderId="0" xfId="0" applyFill="1"/>
    <xf numFmtId="0" fontId="0" fillId="7" borderId="0" xfId="0" applyFill="1"/>
    <xf numFmtId="0" fontId="0" fillId="10" borderId="0" xfId="0" applyFill="1"/>
    <xf numFmtId="0" fontId="0" fillId="11" borderId="0" xfId="0" applyFill="1"/>
    <xf numFmtId="0" fontId="0" fillId="13" borderId="0" xfId="0" applyFill="1"/>
    <xf numFmtId="0" fontId="0" fillId="14" borderId="0" xfId="0" applyFill="1"/>
    <xf numFmtId="0" fontId="0" fillId="9" borderId="0" xfId="0" applyFill="1"/>
    <xf numFmtId="0" fontId="0" fillId="15" borderId="0" xfId="0" applyFill="1"/>
    <xf numFmtId="0" fontId="0" fillId="12" borderId="0" xfId="0" applyFill="1"/>
    <xf numFmtId="0" fontId="0" fillId="16" borderId="0" xfId="0" applyFill="1"/>
    <xf numFmtId="0" fontId="0" fillId="17" borderId="0" xfId="0" applyFill="1"/>
    <xf numFmtId="0" fontId="0" fillId="18" borderId="0" xfId="0" applyFill="1"/>
    <xf numFmtId="0" fontId="10" fillId="0" borderId="0" xfId="0" applyFont="1"/>
    <xf numFmtId="0" fontId="1" fillId="17" borderId="0" xfId="0" applyFont="1" applyFill="1"/>
    <xf numFmtId="0" fontId="1" fillId="18" borderId="0" xfId="0" applyFont="1" applyFill="1"/>
    <xf numFmtId="0" fontId="1" fillId="3" borderId="0" xfId="0" applyFont="1" applyFill="1"/>
    <xf numFmtId="0" fontId="1" fillId="4" borderId="0" xfId="0" applyFont="1" applyFill="1"/>
    <xf numFmtId="0" fontId="1" fillId="8" borderId="0" xfId="0" applyFont="1" applyFill="1"/>
    <xf numFmtId="0" fontId="1" fillId="7" borderId="0" xfId="0" applyFont="1" applyFill="1"/>
    <xf numFmtId="0" fontId="1" fillId="9" borderId="0" xfId="0" applyFont="1" applyFill="1"/>
    <xf numFmtId="0" fontId="1" fillId="10" borderId="0" xfId="0" applyFont="1" applyFill="1"/>
    <xf numFmtId="0" fontId="1" fillId="11" borderId="0" xfId="0" applyFont="1" applyFill="1"/>
    <xf numFmtId="0" fontId="1" fillId="12" borderId="0" xfId="0" applyFont="1" applyFill="1"/>
    <xf numFmtId="0" fontId="1" fillId="13" borderId="0" xfId="0" applyFont="1" applyFill="1"/>
    <xf numFmtId="0" fontId="1" fillId="15" borderId="0" xfId="0" applyFont="1" applyFill="1"/>
    <xf numFmtId="0" fontId="8" fillId="0" borderId="0" xfId="0" applyFont="1"/>
    <xf numFmtId="49" fontId="5" fillId="16" borderId="4" xfId="0" applyNumberFormat="1" applyFont="1" applyFill="1" applyBorder="1" applyAlignment="1">
      <alignment vertical="center" wrapText="1"/>
    </xf>
    <xf numFmtId="49" fontId="5" fillId="16" borderId="4" xfId="0" applyNumberFormat="1" applyFont="1" applyFill="1" applyBorder="1" applyAlignment="1">
      <alignment horizontal="center" vertical="center" wrapText="1"/>
    </xf>
    <xf numFmtId="49" fontId="5" fillId="17" borderId="4" xfId="0" applyNumberFormat="1" applyFont="1" applyFill="1" applyBorder="1" applyAlignment="1">
      <alignment vertical="center" wrapText="1"/>
    </xf>
    <xf numFmtId="49" fontId="5" fillId="17" borderId="4" xfId="0" applyNumberFormat="1" applyFont="1" applyFill="1" applyBorder="1" applyAlignment="1">
      <alignment horizontal="center" vertical="center" wrapText="1"/>
    </xf>
    <xf numFmtId="49" fontId="5" fillId="18" borderId="4" xfId="0" applyNumberFormat="1" applyFont="1" applyFill="1" applyBorder="1" applyAlignment="1">
      <alignment vertical="center" wrapText="1"/>
    </xf>
    <xf numFmtId="49" fontId="5" fillId="18" borderId="4" xfId="0" applyNumberFormat="1" applyFont="1" applyFill="1" applyBorder="1" applyAlignment="1">
      <alignment horizontal="center" vertical="center" wrapText="1"/>
    </xf>
    <xf numFmtId="49" fontId="5" fillId="19" borderId="4" xfId="0" applyNumberFormat="1" applyFont="1" applyFill="1" applyBorder="1" applyAlignment="1">
      <alignment horizontal="center" vertical="center" wrapText="1"/>
    </xf>
    <xf numFmtId="49" fontId="5" fillId="0" borderId="0" xfId="0" applyNumberFormat="1" applyFont="1" applyAlignment="1">
      <alignment horizontal="center" vertical="center" wrapText="1"/>
    </xf>
    <xf numFmtId="49" fontId="5" fillId="11" borderId="4" xfId="0" applyNumberFormat="1" applyFont="1" applyFill="1" applyBorder="1" applyAlignment="1">
      <alignment horizontal="center" vertical="center" wrapText="1"/>
    </xf>
    <xf numFmtId="49" fontId="5" fillId="26" borderId="4" xfId="0" applyNumberFormat="1" applyFont="1" applyFill="1" applyBorder="1" applyAlignment="1">
      <alignment horizontal="center" vertical="center" wrapText="1"/>
    </xf>
    <xf numFmtId="0" fontId="11" fillId="27" borderId="0" xfId="0" applyFont="1" applyFill="1"/>
    <xf numFmtId="0" fontId="0" fillId="27" borderId="0" xfId="0" applyFill="1"/>
    <xf numFmtId="0" fontId="11" fillId="27" borderId="0" xfId="0" applyFont="1" applyFill="1" applyAlignment="1">
      <alignment vertical="center" wrapText="1"/>
    </xf>
    <xf numFmtId="0" fontId="0" fillId="28" borderId="0" xfId="0" applyFill="1"/>
    <xf numFmtId="0" fontId="0" fillId="20" borderId="0" xfId="0" applyFill="1"/>
    <xf numFmtId="0" fontId="0" fillId="21" borderId="0" xfId="0" applyFill="1"/>
    <xf numFmtId="0" fontId="0" fillId="22" borderId="0" xfId="0" applyFill="1"/>
    <xf numFmtId="0" fontId="0" fillId="23" borderId="0" xfId="0" applyFill="1"/>
    <xf numFmtId="0" fontId="0" fillId="25" borderId="0" xfId="0" applyFill="1"/>
    <xf numFmtId="0" fontId="0" fillId="26" borderId="0" xfId="0" applyFill="1"/>
    <xf numFmtId="164" fontId="2" fillId="27" borderId="0" xfId="0" applyNumberFormat="1" applyFont="1" applyFill="1"/>
    <xf numFmtId="164" fontId="0" fillId="28" borderId="0" xfId="0" applyNumberFormat="1" applyFill="1"/>
    <xf numFmtId="164" fontId="0" fillId="17" borderId="0" xfId="0" applyNumberFormat="1" applyFill="1"/>
    <xf numFmtId="164" fontId="0" fillId="18" borderId="0" xfId="0" applyNumberFormat="1" applyFill="1"/>
    <xf numFmtId="164" fontId="0" fillId="3" borderId="0" xfId="0" applyNumberFormat="1" applyFill="1"/>
    <xf numFmtId="164" fontId="0" fillId="4" borderId="0" xfId="0" applyNumberFormat="1" applyFill="1"/>
    <xf numFmtId="164" fontId="0" fillId="27" borderId="0" xfId="0" applyNumberFormat="1" applyFill="1"/>
    <xf numFmtId="164" fontId="0" fillId="20" borderId="0" xfId="0" applyNumberFormat="1" applyFill="1"/>
    <xf numFmtId="164" fontId="0" fillId="21" borderId="0" xfId="0" applyNumberFormat="1" applyFill="1"/>
    <xf numFmtId="164" fontId="0" fillId="22" borderId="0" xfId="0" applyNumberFormat="1" applyFill="1"/>
    <xf numFmtId="164" fontId="0" fillId="9" borderId="0" xfId="0" applyNumberFormat="1" applyFill="1"/>
    <xf numFmtId="164" fontId="0" fillId="23" borderId="0" xfId="0" applyNumberFormat="1" applyFill="1"/>
    <xf numFmtId="164" fontId="0" fillId="11" borderId="0" xfId="0" applyNumberFormat="1" applyFill="1"/>
    <xf numFmtId="164" fontId="0" fillId="15" borderId="0" xfId="0" applyNumberFormat="1" applyFill="1"/>
    <xf numFmtId="164" fontId="0" fillId="25" borderId="0" xfId="0" applyNumberFormat="1" applyFill="1"/>
    <xf numFmtId="164" fontId="0" fillId="26" borderId="0" xfId="0" applyNumberFormat="1" applyFill="1"/>
    <xf numFmtId="0" fontId="0" fillId="29" borderId="0" xfId="0" applyFill="1"/>
    <xf numFmtId="0" fontId="0" fillId="30" borderId="0" xfId="0" applyFill="1"/>
    <xf numFmtId="0" fontId="0" fillId="31" borderId="0" xfId="0" applyFill="1"/>
    <xf numFmtId="0" fontId="0" fillId="19" borderId="0" xfId="0" applyFill="1"/>
    <xf numFmtId="0" fontId="0" fillId="27" borderId="0" xfId="0" applyFill="1" applyAlignment="1">
      <alignment wrapText="1"/>
    </xf>
    <xf numFmtId="0" fontId="2" fillId="0" borderId="3" xfId="0" applyFont="1" applyBorder="1"/>
    <xf numFmtId="49" fontId="4" fillId="0" borderId="3" xfId="0" applyNumberFormat="1" applyFont="1" applyBorder="1" applyAlignment="1">
      <alignment horizontal="center"/>
    </xf>
    <xf numFmtId="0" fontId="12" fillId="0" borderId="0" xfId="0" applyFont="1"/>
    <xf numFmtId="0" fontId="0" fillId="32" borderId="0" xfId="0" applyFill="1"/>
    <xf numFmtId="49" fontId="0" fillId="32" borderId="0" xfId="0" applyNumberFormat="1" applyFill="1"/>
    <xf numFmtId="49" fontId="0" fillId="32" borderId="3" xfId="0" applyNumberFormat="1" applyFill="1" applyBorder="1"/>
    <xf numFmtId="49" fontId="0" fillId="33" borderId="0" xfId="0" applyNumberFormat="1" applyFill="1"/>
    <xf numFmtId="0" fontId="0" fillId="33" borderId="0" xfId="0" applyFill="1"/>
    <xf numFmtId="49" fontId="0" fillId="33" borderId="3" xfId="0" applyNumberFormat="1" applyFill="1" applyBorder="1"/>
    <xf numFmtId="0" fontId="10" fillId="32" borderId="3" xfId="0" applyFont="1" applyFill="1" applyBorder="1" applyAlignment="1">
      <alignment wrapText="1"/>
    </xf>
    <xf numFmtId="0" fontId="10" fillId="33" borderId="3" xfId="0" applyFont="1" applyFill="1" applyBorder="1" applyAlignment="1">
      <alignment wrapText="1"/>
    </xf>
    <xf numFmtId="0" fontId="3" fillId="0" borderId="0" xfId="0" applyFont="1" applyAlignment="1">
      <alignment horizontal="left" vertical="center" wrapText="1" indent="1"/>
    </xf>
    <xf numFmtId="165" fontId="0" fillId="0" borderId="0" xfId="0" applyNumberFormat="1"/>
    <xf numFmtId="165" fontId="0" fillId="0" borderId="4" xfId="0" applyNumberFormat="1" applyBorder="1"/>
    <xf numFmtId="49" fontId="6" fillId="0" borderId="4" xfId="0" applyNumberFormat="1" applyFont="1" applyBorder="1"/>
    <xf numFmtId="49" fontId="4" fillId="0" borderId="4" xfId="0" applyNumberFormat="1" applyFont="1" applyBorder="1"/>
    <xf numFmtId="165" fontId="1" fillId="0" borderId="4" xfId="0" applyNumberFormat="1" applyFont="1" applyBorder="1"/>
    <xf numFmtId="165" fontId="1" fillId="0" borderId="0" xfId="0" applyNumberFormat="1" applyFont="1"/>
    <xf numFmtId="49" fontId="6" fillId="0" borderId="3" xfId="0" applyNumberFormat="1" applyFont="1" applyBorder="1"/>
    <xf numFmtId="165" fontId="0" fillId="0" borderId="3" xfId="0" applyNumberFormat="1" applyBorder="1"/>
    <xf numFmtId="49" fontId="5" fillId="20" borderId="0" xfId="0" applyNumberFormat="1" applyFont="1" applyFill="1" applyAlignment="1">
      <alignment vertical="center" wrapText="1"/>
    </xf>
    <xf numFmtId="49" fontId="5" fillId="20" borderId="0" xfId="0" applyNumberFormat="1" applyFont="1" applyFill="1" applyAlignment="1">
      <alignment horizontal="center" vertical="center" wrapText="1"/>
    </xf>
    <xf numFmtId="49" fontId="5" fillId="21" borderId="0" xfId="0" applyNumberFormat="1" applyFont="1" applyFill="1" applyAlignment="1">
      <alignment vertical="center" wrapText="1"/>
    </xf>
    <xf numFmtId="49" fontId="5" fillId="21" borderId="0" xfId="0" applyNumberFormat="1" applyFont="1" applyFill="1" applyAlignment="1">
      <alignment horizontal="center" vertical="center" wrapText="1"/>
    </xf>
    <xf numFmtId="49" fontId="5" fillId="22" borderId="0" xfId="0" applyNumberFormat="1" applyFont="1" applyFill="1" applyAlignment="1">
      <alignment vertical="center" wrapText="1"/>
    </xf>
    <xf numFmtId="49" fontId="5" fillId="22" borderId="0" xfId="0" applyNumberFormat="1" applyFont="1" applyFill="1" applyAlignment="1">
      <alignment horizontal="center" vertical="center" wrapText="1"/>
    </xf>
    <xf numFmtId="49" fontId="5" fillId="9" borderId="0" xfId="0" applyNumberFormat="1" applyFont="1" applyFill="1" applyAlignment="1">
      <alignment horizontal="center" vertical="center" wrapText="1"/>
    </xf>
    <xf numFmtId="49" fontId="5" fillId="23" borderId="0" xfId="0" applyNumberFormat="1" applyFont="1" applyFill="1" applyAlignment="1">
      <alignment horizontal="center" vertical="center" wrapText="1"/>
    </xf>
    <xf numFmtId="49" fontId="5" fillId="11" borderId="0" xfId="0" applyNumberFormat="1" applyFont="1" applyFill="1" applyAlignment="1">
      <alignment horizontal="center" vertical="center" wrapText="1"/>
    </xf>
    <xf numFmtId="49" fontId="6" fillId="0" borderId="0" xfId="0" applyNumberFormat="1" applyFont="1" applyAlignment="1">
      <alignment horizontal="left"/>
    </xf>
    <xf numFmtId="49" fontId="6" fillId="0" borderId="3" xfId="0" applyNumberFormat="1" applyFont="1" applyBorder="1" applyAlignment="1">
      <alignment horizontal="left"/>
    </xf>
    <xf numFmtId="49" fontId="5" fillId="24" borderId="0" xfId="0" applyNumberFormat="1" applyFont="1" applyFill="1" applyAlignment="1">
      <alignment vertical="center" wrapText="1"/>
    </xf>
    <xf numFmtId="49" fontId="5" fillId="24" borderId="0" xfId="0" applyNumberFormat="1" applyFont="1" applyFill="1" applyAlignment="1">
      <alignment horizontal="center" vertical="center" wrapText="1"/>
    </xf>
    <xf numFmtId="49" fontId="5" fillId="25" borderId="0" xfId="0" applyNumberFormat="1" applyFont="1" applyFill="1" applyAlignment="1">
      <alignment vertical="center" wrapText="1"/>
    </xf>
    <xf numFmtId="49" fontId="5" fillId="25" borderId="0" xfId="0" applyNumberFormat="1" applyFont="1" applyFill="1" applyAlignment="1">
      <alignment horizontal="center" vertical="center" wrapText="1"/>
    </xf>
    <xf numFmtId="49" fontId="5" fillId="26" borderId="0" xfId="0" applyNumberFormat="1" applyFont="1" applyFill="1" applyAlignment="1">
      <alignment vertical="center" wrapText="1"/>
    </xf>
    <xf numFmtId="0" fontId="1" fillId="21" borderId="0" xfId="0" applyFont="1" applyFill="1"/>
    <xf numFmtId="0" fontId="1" fillId="22" borderId="0" xfId="0" applyFont="1" applyFill="1"/>
    <xf numFmtId="0" fontId="10" fillId="17" borderId="0" xfId="0" applyFont="1" applyFill="1"/>
    <xf numFmtId="0" fontId="10" fillId="18" borderId="0" xfId="0" applyFont="1" applyFill="1"/>
    <xf numFmtId="0" fontId="10" fillId="3" borderId="0" xfId="0" applyFont="1" applyFill="1"/>
    <xf numFmtId="0" fontId="10" fillId="4" borderId="0" xfId="0" applyFont="1" applyFill="1"/>
    <xf numFmtId="49" fontId="0" fillId="6" borderId="7" xfId="0" applyNumberFormat="1" applyFill="1" applyBorder="1"/>
    <xf numFmtId="49" fontId="0" fillId="0" borderId="9" xfId="0" applyNumberFormat="1" applyBorder="1"/>
    <xf numFmtId="49" fontId="4" fillId="0" borderId="13" xfId="0" applyNumberFormat="1" applyFont="1" applyBorder="1"/>
    <xf numFmtId="0" fontId="3" fillId="0" borderId="10" xfId="0" applyFont="1" applyBorder="1" applyAlignment="1">
      <alignment horizontal="left" vertical="center" wrapText="1" indent="1"/>
    </xf>
    <xf numFmtId="49" fontId="5" fillId="0" borderId="12" xfId="0" applyNumberFormat="1" applyFont="1" applyBorder="1" applyAlignment="1">
      <alignment vertical="center" wrapText="1"/>
    </xf>
    <xf numFmtId="0" fontId="7" fillId="0" borderId="10" xfId="0" applyFont="1" applyBorder="1" applyAlignment="1">
      <alignment vertical="center" wrapText="1"/>
    </xf>
    <xf numFmtId="0" fontId="1" fillId="0" borderId="10" xfId="0" applyFont="1" applyBorder="1"/>
    <xf numFmtId="0" fontId="10" fillId="0" borderId="10" xfId="0" applyFont="1" applyBorder="1"/>
    <xf numFmtId="49" fontId="1" fillId="0" borderId="11" xfId="0" applyNumberFormat="1" applyFont="1" applyBorder="1" applyAlignment="1">
      <alignment horizontal="center"/>
    </xf>
    <xf numFmtId="49" fontId="0" fillId="0" borderId="10" xfId="0" applyNumberFormat="1" applyBorder="1"/>
    <xf numFmtId="49" fontId="0" fillId="0" borderId="11" xfId="0" applyNumberFormat="1" applyBorder="1"/>
    <xf numFmtId="0" fontId="0" fillId="0" borderId="4" xfId="0" applyBorder="1"/>
    <xf numFmtId="49" fontId="14" fillId="0" borderId="0" xfId="0" applyNumberFormat="1" applyFont="1"/>
    <xf numFmtId="164" fontId="0" fillId="0" borderId="0" xfId="0" applyNumberFormat="1"/>
    <xf numFmtId="49" fontId="4" fillId="11" borderId="3" xfId="0" applyNumberFormat="1" applyFont="1" applyFill="1" applyBorder="1" applyAlignment="1">
      <alignment horizontal="center"/>
    </xf>
    <xf numFmtId="49" fontId="4" fillId="26" borderId="3" xfId="0" applyNumberFormat="1" applyFont="1" applyFill="1" applyBorder="1" applyAlignment="1">
      <alignment horizontal="center"/>
    </xf>
    <xf numFmtId="49" fontId="4" fillId="5" borderId="3" xfId="0" applyNumberFormat="1" applyFont="1" applyFill="1" applyBorder="1" applyAlignment="1">
      <alignment horizontal="center"/>
    </xf>
    <xf numFmtId="49" fontId="4" fillId="17" borderId="3"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3" borderId="3" xfId="0" applyNumberFormat="1" applyFont="1" applyFill="1" applyBorder="1" applyAlignment="1">
      <alignment horizontal="center"/>
    </xf>
    <xf numFmtId="49" fontId="4" fillId="4" borderId="3" xfId="0" applyNumberFormat="1" applyFont="1" applyFill="1" applyBorder="1" applyAlignment="1">
      <alignment horizontal="center"/>
    </xf>
    <xf numFmtId="49" fontId="4" fillId="20" borderId="3" xfId="0" applyNumberFormat="1" applyFont="1" applyFill="1" applyBorder="1" applyAlignment="1">
      <alignment horizontal="center"/>
    </xf>
    <xf numFmtId="49" fontId="4" fillId="21" borderId="3" xfId="0" applyNumberFormat="1" applyFont="1" applyFill="1" applyBorder="1" applyAlignment="1">
      <alignment horizontal="center"/>
    </xf>
    <xf numFmtId="49" fontId="4" fillId="22" borderId="3" xfId="0" applyNumberFormat="1" applyFont="1" applyFill="1" applyBorder="1" applyAlignment="1">
      <alignment horizontal="center"/>
    </xf>
    <xf numFmtId="49" fontId="4" fillId="9" borderId="3" xfId="0" applyNumberFormat="1" applyFont="1" applyFill="1" applyBorder="1" applyAlignment="1">
      <alignment horizontal="center"/>
    </xf>
    <xf numFmtId="49" fontId="4" fillId="23" borderId="3" xfId="0" applyNumberFormat="1" applyFont="1" applyFill="1" applyBorder="1" applyAlignment="1">
      <alignment horizontal="center"/>
    </xf>
    <xf numFmtId="49" fontId="4" fillId="24" borderId="3" xfId="0" applyNumberFormat="1" applyFont="1" applyFill="1" applyBorder="1" applyAlignment="1">
      <alignment horizontal="center"/>
    </xf>
    <xf numFmtId="49" fontId="4" fillId="25" borderId="3" xfId="0" applyNumberFormat="1" applyFont="1" applyFill="1" applyBorder="1" applyAlignment="1">
      <alignment horizontal="center"/>
    </xf>
    <xf numFmtId="49" fontId="4" fillId="0" borderId="0" xfId="0" applyNumberFormat="1" applyFont="1" applyAlignment="1">
      <alignment horizontal="center"/>
    </xf>
    <xf numFmtId="0" fontId="0" fillId="0" borderId="0" xfId="0" applyAlignment="1">
      <alignment horizontal="center"/>
    </xf>
    <xf numFmtId="0" fontId="3" fillId="0" borderId="3" xfId="0" applyFont="1" applyBorder="1" applyAlignment="1">
      <alignment wrapText="1"/>
    </xf>
    <xf numFmtId="0" fontId="3" fillId="28" borderId="0" xfId="0" applyFont="1" applyFill="1" applyAlignment="1">
      <alignment horizontal="left" vertical="center" wrapText="1" indent="1"/>
    </xf>
    <xf numFmtId="165" fontId="0" fillId="28" borderId="0" xfId="0" applyNumberFormat="1" applyFill="1"/>
    <xf numFmtId="0" fontId="3" fillId="17" borderId="0" xfId="0" applyFont="1" applyFill="1" applyAlignment="1">
      <alignment horizontal="left" vertical="center" wrapText="1" indent="1"/>
    </xf>
    <xf numFmtId="165" fontId="0" fillId="17" borderId="0" xfId="0" applyNumberFormat="1" applyFill="1"/>
    <xf numFmtId="0" fontId="3" fillId="29" borderId="0" xfId="0" applyFont="1" applyFill="1" applyAlignment="1">
      <alignment horizontal="left" vertical="center" wrapText="1" indent="1"/>
    </xf>
    <xf numFmtId="165" fontId="0" fillId="18" borderId="0" xfId="0" applyNumberFormat="1" applyFill="1"/>
    <xf numFmtId="0" fontId="3" fillId="3" borderId="0" xfId="0" applyFont="1" applyFill="1" applyAlignment="1">
      <alignment horizontal="left" vertical="center" wrapText="1" indent="1"/>
    </xf>
    <xf numFmtId="165" fontId="0" fillId="3" borderId="0" xfId="0" applyNumberFormat="1" applyFill="1"/>
    <xf numFmtId="0" fontId="3" fillId="19" borderId="0" xfId="0" applyFont="1" applyFill="1" applyAlignment="1">
      <alignment horizontal="left" vertical="center" wrapText="1" indent="1"/>
    </xf>
    <xf numFmtId="165" fontId="0" fillId="4" borderId="0" xfId="0" applyNumberFormat="1" applyFill="1"/>
    <xf numFmtId="165" fontId="0" fillId="27" borderId="0" xfId="0" applyNumberFormat="1" applyFill="1"/>
    <xf numFmtId="0" fontId="3" fillId="31" borderId="0" xfId="0" applyFont="1" applyFill="1" applyAlignment="1">
      <alignment horizontal="left" vertical="center" wrapText="1" indent="1"/>
    </xf>
    <xf numFmtId="165" fontId="0" fillId="20" borderId="0" xfId="0" applyNumberFormat="1" applyFill="1"/>
    <xf numFmtId="0" fontId="3" fillId="30" borderId="0" xfId="0" applyFont="1" applyFill="1" applyAlignment="1">
      <alignment horizontal="left" vertical="center" wrapText="1" indent="1"/>
    </xf>
    <xf numFmtId="165" fontId="0" fillId="21" borderId="0" xfId="0" applyNumberFormat="1" applyFill="1"/>
    <xf numFmtId="0" fontId="3" fillId="22" borderId="0" xfId="0" applyFont="1" applyFill="1" applyAlignment="1">
      <alignment horizontal="left" vertical="center" wrapText="1" indent="1"/>
    </xf>
    <xf numFmtId="165" fontId="0" fillId="22" borderId="0" xfId="0" applyNumberFormat="1" applyFill="1"/>
    <xf numFmtId="0" fontId="3" fillId="9" borderId="0" xfId="0" applyFont="1" applyFill="1" applyAlignment="1">
      <alignment horizontal="left" vertical="center" wrapText="1" indent="1"/>
    </xf>
    <xf numFmtId="165" fontId="0" fillId="9" borderId="0" xfId="0" applyNumberFormat="1" applyFill="1"/>
    <xf numFmtId="0" fontId="3" fillId="34" borderId="0" xfId="0" applyFont="1" applyFill="1" applyAlignment="1">
      <alignment horizontal="left" vertical="center" wrapText="1" indent="1"/>
    </xf>
    <xf numFmtId="165" fontId="0" fillId="23" borderId="0" xfId="0" applyNumberFormat="1" applyFill="1"/>
    <xf numFmtId="0" fontId="3" fillId="11" borderId="0" xfId="0" applyFont="1" applyFill="1" applyAlignment="1">
      <alignment horizontal="left" vertical="center" wrapText="1" indent="1"/>
    </xf>
    <xf numFmtId="165" fontId="0" fillId="11" borderId="0" xfId="0" applyNumberFormat="1" applyFill="1"/>
    <xf numFmtId="0" fontId="3" fillId="24" borderId="0" xfId="0" applyFont="1" applyFill="1" applyAlignment="1">
      <alignment horizontal="left" vertical="center" wrapText="1" indent="1"/>
    </xf>
    <xf numFmtId="165" fontId="0" fillId="15" borderId="0" xfId="0" applyNumberFormat="1" applyFill="1"/>
    <xf numFmtId="0" fontId="3" fillId="35" borderId="0" xfId="0" applyFont="1" applyFill="1" applyAlignment="1">
      <alignment horizontal="left" vertical="center" wrapText="1" indent="1"/>
    </xf>
    <xf numFmtId="165" fontId="0" fillId="25" borderId="0" xfId="0" applyNumberFormat="1" applyFill="1"/>
    <xf numFmtId="0" fontId="3" fillId="36" borderId="0" xfId="0" applyFont="1" applyFill="1" applyAlignment="1">
      <alignment horizontal="left" vertical="center" wrapText="1" indent="1"/>
    </xf>
    <xf numFmtId="165" fontId="0" fillId="26" borderId="0" xfId="0" applyNumberFormat="1" applyFill="1"/>
    <xf numFmtId="0" fontId="3" fillId="0" borderId="11" xfId="0" applyFont="1" applyBorder="1" applyAlignment="1">
      <alignment vertical="center" wrapText="1"/>
    </xf>
    <xf numFmtId="0" fontId="0" fillId="27" borderId="10" xfId="0" applyFill="1" applyBorder="1"/>
    <xf numFmtId="0" fontId="0" fillId="27" borderId="5" xfId="0" applyFill="1" applyBorder="1"/>
    <xf numFmtId="165" fontId="0" fillId="28" borderId="10" xfId="0" applyNumberFormat="1" applyFill="1" applyBorder="1"/>
    <xf numFmtId="165" fontId="0" fillId="28" borderId="5" xfId="0" applyNumberFormat="1" applyFill="1" applyBorder="1"/>
    <xf numFmtId="165" fontId="0" fillId="17" borderId="10" xfId="0" applyNumberFormat="1" applyFill="1" applyBorder="1"/>
    <xf numFmtId="165" fontId="0" fillId="17" borderId="5" xfId="0" applyNumberFormat="1" applyFill="1" applyBorder="1"/>
    <xf numFmtId="165" fontId="0" fillId="18" borderId="10" xfId="0" applyNumberFormat="1" applyFill="1" applyBorder="1"/>
    <xf numFmtId="165" fontId="0" fillId="18" borderId="5" xfId="0" applyNumberFormat="1" applyFill="1" applyBorder="1"/>
    <xf numFmtId="165" fontId="0" fillId="3" borderId="10" xfId="0" applyNumberFormat="1" applyFill="1" applyBorder="1"/>
    <xf numFmtId="165" fontId="0" fillId="3" borderId="5" xfId="0" applyNumberFormat="1" applyFill="1" applyBorder="1"/>
    <xf numFmtId="165" fontId="0" fillId="4" borderId="10" xfId="0" applyNumberFormat="1" applyFill="1" applyBorder="1"/>
    <xf numFmtId="165" fontId="0" fillId="4" borderId="5" xfId="0" applyNumberFormat="1" applyFill="1" applyBorder="1"/>
    <xf numFmtId="165" fontId="0" fillId="27" borderId="10" xfId="0" applyNumberFormat="1" applyFill="1" applyBorder="1"/>
    <xf numFmtId="165" fontId="0" fillId="27" borderId="5" xfId="0" applyNumberFormat="1" applyFill="1" applyBorder="1"/>
    <xf numFmtId="165" fontId="0" fillId="20" borderId="10" xfId="0" applyNumberFormat="1" applyFill="1" applyBorder="1"/>
    <xf numFmtId="165" fontId="0" fillId="20" borderId="5" xfId="0" applyNumberFormat="1" applyFill="1" applyBorder="1"/>
    <xf numFmtId="165" fontId="0" fillId="21" borderId="10" xfId="0" applyNumberFormat="1" applyFill="1" applyBorder="1"/>
    <xf numFmtId="165" fontId="0" fillId="21" borderId="5" xfId="0" applyNumberFormat="1" applyFill="1" applyBorder="1"/>
    <xf numFmtId="165" fontId="0" fillId="22" borderId="10" xfId="0" applyNumberFormat="1" applyFill="1" applyBorder="1"/>
    <xf numFmtId="165" fontId="0" fillId="22" borderId="5" xfId="0" applyNumberFormat="1" applyFill="1" applyBorder="1"/>
    <xf numFmtId="165" fontId="0" fillId="9" borderId="10" xfId="0" applyNumberFormat="1" applyFill="1" applyBorder="1"/>
    <xf numFmtId="165" fontId="0" fillId="9" borderId="5" xfId="0" applyNumberFormat="1" applyFill="1" applyBorder="1"/>
    <xf numFmtId="165" fontId="0" fillId="23" borderId="10" xfId="0" applyNumberFormat="1" applyFill="1" applyBorder="1"/>
    <xf numFmtId="165" fontId="0" fillId="23" borderId="5" xfId="0" applyNumberFormat="1" applyFill="1" applyBorder="1"/>
    <xf numFmtId="165" fontId="0" fillId="11" borderId="10" xfId="0" applyNumberFormat="1" applyFill="1" applyBorder="1"/>
    <xf numFmtId="165" fontId="0" fillId="11" borderId="5" xfId="0" applyNumberFormat="1" applyFill="1" applyBorder="1"/>
    <xf numFmtId="165" fontId="0" fillId="15" borderId="10" xfId="0" applyNumberFormat="1" applyFill="1" applyBorder="1"/>
    <xf numFmtId="165" fontId="0" fillId="15" borderId="5" xfId="0" applyNumberFormat="1" applyFill="1" applyBorder="1"/>
    <xf numFmtId="165" fontId="0" fillId="25" borderId="10" xfId="0" applyNumberFormat="1" applyFill="1" applyBorder="1"/>
    <xf numFmtId="165" fontId="0" fillId="25" borderId="5" xfId="0" applyNumberFormat="1" applyFill="1" applyBorder="1"/>
    <xf numFmtId="165" fontId="0" fillId="26" borderId="10" xfId="0" applyNumberFormat="1" applyFill="1" applyBorder="1"/>
    <xf numFmtId="165" fontId="0" fillId="26" borderId="5" xfId="0" applyNumberFormat="1" applyFill="1" applyBorder="1"/>
    <xf numFmtId="165" fontId="0" fillId="19" borderId="0" xfId="0" applyNumberFormat="1" applyFill="1"/>
    <xf numFmtId="165" fontId="0" fillId="37" borderId="0" xfId="0" applyNumberFormat="1" applyFill="1"/>
    <xf numFmtId="165" fontId="0" fillId="13" borderId="0" xfId="0" applyNumberFormat="1" applyFill="1"/>
    <xf numFmtId="0" fontId="0" fillId="18" borderId="0" xfId="0" applyFill="1" applyAlignment="1">
      <alignment wrapText="1"/>
    </xf>
    <xf numFmtId="0" fontId="0" fillId="3" borderId="0" xfId="0" applyFill="1" applyAlignment="1">
      <alignment wrapText="1"/>
    </xf>
    <xf numFmtId="0" fontId="0" fillId="4" borderId="0" xfId="0" applyFill="1" applyAlignment="1">
      <alignment wrapText="1"/>
    </xf>
    <xf numFmtId="0" fontId="0" fillId="0" borderId="3" xfId="0" applyBorder="1" applyAlignment="1">
      <alignment horizontal="left"/>
    </xf>
    <xf numFmtId="49" fontId="0" fillId="6" borderId="8" xfId="0" applyNumberFormat="1" applyFill="1" applyBorder="1"/>
    <xf numFmtId="49" fontId="5" fillId="5" borderId="4" xfId="0" applyNumberFormat="1" applyFont="1" applyFill="1" applyBorder="1" applyAlignment="1">
      <alignment vertical="center" wrapText="1"/>
    </xf>
    <xf numFmtId="49" fontId="5" fillId="5" borderId="4" xfId="0" applyNumberFormat="1" applyFont="1" applyFill="1" applyBorder="1" applyAlignment="1">
      <alignment horizontal="center" vertical="center" wrapText="1"/>
    </xf>
    <xf numFmtId="49" fontId="5" fillId="38" borderId="4" xfId="0" applyNumberFormat="1" applyFont="1" applyFill="1" applyBorder="1" applyAlignment="1">
      <alignment vertical="center" wrapText="1"/>
    </xf>
    <xf numFmtId="49" fontId="5" fillId="38" borderId="4" xfId="0" applyNumberFormat="1" applyFont="1" applyFill="1" applyBorder="1" applyAlignment="1">
      <alignment horizontal="center" vertical="center" wrapText="1"/>
    </xf>
    <xf numFmtId="49" fontId="5" fillId="2" borderId="4" xfId="0" applyNumberFormat="1" applyFont="1" applyFill="1" applyBorder="1" applyAlignment="1">
      <alignment vertical="center" wrapText="1"/>
    </xf>
    <xf numFmtId="49" fontId="5" fillId="2" borderId="4"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39" borderId="4" xfId="0" applyNumberFormat="1" applyFont="1" applyFill="1" applyBorder="1" applyAlignment="1">
      <alignment horizontal="center" vertical="center" wrapText="1"/>
    </xf>
    <xf numFmtId="0" fontId="0" fillId="5" borderId="0" xfId="0" applyFill="1"/>
    <xf numFmtId="0" fontId="0" fillId="38" borderId="0" xfId="0" applyFill="1"/>
    <xf numFmtId="0" fontId="8" fillId="40" borderId="0" xfId="0" applyFont="1" applyFill="1"/>
    <xf numFmtId="49" fontId="4" fillId="0" borderId="0" xfId="0" applyNumberFormat="1" applyFont="1" applyAlignment="1">
      <alignment vertical="top" wrapText="1"/>
    </xf>
    <xf numFmtId="49" fontId="6" fillId="0" borderId="0" xfId="0" applyNumberFormat="1" applyFont="1" applyAlignment="1">
      <alignment vertical="center" wrapText="1"/>
    </xf>
    <xf numFmtId="0" fontId="17" fillId="0" borderId="0" xfId="0" applyFont="1"/>
    <xf numFmtId="0" fontId="19" fillId="0" borderId="14" xfId="0" applyFont="1" applyBorder="1" applyAlignment="1">
      <alignment vertical="center" wrapText="1"/>
    </xf>
    <xf numFmtId="0" fontId="21" fillId="0" borderId="0" xfId="0" applyFont="1" applyAlignment="1">
      <alignment horizontal="left" vertical="center" wrapText="1" indent="6"/>
    </xf>
    <xf numFmtId="0" fontId="23" fillId="0" borderId="0" xfId="0" applyFont="1" applyAlignment="1">
      <alignment vertical="center" wrapText="1"/>
    </xf>
    <xf numFmtId="0" fontId="21" fillId="0" borderId="15" xfId="0" applyFont="1" applyBorder="1" applyAlignment="1">
      <alignment horizontal="left" vertical="center" wrapText="1" indent="6"/>
    </xf>
    <xf numFmtId="0" fontId="23" fillId="0" borderId="15" xfId="0" applyFont="1" applyBorder="1" applyAlignment="1">
      <alignment vertical="center" wrapText="1"/>
    </xf>
    <xf numFmtId="0" fontId="24" fillId="0" borderId="0" xfId="0" applyFont="1" applyAlignment="1">
      <alignment vertical="center"/>
    </xf>
    <xf numFmtId="2" fontId="6" fillId="0" borderId="0" xfId="0" applyNumberFormat="1" applyFont="1"/>
    <xf numFmtId="2" fontId="4" fillId="0" borderId="0" xfId="0" applyNumberFormat="1" applyFont="1"/>
    <xf numFmtId="2" fontId="6" fillId="0" borderId="0" xfId="0" applyNumberFormat="1" applyFont="1" applyAlignment="1">
      <alignment horizontal="right"/>
    </xf>
    <xf numFmtId="2" fontId="3" fillId="0" borderId="0" xfId="0" applyNumberFormat="1" applyFont="1" applyAlignment="1">
      <alignment horizontal="right" wrapText="1"/>
    </xf>
    <xf numFmtId="0" fontId="25" fillId="0" borderId="0" xfId="0" applyFont="1"/>
    <xf numFmtId="49" fontId="0" fillId="6" borderId="8" xfId="0" applyNumberFormat="1" applyFill="1" applyBorder="1" applyAlignment="1">
      <alignment horizontal="center" vertical="center"/>
    </xf>
    <xf numFmtId="49" fontId="0" fillId="6" borderId="1" xfId="0" applyNumberFormat="1" applyFill="1" applyBorder="1" applyAlignment="1">
      <alignment horizontal="center" vertical="center"/>
    </xf>
    <xf numFmtId="49" fontId="0" fillId="6" borderId="2" xfId="0" applyNumberFormat="1" applyFill="1" applyBorder="1" applyAlignment="1">
      <alignment horizontal="center" vertical="center"/>
    </xf>
    <xf numFmtId="49" fontId="4" fillId="0" borderId="3" xfId="0" applyNumberFormat="1" applyFont="1" applyBorder="1" applyAlignment="1">
      <alignment horizontal="center"/>
    </xf>
    <xf numFmtId="49" fontId="4" fillId="5" borderId="0" xfId="0" applyNumberFormat="1" applyFont="1" applyFill="1" applyAlignment="1">
      <alignment horizontal="center"/>
    </xf>
    <xf numFmtId="49" fontId="4" fillId="17" borderId="0" xfId="0" applyNumberFormat="1" applyFont="1" applyFill="1" applyAlignment="1">
      <alignment horizontal="center"/>
    </xf>
    <xf numFmtId="49" fontId="4" fillId="2" borderId="0" xfId="0" applyNumberFormat="1" applyFont="1" applyFill="1" applyAlignment="1">
      <alignment horizontal="center"/>
    </xf>
    <xf numFmtId="49" fontId="4" fillId="3" borderId="0" xfId="0" applyNumberFormat="1" applyFont="1" applyFill="1" applyAlignment="1">
      <alignment horizontal="center"/>
    </xf>
    <xf numFmtId="49" fontId="4" fillId="4" borderId="0" xfId="0" applyNumberFormat="1" applyFont="1" applyFill="1" applyAlignment="1">
      <alignment horizontal="center"/>
    </xf>
    <xf numFmtId="49" fontId="4" fillId="11" borderId="0" xfId="0" applyNumberFormat="1" applyFont="1" applyFill="1" applyAlignment="1">
      <alignment horizontal="center"/>
    </xf>
    <xf numFmtId="49" fontId="4" fillId="11" borderId="3" xfId="0" applyNumberFormat="1" applyFont="1" applyFill="1" applyBorder="1" applyAlignment="1">
      <alignment horizontal="center"/>
    </xf>
    <xf numFmtId="49" fontId="4" fillId="20" borderId="0" xfId="0" applyNumberFormat="1" applyFont="1" applyFill="1" applyAlignment="1">
      <alignment horizontal="center"/>
    </xf>
    <xf numFmtId="49" fontId="4" fillId="21" borderId="0" xfId="0" applyNumberFormat="1" applyFont="1" applyFill="1" applyAlignment="1">
      <alignment horizontal="center"/>
    </xf>
    <xf numFmtId="49" fontId="4" fillId="22" borderId="0" xfId="0" applyNumberFormat="1" applyFont="1" applyFill="1" applyAlignment="1">
      <alignment horizontal="center"/>
    </xf>
    <xf numFmtId="49" fontId="4" fillId="9" borderId="0" xfId="0" applyNumberFormat="1" applyFont="1" applyFill="1" applyAlignment="1">
      <alignment horizontal="center"/>
    </xf>
    <xf numFmtId="49" fontId="4" fillId="23" borderId="0" xfId="0" applyNumberFormat="1" applyFont="1" applyFill="1" applyAlignment="1">
      <alignment horizontal="center"/>
    </xf>
    <xf numFmtId="49" fontId="4" fillId="24" borderId="0" xfId="0" applyNumberFormat="1" applyFont="1" applyFill="1" applyAlignment="1">
      <alignment horizontal="center"/>
    </xf>
    <xf numFmtId="49" fontId="4" fillId="25" borderId="0" xfId="0" applyNumberFormat="1" applyFont="1" applyFill="1" applyAlignment="1">
      <alignment horizontal="center"/>
    </xf>
    <xf numFmtId="49" fontId="4" fillId="26" borderId="0" xfId="0" applyNumberFormat="1" applyFont="1" applyFill="1" applyAlignment="1">
      <alignment horizontal="center"/>
    </xf>
    <xf numFmtId="49" fontId="4" fillId="26" borderId="3" xfId="0" applyNumberFormat="1"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13" fillId="0" borderId="0" xfId="0" applyFont="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1" fillId="32" borderId="0" xfId="0" applyFont="1" applyFill="1" applyAlignment="1">
      <alignment horizontal="center"/>
    </xf>
    <xf numFmtId="0" fontId="1" fillId="33" borderId="0" xfId="0" applyFont="1" applyFill="1" applyAlignment="1">
      <alignment horizontal="center"/>
    </xf>
    <xf numFmtId="0" fontId="1" fillId="0" borderId="6" xfId="0" applyFont="1" applyBorder="1" applyAlignment="1">
      <alignment horizontal="center"/>
    </xf>
    <xf numFmtId="0" fontId="1" fillId="0" borderId="3" xfId="0" applyFont="1" applyBorder="1" applyAlignment="1">
      <alignment horizontal="center"/>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20" fillId="0" borderId="0" xfId="0" applyFont="1" applyAlignment="1">
      <alignment vertical="center" wrapText="1"/>
    </xf>
    <xf numFmtId="0" fontId="18" fillId="0" borderId="15" xfId="0" applyFont="1" applyBorder="1" applyAlignment="1">
      <alignment horizontal="center" vertical="center"/>
    </xf>
    <xf numFmtId="0" fontId="20" fillId="0" borderId="16" xfId="0" applyFont="1" applyBorder="1" applyAlignment="1">
      <alignment vertical="center" wrapText="1"/>
    </xf>
    <xf numFmtId="0" fontId="21" fillId="0" borderId="0" xfId="0" applyFont="1" applyAlignment="1">
      <alignment horizontal="left" vertical="center" wrapText="1" indent="6"/>
    </xf>
    <xf numFmtId="0" fontId="23" fillId="0" borderId="0" xfId="0" applyFont="1" applyAlignment="1">
      <alignment vertical="center" wrapText="1"/>
    </xf>
    <xf numFmtId="49" fontId="4" fillId="39" borderId="3" xfId="0" applyNumberFormat="1" applyFont="1" applyFill="1" applyBorder="1" applyAlignment="1">
      <alignment horizontal="center"/>
    </xf>
    <xf numFmtId="49" fontId="4" fillId="5" borderId="3" xfId="0" applyNumberFormat="1" applyFont="1" applyFill="1" applyBorder="1" applyAlignment="1">
      <alignment horizontal="center" vertical="center"/>
    </xf>
    <xf numFmtId="49" fontId="4" fillId="38" borderId="3"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3" borderId="3" xfId="0" applyNumberFormat="1" applyFont="1" applyFill="1" applyBorder="1" applyAlignment="1">
      <alignment horizontal="center"/>
    </xf>
    <xf numFmtId="49" fontId="4" fillId="4"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A0C7E5"/>
      <color rgb="FF0A82B0"/>
      <color rgb="FF0E9ED5"/>
      <color rgb="FFFF6E2A"/>
      <color rgb="FFE25F20"/>
      <color rgb="FF3797C5"/>
      <color rgb="FFE3EAFE"/>
      <color rgb="FFE4F3E2"/>
      <color rgb="FF96E8F7"/>
      <color rgb="FFFCBD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5571-11CF-B04C-A985-848DDFE4B7B9}">
  <dimension ref="B1:C13"/>
  <sheetViews>
    <sheetView zoomScale="130" zoomScaleNormal="130" workbookViewId="0">
      <selection activeCell="C21" sqref="C21"/>
    </sheetView>
  </sheetViews>
  <sheetFormatPr baseColWidth="10" defaultColWidth="11" defaultRowHeight="16"/>
  <cols>
    <col min="2" max="2" width="10.83203125" style="1"/>
    <col min="3" max="3" width="82.1640625" customWidth="1"/>
  </cols>
  <sheetData>
    <row r="1" spans="2:3">
      <c r="B1" s="1" t="s">
        <v>0</v>
      </c>
      <c r="C1" t="s">
        <v>1</v>
      </c>
    </row>
    <row r="2" spans="2:3">
      <c r="B2" s="1" t="s">
        <v>2</v>
      </c>
      <c r="C2" t="s">
        <v>1320</v>
      </c>
    </row>
    <row r="3" spans="2:3">
      <c r="B3" s="1" t="s">
        <v>3</v>
      </c>
      <c r="C3" t="s">
        <v>1321</v>
      </c>
    </row>
    <row r="4" spans="2:3">
      <c r="B4" s="1" t="s">
        <v>4</v>
      </c>
      <c r="C4" t="s">
        <v>1322</v>
      </c>
    </row>
    <row r="5" spans="2:3">
      <c r="B5" s="1" t="s">
        <v>5</v>
      </c>
      <c r="C5" t="s">
        <v>1323</v>
      </c>
    </row>
    <row r="6" spans="2:3">
      <c r="B6" s="1" t="s">
        <v>6</v>
      </c>
      <c r="C6" t="s">
        <v>1324</v>
      </c>
    </row>
    <row r="7" spans="2:3">
      <c r="B7" s="1" t="s">
        <v>7</v>
      </c>
      <c r="C7" t="s">
        <v>1300</v>
      </c>
    </row>
    <row r="8" spans="2:3">
      <c r="B8" s="1" t="s">
        <v>8</v>
      </c>
      <c r="C8" t="s">
        <v>1325</v>
      </c>
    </row>
    <row r="9" spans="2:3">
      <c r="B9" s="1" t="s">
        <v>10</v>
      </c>
      <c r="C9" t="s">
        <v>9</v>
      </c>
    </row>
    <row r="10" spans="2:3">
      <c r="B10" s="1" t="s">
        <v>1296</v>
      </c>
      <c r="C10" t="s">
        <v>11</v>
      </c>
    </row>
    <row r="11" spans="2:3">
      <c r="B11" s="1" t="s">
        <v>1326</v>
      </c>
      <c r="C11" t="s">
        <v>1364</v>
      </c>
    </row>
    <row r="12" spans="2:3">
      <c r="B12" s="1" t="s">
        <v>1363</v>
      </c>
      <c r="C12" t="s">
        <v>1327</v>
      </c>
    </row>
    <row r="13" spans="2:3">
      <c r="B13" s="1" t="s">
        <v>1377</v>
      </c>
      <c r="C13" t="s">
        <v>1378</v>
      </c>
    </row>
  </sheetData>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A5432-9EA5-AD4C-B83C-4B97D3F488F2}">
  <dimension ref="A1:I15"/>
  <sheetViews>
    <sheetView zoomScale="120" zoomScaleNormal="120" workbookViewId="0">
      <selection activeCell="B27" sqref="B27"/>
    </sheetView>
  </sheetViews>
  <sheetFormatPr baseColWidth="10" defaultColWidth="11" defaultRowHeight="16"/>
  <cols>
    <col min="1" max="1" width="46.83203125" customWidth="1"/>
    <col min="2" max="4" width="20.83203125" customWidth="1"/>
    <col min="5" max="5" width="21.6640625" customWidth="1"/>
    <col min="6" max="21" width="20.83203125" customWidth="1"/>
  </cols>
  <sheetData>
    <row r="1" spans="1:9">
      <c r="A1" s="1"/>
      <c r="B1" s="283" t="s">
        <v>612</v>
      </c>
      <c r="C1" s="283"/>
      <c r="D1" s="284" t="s">
        <v>613</v>
      </c>
      <c r="E1" s="284"/>
      <c r="F1" s="283" t="s">
        <v>612</v>
      </c>
      <c r="G1" s="283"/>
      <c r="H1" s="284" t="s">
        <v>613</v>
      </c>
      <c r="I1" s="284"/>
    </row>
    <row r="2" spans="1:9" ht="51">
      <c r="A2" s="7"/>
      <c r="B2" s="98" t="s">
        <v>614</v>
      </c>
      <c r="C2" s="98" t="s">
        <v>615</v>
      </c>
      <c r="D2" s="99" t="s">
        <v>614</v>
      </c>
      <c r="E2" s="99" t="s">
        <v>615</v>
      </c>
      <c r="F2" s="98" t="s">
        <v>616</v>
      </c>
      <c r="G2" s="98" t="s">
        <v>617</v>
      </c>
      <c r="H2" s="99" t="s">
        <v>616</v>
      </c>
      <c r="I2" s="99" t="s">
        <v>617</v>
      </c>
    </row>
    <row r="3" spans="1:9">
      <c r="A3" t="s">
        <v>618</v>
      </c>
      <c r="B3" s="92" t="s">
        <v>619</v>
      </c>
      <c r="C3" s="92" t="s">
        <v>620</v>
      </c>
      <c r="D3" s="95" t="s">
        <v>621</v>
      </c>
      <c r="E3" s="95" t="s">
        <v>622</v>
      </c>
      <c r="F3" s="92" t="s">
        <v>623</v>
      </c>
      <c r="G3" s="93" t="s">
        <v>624</v>
      </c>
      <c r="H3" s="95" t="s">
        <v>625</v>
      </c>
      <c r="I3" s="95" t="s">
        <v>626</v>
      </c>
    </row>
    <row r="4" spans="1:9">
      <c r="A4" t="s">
        <v>627</v>
      </c>
      <c r="B4" s="92" t="s">
        <v>628</v>
      </c>
      <c r="C4" s="92" t="s">
        <v>629</v>
      </c>
      <c r="D4" s="95" t="s">
        <v>630</v>
      </c>
      <c r="E4" s="95" t="s">
        <v>631</v>
      </c>
      <c r="F4" s="92" t="s">
        <v>632</v>
      </c>
      <c r="G4" s="93" t="s">
        <v>633</v>
      </c>
      <c r="H4" s="95" t="s">
        <v>634</v>
      </c>
      <c r="I4" s="95" t="s">
        <v>635</v>
      </c>
    </row>
    <row r="5" spans="1:9">
      <c r="A5" t="s">
        <v>636</v>
      </c>
      <c r="B5" s="92" t="s">
        <v>637</v>
      </c>
      <c r="C5" s="92" t="s">
        <v>638</v>
      </c>
      <c r="D5" s="95" t="s">
        <v>639</v>
      </c>
      <c r="E5" s="95" t="s">
        <v>640</v>
      </c>
      <c r="F5" s="92" t="s">
        <v>641</v>
      </c>
      <c r="G5" s="93" t="s">
        <v>642</v>
      </c>
      <c r="H5" s="95" t="s">
        <v>643</v>
      </c>
      <c r="I5" s="95" t="s">
        <v>644</v>
      </c>
    </row>
    <row r="6" spans="1:9">
      <c r="A6" t="s">
        <v>645</v>
      </c>
      <c r="B6" s="92" t="s">
        <v>646</v>
      </c>
      <c r="C6" s="92" t="s">
        <v>647</v>
      </c>
      <c r="D6" s="95" t="s">
        <v>648</v>
      </c>
      <c r="E6" s="96" t="s">
        <v>649</v>
      </c>
      <c r="F6" s="92" t="s">
        <v>650</v>
      </c>
      <c r="G6" s="93" t="s">
        <v>651</v>
      </c>
      <c r="H6" s="96" t="s">
        <v>652</v>
      </c>
      <c r="I6" s="96" t="s">
        <v>653</v>
      </c>
    </row>
    <row r="7" spans="1:9">
      <c r="A7" t="s">
        <v>654</v>
      </c>
      <c r="B7" s="93" t="s">
        <v>655</v>
      </c>
      <c r="C7" s="93" t="s">
        <v>656</v>
      </c>
      <c r="D7" s="95" t="s">
        <v>657</v>
      </c>
      <c r="E7" s="95" t="s">
        <v>658</v>
      </c>
      <c r="F7" s="93" t="s">
        <v>659</v>
      </c>
      <c r="G7" s="93" t="s">
        <v>660</v>
      </c>
      <c r="H7" s="95" t="s">
        <v>661</v>
      </c>
      <c r="I7" s="95" t="s">
        <v>662</v>
      </c>
    </row>
    <row r="8" spans="1:9">
      <c r="A8" t="s">
        <v>663</v>
      </c>
      <c r="B8" s="93" t="s">
        <v>664</v>
      </c>
      <c r="C8" s="93" t="s">
        <v>665</v>
      </c>
      <c r="D8" s="95" t="s">
        <v>666</v>
      </c>
      <c r="E8" s="95" t="s">
        <v>667</v>
      </c>
      <c r="F8" s="93" t="s">
        <v>668</v>
      </c>
      <c r="G8" s="93" t="s">
        <v>669</v>
      </c>
      <c r="H8" s="95" t="s">
        <v>670</v>
      </c>
      <c r="I8" s="95" t="s">
        <v>671</v>
      </c>
    </row>
    <row r="9" spans="1:9">
      <c r="A9" t="s">
        <v>672</v>
      </c>
      <c r="B9" s="93" t="s">
        <v>673</v>
      </c>
      <c r="C9" s="93" t="s">
        <v>674</v>
      </c>
      <c r="D9" s="95" t="s">
        <v>675</v>
      </c>
      <c r="E9" s="95" t="s">
        <v>676</v>
      </c>
      <c r="F9" s="93" t="s">
        <v>677</v>
      </c>
      <c r="G9" s="93" t="s">
        <v>678</v>
      </c>
      <c r="H9" s="95" t="s">
        <v>679</v>
      </c>
      <c r="I9" s="95" t="s">
        <v>680</v>
      </c>
    </row>
    <row r="10" spans="1:9">
      <c r="A10" t="s">
        <v>681</v>
      </c>
      <c r="B10" s="93" t="s">
        <v>682</v>
      </c>
      <c r="C10" s="93" t="s">
        <v>683</v>
      </c>
      <c r="D10" s="95" t="s">
        <v>684</v>
      </c>
      <c r="E10" s="95" t="s">
        <v>685</v>
      </c>
      <c r="F10" s="93" t="s">
        <v>686</v>
      </c>
      <c r="G10" s="93" t="s">
        <v>687</v>
      </c>
      <c r="H10" s="95" t="s">
        <v>688</v>
      </c>
      <c r="I10" s="95" t="s">
        <v>689</v>
      </c>
    </row>
    <row r="11" spans="1:9">
      <c r="A11" t="s">
        <v>690</v>
      </c>
      <c r="B11" s="93" t="s">
        <v>691</v>
      </c>
      <c r="C11" s="93" t="s">
        <v>692</v>
      </c>
      <c r="D11" s="95" t="s">
        <v>693</v>
      </c>
      <c r="E11" s="95" t="s">
        <v>694</v>
      </c>
      <c r="F11" s="93" t="s">
        <v>695</v>
      </c>
      <c r="G11" s="93" t="s">
        <v>696</v>
      </c>
      <c r="H11" s="95" t="s">
        <v>697</v>
      </c>
      <c r="I11" s="95" t="s">
        <v>698</v>
      </c>
    </row>
    <row r="12" spans="1:9">
      <c r="A12" t="s">
        <v>699</v>
      </c>
      <c r="B12" s="93" t="s">
        <v>700</v>
      </c>
      <c r="C12" s="93" t="s">
        <v>701</v>
      </c>
      <c r="D12" s="95" t="s">
        <v>702</v>
      </c>
      <c r="E12" s="95" t="s">
        <v>703</v>
      </c>
      <c r="F12" s="93" t="s">
        <v>704</v>
      </c>
      <c r="G12" s="93" t="s">
        <v>705</v>
      </c>
      <c r="H12" s="95" t="s">
        <v>706</v>
      </c>
      <c r="I12" s="95" t="s">
        <v>707</v>
      </c>
    </row>
    <row r="13" spans="1:9">
      <c r="A13" s="91" t="s">
        <v>708</v>
      </c>
      <c r="B13" s="93" t="s">
        <v>709</v>
      </c>
      <c r="C13" s="93" t="s">
        <v>710</v>
      </c>
      <c r="D13" s="95" t="s">
        <v>711</v>
      </c>
      <c r="E13" s="95" t="s">
        <v>712</v>
      </c>
      <c r="F13" s="93" t="s">
        <v>713</v>
      </c>
      <c r="G13" s="93" t="s">
        <v>714</v>
      </c>
      <c r="H13" s="95" t="s">
        <v>715</v>
      </c>
      <c r="I13" s="95" t="s">
        <v>716</v>
      </c>
    </row>
    <row r="14" spans="1:9">
      <c r="A14" t="s">
        <v>717</v>
      </c>
      <c r="B14" s="93" t="s">
        <v>718</v>
      </c>
      <c r="C14" s="93" t="s">
        <v>719</v>
      </c>
      <c r="D14" s="95" t="s">
        <v>720</v>
      </c>
      <c r="E14" s="95" t="s">
        <v>721</v>
      </c>
      <c r="F14" s="93" t="s">
        <v>722</v>
      </c>
      <c r="G14" s="93" t="s">
        <v>723</v>
      </c>
      <c r="H14" s="95" t="s">
        <v>724</v>
      </c>
      <c r="I14" s="95" t="s">
        <v>725</v>
      </c>
    </row>
    <row r="15" spans="1:9">
      <c r="A15" s="6" t="s">
        <v>726</v>
      </c>
      <c r="B15" s="94" t="s">
        <v>727</v>
      </c>
      <c r="C15" s="94" t="s">
        <v>728</v>
      </c>
      <c r="D15" s="97" t="s">
        <v>729</v>
      </c>
      <c r="E15" s="97" t="s">
        <v>730</v>
      </c>
      <c r="F15" s="94" t="s">
        <v>731</v>
      </c>
      <c r="G15" s="94" t="s">
        <v>732</v>
      </c>
      <c r="H15" s="97" t="s">
        <v>733</v>
      </c>
      <c r="I15" s="97" t="s">
        <v>734</v>
      </c>
    </row>
  </sheetData>
  <mergeCells count="4">
    <mergeCell ref="B1:C1"/>
    <mergeCell ref="D1:E1"/>
    <mergeCell ref="F1:G1"/>
    <mergeCell ref="H1:I1"/>
  </mergeCells>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757C-CA55-1847-A1DA-F7C785752716}">
  <dimension ref="A1:Q39"/>
  <sheetViews>
    <sheetView workbookViewId="0">
      <selection activeCell="B27" sqref="B27"/>
    </sheetView>
  </sheetViews>
  <sheetFormatPr baseColWidth="10" defaultColWidth="11" defaultRowHeight="16"/>
  <cols>
    <col min="1" max="1" width="21.83203125" customWidth="1"/>
    <col min="2" max="2" width="13.5" customWidth="1"/>
    <col min="3" max="3" width="58.6640625" customWidth="1"/>
    <col min="4" max="17" width="23.1640625" bestFit="1" customWidth="1"/>
  </cols>
  <sheetData>
    <row r="1" spans="1:17" ht="41" customHeight="1">
      <c r="A1" s="11"/>
      <c r="B1" s="139" t="s">
        <v>12</v>
      </c>
      <c r="C1" s="90" t="s">
        <v>735</v>
      </c>
      <c r="D1" s="285" t="s">
        <v>736</v>
      </c>
      <c r="E1" s="286"/>
      <c r="F1" s="286"/>
      <c r="G1" s="6"/>
      <c r="H1" s="6"/>
      <c r="I1" s="6"/>
      <c r="J1" s="6"/>
      <c r="K1" s="6"/>
      <c r="L1" s="6"/>
      <c r="M1" s="6"/>
      <c r="N1" s="6"/>
      <c r="O1" s="6"/>
      <c r="P1" s="6"/>
      <c r="Q1" s="6"/>
    </row>
    <row r="2" spans="1:17">
      <c r="A2" s="257" t="s">
        <v>737</v>
      </c>
      <c r="B2" s="140" t="s">
        <v>738</v>
      </c>
      <c r="C2" s="16" t="s">
        <v>739</v>
      </c>
      <c r="D2" s="287" t="s">
        <v>740</v>
      </c>
      <c r="E2" s="288"/>
      <c r="F2" s="288"/>
    </row>
    <row r="3" spans="1:17">
      <c r="A3" s="258"/>
      <c r="B3" s="140" t="s">
        <v>741</v>
      </c>
      <c r="C3" s="16" t="s">
        <v>742</v>
      </c>
      <c r="D3" s="287"/>
      <c r="E3" s="288"/>
      <c r="F3" s="288"/>
    </row>
    <row r="4" spans="1:17">
      <c r="A4" s="258"/>
      <c r="B4" s="140" t="s">
        <v>743</v>
      </c>
      <c r="C4" s="16" t="s">
        <v>744</v>
      </c>
      <c r="D4" s="287"/>
      <c r="E4" s="288"/>
      <c r="F4" s="288"/>
    </row>
    <row r="5" spans="1:17">
      <c r="A5" s="258"/>
      <c r="B5" s="140" t="s">
        <v>745</v>
      </c>
      <c r="C5" s="16" t="s">
        <v>746</v>
      </c>
      <c r="D5" s="287"/>
      <c r="E5" s="288"/>
      <c r="F5" s="288"/>
    </row>
    <row r="6" spans="1:17">
      <c r="A6" s="258"/>
      <c r="B6" s="140" t="s">
        <v>747</v>
      </c>
      <c r="C6" s="16" t="s">
        <v>748</v>
      </c>
      <c r="D6" s="287"/>
      <c r="E6" s="288"/>
      <c r="F6" s="288"/>
    </row>
    <row r="7" spans="1:17">
      <c r="A7" s="258"/>
      <c r="B7" s="140" t="s">
        <v>749</v>
      </c>
      <c r="C7" s="16" t="s">
        <v>750</v>
      </c>
      <c r="D7" s="287"/>
      <c r="E7" s="288"/>
      <c r="F7" s="288"/>
      <c r="G7" s="21"/>
      <c r="H7" s="21"/>
    </row>
    <row r="8" spans="1:17">
      <c r="A8" s="258"/>
      <c r="B8" s="140" t="s">
        <v>751</v>
      </c>
      <c r="C8" s="16" t="s">
        <v>752</v>
      </c>
      <c r="D8" s="287"/>
      <c r="E8" s="288"/>
      <c r="F8" s="288"/>
      <c r="G8" s="21"/>
      <c r="H8" s="21"/>
    </row>
    <row r="9" spans="1:17">
      <c r="A9" s="258"/>
      <c r="B9" s="140" t="s">
        <v>753</v>
      </c>
      <c r="C9" s="16" t="s">
        <v>754</v>
      </c>
      <c r="D9" s="287"/>
      <c r="E9" s="288"/>
      <c r="F9" s="288"/>
      <c r="G9" s="21"/>
      <c r="H9" s="21"/>
    </row>
    <row r="10" spans="1:17">
      <c r="A10" s="258"/>
      <c r="B10" s="140" t="s">
        <v>755</v>
      </c>
      <c r="C10" s="16" t="s">
        <v>756</v>
      </c>
      <c r="D10" s="287"/>
      <c r="E10" s="288"/>
      <c r="F10" s="288"/>
      <c r="G10" s="21"/>
      <c r="H10" s="21"/>
    </row>
    <row r="11" spans="1:17">
      <c r="A11" s="258"/>
      <c r="B11" s="140" t="s">
        <v>757</v>
      </c>
      <c r="C11" s="16" t="s">
        <v>758</v>
      </c>
      <c r="D11" s="287"/>
      <c r="E11" s="288"/>
      <c r="F11" s="288"/>
      <c r="G11" s="21"/>
      <c r="H11" s="21"/>
    </row>
    <row r="12" spans="1:17">
      <c r="A12" s="258"/>
      <c r="B12" s="140" t="s">
        <v>759</v>
      </c>
      <c r="C12" s="16" t="s">
        <v>760</v>
      </c>
      <c r="D12" s="287"/>
      <c r="E12" s="288"/>
      <c r="F12" s="288"/>
      <c r="G12" s="21"/>
      <c r="H12" s="21"/>
    </row>
    <row r="13" spans="1:17">
      <c r="A13" s="258"/>
      <c r="B13" s="140" t="s">
        <v>761</v>
      </c>
      <c r="C13" s="16" t="s">
        <v>717</v>
      </c>
      <c r="D13" s="287"/>
      <c r="E13" s="288"/>
      <c r="F13" s="288"/>
      <c r="G13" s="21"/>
      <c r="H13" s="21"/>
    </row>
    <row r="14" spans="1:17">
      <c r="A14" s="258"/>
      <c r="B14" s="140" t="s">
        <v>762</v>
      </c>
      <c r="C14" s="16" t="s">
        <v>726</v>
      </c>
      <c r="D14" s="287"/>
      <c r="E14" s="288"/>
      <c r="F14" s="288"/>
      <c r="G14" s="21"/>
    </row>
    <row r="15" spans="1:17">
      <c r="A15" s="258"/>
      <c r="B15" s="141" t="s">
        <v>763</v>
      </c>
      <c r="C15" s="16" t="s">
        <v>764</v>
      </c>
      <c r="D15" s="289"/>
      <c r="E15" s="290"/>
      <c r="F15" s="290"/>
    </row>
    <row r="16" spans="1:17" ht="19" customHeight="1">
      <c r="A16" s="131"/>
      <c r="B16" s="132"/>
      <c r="C16" s="133"/>
      <c r="D16" s="15" t="s">
        <v>738</v>
      </c>
      <c r="E16" s="15" t="s">
        <v>741</v>
      </c>
      <c r="F16" s="15" t="s">
        <v>743</v>
      </c>
      <c r="G16" s="15" t="s">
        <v>745</v>
      </c>
      <c r="H16" s="15" t="s">
        <v>747</v>
      </c>
      <c r="I16" s="15" t="s">
        <v>765</v>
      </c>
      <c r="J16" s="15" t="s">
        <v>751</v>
      </c>
      <c r="K16" s="15" t="s">
        <v>753</v>
      </c>
      <c r="L16" s="15" t="s">
        <v>755</v>
      </c>
      <c r="M16" s="15" t="s">
        <v>757</v>
      </c>
      <c r="N16" s="15" t="s">
        <v>759</v>
      </c>
      <c r="O16" s="15" t="s">
        <v>761</v>
      </c>
      <c r="P16" s="15" t="s">
        <v>762</v>
      </c>
      <c r="Q16" s="15" t="s">
        <v>763</v>
      </c>
    </row>
    <row r="17" spans="1:17" ht="17">
      <c r="A17" s="258" t="s">
        <v>31</v>
      </c>
      <c r="B17" s="8" t="s">
        <v>32</v>
      </c>
      <c r="C17" s="134" t="s">
        <v>33</v>
      </c>
      <c r="D17">
        <v>0.47449999999999998</v>
      </c>
      <c r="E17">
        <v>0.52710000000000001</v>
      </c>
      <c r="F17">
        <v>0.4995</v>
      </c>
      <c r="G17">
        <v>0.5333</v>
      </c>
      <c r="H17">
        <v>0.52470000000000006</v>
      </c>
      <c r="I17">
        <v>0.53180000000000005</v>
      </c>
      <c r="J17">
        <v>0.50429999999999997</v>
      </c>
      <c r="K17">
        <v>0.46250000000000002</v>
      </c>
      <c r="L17">
        <v>0.52569999999999995</v>
      </c>
      <c r="M17">
        <v>0.52590000000000003</v>
      </c>
      <c r="N17">
        <v>0.52590000000000003</v>
      </c>
      <c r="O17">
        <v>0.52580000000000005</v>
      </c>
      <c r="P17">
        <v>0.52580000000000005</v>
      </c>
      <c r="Q17">
        <v>0.46870000000000001</v>
      </c>
    </row>
    <row r="18" spans="1:17" ht="17">
      <c r="A18" s="258"/>
      <c r="B18" s="8" t="s">
        <v>32</v>
      </c>
      <c r="C18" s="134" t="s">
        <v>34</v>
      </c>
      <c r="D18">
        <v>0.33169999999999999</v>
      </c>
      <c r="E18">
        <v>0.33239999999999997</v>
      </c>
      <c r="F18">
        <v>0.33129999999999998</v>
      </c>
      <c r="G18">
        <v>0.33260000000000001</v>
      </c>
      <c r="H18">
        <v>0.33229999999999998</v>
      </c>
      <c r="I18">
        <v>0.3327</v>
      </c>
      <c r="J18">
        <v>0.33200000000000002</v>
      </c>
      <c r="K18">
        <v>0.33160000000000001</v>
      </c>
      <c r="L18">
        <v>0.33239999999999997</v>
      </c>
      <c r="M18">
        <v>0.33229999999999998</v>
      </c>
      <c r="N18">
        <v>0.33239999999999997</v>
      </c>
      <c r="O18">
        <v>0.33229999999999998</v>
      </c>
      <c r="P18">
        <v>0.33229999999999998</v>
      </c>
      <c r="Q18">
        <v>0.33160000000000001</v>
      </c>
    </row>
    <row r="19" spans="1:17" ht="17">
      <c r="A19" s="258"/>
      <c r="B19" s="8" t="s">
        <v>32</v>
      </c>
      <c r="C19" s="134" t="s">
        <v>35</v>
      </c>
      <c r="D19">
        <v>0.33019999999999999</v>
      </c>
      <c r="E19">
        <v>0.33</v>
      </c>
      <c r="F19">
        <v>0.3291</v>
      </c>
      <c r="G19">
        <v>0.33200000000000002</v>
      </c>
      <c r="H19">
        <v>0.33029999999999998</v>
      </c>
      <c r="I19">
        <v>0.3306</v>
      </c>
      <c r="J19">
        <v>0.33050000000000002</v>
      </c>
      <c r="K19">
        <v>0.32879999999999998</v>
      </c>
      <c r="L19">
        <v>0.33110000000000001</v>
      </c>
      <c r="M19">
        <v>0.33100000000000002</v>
      </c>
      <c r="N19">
        <v>0.33079999999999998</v>
      </c>
      <c r="O19">
        <v>0.33110000000000001</v>
      </c>
      <c r="P19">
        <v>0.33100000000000002</v>
      </c>
      <c r="Q19">
        <v>0.32600000000000001</v>
      </c>
    </row>
    <row r="20" spans="1:17" ht="17">
      <c r="A20" s="258"/>
      <c r="B20" s="8" t="s">
        <v>32</v>
      </c>
      <c r="C20" s="134" t="s">
        <v>37</v>
      </c>
      <c r="D20">
        <v>-0.61</v>
      </c>
      <c r="E20">
        <v>-0.56000000000000005</v>
      </c>
      <c r="F20">
        <v>-0.56000000000000005</v>
      </c>
      <c r="G20">
        <v>-0.56999999999999995</v>
      </c>
      <c r="H20">
        <v>-0.56000000000000005</v>
      </c>
      <c r="I20">
        <v>-0.57999999999999996</v>
      </c>
      <c r="J20">
        <v>-0.55000000000000004</v>
      </c>
      <c r="K20">
        <v>-0.55000000000000004</v>
      </c>
      <c r="L20">
        <v>-0.56000000000000005</v>
      </c>
      <c r="M20">
        <v>-0.56000000000000005</v>
      </c>
      <c r="N20">
        <v>-0.56000000000000005</v>
      </c>
      <c r="O20">
        <v>-0.56000000000000005</v>
      </c>
      <c r="P20">
        <v>-0.56000000000000005</v>
      </c>
      <c r="Q20">
        <v>-0.6</v>
      </c>
    </row>
    <row r="21" spans="1:17" ht="17">
      <c r="A21" s="258"/>
      <c r="B21" s="8" t="s">
        <v>32</v>
      </c>
      <c r="C21" s="134" t="s">
        <v>38</v>
      </c>
      <c r="D21">
        <v>-0.3</v>
      </c>
      <c r="E21">
        <v>-0.25</v>
      </c>
      <c r="F21">
        <v>-0.27</v>
      </c>
      <c r="G21">
        <v>-0.24</v>
      </c>
      <c r="H21">
        <v>-0.26</v>
      </c>
      <c r="I21">
        <v>-0.25</v>
      </c>
      <c r="J21">
        <v>-0.26</v>
      </c>
      <c r="K21">
        <v>-0.28000000000000003</v>
      </c>
      <c r="L21">
        <v>-0.26</v>
      </c>
      <c r="M21">
        <v>-0.26</v>
      </c>
      <c r="N21">
        <v>-0.26</v>
      </c>
      <c r="O21">
        <v>-0.26</v>
      </c>
      <c r="P21">
        <v>-0.26</v>
      </c>
      <c r="Q21">
        <v>-0.26</v>
      </c>
    </row>
    <row r="22" spans="1:17" ht="17">
      <c r="A22" s="258"/>
      <c r="B22" s="8" t="s">
        <v>32</v>
      </c>
      <c r="C22" s="134" t="s">
        <v>40</v>
      </c>
      <c r="D22">
        <v>0.04</v>
      </c>
      <c r="E22">
        <v>0.03</v>
      </c>
      <c r="F22">
        <v>0.04</v>
      </c>
      <c r="G22">
        <v>0.03</v>
      </c>
      <c r="H22">
        <v>0.05</v>
      </c>
      <c r="I22">
        <v>0.02</v>
      </c>
      <c r="J22">
        <v>0.04</v>
      </c>
      <c r="K22">
        <v>0.04</v>
      </c>
      <c r="L22">
        <v>0.04</v>
      </c>
      <c r="M22">
        <v>0.04</v>
      </c>
      <c r="N22">
        <v>0.04</v>
      </c>
      <c r="O22">
        <v>0.04</v>
      </c>
      <c r="P22">
        <v>0.04</v>
      </c>
      <c r="Q22">
        <v>-0.01</v>
      </c>
    </row>
    <row r="23" spans="1:17">
      <c r="A23" s="257" t="s">
        <v>44</v>
      </c>
      <c r="B23" s="14"/>
      <c r="C23" s="135"/>
      <c r="D23" s="142"/>
      <c r="E23" s="142"/>
      <c r="F23" s="142"/>
      <c r="G23" s="142"/>
      <c r="H23" s="142"/>
      <c r="I23" s="142"/>
      <c r="J23" s="142"/>
      <c r="K23" s="142"/>
      <c r="L23" s="142"/>
      <c r="M23" s="142"/>
      <c r="N23" s="142"/>
      <c r="O23" s="142"/>
      <c r="P23" s="142"/>
      <c r="Q23" s="142"/>
    </row>
    <row r="24" spans="1:17">
      <c r="A24" s="258"/>
      <c r="B24" s="20"/>
      <c r="C24" s="136" t="s">
        <v>47</v>
      </c>
      <c r="D24" s="47" t="s">
        <v>766</v>
      </c>
      <c r="E24" s="47" t="s">
        <v>767</v>
      </c>
      <c r="F24" t="s">
        <v>768</v>
      </c>
      <c r="G24" t="s">
        <v>769</v>
      </c>
      <c r="H24" t="s">
        <v>770</v>
      </c>
      <c r="I24" t="s">
        <v>771</v>
      </c>
      <c r="J24" t="s">
        <v>772</v>
      </c>
      <c r="K24" t="s">
        <v>773</v>
      </c>
      <c r="L24" t="s">
        <v>774</v>
      </c>
      <c r="M24" t="s">
        <v>774</v>
      </c>
      <c r="N24" t="s">
        <v>774</v>
      </c>
      <c r="O24" t="s">
        <v>774</v>
      </c>
      <c r="P24" t="s">
        <v>774</v>
      </c>
      <c r="Q24" t="s">
        <v>775</v>
      </c>
    </row>
    <row r="25" spans="1:17">
      <c r="A25" s="258"/>
      <c r="B25" s="20"/>
      <c r="C25" s="137" t="s">
        <v>53</v>
      </c>
      <c r="D25" t="s">
        <v>776</v>
      </c>
      <c r="E25" t="s">
        <v>777</v>
      </c>
      <c r="F25" t="s">
        <v>778</v>
      </c>
      <c r="G25" t="s">
        <v>779</v>
      </c>
      <c r="H25" t="s">
        <v>780</v>
      </c>
      <c r="I25" t="s">
        <v>781</v>
      </c>
      <c r="J25" t="s">
        <v>782</v>
      </c>
      <c r="K25" t="s">
        <v>783</v>
      </c>
      <c r="L25" t="s">
        <v>784</v>
      </c>
      <c r="M25" t="s">
        <v>782</v>
      </c>
      <c r="N25" t="s">
        <v>784</v>
      </c>
      <c r="O25" t="s">
        <v>782</v>
      </c>
      <c r="P25" t="s">
        <v>782</v>
      </c>
      <c r="Q25" t="s">
        <v>785</v>
      </c>
    </row>
    <row r="26" spans="1:17">
      <c r="A26" s="258"/>
      <c r="B26" s="20"/>
      <c r="C26" s="137" t="s">
        <v>58</v>
      </c>
      <c r="D26" t="s">
        <v>786</v>
      </c>
      <c r="E26" t="s">
        <v>787</v>
      </c>
      <c r="F26" t="s">
        <v>788</v>
      </c>
      <c r="G26" t="s">
        <v>789</v>
      </c>
      <c r="H26" t="s">
        <v>790</v>
      </c>
      <c r="I26" t="s">
        <v>791</v>
      </c>
      <c r="J26" t="s">
        <v>792</v>
      </c>
      <c r="K26" t="s">
        <v>793</v>
      </c>
      <c r="L26" t="s">
        <v>794</v>
      </c>
      <c r="M26" t="s">
        <v>795</v>
      </c>
      <c r="N26" t="s">
        <v>796</v>
      </c>
      <c r="O26" t="s">
        <v>795</v>
      </c>
      <c r="P26" t="s">
        <v>795</v>
      </c>
      <c r="Q26" t="s">
        <v>797</v>
      </c>
    </row>
    <row r="27" spans="1:17">
      <c r="A27" s="258"/>
      <c r="B27" s="20"/>
      <c r="C27" s="138" t="s">
        <v>63</v>
      </c>
      <c r="D27" t="s">
        <v>798</v>
      </c>
      <c r="E27" t="s">
        <v>799</v>
      </c>
      <c r="F27" t="s">
        <v>800</v>
      </c>
      <c r="G27" t="s">
        <v>801</v>
      </c>
      <c r="H27" t="s">
        <v>802</v>
      </c>
      <c r="I27" t="s">
        <v>803</v>
      </c>
      <c r="J27" t="s">
        <v>804</v>
      </c>
      <c r="K27" t="s">
        <v>805</v>
      </c>
      <c r="L27" t="s">
        <v>802</v>
      </c>
      <c r="M27" t="s">
        <v>806</v>
      </c>
      <c r="N27" t="s">
        <v>803</v>
      </c>
      <c r="O27" t="s">
        <v>803</v>
      </c>
      <c r="P27" t="s">
        <v>807</v>
      </c>
      <c r="Q27" t="s">
        <v>808</v>
      </c>
    </row>
    <row r="28" spans="1:17">
      <c r="A28" s="258"/>
      <c r="B28" s="20"/>
      <c r="C28" s="138" t="s">
        <v>69</v>
      </c>
      <c r="D28" t="s">
        <v>809</v>
      </c>
      <c r="E28" t="s">
        <v>810</v>
      </c>
      <c r="F28" t="s">
        <v>811</v>
      </c>
      <c r="G28" t="s">
        <v>812</v>
      </c>
      <c r="H28" t="s">
        <v>813</v>
      </c>
      <c r="I28" t="s">
        <v>814</v>
      </c>
      <c r="J28" t="s">
        <v>815</v>
      </c>
      <c r="K28" t="s">
        <v>816</v>
      </c>
      <c r="L28" t="s">
        <v>817</v>
      </c>
      <c r="M28" t="s">
        <v>818</v>
      </c>
      <c r="N28" t="s">
        <v>818</v>
      </c>
      <c r="O28" t="s">
        <v>819</v>
      </c>
      <c r="P28" t="s">
        <v>818</v>
      </c>
      <c r="Q28" t="s">
        <v>810</v>
      </c>
    </row>
    <row r="29" spans="1:17">
      <c r="A29" s="258"/>
      <c r="B29" s="20"/>
      <c r="C29" s="138" t="s">
        <v>75</v>
      </c>
      <c r="D29" t="s">
        <v>820</v>
      </c>
      <c r="E29" t="s">
        <v>821</v>
      </c>
      <c r="F29" t="s">
        <v>822</v>
      </c>
      <c r="G29" t="s">
        <v>823</v>
      </c>
      <c r="H29" t="s">
        <v>824</v>
      </c>
      <c r="I29" t="s">
        <v>820</v>
      </c>
      <c r="J29" t="s">
        <v>825</v>
      </c>
      <c r="K29" t="s">
        <v>820</v>
      </c>
      <c r="L29" t="s">
        <v>820</v>
      </c>
      <c r="M29" t="s">
        <v>822</v>
      </c>
      <c r="N29" t="s">
        <v>822</v>
      </c>
      <c r="O29" t="s">
        <v>822</v>
      </c>
      <c r="P29" t="s">
        <v>822</v>
      </c>
      <c r="Q29" t="s">
        <v>826</v>
      </c>
    </row>
    <row r="30" spans="1:17">
      <c r="A30" s="258"/>
      <c r="B30" s="20"/>
      <c r="C30" s="138" t="s">
        <v>80</v>
      </c>
      <c r="D30" t="s">
        <v>827</v>
      </c>
      <c r="E30" t="s">
        <v>828</v>
      </c>
      <c r="F30" t="s">
        <v>829</v>
      </c>
      <c r="G30" t="s">
        <v>830</v>
      </c>
      <c r="H30" t="s">
        <v>831</v>
      </c>
      <c r="I30" t="s">
        <v>832</v>
      </c>
      <c r="J30" t="s">
        <v>833</v>
      </c>
      <c r="K30" t="s">
        <v>827</v>
      </c>
      <c r="L30" t="s">
        <v>834</v>
      </c>
      <c r="M30" t="s">
        <v>829</v>
      </c>
      <c r="N30" t="s">
        <v>835</v>
      </c>
      <c r="O30" t="s">
        <v>829</v>
      </c>
      <c r="P30" t="s">
        <v>829</v>
      </c>
      <c r="Q30" t="s">
        <v>828</v>
      </c>
    </row>
    <row r="31" spans="1:17">
      <c r="A31" s="258"/>
      <c r="B31" s="20"/>
      <c r="C31" s="138" t="s">
        <v>86</v>
      </c>
      <c r="D31" t="s">
        <v>836</v>
      </c>
      <c r="E31" t="s">
        <v>837</v>
      </c>
      <c r="F31" t="s">
        <v>838</v>
      </c>
      <c r="G31" t="s">
        <v>839</v>
      </c>
      <c r="H31" t="s">
        <v>840</v>
      </c>
      <c r="I31" t="s">
        <v>841</v>
      </c>
      <c r="J31" t="s">
        <v>842</v>
      </c>
      <c r="K31" t="s">
        <v>843</v>
      </c>
      <c r="L31" t="s">
        <v>844</v>
      </c>
      <c r="M31" t="s">
        <v>845</v>
      </c>
      <c r="N31" t="s">
        <v>846</v>
      </c>
      <c r="O31" t="s">
        <v>845</v>
      </c>
      <c r="P31" t="s">
        <v>845</v>
      </c>
      <c r="Q31" t="s">
        <v>847</v>
      </c>
    </row>
    <row r="32" spans="1:17">
      <c r="A32" s="258"/>
      <c r="B32" s="20"/>
      <c r="C32" s="138" t="s">
        <v>92</v>
      </c>
      <c r="D32" t="s">
        <v>848</v>
      </c>
      <c r="E32" t="s">
        <v>849</v>
      </c>
      <c r="F32" t="s">
        <v>850</v>
      </c>
      <c r="G32" t="s">
        <v>851</v>
      </c>
      <c r="H32" t="s">
        <v>852</v>
      </c>
      <c r="I32" t="s">
        <v>853</v>
      </c>
      <c r="J32" t="s">
        <v>854</v>
      </c>
      <c r="K32" t="s">
        <v>855</v>
      </c>
      <c r="L32" t="s">
        <v>856</v>
      </c>
      <c r="M32" t="s">
        <v>857</v>
      </c>
      <c r="N32" t="s">
        <v>857</v>
      </c>
      <c r="O32" t="s">
        <v>858</v>
      </c>
      <c r="P32" t="s">
        <v>857</v>
      </c>
      <c r="Q32" t="s">
        <v>859</v>
      </c>
    </row>
    <row r="33" spans="1:17">
      <c r="A33" s="258"/>
      <c r="B33" s="20"/>
      <c r="C33" s="138" t="s">
        <v>98</v>
      </c>
      <c r="D33" t="s">
        <v>860</v>
      </c>
      <c r="E33" t="s">
        <v>861</v>
      </c>
      <c r="F33" t="s">
        <v>862</v>
      </c>
      <c r="G33" t="s">
        <v>863</v>
      </c>
      <c r="H33" t="s">
        <v>861</v>
      </c>
      <c r="I33" t="s">
        <v>860</v>
      </c>
      <c r="J33" t="s">
        <v>861</v>
      </c>
      <c r="K33" t="s">
        <v>862</v>
      </c>
      <c r="L33" t="s">
        <v>861</v>
      </c>
      <c r="M33" t="s">
        <v>861</v>
      </c>
      <c r="N33" t="s">
        <v>861</v>
      </c>
      <c r="O33" t="s">
        <v>861</v>
      </c>
      <c r="P33" t="s">
        <v>861</v>
      </c>
      <c r="Q33" t="s">
        <v>860</v>
      </c>
    </row>
    <row r="34" spans="1:17">
      <c r="A34" s="258"/>
      <c r="B34" s="20"/>
      <c r="C34" s="138" t="s">
        <v>103</v>
      </c>
      <c r="D34" t="s">
        <v>864</v>
      </c>
      <c r="E34" t="s">
        <v>865</v>
      </c>
      <c r="F34" t="s">
        <v>866</v>
      </c>
      <c r="G34" t="s">
        <v>867</v>
      </c>
      <c r="H34" t="s">
        <v>868</v>
      </c>
      <c r="I34" t="s">
        <v>869</v>
      </c>
      <c r="J34" t="s">
        <v>870</v>
      </c>
      <c r="K34" t="s">
        <v>871</v>
      </c>
      <c r="L34" t="s">
        <v>872</v>
      </c>
      <c r="M34" t="s">
        <v>872</v>
      </c>
      <c r="N34" t="s">
        <v>872</v>
      </c>
      <c r="O34" t="s">
        <v>872</v>
      </c>
      <c r="P34" t="s">
        <v>872</v>
      </c>
      <c r="Q34" t="s">
        <v>873</v>
      </c>
    </row>
    <row r="35" spans="1:17">
      <c r="A35" s="258"/>
      <c r="B35" s="20"/>
      <c r="C35" s="138" t="s">
        <v>108</v>
      </c>
      <c r="D35" t="s">
        <v>874</v>
      </c>
      <c r="E35" t="s">
        <v>875</v>
      </c>
      <c r="F35" t="s">
        <v>876</v>
      </c>
      <c r="G35" t="s">
        <v>877</v>
      </c>
      <c r="H35" t="s">
        <v>878</v>
      </c>
      <c r="I35" t="s">
        <v>879</v>
      </c>
      <c r="J35" t="s">
        <v>880</v>
      </c>
      <c r="K35" t="s">
        <v>876</v>
      </c>
      <c r="L35" t="s">
        <v>875</v>
      </c>
      <c r="M35" t="s">
        <v>875</v>
      </c>
      <c r="N35" t="s">
        <v>875</v>
      </c>
      <c r="O35" t="s">
        <v>875</v>
      </c>
      <c r="P35" t="s">
        <v>875</v>
      </c>
      <c r="Q35" t="s">
        <v>874</v>
      </c>
    </row>
    <row r="36" spans="1:17">
      <c r="A36" s="258"/>
      <c r="B36" s="20"/>
      <c r="C36" s="138" t="s">
        <v>113</v>
      </c>
      <c r="D36" t="s">
        <v>881</v>
      </c>
      <c r="E36" t="s">
        <v>882</v>
      </c>
      <c r="F36" t="s">
        <v>883</v>
      </c>
      <c r="G36" t="s">
        <v>884</v>
      </c>
      <c r="H36" t="s">
        <v>885</v>
      </c>
      <c r="I36" t="s">
        <v>886</v>
      </c>
      <c r="J36" t="s">
        <v>887</v>
      </c>
      <c r="K36" t="s">
        <v>888</v>
      </c>
      <c r="L36" t="s">
        <v>881</v>
      </c>
      <c r="M36" t="s">
        <v>889</v>
      </c>
      <c r="N36" t="s">
        <v>889</v>
      </c>
      <c r="O36" t="s">
        <v>881</v>
      </c>
      <c r="P36" t="s">
        <v>889</v>
      </c>
      <c r="Q36" t="s">
        <v>890</v>
      </c>
    </row>
    <row r="37" spans="1:17">
      <c r="A37" s="258"/>
      <c r="B37" s="20"/>
      <c r="C37" s="138" t="s">
        <v>119</v>
      </c>
      <c r="D37" t="s">
        <v>891</v>
      </c>
      <c r="E37" t="s">
        <v>892</v>
      </c>
      <c r="F37" t="s">
        <v>893</v>
      </c>
      <c r="G37" t="s">
        <v>894</v>
      </c>
      <c r="H37" t="s">
        <v>895</v>
      </c>
      <c r="I37" t="s">
        <v>896</v>
      </c>
      <c r="J37" t="s">
        <v>897</v>
      </c>
      <c r="K37" t="s">
        <v>898</v>
      </c>
      <c r="L37" t="s">
        <v>892</v>
      </c>
      <c r="M37" t="s">
        <v>892</v>
      </c>
      <c r="N37" t="s">
        <v>892</v>
      </c>
      <c r="O37" t="s">
        <v>892</v>
      </c>
      <c r="P37" t="s">
        <v>892</v>
      </c>
      <c r="Q37" t="s">
        <v>899</v>
      </c>
    </row>
    <row r="38" spans="1:17">
      <c r="A38" s="258"/>
      <c r="B38" s="20"/>
      <c r="C38" s="138" t="s">
        <v>125</v>
      </c>
      <c r="D38" t="s">
        <v>900</v>
      </c>
      <c r="E38" t="s">
        <v>901</v>
      </c>
      <c r="F38" t="s">
        <v>902</v>
      </c>
      <c r="G38" t="s">
        <v>903</v>
      </c>
      <c r="H38" t="s">
        <v>904</v>
      </c>
      <c r="I38" t="s">
        <v>905</v>
      </c>
      <c r="J38" t="s">
        <v>906</v>
      </c>
      <c r="K38" t="s">
        <v>907</v>
      </c>
      <c r="L38" t="s">
        <v>901</v>
      </c>
      <c r="M38" t="s">
        <v>908</v>
      </c>
      <c r="N38" t="s">
        <v>908</v>
      </c>
      <c r="O38" t="s">
        <v>901</v>
      </c>
      <c r="P38" t="s">
        <v>908</v>
      </c>
      <c r="Q38" t="s">
        <v>909</v>
      </c>
    </row>
    <row r="39" spans="1:17">
      <c r="A39" s="258"/>
      <c r="B39" s="20"/>
      <c r="C39" s="138" t="s">
        <v>131</v>
      </c>
      <c r="D39" t="s">
        <v>910</v>
      </c>
      <c r="E39" t="s">
        <v>911</v>
      </c>
      <c r="F39" t="s">
        <v>912</v>
      </c>
      <c r="G39" t="s">
        <v>913</v>
      </c>
      <c r="H39" t="s">
        <v>914</v>
      </c>
      <c r="I39" t="s">
        <v>915</v>
      </c>
      <c r="J39" t="s">
        <v>916</v>
      </c>
      <c r="K39" t="s">
        <v>917</v>
      </c>
      <c r="L39" t="s">
        <v>918</v>
      </c>
      <c r="M39" t="s">
        <v>919</v>
      </c>
      <c r="N39" t="s">
        <v>919</v>
      </c>
      <c r="O39" t="s">
        <v>911</v>
      </c>
      <c r="P39" t="s">
        <v>911</v>
      </c>
      <c r="Q39" t="s">
        <v>920</v>
      </c>
    </row>
  </sheetData>
  <mergeCells count="5">
    <mergeCell ref="A17:A22"/>
    <mergeCell ref="A23:A39"/>
    <mergeCell ref="A2:A15"/>
    <mergeCell ref="D1:F1"/>
    <mergeCell ref="D2:F15"/>
  </mergeCells>
  <pageMargins left="0.7" right="0.7" top="0.75" bottom="0.75" header="0.3" footer="0.3"/>
  <pageSetup paperSize="9"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343C8-1198-8842-ADC1-F04386AD1790}">
  <dimension ref="A1:C22"/>
  <sheetViews>
    <sheetView workbookViewId="0">
      <selection activeCell="B27" sqref="B27"/>
    </sheetView>
  </sheetViews>
  <sheetFormatPr baseColWidth="10" defaultRowHeight="16"/>
  <cols>
    <col min="1" max="3" width="60.83203125" customWidth="1"/>
  </cols>
  <sheetData>
    <row r="1" spans="1:3" ht="30" customHeight="1" thickBot="1">
      <c r="A1" s="292" t="s">
        <v>1351</v>
      </c>
      <c r="B1" s="292"/>
      <c r="C1" s="292"/>
    </row>
    <row r="2" spans="1:3" ht="30" customHeight="1" thickBot="1">
      <c r="A2" s="246" t="s">
        <v>12</v>
      </c>
      <c r="B2" s="246" t="s">
        <v>1328</v>
      </c>
      <c r="C2" s="246" t="s">
        <v>1329</v>
      </c>
    </row>
    <row r="3" spans="1:3" ht="30" customHeight="1">
      <c r="A3" s="293" t="s">
        <v>13</v>
      </c>
      <c r="B3" s="293"/>
      <c r="C3" s="293"/>
    </row>
    <row r="4" spans="1:3" ht="30" customHeight="1">
      <c r="A4" s="247" t="s">
        <v>1330</v>
      </c>
      <c r="B4" s="248" t="s">
        <v>1331</v>
      </c>
      <c r="C4" s="248" t="s">
        <v>1332</v>
      </c>
    </row>
    <row r="5" spans="1:3" ht="30" customHeight="1">
      <c r="A5" s="247" t="s">
        <v>1333</v>
      </c>
      <c r="B5" s="248" t="s">
        <v>1334</v>
      </c>
      <c r="C5" s="248" t="s">
        <v>1335</v>
      </c>
    </row>
    <row r="6" spans="1:3" ht="30" customHeight="1">
      <c r="A6" s="247" t="s">
        <v>1336</v>
      </c>
      <c r="B6" s="248" t="s">
        <v>1334</v>
      </c>
      <c r="C6" s="248" t="s">
        <v>1337</v>
      </c>
    </row>
    <row r="7" spans="1:3" ht="30" customHeight="1">
      <c r="A7" s="247" t="s">
        <v>1353</v>
      </c>
      <c r="B7" s="248" t="s">
        <v>1334</v>
      </c>
      <c r="C7" s="248" t="s">
        <v>1338</v>
      </c>
    </row>
    <row r="8" spans="1:3" ht="30" customHeight="1">
      <c r="A8" s="294" t="s">
        <v>1352</v>
      </c>
      <c r="B8" s="295" t="s">
        <v>1334</v>
      </c>
      <c r="C8" s="248" t="s">
        <v>1339</v>
      </c>
    </row>
    <row r="9" spans="1:3" ht="30" customHeight="1">
      <c r="A9" s="294"/>
      <c r="B9" s="295"/>
      <c r="C9" s="248" t="s">
        <v>1340</v>
      </c>
    </row>
    <row r="10" spans="1:3" ht="30" customHeight="1">
      <c r="A10" s="291" t="s">
        <v>17</v>
      </c>
      <c r="B10" s="291"/>
      <c r="C10" s="291"/>
    </row>
    <row r="11" spans="1:3" ht="30" customHeight="1">
      <c r="A11" s="247" t="s">
        <v>1354</v>
      </c>
      <c r="B11" s="248" t="s">
        <v>1331</v>
      </c>
      <c r="C11" s="248" t="s">
        <v>1335</v>
      </c>
    </row>
    <row r="12" spans="1:3" ht="30" customHeight="1">
      <c r="A12" s="247" t="s">
        <v>1355</v>
      </c>
      <c r="B12" s="248" t="s">
        <v>1341</v>
      </c>
      <c r="C12" s="248" t="s">
        <v>1335</v>
      </c>
    </row>
    <row r="13" spans="1:3" ht="30" customHeight="1">
      <c r="A13" s="247" t="s">
        <v>1356</v>
      </c>
      <c r="B13" s="248" t="s">
        <v>1342</v>
      </c>
      <c r="C13" s="248" t="s">
        <v>1335</v>
      </c>
    </row>
    <row r="14" spans="1:3" ht="30" customHeight="1">
      <c r="A14" s="247" t="s">
        <v>1357</v>
      </c>
      <c r="B14" s="248" t="s">
        <v>1343</v>
      </c>
      <c r="C14" s="248" t="s">
        <v>1344</v>
      </c>
    </row>
    <row r="15" spans="1:3" ht="30" customHeight="1">
      <c r="A15" s="247" t="s">
        <v>1358</v>
      </c>
      <c r="B15" s="248" t="s">
        <v>1343</v>
      </c>
      <c r="C15" s="248" t="s">
        <v>1345</v>
      </c>
    </row>
    <row r="16" spans="1:3" ht="30" customHeight="1">
      <c r="A16" s="294" t="s">
        <v>1359</v>
      </c>
      <c r="B16" s="295" t="s">
        <v>1343</v>
      </c>
      <c r="C16" s="248" t="s">
        <v>1344</v>
      </c>
    </row>
    <row r="17" spans="1:3" ht="30" customHeight="1">
      <c r="A17" s="294"/>
      <c r="B17" s="295"/>
      <c r="C17" s="248" t="s">
        <v>1346</v>
      </c>
    </row>
    <row r="18" spans="1:3" ht="30" customHeight="1">
      <c r="A18" s="291" t="s">
        <v>18</v>
      </c>
      <c r="B18" s="291"/>
      <c r="C18" s="291"/>
    </row>
    <row r="19" spans="1:3" ht="30" customHeight="1">
      <c r="A19" s="247" t="s">
        <v>1360</v>
      </c>
      <c r="B19" s="248" t="s">
        <v>1347</v>
      </c>
      <c r="C19" s="248" t="s">
        <v>1335</v>
      </c>
    </row>
    <row r="20" spans="1:3" ht="30" customHeight="1">
      <c r="A20" s="247" t="s">
        <v>1361</v>
      </c>
      <c r="B20" s="248" t="s">
        <v>1348</v>
      </c>
      <c r="C20" s="248" t="s">
        <v>1335</v>
      </c>
    </row>
    <row r="21" spans="1:3" ht="30" customHeight="1" thickBot="1">
      <c r="A21" s="249" t="s">
        <v>1362</v>
      </c>
      <c r="B21" s="250" t="s">
        <v>1348</v>
      </c>
      <c r="C21" s="250" t="s">
        <v>1349</v>
      </c>
    </row>
    <row r="22" spans="1:3" ht="30" customHeight="1">
      <c r="A22" s="251" t="s">
        <v>1350</v>
      </c>
    </row>
  </sheetData>
  <mergeCells count="8">
    <mergeCell ref="A18:C18"/>
    <mergeCell ref="A1:C1"/>
    <mergeCell ref="A3:C3"/>
    <mergeCell ref="A8:A9"/>
    <mergeCell ref="B8:B9"/>
    <mergeCell ref="A10:C10"/>
    <mergeCell ref="A16:A17"/>
    <mergeCell ref="B16:B17"/>
  </mergeCell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1AED6-1337-DB45-BD33-E44154014384}">
  <dimension ref="A1:U67"/>
  <sheetViews>
    <sheetView zoomScaleNormal="100" workbookViewId="0">
      <pane xSplit="3" ySplit="1" topLeftCell="D2" activePane="bottomRight" state="frozen"/>
      <selection activeCell="B27" sqref="B27"/>
      <selection pane="topRight" activeCell="B27" sqref="B27"/>
      <selection pane="bottomLeft" activeCell="B27" sqref="B27"/>
      <selection pane="bottomRight" activeCell="B27" sqref="B27"/>
    </sheetView>
  </sheetViews>
  <sheetFormatPr baseColWidth="10" defaultRowHeight="16"/>
  <cols>
    <col min="1" max="1" width="19.33203125" style="10" customWidth="1"/>
    <col min="2" max="2" width="15.83203125" customWidth="1"/>
    <col min="3" max="3" width="58.83203125" bestFit="1" customWidth="1"/>
    <col min="4" max="4" width="15.1640625" customWidth="1"/>
    <col min="5" max="5" width="19" customWidth="1"/>
    <col min="7" max="7" width="15.1640625" customWidth="1"/>
    <col min="8" max="8" width="17.1640625" customWidth="1"/>
    <col min="9" max="9" width="6.5" customWidth="1"/>
    <col min="10" max="10" width="17.1640625" customWidth="1"/>
    <col min="11" max="11" width="13.83203125" customWidth="1"/>
    <col min="12" max="12" width="10.5" customWidth="1"/>
    <col min="13" max="13" width="16.33203125" customWidth="1"/>
    <col min="14" max="14" width="13.83203125" customWidth="1"/>
    <col min="16" max="16" width="15.1640625" customWidth="1"/>
    <col min="17" max="17" width="14.83203125" customWidth="1"/>
    <col min="18" max="18" width="12" customWidth="1"/>
    <col min="19" max="19" width="16.1640625" customWidth="1"/>
    <col min="20" max="20" width="15.6640625" customWidth="1"/>
    <col min="21" max="21" width="11.83203125" customWidth="1"/>
  </cols>
  <sheetData>
    <row r="1" spans="1:21" s="6" customFormat="1" ht="35" customHeight="1">
      <c r="A1" s="11"/>
      <c r="B1" s="9"/>
      <c r="C1" s="12"/>
      <c r="D1" s="297" t="s">
        <v>28</v>
      </c>
      <c r="E1" s="297"/>
      <c r="F1" s="297"/>
      <c r="G1" s="298" t="s">
        <v>29</v>
      </c>
      <c r="H1" s="298"/>
      <c r="I1" s="298"/>
      <c r="J1" s="299" t="s">
        <v>30</v>
      </c>
      <c r="K1" s="299"/>
      <c r="L1" s="299"/>
      <c r="M1" s="300" t="s">
        <v>1365</v>
      </c>
      <c r="N1" s="300"/>
      <c r="O1" s="300"/>
      <c r="P1" s="301" t="s">
        <v>1366</v>
      </c>
      <c r="Q1" s="301"/>
      <c r="R1" s="301"/>
      <c r="S1" s="296" t="s">
        <v>1367</v>
      </c>
      <c r="T1" s="296"/>
      <c r="U1" s="296"/>
    </row>
    <row r="2" spans="1:21">
      <c r="A2" s="13"/>
      <c r="B2" s="8" t="s">
        <v>32</v>
      </c>
      <c r="C2" s="8" t="s">
        <v>33</v>
      </c>
      <c r="D2" s="254">
        <v>0.31387999999999999</v>
      </c>
      <c r="E2" s="253"/>
      <c r="F2" s="253"/>
      <c r="G2" s="254">
        <v>0.31</v>
      </c>
      <c r="H2" s="253"/>
      <c r="I2" s="253"/>
      <c r="J2" s="252">
        <v>0.55989999999999995</v>
      </c>
      <c r="K2" s="252"/>
      <c r="L2" s="252"/>
      <c r="M2" s="252">
        <v>0.56020000000000003</v>
      </c>
      <c r="N2" s="252"/>
      <c r="O2" s="252"/>
      <c r="P2" s="252">
        <v>0.56040000000000001</v>
      </c>
      <c r="Q2" s="252"/>
      <c r="R2" s="252"/>
      <c r="S2" s="252">
        <v>0.56000000000000005</v>
      </c>
      <c r="T2" s="252"/>
      <c r="U2" s="252"/>
    </row>
    <row r="3" spans="1:21">
      <c r="A3" s="13"/>
      <c r="B3" s="8" t="s">
        <v>32</v>
      </c>
      <c r="C3" s="8" t="s">
        <v>37</v>
      </c>
      <c r="D3" s="254">
        <v>-0.41</v>
      </c>
      <c r="E3" s="253"/>
      <c r="F3" s="253"/>
      <c r="G3" s="254">
        <v>-0.41</v>
      </c>
      <c r="H3" s="253"/>
      <c r="I3" s="253"/>
      <c r="J3" s="252">
        <v>-0.31</v>
      </c>
      <c r="K3" s="252"/>
      <c r="L3" s="252"/>
      <c r="M3" s="252">
        <v>-0.41</v>
      </c>
      <c r="N3" s="252"/>
      <c r="O3" s="252"/>
      <c r="P3" s="252">
        <v>-0.41</v>
      </c>
      <c r="Q3" s="252"/>
      <c r="R3" s="252"/>
      <c r="S3" s="252">
        <v>-0.32</v>
      </c>
      <c r="T3" s="252"/>
      <c r="U3" s="252"/>
    </row>
    <row r="4" spans="1:21">
      <c r="A4" s="13"/>
      <c r="B4" s="8" t="s">
        <v>32</v>
      </c>
      <c r="C4" s="8" t="s">
        <v>982</v>
      </c>
      <c r="D4" s="254">
        <v>-0.28000000000000003</v>
      </c>
      <c r="E4" s="253"/>
      <c r="F4" s="253"/>
      <c r="G4" s="254">
        <v>-0.28000000000000003</v>
      </c>
      <c r="H4" s="253"/>
      <c r="I4" s="253"/>
      <c r="J4" s="252">
        <v>-0.26</v>
      </c>
      <c r="K4" s="252"/>
      <c r="L4" s="252"/>
      <c r="M4" s="252">
        <v>-0.28000000000000003</v>
      </c>
      <c r="N4" s="252"/>
      <c r="O4" s="252"/>
      <c r="P4" s="252">
        <v>-0.28000000000000003</v>
      </c>
      <c r="Q4" s="252"/>
      <c r="R4" s="252"/>
      <c r="S4" s="252">
        <v>-0.26</v>
      </c>
      <c r="T4" s="252"/>
      <c r="U4" s="252"/>
    </row>
    <row r="5" spans="1:21">
      <c r="A5" s="13"/>
      <c r="B5" s="8" t="s">
        <v>32</v>
      </c>
      <c r="C5" s="8" t="s">
        <v>38</v>
      </c>
      <c r="D5" s="252" t="s">
        <v>27</v>
      </c>
      <c r="E5" s="253"/>
      <c r="F5" s="253"/>
      <c r="G5" s="252" t="s">
        <v>27</v>
      </c>
      <c r="H5" s="253"/>
      <c r="I5" s="253"/>
      <c r="J5" s="252">
        <v>-0.17</v>
      </c>
      <c r="K5" s="252"/>
      <c r="L5" s="252"/>
      <c r="M5" t="s">
        <v>27</v>
      </c>
      <c r="N5" s="252"/>
      <c r="O5" s="252"/>
      <c r="P5" s="252" t="s">
        <v>27</v>
      </c>
      <c r="Q5" s="252"/>
      <c r="R5" s="252"/>
      <c r="S5" s="252" t="s">
        <v>27</v>
      </c>
      <c r="T5" s="252"/>
      <c r="U5" s="252"/>
    </row>
    <row r="6" spans="1:21">
      <c r="A6" s="13"/>
      <c r="B6" s="8" t="s">
        <v>32</v>
      </c>
      <c r="C6" s="8" t="s">
        <v>1368</v>
      </c>
      <c r="D6" s="252" t="s">
        <v>27</v>
      </c>
      <c r="E6" s="253"/>
      <c r="F6" s="253"/>
      <c r="G6" s="252" t="s">
        <v>27</v>
      </c>
      <c r="H6" s="253"/>
      <c r="I6" s="253"/>
      <c r="J6" s="252" t="s">
        <v>27</v>
      </c>
      <c r="K6" s="252"/>
      <c r="L6" s="252"/>
      <c r="M6" t="s">
        <v>27</v>
      </c>
      <c r="N6" s="252"/>
      <c r="O6" s="252"/>
      <c r="P6" s="252" t="s">
        <v>27</v>
      </c>
      <c r="Q6" s="252"/>
      <c r="R6" s="252"/>
      <c r="S6" s="252">
        <v>-0.24</v>
      </c>
      <c r="T6" s="252"/>
      <c r="U6" s="252"/>
    </row>
    <row r="7" spans="1:21">
      <c r="A7" s="13"/>
      <c r="B7" s="8" t="s">
        <v>32</v>
      </c>
      <c r="C7" s="8" t="s">
        <v>1369</v>
      </c>
      <c r="D7" s="252" t="s">
        <v>27</v>
      </c>
      <c r="E7" s="253"/>
      <c r="F7" s="253"/>
      <c r="G7" s="252" t="s">
        <v>27</v>
      </c>
      <c r="H7" s="253"/>
      <c r="I7" s="253"/>
      <c r="J7" s="252" t="s">
        <v>27</v>
      </c>
      <c r="K7" s="252"/>
      <c r="L7" s="252"/>
      <c r="M7" t="s">
        <v>27</v>
      </c>
      <c r="N7" s="252"/>
      <c r="O7" s="252"/>
      <c r="P7" s="252" t="s">
        <v>27</v>
      </c>
      <c r="Q7" s="252"/>
      <c r="R7" s="252"/>
      <c r="S7" s="252">
        <v>0.28999999999999998</v>
      </c>
      <c r="T7" s="252"/>
      <c r="U7" s="252"/>
    </row>
    <row r="8" spans="1:21">
      <c r="A8" s="13"/>
      <c r="B8" s="8" t="s">
        <v>32</v>
      </c>
      <c r="C8" s="8" t="s">
        <v>983</v>
      </c>
      <c r="D8" s="254">
        <v>0.51</v>
      </c>
      <c r="E8" s="253"/>
      <c r="F8" s="253"/>
      <c r="G8" s="254">
        <v>0.51</v>
      </c>
      <c r="H8" s="253"/>
      <c r="I8" s="253"/>
      <c r="J8" s="252">
        <v>0.54</v>
      </c>
      <c r="K8" s="252"/>
      <c r="L8" s="252"/>
      <c r="M8" s="252">
        <v>0.51</v>
      </c>
      <c r="N8" s="252"/>
      <c r="O8" s="252"/>
      <c r="P8" s="252">
        <v>0.51</v>
      </c>
      <c r="Q8" s="252"/>
      <c r="R8" s="252"/>
      <c r="S8" s="252">
        <v>0.36</v>
      </c>
      <c r="T8" s="252"/>
      <c r="U8" s="252"/>
    </row>
    <row r="9" spans="1:21">
      <c r="A9" s="13"/>
      <c r="B9" s="8" t="s">
        <v>32</v>
      </c>
      <c r="C9" s="8" t="s">
        <v>40</v>
      </c>
      <c r="D9" s="252" t="s">
        <v>27</v>
      </c>
      <c r="E9" s="253"/>
      <c r="F9" s="253"/>
      <c r="G9" s="252" t="s">
        <v>27</v>
      </c>
      <c r="H9" s="253"/>
      <c r="I9" s="253"/>
      <c r="J9" s="252">
        <v>-0.32</v>
      </c>
      <c r="K9" s="252"/>
      <c r="L9" s="252"/>
      <c r="M9" s="252" t="s">
        <v>27</v>
      </c>
      <c r="N9" s="252"/>
      <c r="O9" s="252"/>
      <c r="P9" s="252" t="s">
        <v>27</v>
      </c>
      <c r="Q9" s="252"/>
      <c r="R9" s="252"/>
      <c r="S9" s="252" t="s">
        <v>27</v>
      </c>
      <c r="T9" s="252"/>
      <c r="U9" s="252"/>
    </row>
    <row r="10" spans="1:21">
      <c r="A10" s="13"/>
      <c r="B10" s="8" t="s">
        <v>32</v>
      </c>
      <c r="C10" s="8" t="s">
        <v>1370</v>
      </c>
      <c r="D10" s="252" t="s">
        <v>27</v>
      </c>
      <c r="E10" s="253"/>
      <c r="F10" s="253"/>
      <c r="G10" s="252" t="s">
        <v>27</v>
      </c>
      <c r="H10" s="253"/>
      <c r="I10" s="253"/>
      <c r="J10" s="252" t="s">
        <v>27</v>
      </c>
      <c r="K10" s="252"/>
      <c r="L10" s="252"/>
      <c r="M10" s="252" t="s">
        <v>27</v>
      </c>
      <c r="N10" s="252"/>
      <c r="O10" s="252"/>
      <c r="P10" s="252" t="s">
        <v>27</v>
      </c>
      <c r="Q10" s="252"/>
      <c r="R10" s="252"/>
      <c r="S10" s="252">
        <v>-0.05</v>
      </c>
      <c r="T10" s="252"/>
      <c r="U10" s="252"/>
    </row>
    <row r="11" spans="1:21">
      <c r="A11" s="13"/>
      <c r="B11" s="8" t="s">
        <v>32</v>
      </c>
      <c r="C11" s="8" t="s">
        <v>1371</v>
      </c>
      <c r="D11" s="252" t="s">
        <v>27</v>
      </c>
      <c r="E11" s="253"/>
      <c r="F11" s="253"/>
      <c r="G11" s="252" t="s">
        <v>27</v>
      </c>
      <c r="H11" s="253"/>
      <c r="I11" s="253"/>
      <c r="J11" s="252"/>
      <c r="K11" s="252"/>
      <c r="L11" s="252"/>
      <c r="M11" s="252" t="s">
        <v>27</v>
      </c>
      <c r="N11" s="252"/>
      <c r="O11" s="252"/>
      <c r="P11" s="252" t="s">
        <v>27</v>
      </c>
      <c r="Q11" s="252"/>
      <c r="R11" s="252"/>
      <c r="S11" s="252">
        <v>-0.26</v>
      </c>
      <c r="T11" s="252"/>
      <c r="U11" s="252"/>
    </row>
    <row r="12" spans="1:21">
      <c r="A12" s="13"/>
      <c r="B12" s="8" t="s">
        <v>32</v>
      </c>
      <c r="C12" s="8" t="s">
        <v>984</v>
      </c>
      <c r="D12" s="252" t="s">
        <v>27</v>
      </c>
      <c r="E12" s="253"/>
      <c r="F12" s="253"/>
      <c r="G12" s="252" t="s">
        <v>27</v>
      </c>
      <c r="H12" s="253"/>
      <c r="I12" s="253"/>
      <c r="J12" s="252">
        <v>-7.0000000000000007E-2</v>
      </c>
      <c r="K12" s="252"/>
      <c r="L12" s="252"/>
      <c r="M12" s="252" t="s">
        <v>27</v>
      </c>
      <c r="N12" s="252"/>
      <c r="O12" s="252"/>
      <c r="P12" s="252" t="s">
        <v>27</v>
      </c>
      <c r="Q12" s="252"/>
      <c r="R12" s="252"/>
      <c r="S12" s="252" t="s">
        <v>27</v>
      </c>
      <c r="T12" s="252"/>
      <c r="U12" s="252"/>
    </row>
    <row r="13" spans="1:21">
      <c r="A13" s="13"/>
      <c r="B13" s="8" t="s">
        <v>32</v>
      </c>
      <c r="C13" s="8" t="s">
        <v>1372</v>
      </c>
      <c r="D13" s="252" t="s">
        <v>27</v>
      </c>
      <c r="E13" s="253"/>
      <c r="F13" s="253"/>
      <c r="G13" s="252" t="s">
        <v>27</v>
      </c>
      <c r="H13" s="253"/>
      <c r="I13" s="253"/>
      <c r="J13" s="252" t="s">
        <v>27</v>
      </c>
      <c r="K13" s="252"/>
      <c r="L13" s="252"/>
      <c r="M13" s="252" t="s">
        <v>27</v>
      </c>
      <c r="N13" s="252"/>
      <c r="O13" s="252"/>
      <c r="P13" s="252" t="s">
        <v>27</v>
      </c>
      <c r="Q13" s="252"/>
      <c r="R13" s="252"/>
      <c r="S13" s="252">
        <v>0.06</v>
      </c>
      <c r="T13" s="252"/>
      <c r="U13" s="252"/>
    </row>
    <row r="14" spans="1:21">
      <c r="A14" s="13"/>
      <c r="B14" s="8" t="s">
        <v>32</v>
      </c>
      <c r="C14" s="8" t="s">
        <v>1373</v>
      </c>
      <c r="D14" s="252" t="s">
        <v>27</v>
      </c>
      <c r="E14" s="253"/>
      <c r="F14" s="253"/>
      <c r="G14" s="252" t="s">
        <v>27</v>
      </c>
      <c r="H14" s="253"/>
      <c r="I14" s="253"/>
      <c r="J14" s="252" t="s">
        <v>27</v>
      </c>
      <c r="K14" s="252"/>
      <c r="L14" s="252"/>
      <c r="M14" s="252" t="s">
        <v>27</v>
      </c>
      <c r="N14" s="252"/>
      <c r="O14" s="252"/>
      <c r="P14" s="252" t="s">
        <v>27</v>
      </c>
      <c r="Q14" s="252"/>
      <c r="R14" s="252"/>
      <c r="S14" s="252">
        <v>-0.01</v>
      </c>
      <c r="T14" s="252"/>
      <c r="U14" s="252"/>
    </row>
    <row r="15" spans="1:21">
      <c r="A15" s="13"/>
      <c r="B15" s="8" t="s">
        <v>32</v>
      </c>
      <c r="C15" s="8" t="s">
        <v>1374</v>
      </c>
      <c r="D15" s="252" t="s">
        <v>27</v>
      </c>
      <c r="E15" s="253"/>
      <c r="F15" s="253"/>
      <c r="G15" s="252" t="s">
        <v>27</v>
      </c>
      <c r="H15" s="253"/>
      <c r="I15" s="253"/>
      <c r="J15" s="252" t="s">
        <v>27</v>
      </c>
      <c r="K15" s="252"/>
      <c r="L15" s="252"/>
      <c r="M15" s="252" t="s">
        <v>27</v>
      </c>
      <c r="N15" s="252"/>
      <c r="O15" s="252"/>
      <c r="P15" s="252" t="s">
        <v>27</v>
      </c>
      <c r="Q15" s="252"/>
      <c r="R15" s="252"/>
      <c r="S15" s="252">
        <v>-0.9</v>
      </c>
      <c r="T15" s="252"/>
      <c r="U15" s="252"/>
    </row>
    <row r="16" spans="1:21">
      <c r="A16" s="13"/>
      <c r="B16" s="8" t="s">
        <v>32</v>
      </c>
      <c r="C16" s="8" t="s">
        <v>34</v>
      </c>
      <c r="D16" s="255">
        <v>2.3380000000000001E-2</v>
      </c>
      <c r="E16" s="253"/>
      <c r="F16" s="253"/>
      <c r="G16" s="254">
        <v>2.3369999999999998E-2</v>
      </c>
      <c r="H16" s="253"/>
      <c r="I16" s="253"/>
      <c r="J16" s="252">
        <v>0.1411</v>
      </c>
      <c r="K16" s="252"/>
      <c r="L16" s="252"/>
      <c r="M16" s="252">
        <v>0.15290000000000001</v>
      </c>
      <c r="N16" s="252"/>
      <c r="O16" s="252"/>
      <c r="P16" s="252">
        <v>0.15279999999999999</v>
      </c>
      <c r="Q16" s="252"/>
      <c r="R16" s="252"/>
      <c r="S16" s="252">
        <v>0.1633</v>
      </c>
      <c r="T16" s="252"/>
      <c r="U16" s="252"/>
    </row>
    <row r="17" spans="1:21">
      <c r="A17" s="13"/>
      <c r="B17" s="8" t="s">
        <v>32</v>
      </c>
      <c r="C17" s="8" t="s">
        <v>985</v>
      </c>
      <c r="D17" s="255">
        <v>7.2859999999999994E-2</v>
      </c>
      <c r="E17" s="253"/>
      <c r="F17" s="253"/>
      <c r="G17" s="255">
        <v>7.288E-2</v>
      </c>
      <c r="H17" s="253"/>
      <c r="I17" s="253"/>
      <c r="J17" s="252">
        <v>0.27129999999999999</v>
      </c>
      <c r="K17" s="252"/>
      <c r="L17" s="252"/>
      <c r="M17" s="252">
        <v>0.27</v>
      </c>
      <c r="N17" s="252"/>
      <c r="O17" s="252"/>
      <c r="P17" s="252">
        <v>0.27</v>
      </c>
      <c r="Q17" s="252"/>
      <c r="R17" s="252"/>
      <c r="S17" s="252">
        <v>0.27200000000000002</v>
      </c>
      <c r="T17" s="252"/>
      <c r="U17" s="252"/>
    </row>
    <row r="18" spans="1:21">
      <c r="A18" s="13" t="s">
        <v>31</v>
      </c>
      <c r="B18" s="8" t="s">
        <v>32</v>
      </c>
      <c r="C18" s="8" t="s">
        <v>35</v>
      </c>
      <c r="D18" s="252" t="s">
        <v>27</v>
      </c>
      <c r="E18" s="252"/>
      <c r="F18" s="252"/>
      <c r="G18" s="252" t="s">
        <v>27</v>
      </c>
      <c r="H18" s="252"/>
      <c r="I18" s="252"/>
      <c r="J18" s="252">
        <v>0.3508</v>
      </c>
      <c r="K18" s="252"/>
      <c r="L18" s="252"/>
      <c r="M18" s="252" t="s">
        <v>27</v>
      </c>
      <c r="N18" s="252"/>
      <c r="O18" s="252"/>
      <c r="P18" s="252" t="s">
        <v>27</v>
      </c>
      <c r="Q18" s="252"/>
      <c r="R18" s="252"/>
      <c r="S18" s="252" t="s">
        <v>27</v>
      </c>
      <c r="T18" s="252"/>
      <c r="U18" s="252"/>
    </row>
    <row r="19" spans="1:21">
      <c r="A19" s="13"/>
      <c r="B19" s="8" t="s">
        <v>32</v>
      </c>
      <c r="C19" s="8" t="s">
        <v>1375</v>
      </c>
      <c r="D19" s="252" t="s">
        <v>27</v>
      </c>
      <c r="E19" s="252"/>
      <c r="F19" s="252"/>
      <c r="G19" s="252" t="s">
        <v>27</v>
      </c>
      <c r="H19" s="252"/>
      <c r="I19" s="252"/>
      <c r="J19" s="252" t="s">
        <v>27</v>
      </c>
      <c r="K19" s="252"/>
      <c r="L19" s="252"/>
      <c r="M19" s="252" t="s">
        <v>27</v>
      </c>
      <c r="N19" s="252"/>
      <c r="O19" s="252"/>
      <c r="P19" s="252" t="s">
        <v>27</v>
      </c>
      <c r="Q19" s="252"/>
      <c r="R19" s="252"/>
      <c r="S19" s="252">
        <v>0.42509999999999998</v>
      </c>
      <c r="T19" s="252"/>
      <c r="U19" s="252"/>
    </row>
    <row r="20" spans="1:21">
      <c r="A20" s="13"/>
      <c r="B20" s="8" t="s">
        <v>32</v>
      </c>
      <c r="C20" s="8" t="s">
        <v>1376</v>
      </c>
      <c r="D20" s="252" t="s">
        <v>27</v>
      </c>
      <c r="E20" s="252"/>
      <c r="F20" s="252"/>
      <c r="G20" s="252" t="s">
        <v>27</v>
      </c>
      <c r="H20" s="252"/>
      <c r="I20" s="252"/>
      <c r="J20" s="252" t="s">
        <v>27</v>
      </c>
      <c r="K20" s="252"/>
      <c r="L20" s="252"/>
      <c r="M20" s="252" t="s">
        <v>27</v>
      </c>
      <c r="N20" s="252"/>
      <c r="O20" s="252"/>
      <c r="P20" s="252" t="s">
        <v>27</v>
      </c>
      <c r="Q20" s="252"/>
      <c r="R20" s="252"/>
      <c r="S20" s="252">
        <v>0.13719999999999999</v>
      </c>
      <c r="T20" s="252"/>
      <c r="U20" s="252"/>
    </row>
    <row r="21" spans="1:21" ht="32">
      <c r="A21" s="231"/>
      <c r="B21" s="14"/>
      <c r="C21" s="18"/>
      <c r="D21" s="232" t="s">
        <v>986</v>
      </c>
      <c r="E21" s="233" t="s">
        <v>987</v>
      </c>
      <c r="F21" s="233" t="s">
        <v>46</v>
      </c>
      <c r="G21" s="234" t="s">
        <v>986</v>
      </c>
      <c r="H21" s="235" t="s">
        <v>987</v>
      </c>
      <c r="I21" s="235" t="s">
        <v>46</v>
      </c>
      <c r="J21" s="236" t="s">
        <v>986</v>
      </c>
      <c r="K21" s="237" t="s">
        <v>987</v>
      </c>
      <c r="L21" s="237" t="s">
        <v>46</v>
      </c>
      <c r="M21" s="19" t="s">
        <v>986</v>
      </c>
      <c r="N21" s="19" t="s">
        <v>987</v>
      </c>
      <c r="O21" s="19" t="s">
        <v>46</v>
      </c>
      <c r="P21" s="238" t="s">
        <v>986</v>
      </c>
      <c r="Q21" s="238" t="s">
        <v>987</v>
      </c>
      <c r="R21" s="238" t="s">
        <v>46</v>
      </c>
      <c r="S21" s="239" t="s">
        <v>986</v>
      </c>
      <c r="T21" s="239" t="s">
        <v>987</v>
      </c>
      <c r="U21" s="239" t="s">
        <v>46</v>
      </c>
    </row>
    <row r="22" spans="1:21" ht="18" customHeight="1">
      <c r="A22" s="13"/>
      <c r="B22" s="20"/>
      <c r="C22" s="20" t="s">
        <v>47</v>
      </c>
      <c r="D22" s="240" t="s">
        <v>988</v>
      </c>
      <c r="E22" s="240" t="s">
        <v>989</v>
      </c>
      <c r="F22" s="240">
        <v>-234.99799999999999</v>
      </c>
      <c r="G22" s="241" t="s">
        <v>990</v>
      </c>
      <c r="H22" s="241" t="s">
        <v>989</v>
      </c>
      <c r="I22" s="241">
        <v>-234.91900000000001</v>
      </c>
      <c r="J22" s="2" t="s">
        <v>990</v>
      </c>
      <c r="K22" s="2" t="s">
        <v>989</v>
      </c>
      <c r="L22" s="2">
        <v>-234.52799999999999</v>
      </c>
      <c r="M22" s="3" t="s">
        <v>991</v>
      </c>
      <c r="N22" s="3" t="s">
        <v>989</v>
      </c>
      <c r="O22" s="3">
        <v>-234.74299999999999</v>
      </c>
      <c r="P22" s="4" t="s">
        <v>990</v>
      </c>
      <c r="Q22" s="4" t="s">
        <v>989</v>
      </c>
      <c r="R22" s="4">
        <v>-234.36</v>
      </c>
      <c r="S22" s="242" t="s">
        <v>988</v>
      </c>
      <c r="T22" s="242" t="s">
        <v>989</v>
      </c>
      <c r="U22" s="242">
        <v>-233.80500000000001</v>
      </c>
    </row>
    <row r="23" spans="1:21">
      <c r="A23" s="13" t="s">
        <v>44</v>
      </c>
      <c r="B23" s="20"/>
      <c r="C23" s="243" t="s">
        <v>992</v>
      </c>
      <c r="D23" s="240" t="s">
        <v>27</v>
      </c>
      <c r="E23" s="240" t="s">
        <v>27</v>
      </c>
      <c r="F23" s="240" t="s">
        <v>27</v>
      </c>
      <c r="G23" s="241" t="s">
        <v>993</v>
      </c>
      <c r="H23" s="241" t="s">
        <v>994</v>
      </c>
      <c r="I23" s="241">
        <v>2.7010000000000001</v>
      </c>
      <c r="J23" s="2" t="s">
        <v>995</v>
      </c>
      <c r="K23" s="2" t="s">
        <v>996</v>
      </c>
      <c r="L23" s="2">
        <v>-0.72399999999999998</v>
      </c>
      <c r="M23" s="3" t="s">
        <v>27</v>
      </c>
      <c r="N23" s="3" t="s">
        <v>27</v>
      </c>
      <c r="O23" s="3" t="s">
        <v>27</v>
      </c>
      <c r="P23" s="4" t="s">
        <v>27</v>
      </c>
      <c r="Q23" s="4" t="s">
        <v>27</v>
      </c>
      <c r="R23" s="4" t="s">
        <v>27</v>
      </c>
      <c r="S23" s="242" t="s">
        <v>27</v>
      </c>
      <c r="T23" s="242" t="s">
        <v>27</v>
      </c>
      <c r="U23" s="242" t="s">
        <v>27</v>
      </c>
    </row>
    <row r="24" spans="1:21">
      <c r="A24" s="13"/>
      <c r="B24" s="20"/>
      <c r="C24" s="17" t="s">
        <v>997</v>
      </c>
      <c r="D24" s="240" t="s">
        <v>27</v>
      </c>
      <c r="E24" s="240" t="s">
        <v>27</v>
      </c>
      <c r="F24" s="240" t="s">
        <v>27</v>
      </c>
      <c r="G24" s="241" t="s">
        <v>27</v>
      </c>
      <c r="H24" s="241" t="s">
        <v>27</v>
      </c>
      <c r="I24" s="241" t="s">
        <v>27</v>
      </c>
      <c r="J24" s="2" t="s">
        <v>27</v>
      </c>
      <c r="K24" s="2" t="s">
        <v>27</v>
      </c>
      <c r="L24" s="2" t="s">
        <v>27</v>
      </c>
      <c r="M24" s="3" t="s">
        <v>998</v>
      </c>
      <c r="N24" s="3" t="s">
        <v>999</v>
      </c>
      <c r="O24" s="3">
        <v>1.1319999999999999</v>
      </c>
      <c r="P24" s="4" t="s">
        <v>1000</v>
      </c>
      <c r="Q24" s="4" t="s">
        <v>1001</v>
      </c>
      <c r="R24" s="4">
        <v>4.9859999999999998</v>
      </c>
      <c r="S24" s="242" t="s">
        <v>1002</v>
      </c>
      <c r="T24" s="242" t="s">
        <v>1003</v>
      </c>
      <c r="U24" s="242">
        <v>0.51700000000000002</v>
      </c>
    </row>
    <row r="25" spans="1:21">
      <c r="A25" s="13"/>
      <c r="B25" s="20"/>
      <c r="C25" s="17" t="s">
        <v>1004</v>
      </c>
      <c r="D25" s="240" t="s">
        <v>27</v>
      </c>
      <c r="E25" s="240" t="s">
        <v>27</v>
      </c>
      <c r="F25" s="240" t="s">
        <v>27</v>
      </c>
      <c r="G25" s="241" t="s">
        <v>27</v>
      </c>
      <c r="H25" s="241" t="s">
        <v>27</v>
      </c>
      <c r="I25" s="241" t="s">
        <v>27</v>
      </c>
      <c r="J25" s="2" t="s">
        <v>27</v>
      </c>
      <c r="K25" s="2" t="s">
        <v>27</v>
      </c>
      <c r="L25" s="2" t="s">
        <v>27</v>
      </c>
      <c r="M25" s="3" t="s">
        <v>27</v>
      </c>
      <c r="N25" s="3" t="s">
        <v>27</v>
      </c>
      <c r="O25" s="3" t="s">
        <v>27</v>
      </c>
      <c r="P25" s="4" t="s">
        <v>1005</v>
      </c>
      <c r="Q25" s="4" t="s">
        <v>1006</v>
      </c>
      <c r="R25" s="4">
        <v>-4.9260000000000002</v>
      </c>
      <c r="S25" s="242" t="s">
        <v>1007</v>
      </c>
      <c r="T25" s="242" t="s">
        <v>395</v>
      </c>
      <c r="U25" s="242">
        <v>0.36299999999999999</v>
      </c>
    </row>
    <row r="26" spans="1:21">
      <c r="A26" s="13"/>
      <c r="B26" s="20"/>
      <c r="C26" s="244" t="s">
        <v>1008</v>
      </c>
      <c r="D26" s="240" t="s">
        <v>27</v>
      </c>
      <c r="E26" s="240" t="s">
        <v>27</v>
      </c>
      <c r="F26" s="240" t="s">
        <v>27</v>
      </c>
      <c r="G26" s="241" t="s">
        <v>1009</v>
      </c>
      <c r="H26" s="241" t="s">
        <v>1010</v>
      </c>
      <c r="I26" s="241">
        <v>0.35</v>
      </c>
      <c r="J26" s="2" t="s">
        <v>1011</v>
      </c>
      <c r="K26" s="2" t="s">
        <v>1010</v>
      </c>
      <c r="L26" s="2">
        <v>-7.0000000000000007E-2</v>
      </c>
      <c r="M26" s="3" t="s">
        <v>1012</v>
      </c>
      <c r="N26" s="3" t="s">
        <v>1013</v>
      </c>
      <c r="O26" s="3">
        <v>0.62</v>
      </c>
      <c r="P26" s="4" t="s">
        <v>1014</v>
      </c>
      <c r="Q26" s="4" t="s">
        <v>1015</v>
      </c>
      <c r="R26" s="4">
        <v>0.48299999999999998</v>
      </c>
      <c r="S26" s="242" t="s">
        <v>1014</v>
      </c>
      <c r="T26" s="242" t="s">
        <v>1015</v>
      </c>
      <c r="U26" s="242">
        <v>0.51200000000000001</v>
      </c>
    </row>
    <row r="27" spans="1:21">
      <c r="A27" s="13"/>
      <c r="B27" s="20"/>
      <c r="C27" s="16" t="s">
        <v>1016</v>
      </c>
      <c r="D27" s="240" t="s">
        <v>1017</v>
      </c>
      <c r="E27" s="240" t="s">
        <v>1018</v>
      </c>
      <c r="F27" s="240">
        <v>-17.556999999999999</v>
      </c>
      <c r="G27" s="241" t="s">
        <v>1017</v>
      </c>
      <c r="H27" s="241" t="s">
        <v>1018</v>
      </c>
      <c r="I27" s="241">
        <v>-17.550999999999998</v>
      </c>
      <c r="J27" s="2" t="s">
        <v>1019</v>
      </c>
      <c r="K27" s="2" t="s">
        <v>1020</v>
      </c>
      <c r="L27" s="2">
        <v>-18.059999999999999</v>
      </c>
      <c r="M27" s="3" t="s">
        <v>1017</v>
      </c>
      <c r="N27" s="3" t="s">
        <v>1018</v>
      </c>
      <c r="O27" s="3">
        <v>-17.558</v>
      </c>
      <c r="P27" s="4" t="s">
        <v>1017</v>
      </c>
      <c r="Q27" s="4" t="s">
        <v>1018</v>
      </c>
      <c r="R27" s="4">
        <v>-17.527000000000001</v>
      </c>
      <c r="S27" s="242" t="s">
        <v>1021</v>
      </c>
      <c r="T27" s="242" t="s">
        <v>1022</v>
      </c>
      <c r="U27" s="242">
        <v>-18.337</v>
      </c>
    </row>
    <row r="28" spans="1:21">
      <c r="A28" s="13"/>
      <c r="B28" s="20"/>
      <c r="C28" s="16" t="s">
        <v>1023</v>
      </c>
      <c r="D28" s="240" t="s">
        <v>1024</v>
      </c>
      <c r="E28" s="240" t="s">
        <v>1025</v>
      </c>
      <c r="F28" s="240">
        <v>64.605999999999995</v>
      </c>
      <c r="G28" s="241" t="s">
        <v>1026</v>
      </c>
      <c r="H28" s="241" t="s">
        <v>1027</v>
      </c>
      <c r="I28" s="241">
        <v>62.497</v>
      </c>
      <c r="J28" s="2" t="s">
        <v>1028</v>
      </c>
      <c r="K28" s="2" t="s">
        <v>1029</v>
      </c>
      <c r="L28" s="2">
        <v>62.335999999999999</v>
      </c>
      <c r="M28" s="3" t="s">
        <v>1030</v>
      </c>
      <c r="N28" s="3" t="s">
        <v>1031</v>
      </c>
      <c r="O28" s="3">
        <v>63.401000000000003</v>
      </c>
      <c r="P28" s="4" t="s">
        <v>1032</v>
      </c>
      <c r="Q28" s="4" t="s">
        <v>1027</v>
      </c>
      <c r="R28" s="4">
        <v>63.13</v>
      </c>
      <c r="S28" s="242" t="s">
        <v>1033</v>
      </c>
      <c r="T28" s="242" t="s">
        <v>1027</v>
      </c>
      <c r="U28" s="242">
        <v>62.783000000000001</v>
      </c>
    </row>
    <row r="29" spans="1:21">
      <c r="A29" s="13"/>
      <c r="B29" s="20"/>
      <c r="C29" s="16" t="s">
        <v>1034</v>
      </c>
      <c r="D29" s="240" t="s">
        <v>1035</v>
      </c>
      <c r="E29" s="240" t="s">
        <v>1036</v>
      </c>
      <c r="F29" s="240">
        <v>9.1479999999999997</v>
      </c>
      <c r="G29" s="241" t="s">
        <v>1037</v>
      </c>
      <c r="H29" s="241" t="s">
        <v>1036</v>
      </c>
      <c r="I29" s="241">
        <v>9.43</v>
      </c>
      <c r="J29" s="2" t="s">
        <v>1037</v>
      </c>
      <c r="K29" s="2" t="s">
        <v>1036</v>
      </c>
      <c r="L29" s="2">
        <v>9.4320000000000004</v>
      </c>
      <c r="M29" s="3" t="s">
        <v>1038</v>
      </c>
      <c r="N29" s="3" t="s">
        <v>1036</v>
      </c>
      <c r="O29" s="3">
        <v>8.85</v>
      </c>
      <c r="P29" s="4" t="s">
        <v>1038</v>
      </c>
      <c r="Q29" s="4" t="s">
        <v>1036</v>
      </c>
      <c r="R29" s="4">
        <v>8.8109999999999999</v>
      </c>
      <c r="S29" s="242" t="s">
        <v>1039</v>
      </c>
      <c r="T29" s="242" t="s">
        <v>1036</v>
      </c>
      <c r="U29" s="242">
        <v>8.2520000000000007</v>
      </c>
    </row>
    <row r="30" spans="1:21">
      <c r="A30" s="13"/>
      <c r="B30" s="20"/>
      <c r="C30" s="16" t="s">
        <v>1040</v>
      </c>
      <c r="D30" s="240" t="s">
        <v>1041</v>
      </c>
      <c r="E30" s="240" t="s">
        <v>1042</v>
      </c>
      <c r="F30" s="240">
        <v>15.23</v>
      </c>
      <c r="G30" s="241" t="s">
        <v>1043</v>
      </c>
      <c r="H30" s="241" t="s">
        <v>1042</v>
      </c>
      <c r="I30" s="241">
        <v>15.243</v>
      </c>
      <c r="J30" s="2" t="s">
        <v>1044</v>
      </c>
      <c r="K30" s="2" t="s">
        <v>1042</v>
      </c>
      <c r="L30" s="2">
        <v>14.644</v>
      </c>
      <c r="M30" s="3" t="s">
        <v>1045</v>
      </c>
      <c r="N30" s="3" t="s">
        <v>1042</v>
      </c>
      <c r="O30" s="3">
        <v>15.08</v>
      </c>
      <c r="P30" s="4" t="s">
        <v>1046</v>
      </c>
      <c r="Q30" s="4" t="s">
        <v>1047</v>
      </c>
      <c r="R30" s="4">
        <v>15.856</v>
      </c>
      <c r="S30" s="242" t="s">
        <v>1048</v>
      </c>
      <c r="T30" s="242" t="s">
        <v>1042</v>
      </c>
      <c r="U30" s="242">
        <v>15.157999999999999</v>
      </c>
    </row>
    <row r="31" spans="1:21">
      <c r="A31" s="13"/>
      <c r="B31" s="20"/>
      <c r="C31" s="16" t="s">
        <v>1049</v>
      </c>
      <c r="D31" s="240" t="s">
        <v>1050</v>
      </c>
      <c r="E31" s="240" t="s">
        <v>1051</v>
      </c>
      <c r="F31" s="240">
        <v>25.077000000000002</v>
      </c>
      <c r="G31" s="241" t="s">
        <v>1050</v>
      </c>
      <c r="H31" s="241" t="s">
        <v>1051</v>
      </c>
      <c r="I31" s="241">
        <v>25.067</v>
      </c>
      <c r="J31" s="2" t="s">
        <v>1052</v>
      </c>
      <c r="K31" s="2" t="s">
        <v>1051</v>
      </c>
      <c r="L31" s="2">
        <v>24.558</v>
      </c>
      <c r="M31" s="3" t="s">
        <v>1050</v>
      </c>
      <c r="N31" s="3" t="s">
        <v>1051</v>
      </c>
      <c r="O31" s="3">
        <v>24.952000000000002</v>
      </c>
      <c r="P31" s="4" t="s">
        <v>1053</v>
      </c>
      <c r="Q31" s="4" t="s">
        <v>1054</v>
      </c>
      <c r="R31" s="4">
        <v>25.202999999999999</v>
      </c>
      <c r="S31" s="242" t="s">
        <v>1050</v>
      </c>
      <c r="T31" s="242" t="s">
        <v>1051</v>
      </c>
      <c r="U31" s="242">
        <v>24.756</v>
      </c>
    </row>
    <row r="32" spans="1:21">
      <c r="A32" s="13"/>
      <c r="B32" s="20"/>
      <c r="C32" s="16" t="s">
        <v>1055</v>
      </c>
      <c r="D32" s="240" t="s">
        <v>1056</v>
      </c>
      <c r="E32" s="240" t="s">
        <v>1057</v>
      </c>
      <c r="F32" s="240">
        <v>46.341999999999999</v>
      </c>
      <c r="G32" s="241" t="s">
        <v>1058</v>
      </c>
      <c r="H32" s="241" t="s">
        <v>1059</v>
      </c>
      <c r="I32" s="241">
        <v>46.378999999999998</v>
      </c>
      <c r="J32" s="2" t="s">
        <v>1058</v>
      </c>
      <c r="K32" s="2" t="s">
        <v>1059</v>
      </c>
      <c r="L32" s="2">
        <v>46.103999999999999</v>
      </c>
      <c r="M32" s="3" t="s">
        <v>1060</v>
      </c>
      <c r="N32" s="3" t="s">
        <v>1057</v>
      </c>
      <c r="O32" s="3">
        <v>45.930999999999997</v>
      </c>
      <c r="P32" s="4" t="s">
        <v>1060</v>
      </c>
      <c r="Q32" s="4" t="s">
        <v>1057</v>
      </c>
      <c r="R32" s="4">
        <v>45.872999999999998</v>
      </c>
      <c r="S32" s="242" t="s">
        <v>1061</v>
      </c>
      <c r="T32" s="242" t="s">
        <v>1057</v>
      </c>
      <c r="U32" s="242">
        <v>45.244999999999997</v>
      </c>
    </row>
    <row r="33" spans="1:21">
      <c r="A33" s="13"/>
      <c r="B33" s="20"/>
      <c r="C33" s="16" t="s">
        <v>1062</v>
      </c>
      <c r="D33" s="240" t="s">
        <v>1063</v>
      </c>
      <c r="E33" s="240" t="s">
        <v>1010</v>
      </c>
      <c r="F33" s="240">
        <v>0.109</v>
      </c>
      <c r="G33" s="241" t="s">
        <v>1063</v>
      </c>
      <c r="H33" s="241" t="s">
        <v>1010</v>
      </c>
      <c r="I33" s="241">
        <v>0.108</v>
      </c>
      <c r="J33" s="2" t="s">
        <v>1063</v>
      </c>
      <c r="K33" s="2" t="s">
        <v>1010</v>
      </c>
      <c r="L33" s="2">
        <v>0.111</v>
      </c>
      <c r="M33" s="3" t="s">
        <v>1063</v>
      </c>
      <c r="N33" s="3" t="s">
        <v>1010</v>
      </c>
      <c r="O33" s="3">
        <v>0.109</v>
      </c>
      <c r="P33" s="4" t="s">
        <v>1063</v>
      </c>
      <c r="Q33" s="4" t="s">
        <v>1010</v>
      </c>
      <c r="R33" s="4">
        <v>0.113</v>
      </c>
      <c r="S33" s="242" t="s">
        <v>1063</v>
      </c>
      <c r="T33" s="242" t="s">
        <v>1010</v>
      </c>
      <c r="U33" s="242">
        <v>0.115</v>
      </c>
    </row>
    <row r="34" spans="1:21">
      <c r="A34" s="13"/>
      <c r="B34" s="20"/>
      <c r="C34" s="16" t="s">
        <v>1064</v>
      </c>
      <c r="D34" s="240" t="s">
        <v>1065</v>
      </c>
      <c r="E34" s="240" t="s">
        <v>1066</v>
      </c>
      <c r="F34" s="240">
        <v>-23.244</v>
      </c>
      <c r="G34" s="241" t="s">
        <v>1065</v>
      </c>
      <c r="H34" s="241" t="s">
        <v>1066</v>
      </c>
      <c r="I34" s="241">
        <v>-23.266999999999999</v>
      </c>
      <c r="J34" s="2" t="s">
        <v>1065</v>
      </c>
      <c r="K34" s="2" t="s">
        <v>1066</v>
      </c>
      <c r="L34" s="2">
        <v>-23.245000000000001</v>
      </c>
      <c r="M34" s="3" t="s">
        <v>1065</v>
      </c>
      <c r="N34" s="3" t="s">
        <v>1066</v>
      </c>
      <c r="O34" s="3">
        <v>-23.241</v>
      </c>
      <c r="P34" s="4" t="s">
        <v>1065</v>
      </c>
      <c r="Q34" s="4" t="s">
        <v>1066</v>
      </c>
      <c r="R34" s="4">
        <v>-23.204999999999998</v>
      </c>
      <c r="S34" s="242" t="s">
        <v>1065</v>
      </c>
      <c r="T34" s="242" t="s">
        <v>1066</v>
      </c>
      <c r="U34" s="242">
        <v>-23.183</v>
      </c>
    </row>
    <row r="35" spans="1:21">
      <c r="A35" s="13"/>
      <c r="B35" s="20"/>
      <c r="C35" s="16" t="s">
        <v>1067</v>
      </c>
      <c r="D35" s="240" t="s">
        <v>1068</v>
      </c>
      <c r="E35" s="240" t="s">
        <v>1069</v>
      </c>
      <c r="F35" s="240">
        <v>-5.1159999999999997</v>
      </c>
      <c r="G35" s="241" t="s">
        <v>1068</v>
      </c>
      <c r="H35" s="241" t="s">
        <v>1069</v>
      </c>
      <c r="I35" s="241">
        <v>-5.1239999999999997</v>
      </c>
      <c r="J35" s="2" t="s">
        <v>1068</v>
      </c>
      <c r="K35" s="2" t="s">
        <v>1069</v>
      </c>
      <c r="L35" s="2">
        <v>-5.1150000000000002</v>
      </c>
      <c r="M35" s="3" t="s">
        <v>1068</v>
      </c>
      <c r="N35" s="3" t="s">
        <v>1069</v>
      </c>
      <c r="O35" s="3">
        <v>-5.1130000000000004</v>
      </c>
      <c r="P35" s="4" t="s">
        <v>1070</v>
      </c>
      <c r="Q35" s="4" t="s">
        <v>1069</v>
      </c>
      <c r="R35" s="4">
        <v>-5.1059999999999999</v>
      </c>
      <c r="S35" s="242" t="s">
        <v>1070</v>
      </c>
      <c r="T35" s="242" t="s">
        <v>1069</v>
      </c>
      <c r="U35" s="242">
        <v>-5.093</v>
      </c>
    </row>
    <row r="36" spans="1:21">
      <c r="A36" s="13"/>
      <c r="B36" s="20"/>
      <c r="C36" s="16" t="s">
        <v>1071</v>
      </c>
      <c r="D36" s="240" t="s">
        <v>1072</v>
      </c>
      <c r="E36" s="240" t="s">
        <v>1073</v>
      </c>
      <c r="F36" s="240">
        <v>4.0759999999999996</v>
      </c>
      <c r="G36" s="241" t="s">
        <v>1072</v>
      </c>
      <c r="H36" s="241" t="s">
        <v>1073</v>
      </c>
      <c r="I36" s="241">
        <v>4.0759999999999996</v>
      </c>
      <c r="J36" s="2" t="s">
        <v>1072</v>
      </c>
      <c r="K36" s="2" t="s">
        <v>1073</v>
      </c>
      <c r="L36" s="2">
        <v>4.077</v>
      </c>
      <c r="M36" s="3" t="s">
        <v>1072</v>
      </c>
      <c r="N36" s="3" t="s">
        <v>1073</v>
      </c>
      <c r="O36" s="3">
        <v>4.0739999999999998</v>
      </c>
      <c r="P36" s="4" t="s">
        <v>1072</v>
      </c>
      <c r="Q36" s="4" t="s">
        <v>1073</v>
      </c>
      <c r="R36" s="4">
        <v>4.0679999999999996</v>
      </c>
      <c r="S36" s="242" t="s">
        <v>1072</v>
      </c>
      <c r="T36" s="242" t="s">
        <v>1073</v>
      </c>
      <c r="U36" s="242">
        <v>4.07</v>
      </c>
    </row>
    <row r="37" spans="1:21">
      <c r="A37" s="13"/>
      <c r="B37" s="20"/>
      <c r="C37" s="16" t="s">
        <v>1074</v>
      </c>
      <c r="D37" s="240" t="s">
        <v>1075</v>
      </c>
      <c r="E37" s="240" t="s">
        <v>1076</v>
      </c>
      <c r="F37" s="240">
        <v>6.9349999999999996</v>
      </c>
      <c r="G37" s="241" t="s">
        <v>1075</v>
      </c>
      <c r="H37" s="241" t="s">
        <v>1076</v>
      </c>
      <c r="I37" s="241">
        <v>6.9370000000000003</v>
      </c>
      <c r="J37" s="2" t="s">
        <v>1075</v>
      </c>
      <c r="K37" s="2" t="s">
        <v>1076</v>
      </c>
      <c r="L37" s="2">
        <v>6.9349999999999996</v>
      </c>
      <c r="M37" s="3" t="s">
        <v>1075</v>
      </c>
      <c r="N37" s="3" t="s">
        <v>1076</v>
      </c>
      <c r="O37" s="3">
        <v>6.93</v>
      </c>
      <c r="P37" s="4" t="s">
        <v>1075</v>
      </c>
      <c r="Q37" s="4" t="s">
        <v>1076</v>
      </c>
      <c r="R37" s="4">
        <v>6.9189999999999996</v>
      </c>
      <c r="S37" s="242" t="s">
        <v>1075</v>
      </c>
      <c r="T37" s="242" t="s">
        <v>1076</v>
      </c>
      <c r="U37" s="242">
        <v>6.92</v>
      </c>
    </row>
    <row r="38" spans="1:21">
      <c r="A38" s="13"/>
      <c r="B38" s="20"/>
      <c r="C38" s="16" t="s">
        <v>1077</v>
      </c>
      <c r="D38" s="240" t="s">
        <v>1078</v>
      </c>
      <c r="E38" s="240" t="s">
        <v>1079</v>
      </c>
      <c r="F38" s="240">
        <v>-17.893999999999998</v>
      </c>
      <c r="G38" s="241" t="s">
        <v>1078</v>
      </c>
      <c r="H38" s="241" t="s">
        <v>1079</v>
      </c>
      <c r="I38" s="241">
        <v>-17.905999999999999</v>
      </c>
      <c r="J38" s="2" t="s">
        <v>1078</v>
      </c>
      <c r="K38" s="2" t="s">
        <v>1079</v>
      </c>
      <c r="L38" s="2">
        <v>-17.885999999999999</v>
      </c>
      <c r="M38" s="3" t="s">
        <v>1078</v>
      </c>
      <c r="N38" s="3" t="s">
        <v>1079</v>
      </c>
      <c r="O38" s="3">
        <v>-17.884</v>
      </c>
      <c r="P38" s="4" t="s">
        <v>1078</v>
      </c>
      <c r="Q38" s="4" t="s">
        <v>1079</v>
      </c>
      <c r="R38" s="4">
        <v>-17.858000000000001</v>
      </c>
      <c r="S38" s="242" t="s">
        <v>1078</v>
      </c>
      <c r="T38" s="242" t="s">
        <v>1079</v>
      </c>
      <c r="U38" s="242">
        <v>-17.835000000000001</v>
      </c>
    </row>
    <row r="39" spans="1:21">
      <c r="A39" s="13"/>
      <c r="B39" s="20"/>
      <c r="C39" s="16" t="s">
        <v>1080</v>
      </c>
      <c r="D39" s="240" t="s">
        <v>1081</v>
      </c>
      <c r="E39" s="240" t="s">
        <v>1082</v>
      </c>
      <c r="F39" s="240">
        <v>2.9020000000000001</v>
      </c>
      <c r="G39" s="241" t="s">
        <v>1081</v>
      </c>
      <c r="H39" s="241" t="s">
        <v>1082</v>
      </c>
      <c r="I39" s="241">
        <v>2.903</v>
      </c>
      <c r="J39" s="2" t="s">
        <v>1081</v>
      </c>
      <c r="K39" s="2" t="s">
        <v>1082</v>
      </c>
      <c r="L39" s="2">
        <v>2.9079999999999999</v>
      </c>
      <c r="M39" s="3" t="s">
        <v>1081</v>
      </c>
      <c r="N39" s="3" t="s">
        <v>1082</v>
      </c>
      <c r="O39" s="3">
        <v>2.9009999999999998</v>
      </c>
      <c r="P39" s="4" t="s">
        <v>1081</v>
      </c>
      <c r="Q39" s="4" t="s">
        <v>1082</v>
      </c>
      <c r="R39" s="4">
        <v>2.8959999999999999</v>
      </c>
      <c r="S39" s="242" t="s">
        <v>1081</v>
      </c>
      <c r="T39" s="242" t="s">
        <v>1082</v>
      </c>
      <c r="U39" s="242">
        <v>2.9039999999999999</v>
      </c>
    </row>
    <row r="40" spans="1:21">
      <c r="A40" s="13"/>
      <c r="B40" s="20"/>
      <c r="C40" s="16" t="s">
        <v>1083</v>
      </c>
      <c r="D40" s="240" t="s">
        <v>1084</v>
      </c>
      <c r="E40" s="240" t="s">
        <v>1085</v>
      </c>
      <c r="F40" s="240">
        <v>27.468</v>
      </c>
      <c r="G40" s="241" t="s">
        <v>1084</v>
      </c>
      <c r="H40" s="241" t="s">
        <v>1085</v>
      </c>
      <c r="I40" s="241">
        <v>27.489000000000001</v>
      </c>
      <c r="J40" s="2" t="s">
        <v>1084</v>
      </c>
      <c r="K40" s="2" t="s">
        <v>1085</v>
      </c>
      <c r="L40" s="2">
        <v>27.471</v>
      </c>
      <c r="M40" s="3" t="s">
        <v>1084</v>
      </c>
      <c r="N40" s="3" t="s">
        <v>1085</v>
      </c>
      <c r="O40" s="3">
        <v>27.456</v>
      </c>
      <c r="P40" s="4" t="s">
        <v>1084</v>
      </c>
      <c r="Q40" s="4" t="s">
        <v>1085</v>
      </c>
      <c r="R40" s="4">
        <v>27.41</v>
      </c>
      <c r="S40" s="242" t="s">
        <v>1084</v>
      </c>
      <c r="T40" s="242" t="s">
        <v>1085</v>
      </c>
      <c r="U40" s="242">
        <v>27.393999999999998</v>
      </c>
    </row>
    <row r="41" spans="1:21">
      <c r="A41" s="13"/>
      <c r="B41" s="20"/>
      <c r="C41" s="16" t="s">
        <v>1086</v>
      </c>
      <c r="D41" s="240" t="s">
        <v>1087</v>
      </c>
      <c r="E41" s="240" t="s">
        <v>1088</v>
      </c>
      <c r="F41" s="240">
        <v>13.984</v>
      </c>
      <c r="G41" s="241" t="s">
        <v>1087</v>
      </c>
      <c r="H41" s="241" t="s">
        <v>1088</v>
      </c>
      <c r="I41" s="241">
        <v>13.994999999999999</v>
      </c>
      <c r="J41" s="2" t="s">
        <v>1087</v>
      </c>
      <c r="K41" s="2" t="s">
        <v>1088</v>
      </c>
      <c r="L41" s="2">
        <v>13.99</v>
      </c>
      <c r="M41" s="3" t="s">
        <v>1087</v>
      </c>
      <c r="N41" s="3" t="s">
        <v>1088</v>
      </c>
      <c r="O41" s="3">
        <v>13.978999999999999</v>
      </c>
      <c r="P41" s="4" t="s">
        <v>1087</v>
      </c>
      <c r="Q41" s="4" t="s">
        <v>1088</v>
      </c>
      <c r="R41" s="4">
        <v>13.956</v>
      </c>
      <c r="S41" s="242" t="s">
        <v>1087</v>
      </c>
      <c r="T41" s="242" t="s">
        <v>1088</v>
      </c>
      <c r="U41" s="242">
        <v>13.952999999999999</v>
      </c>
    </row>
    <row r="42" spans="1:21">
      <c r="A42" s="13"/>
      <c r="B42" s="20"/>
      <c r="C42" s="16" t="s">
        <v>1089</v>
      </c>
      <c r="D42" s="240" t="s">
        <v>1090</v>
      </c>
      <c r="E42" s="240" t="s">
        <v>1091</v>
      </c>
      <c r="F42" s="240">
        <v>-8.327</v>
      </c>
      <c r="G42" s="241" t="s">
        <v>1090</v>
      </c>
      <c r="H42" s="241" t="s">
        <v>1091</v>
      </c>
      <c r="I42" s="241">
        <v>-8.3339999999999996</v>
      </c>
      <c r="J42" s="2" t="s">
        <v>1090</v>
      </c>
      <c r="K42" s="2" t="s">
        <v>1091</v>
      </c>
      <c r="L42" s="2">
        <v>-8.3219999999999992</v>
      </c>
      <c r="M42" s="3" t="s">
        <v>1090</v>
      </c>
      <c r="N42" s="3" t="s">
        <v>1091</v>
      </c>
      <c r="O42" s="3">
        <v>-8.3249999999999993</v>
      </c>
      <c r="P42" s="4" t="s">
        <v>1090</v>
      </c>
      <c r="Q42" s="4" t="s">
        <v>1091</v>
      </c>
      <c r="R42" s="4">
        <v>-8.3070000000000004</v>
      </c>
      <c r="S42" s="242" t="s">
        <v>1090</v>
      </c>
      <c r="T42" s="242" t="s">
        <v>1091</v>
      </c>
      <c r="U42" s="242">
        <v>-8.2899999999999991</v>
      </c>
    </row>
    <row r="43" spans="1:21">
      <c r="A43" s="13"/>
      <c r="B43" s="20"/>
      <c r="C43" s="16" t="s">
        <v>1092</v>
      </c>
      <c r="D43" s="240" t="s">
        <v>1093</v>
      </c>
      <c r="E43" s="240" t="s">
        <v>1094</v>
      </c>
      <c r="F43" s="240">
        <v>10.654999999999999</v>
      </c>
      <c r="G43" s="241" t="s">
        <v>1093</v>
      </c>
      <c r="H43" s="241" t="s">
        <v>1094</v>
      </c>
      <c r="I43" s="241">
        <v>10.663</v>
      </c>
      <c r="J43" s="2" t="s">
        <v>1093</v>
      </c>
      <c r="K43" s="2" t="s">
        <v>1094</v>
      </c>
      <c r="L43" s="2">
        <v>10.66</v>
      </c>
      <c r="M43" s="3" t="s">
        <v>1093</v>
      </c>
      <c r="N43" s="3" t="s">
        <v>1094</v>
      </c>
      <c r="O43" s="3">
        <v>10.65</v>
      </c>
      <c r="P43" s="4" t="s">
        <v>1093</v>
      </c>
      <c r="Q43" s="4" t="s">
        <v>1094</v>
      </c>
      <c r="R43" s="4">
        <v>10.637</v>
      </c>
      <c r="S43" s="242" t="s">
        <v>1093</v>
      </c>
      <c r="T43" s="242" t="s">
        <v>1094</v>
      </c>
      <c r="U43" s="242">
        <v>10.635999999999999</v>
      </c>
    </row>
    <row r="44" spans="1:21">
      <c r="A44" s="13"/>
      <c r="B44" s="20"/>
      <c r="C44" s="16" t="s">
        <v>1095</v>
      </c>
      <c r="D44" s="240" t="s">
        <v>1090</v>
      </c>
      <c r="E44" s="240" t="s">
        <v>1091</v>
      </c>
      <c r="F44" s="240">
        <v>-8.3160000000000007</v>
      </c>
      <c r="G44" s="241" t="s">
        <v>1090</v>
      </c>
      <c r="H44" s="241" t="s">
        <v>1091</v>
      </c>
      <c r="I44" s="241">
        <v>-8.3230000000000004</v>
      </c>
      <c r="J44" s="2" t="s">
        <v>1090</v>
      </c>
      <c r="K44" s="2" t="s">
        <v>1091</v>
      </c>
      <c r="L44" s="2">
        <v>-8.3109999999999999</v>
      </c>
      <c r="M44" s="3" t="s">
        <v>1090</v>
      </c>
      <c r="N44" s="3" t="s">
        <v>1091</v>
      </c>
      <c r="O44" s="3">
        <v>-8.3119999999999994</v>
      </c>
      <c r="P44" s="4" t="s">
        <v>1090</v>
      </c>
      <c r="Q44" s="4" t="s">
        <v>1091</v>
      </c>
      <c r="R44" s="4">
        <v>-8.298</v>
      </c>
      <c r="S44" s="242" t="s">
        <v>1090</v>
      </c>
      <c r="T44" s="242" t="s">
        <v>1091</v>
      </c>
      <c r="U44" s="242">
        <v>-8.2810000000000006</v>
      </c>
    </row>
    <row r="45" spans="1:21">
      <c r="A45" s="13"/>
      <c r="B45" s="20"/>
      <c r="C45" s="16" t="s">
        <v>1096</v>
      </c>
      <c r="D45" s="240" t="s">
        <v>1097</v>
      </c>
      <c r="E45" s="240" t="s">
        <v>1098</v>
      </c>
      <c r="F45" s="240">
        <v>-13.680999999999999</v>
      </c>
      <c r="G45" s="241" t="s">
        <v>1097</v>
      </c>
      <c r="H45" s="241" t="s">
        <v>1098</v>
      </c>
      <c r="I45" s="241">
        <v>-13.693</v>
      </c>
      <c r="J45" s="2" t="s">
        <v>1097</v>
      </c>
      <c r="K45" s="2" t="s">
        <v>1098</v>
      </c>
      <c r="L45" s="2">
        <v>-13.675000000000001</v>
      </c>
      <c r="M45" s="3" t="s">
        <v>1097</v>
      </c>
      <c r="N45" s="3" t="s">
        <v>1098</v>
      </c>
      <c r="O45" s="3">
        <v>-13.677</v>
      </c>
      <c r="P45" s="4" t="s">
        <v>1097</v>
      </c>
      <c r="Q45" s="4" t="s">
        <v>1098</v>
      </c>
      <c r="R45" s="4">
        <v>-13.651999999999999</v>
      </c>
      <c r="S45" s="242" t="s">
        <v>1097</v>
      </c>
      <c r="T45" s="242" t="s">
        <v>1098</v>
      </c>
      <c r="U45" s="242">
        <v>-13.632</v>
      </c>
    </row>
    <row r="46" spans="1:21">
      <c r="A46" s="13"/>
      <c r="B46" s="20"/>
      <c r="C46" s="16" t="s">
        <v>1099</v>
      </c>
      <c r="D46" s="240" t="s">
        <v>1100</v>
      </c>
      <c r="E46" s="240" t="s">
        <v>1101</v>
      </c>
      <c r="F46" s="240">
        <v>-41.789000000000001</v>
      </c>
      <c r="G46" s="241" t="s">
        <v>1100</v>
      </c>
      <c r="H46" s="241" t="s">
        <v>1101</v>
      </c>
      <c r="I46" s="241">
        <v>-41.823</v>
      </c>
      <c r="J46" s="2" t="s">
        <v>1100</v>
      </c>
      <c r="K46" s="2" t="s">
        <v>1101</v>
      </c>
      <c r="L46" s="2">
        <v>-41.783000000000001</v>
      </c>
      <c r="M46" s="3" t="s">
        <v>1100</v>
      </c>
      <c r="N46" s="3" t="s">
        <v>1101</v>
      </c>
      <c r="O46" s="3">
        <v>-41.781999999999996</v>
      </c>
      <c r="P46" s="4" t="s">
        <v>1100</v>
      </c>
      <c r="Q46" s="4" t="s">
        <v>1101</v>
      </c>
      <c r="R46" s="4">
        <v>-41.723999999999997</v>
      </c>
      <c r="S46" s="242" t="s">
        <v>1100</v>
      </c>
      <c r="T46" s="242" t="s">
        <v>1101</v>
      </c>
      <c r="U46" s="242">
        <v>-41.69</v>
      </c>
    </row>
    <row r="47" spans="1:21">
      <c r="A47" s="13"/>
      <c r="B47" s="20"/>
      <c r="C47" s="16" t="s">
        <v>1102</v>
      </c>
      <c r="D47" s="240" t="s">
        <v>1103</v>
      </c>
      <c r="E47" s="240" t="s">
        <v>1104</v>
      </c>
      <c r="F47" s="240">
        <v>-19.927</v>
      </c>
      <c r="G47" s="241" t="s">
        <v>1103</v>
      </c>
      <c r="H47" s="241" t="s">
        <v>1104</v>
      </c>
      <c r="I47" s="241">
        <v>-19.942</v>
      </c>
      <c r="J47" s="2" t="s">
        <v>1103</v>
      </c>
      <c r="K47" s="2" t="s">
        <v>1104</v>
      </c>
      <c r="L47" s="2">
        <v>-19.922999999999998</v>
      </c>
      <c r="M47" s="3" t="s">
        <v>1103</v>
      </c>
      <c r="N47" s="3" t="s">
        <v>1104</v>
      </c>
      <c r="O47" s="3">
        <v>-19.917000000000002</v>
      </c>
      <c r="P47" s="4" t="s">
        <v>1103</v>
      </c>
      <c r="Q47" s="4" t="s">
        <v>1104</v>
      </c>
      <c r="R47" s="4">
        <v>-19.890999999999998</v>
      </c>
      <c r="S47" s="242" t="s">
        <v>1103</v>
      </c>
      <c r="T47" s="242" t="s">
        <v>1104</v>
      </c>
      <c r="U47" s="242">
        <v>-19.864000000000001</v>
      </c>
    </row>
    <row r="48" spans="1:21">
      <c r="A48" s="13"/>
      <c r="B48" s="20"/>
      <c r="C48" s="16" t="s">
        <v>1105</v>
      </c>
      <c r="D48" s="240" t="s">
        <v>1106</v>
      </c>
      <c r="E48" s="240" t="s">
        <v>1107</v>
      </c>
      <c r="F48" s="240">
        <v>-10.72</v>
      </c>
      <c r="G48" s="241" t="s">
        <v>1106</v>
      </c>
      <c r="H48" s="241" t="s">
        <v>1107</v>
      </c>
      <c r="I48" s="241">
        <v>-10.731999999999999</v>
      </c>
      <c r="J48" s="2" t="s">
        <v>1106</v>
      </c>
      <c r="K48" s="2" t="s">
        <v>1107</v>
      </c>
      <c r="L48" s="2">
        <v>-10.718999999999999</v>
      </c>
      <c r="M48" s="3" t="s">
        <v>1106</v>
      </c>
      <c r="N48" s="3" t="s">
        <v>1107</v>
      </c>
      <c r="O48" s="3">
        <v>-10.715999999999999</v>
      </c>
      <c r="P48" s="4" t="s">
        <v>1106</v>
      </c>
      <c r="Q48" s="4" t="s">
        <v>1107</v>
      </c>
      <c r="R48" s="4">
        <v>-10.701000000000001</v>
      </c>
      <c r="S48" s="242" t="s">
        <v>1106</v>
      </c>
      <c r="T48" s="242" t="s">
        <v>1107</v>
      </c>
      <c r="U48" s="242">
        <v>-10.682</v>
      </c>
    </row>
    <row r="49" spans="1:21">
      <c r="A49" s="13"/>
      <c r="B49" s="20"/>
      <c r="C49" s="16" t="s">
        <v>1108</v>
      </c>
      <c r="D49" s="240" t="s">
        <v>1109</v>
      </c>
      <c r="E49" s="240" t="s">
        <v>1110</v>
      </c>
      <c r="F49" s="240">
        <v>-14.345000000000001</v>
      </c>
      <c r="G49" s="241" t="s">
        <v>1109</v>
      </c>
      <c r="H49" s="241" t="s">
        <v>1110</v>
      </c>
      <c r="I49" s="241">
        <v>-14.359</v>
      </c>
      <c r="J49" s="2" t="s">
        <v>1109</v>
      </c>
      <c r="K49" s="2" t="s">
        <v>1110</v>
      </c>
      <c r="L49" s="2">
        <v>-14.340999999999999</v>
      </c>
      <c r="M49" s="3" t="s">
        <v>1109</v>
      </c>
      <c r="N49" s="3" t="s">
        <v>1110</v>
      </c>
      <c r="O49" s="3">
        <v>-14.34</v>
      </c>
      <c r="P49" s="4" t="s">
        <v>1109</v>
      </c>
      <c r="Q49" s="4" t="s">
        <v>1110</v>
      </c>
      <c r="R49" s="4">
        <v>-14.317</v>
      </c>
      <c r="S49" s="242" t="s">
        <v>1109</v>
      </c>
      <c r="T49" s="242" t="s">
        <v>1110</v>
      </c>
      <c r="U49" s="242">
        <v>-14.298</v>
      </c>
    </row>
    <row r="50" spans="1:21">
      <c r="A50" s="13"/>
      <c r="B50" s="20"/>
      <c r="C50" s="16" t="s">
        <v>1111</v>
      </c>
      <c r="D50" s="240" t="s">
        <v>1112</v>
      </c>
      <c r="E50" s="240" t="s">
        <v>1113</v>
      </c>
      <c r="F50" s="240">
        <v>-36.354999999999997</v>
      </c>
      <c r="G50" s="241" t="s">
        <v>1112</v>
      </c>
      <c r="H50" s="241" t="s">
        <v>1113</v>
      </c>
      <c r="I50" s="241">
        <v>-36.381</v>
      </c>
      <c r="J50" s="2" t="s">
        <v>1112</v>
      </c>
      <c r="K50" s="2" t="s">
        <v>1113</v>
      </c>
      <c r="L50" s="2">
        <v>-36.35</v>
      </c>
      <c r="M50" s="3" t="s">
        <v>1112</v>
      </c>
      <c r="N50" s="3" t="s">
        <v>1113</v>
      </c>
      <c r="O50" s="3">
        <v>-36.344000000000001</v>
      </c>
      <c r="P50" s="4" t="s">
        <v>1112</v>
      </c>
      <c r="Q50" s="4" t="s">
        <v>1113</v>
      </c>
      <c r="R50" s="4">
        <v>-36.286999999999999</v>
      </c>
      <c r="S50" s="242" t="s">
        <v>1112</v>
      </c>
      <c r="T50" s="242" t="s">
        <v>1113</v>
      </c>
      <c r="U50" s="242">
        <v>-36.259</v>
      </c>
    </row>
    <row r="51" spans="1:21">
      <c r="A51" s="13"/>
      <c r="B51" s="20"/>
      <c r="C51" s="16" t="s">
        <v>1114</v>
      </c>
      <c r="D51" s="240" t="s">
        <v>1115</v>
      </c>
      <c r="E51" s="240" t="s">
        <v>1116</v>
      </c>
      <c r="F51" s="240">
        <v>-16.998999999999999</v>
      </c>
      <c r="G51" s="241" t="s">
        <v>1115</v>
      </c>
      <c r="H51" s="241" t="s">
        <v>1116</v>
      </c>
      <c r="I51" s="241">
        <v>-17.013999999999999</v>
      </c>
      <c r="J51" s="2" t="s">
        <v>1115</v>
      </c>
      <c r="K51" s="2" t="s">
        <v>1116</v>
      </c>
      <c r="L51" s="2">
        <v>-16.991</v>
      </c>
      <c r="M51" s="3" t="s">
        <v>1115</v>
      </c>
      <c r="N51" s="3" t="s">
        <v>1116</v>
      </c>
      <c r="O51" s="3">
        <v>-16.991</v>
      </c>
      <c r="P51" s="4" t="s">
        <v>1115</v>
      </c>
      <c r="Q51" s="4" t="s">
        <v>1116</v>
      </c>
      <c r="R51" s="4">
        <v>-16.966000000000001</v>
      </c>
      <c r="S51" s="242" t="s">
        <v>1115</v>
      </c>
      <c r="T51" s="242" t="s">
        <v>1116</v>
      </c>
      <c r="U51" s="242">
        <v>-16.937000000000001</v>
      </c>
    </row>
    <row r="52" spans="1:21">
      <c r="A52" s="13"/>
      <c r="B52" s="20"/>
      <c r="C52" s="16" t="s">
        <v>1117</v>
      </c>
      <c r="D52" s="240" t="s">
        <v>1118</v>
      </c>
      <c r="E52" s="240" t="s">
        <v>1119</v>
      </c>
      <c r="F52" s="240">
        <v>-10.052</v>
      </c>
      <c r="G52" s="241" t="s">
        <v>1118</v>
      </c>
      <c r="H52" s="241" t="s">
        <v>1119</v>
      </c>
      <c r="I52" s="241">
        <v>-10.061999999999999</v>
      </c>
      <c r="J52" s="2" t="s">
        <v>1118</v>
      </c>
      <c r="K52" s="2" t="s">
        <v>1119</v>
      </c>
      <c r="L52" s="2">
        <v>-10.044</v>
      </c>
      <c r="M52" s="3" t="s">
        <v>1118</v>
      </c>
      <c r="N52" s="3" t="s">
        <v>1119</v>
      </c>
      <c r="O52" s="3">
        <v>-10.047000000000001</v>
      </c>
      <c r="P52" s="4" t="s">
        <v>1118</v>
      </c>
      <c r="Q52" s="4" t="s">
        <v>1119</v>
      </c>
      <c r="R52" s="4">
        <v>-10.032</v>
      </c>
      <c r="S52" s="242" t="s">
        <v>1118</v>
      </c>
      <c r="T52" s="242" t="s">
        <v>1119</v>
      </c>
      <c r="U52" s="242">
        <v>-10.007999999999999</v>
      </c>
    </row>
    <row r="53" spans="1:21">
      <c r="A53" s="13"/>
      <c r="B53" s="20"/>
      <c r="C53" s="16" t="s">
        <v>1120</v>
      </c>
      <c r="D53" s="240" t="s">
        <v>1121</v>
      </c>
      <c r="E53" s="240" t="s">
        <v>1066</v>
      </c>
      <c r="F53" s="240">
        <v>-20.696000000000002</v>
      </c>
      <c r="G53" s="241" t="s">
        <v>1122</v>
      </c>
      <c r="H53" s="241" t="s">
        <v>1066</v>
      </c>
      <c r="I53" s="241">
        <v>-20.719000000000001</v>
      </c>
      <c r="J53" s="2" t="s">
        <v>1122</v>
      </c>
      <c r="K53" s="2" t="s">
        <v>1066</v>
      </c>
      <c r="L53" s="2">
        <v>-20.704999999999998</v>
      </c>
      <c r="M53" s="3" t="s">
        <v>1122</v>
      </c>
      <c r="N53" s="3" t="s">
        <v>1066</v>
      </c>
      <c r="O53" s="3">
        <v>-20.699000000000002</v>
      </c>
      <c r="P53" s="4" t="s">
        <v>1122</v>
      </c>
      <c r="Q53" s="4" t="s">
        <v>1066</v>
      </c>
      <c r="R53" s="4">
        <v>-20.655000000000001</v>
      </c>
      <c r="S53" s="242" t="s">
        <v>1123</v>
      </c>
      <c r="T53" s="242" t="s">
        <v>1124</v>
      </c>
      <c r="U53" s="242">
        <v>-20.369</v>
      </c>
    </row>
    <row r="54" spans="1:21">
      <c r="A54" s="13"/>
      <c r="B54" s="20"/>
      <c r="C54" s="16" t="s">
        <v>1125</v>
      </c>
      <c r="D54" s="240" t="s">
        <v>1126</v>
      </c>
      <c r="E54" s="240" t="s">
        <v>1127</v>
      </c>
      <c r="F54" s="240">
        <v>-26.533999999999999</v>
      </c>
      <c r="G54" s="241" t="s">
        <v>1128</v>
      </c>
      <c r="H54" s="241" t="s">
        <v>1129</v>
      </c>
      <c r="I54" s="241">
        <v>-22.907</v>
      </c>
      <c r="J54" s="2" t="s">
        <v>1130</v>
      </c>
      <c r="K54" s="2" t="s">
        <v>1129</v>
      </c>
      <c r="L54" s="2">
        <v>-22.78</v>
      </c>
      <c r="M54" s="3" t="s">
        <v>1131</v>
      </c>
      <c r="N54" s="3" t="s">
        <v>1129</v>
      </c>
      <c r="O54" s="3">
        <v>-22.738</v>
      </c>
      <c r="P54" s="4" t="s">
        <v>1132</v>
      </c>
      <c r="Q54" s="4" t="s">
        <v>1129</v>
      </c>
      <c r="R54" s="4">
        <v>-22.744</v>
      </c>
      <c r="S54" s="242" t="s">
        <v>1133</v>
      </c>
      <c r="T54" s="242" t="s">
        <v>1129</v>
      </c>
      <c r="U54" s="242">
        <v>-22.460999999999999</v>
      </c>
    </row>
    <row r="55" spans="1:21">
      <c r="A55" s="13"/>
      <c r="B55" s="20"/>
      <c r="C55" s="16" t="s">
        <v>1134</v>
      </c>
      <c r="D55" s="240" t="s">
        <v>1135</v>
      </c>
      <c r="E55" s="240" t="s">
        <v>1010</v>
      </c>
      <c r="F55" s="240">
        <v>-2.1999999999999999E-2</v>
      </c>
      <c r="G55" s="241" t="s">
        <v>1136</v>
      </c>
      <c r="H55" s="241" t="s">
        <v>1137</v>
      </c>
      <c r="I55" s="241">
        <v>-0.51900000000000002</v>
      </c>
      <c r="J55" s="2" t="s">
        <v>1138</v>
      </c>
      <c r="K55" s="2" t="s">
        <v>1137</v>
      </c>
      <c r="L55" s="2">
        <v>-0.45600000000000002</v>
      </c>
      <c r="M55" s="3" t="s">
        <v>1139</v>
      </c>
      <c r="N55" s="3" t="s">
        <v>1140</v>
      </c>
      <c r="O55" s="3">
        <v>-0.39100000000000001</v>
      </c>
      <c r="P55" s="4" t="s">
        <v>1141</v>
      </c>
      <c r="Q55" s="4" t="s">
        <v>1137</v>
      </c>
      <c r="R55" s="4">
        <v>-0.58599999999999997</v>
      </c>
      <c r="S55" s="242" t="s">
        <v>1139</v>
      </c>
      <c r="T55" s="242" t="s">
        <v>1140</v>
      </c>
      <c r="U55" s="242">
        <v>-0.432</v>
      </c>
    </row>
    <row r="56" spans="1:21">
      <c r="A56" s="13"/>
      <c r="B56" s="20"/>
      <c r="C56" s="16" t="s">
        <v>1142</v>
      </c>
      <c r="D56" s="240" t="s">
        <v>1143</v>
      </c>
      <c r="E56" s="240" t="s">
        <v>1144</v>
      </c>
      <c r="F56" s="240">
        <v>12.55</v>
      </c>
      <c r="G56" s="241" t="s">
        <v>1145</v>
      </c>
      <c r="H56" s="241" t="s">
        <v>1146</v>
      </c>
      <c r="I56" s="241">
        <v>9.9969999999999999</v>
      </c>
      <c r="J56" s="2" t="s">
        <v>1147</v>
      </c>
      <c r="K56" s="2" t="s">
        <v>1148</v>
      </c>
      <c r="L56" s="2">
        <v>10.047000000000001</v>
      </c>
      <c r="M56" s="3" t="s">
        <v>1149</v>
      </c>
      <c r="N56" s="3" t="s">
        <v>1150</v>
      </c>
      <c r="O56" s="3">
        <v>10.095000000000001</v>
      </c>
      <c r="P56" s="4" t="s">
        <v>1151</v>
      </c>
      <c r="Q56" s="4" t="s">
        <v>1152</v>
      </c>
      <c r="R56" s="4">
        <v>9.7550000000000008</v>
      </c>
      <c r="S56" s="242" t="s">
        <v>1151</v>
      </c>
      <c r="T56" s="242" t="s">
        <v>1152</v>
      </c>
      <c r="U56" s="242">
        <v>9.7390000000000008</v>
      </c>
    </row>
    <row r="57" spans="1:21">
      <c r="A57" s="13"/>
      <c r="B57" s="20"/>
      <c r="C57" s="16" t="s">
        <v>1153</v>
      </c>
      <c r="D57" s="240" t="s">
        <v>1154</v>
      </c>
      <c r="E57" s="240" t="s">
        <v>1155</v>
      </c>
      <c r="F57" s="240">
        <v>9.8390000000000004</v>
      </c>
      <c r="G57" s="241" t="s">
        <v>1156</v>
      </c>
      <c r="H57" s="241" t="s">
        <v>1157</v>
      </c>
      <c r="I57" s="241">
        <v>7.8159999999999998</v>
      </c>
      <c r="J57" s="2" t="s">
        <v>1158</v>
      </c>
      <c r="K57" s="2" t="s">
        <v>1155</v>
      </c>
      <c r="L57" s="2">
        <v>7.9589999999999996</v>
      </c>
      <c r="M57" s="3" t="s">
        <v>1159</v>
      </c>
      <c r="N57" s="3" t="s">
        <v>1160</v>
      </c>
      <c r="O57" s="3">
        <v>7.899</v>
      </c>
      <c r="P57" s="4" t="s">
        <v>1161</v>
      </c>
      <c r="Q57" s="4" t="s">
        <v>1162</v>
      </c>
      <c r="R57" s="4">
        <v>7.5119999999999996</v>
      </c>
      <c r="S57" s="242" t="s">
        <v>1163</v>
      </c>
      <c r="T57" s="242" t="s">
        <v>1162</v>
      </c>
      <c r="U57" s="242">
        <v>7.3280000000000003</v>
      </c>
    </row>
    <row r="58" spans="1:21">
      <c r="A58" s="13"/>
      <c r="B58" s="20"/>
      <c r="C58" s="16" t="s">
        <v>1164</v>
      </c>
      <c r="D58" s="240" t="s">
        <v>1165</v>
      </c>
      <c r="E58" s="240" t="s">
        <v>1166</v>
      </c>
      <c r="F58" s="240">
        <v>10.294</v>
      </c>
      <c r="G58" s="241" t="s">
        <v>1167</v>
      </c>
      <c r="H58" s="241" t="s">
        <v>1168</v>
      </c>
      <c r="I58" s="241">
        <v>7.3339999999999996</v>
      </c>
      <c r="J58" s="2" t="s">
        <v>1169</v>
      </c>
      <c r="K58" s="2" t="s">
        <v>1170</v>
      </c>
      <c r="L58" s="2">
        <v>7.6539999999999999</v>
      </c>
      <c r="M58" s="3" t="s">
        <v>1171</v>
      </c>
      <c r="N58" s="3" t="s">
        <v>1172</v>
      </c>
      <c r="O58" s="3">
        <v>7.6879999999999997</v>
      </c>
      <c r="P58" s="4" t="s">
        <v>1173</v>
      </c>
      <c r="Q58" s="4" t="s">
        <v>1160</v>
      </c>
      <c r="R58" s="4">
        <v>7.1429999999999998</v>
      </c>
      <c r="S58" s="242" t="s">
        <v>1174</v>
      </c>
      <c r="T58" s="242" t="s">
        <v>1157</v>
      </c>
      <c r="U58" s="242">
        <v>6.9039999999999999</v>
      </c>
    </row>
    <row r="59" spans="1:21">
      <c r="A59" s="13"/>
      <c r="B59" s="20"/>
      <c r="C59" s="16" t="s">
        <v>1175</v>
      </c>
      <c r="D59" s="240" t="s">
        <v>1176</v>
      </c>
      <c r="E59" s="240" t="s">
        <v>1177</v>
      </c>
      <c r="F59" s="240">
        <v>58.981000000000002</v>
      </c>
      <c r="G59" s="241" t="s">
        <v>1178</v>
      </c>
      <c r="H59" s="241" t="s">
        <v>1179</v>
      </c>
      <c r="I59" s="241">
        <v>41.677</v>
      </c>
      <c r="J59" s="2" t="s">
        <v>1180</v>
      </c>
      <c r="K59" s="2" t="s">
        <v>1181</v>
      </c>
      <c r="L59" s="2">
        <v>41.771000000000001</v>
      </c>
      <c r="M59" s="3" t="s">
        <v>1182</v>
      </c>
      <c r="N59" s="3" t="s">
        <v>1179</v>
      </c>
      <c r="O59" s="3">
        <v>42.279000000000003</v>
      </c>
      <c r="P59" s="4" t="s">
        <v>1183</v>
      </c>
      <c r="Q59" s="4" t="s">
        <v>1184</v>
      </c>
      <c r="R59" s="4">
        <v>41.055</v>
      </c>
      <c r="S59" s="242" t="s">
        <v>1185</v>
      </c>
      <c r="T59" s="242" t="s">
        <v>1186</v>
      </c>
      <c r="U59" s="242">
        <v>39.496000000000002</v>
      </c>
    </row>
    <row r="60" spans="1:21">
      <c r="A60" s="13"/>
      <c r="B60" s="20"/>
      <c r="C60" s="16" t="s">
        <v>1187</v>
      </c>
      <c r="D60" s="240" t="s">
        <v>1188</v>
      </c>
      <c r="E60" s="240" t="s">
        <v>1189</v>
      </c>
      <c r="F60" s="240">
        <v>109.05</v>
      </c>
      <c r="G60" s="241" t="s">
        <v>1190</v>
      </c>
      <c r="H60" s="241" t="s">
        <v>1191</v>
      </c>
      <c r="I60" s="241">
        <v>77.564999999999998</v>
      </c>
      <c r="J60" s="2" t="s">
        <v>1192</v>
      </c>
      <c r="K60" s="2" t="s">
        <v>1193</v>
      </c>
      <c r="L60" s="2">
        <v>77.48</v>
      </c>
      <c r="M60" s="3" t="s">
        <v>1194</v>
      </c>
      <c r="N60" s="3" t="s">
        <v>1195</v>
      </c>
      <c r="O60" s="3">
        <v>78.168999999999997</v>
      </c>
      <c r="P60" s="4" t="s">
        <v>1196</v>
      </c>
      <c r="Q60" s="4" t="s">
        <v>1197</v>
      </c>
      <c r="R60" s="4">
        <v>76.278999999999996</v>
      </c>
      <c r="S60" s="242" t="s">
        <v>1198</v>
      </c>
      <c r="T60" s="242" t="s">
        <v>1199</v>
      </c>
      <c r="U60" s="242">
        <v>73.489000000000004</v>
      </c>
    </row>
    <row r="61" spans="1:21">
      <c r="A61" s="13"/>
      <c r="B61" s="20"/>
      <c r="C61" s="16" t="s">
        <v>1200</v>
      </c>
      <c r="D61" s="240" t="s">
        <v>1201</v>
      </c>
      <c r="E61" s="240" t="s">
        <v>1202</v>
      </c>
      <c r="F61" s="240">
        <v>6.9530000000000003</v>
      </c>
      <c r="G61" s="241" t="s">
        <v>1203</v>
      </c>
      <c r="H61" s="241" t="s">
        <v>1204</v>
      </c>
      <c r="I61" s="241">
        <v>4.5119999999999996</v>
      </c>
      <c r="J61" s="2" t="s">
        <v>1205</v>
      </c>
      <c r="K61" s="2" t="s">
        <v>1206</v>
      </c>
      <c r="L61" s="2">
        <v>5.2370000000000001</v>
      </c>
      <c r="M61" s="3" t="s">
        <v>1207</v>
      </c>
      <c r="N61" s="3" t="s">
        <v>1208</v>
      </c>
      <c r="O61" s="3">
        <v>4.7610000000000001</v>
      </c>
      <c r="P61" s="4" t="s">
        <v>1209</v>
      </c>
      <c r="Q61" s="4" t="s">
        <v>1210</v>
      </c>
      <c r="R61" s="4">
        <v>4.0449999999999999</v>
      </c>
      <c r="S61" s="242" t="s">
        <v>1211</v>
      </c>
      <c r="T61" s="242" t="s">
        <v>1212</v>
      </c>
      <c r="U61" s="242">
        <v>3.0419999999999998</v>
      </c>
    </row>
    <row r="62" spans="1:21">
      <c r="A62" s="13"/>
      <c r="B62" s="20"/>
      <c r="C62" s="16" t="s">
        <v>1213</v>
      </c>
      <c r="D62" s="240" t="s">
        <v>1214</v>
      </c>
      <c r="E62" s="240" t="s">
        <v>1215</v>
      </c>
      <c r="F62" s="240">
        <v>-17.917999999999999</v>
      </c>
      <c r="G62" s="241" t="s">
        <v>1216</v>
      </c>
      <c r="H62" s="241" t="s">
        <v>1217</v>
      </c>
      <c r="I62" s="241">
        <v>-14.962</v>
      </c>
      <c r="J62" s="2" t="s">
        <v>1218</v>
      </c>
      <c r="K62" s="2" t="s">
        <v>1215</v>
      </c>
      <c r="L62" s="2">
        <v>-13.766999999999999</v>
      </c>
      <c r="M62" s="3" t="s">
        <v>1219</v>
      </c>
      <c r="N62" s="3" t="s">
        <v>1220</v>
      </c>
      <c r="O62" s="3">
        <v>-14.695</v>
      </c>
      <c r="P62" s="4" t="s">
        <v>1221</v>
      </c>
      <c r="Q62" s="4" t="s">
        <v>1222</v>
      </c>
      <c r="R62" s="4">
        <v>-15.215</v>
      </c>
      <c r="S62" s="242" t="s">
        <v>1223</v>
      </c>
      <c r="T62" s="242" t="s">
        <v>1224</v>
      </c>
      <c r="U62" s="242">
        <v>-15.516</v>
      </c>
    </row>
    <row r="63" spans="1:21">
      <c r="A63" s="13"/>
      <c r="B63" s="20"/>
      <c r="C63" s="16" t="s">
        <v>1225</v>
      </c>
      <c r="D63" s="240" t="s">
        <v>1226</v>
      </c>
      <c r="E63" s="240" t="s">
        <v>444</v>
      </c>
      <c r="F63" s="240">
        <v>0.15</v>
      </c>
      <c r="G63" s="241" t="s">
        <v>1227</v>
      </c>
      <c r="H63" s="241" t="s">
        <v>388</v>
      </c>
      <c r="I63" s="241">
        <v>-0.95799999999999996</v>
      </c>
      <c r="J63" s="2" t="s">
        <v>1228</v>
      </c>
      <c r="K63" s="2" t="s">
        <v>1229</v>
      </c>
      <c r="L63" s="2">
        <v>0.33500000000000002</v>
      </c>
      <c r="M63" s="3" t="s">
        <v>1230</v>
      </c>
      <c r="N63" s="3" t="s">
        <v>1137</v>
      </c>
      <c r="O63" s="3">
        <v>-0.52</v>
      </c>
      <c r="P63" s="4" t="s">
        <v>1231</v>
      </c>
      <c r="Q63" s="4" t="s">
        <v>1232</v>
      </c>
      <c r="R63" s="4">
        <v>-1.22</v>
      </c>
      <c r="S63" s="242" t="s">
        <v>1233</v>
      </c>
      <c r="T63" s="242" t="s">
        <v>1234</v>
      </c>
      <c r="U63" s="242">
        <v>-1.8939999999999999</v>
      </c>
    </row>
    <row r="64" spans="1:21">
      <c r="A64" s="13"/>
      <c r="B64" s="20"/>
      <c r="C64" s="16" t="s">
        <v>1235</v>
      </c>
      <c r="D64" s="240" t="s">
        <v>1236</v>
      </c>
      <c r="E64" s="240" t="s">
        <v>1155</v>
      </c>
      <c r="F64" s="240">
        <v>9.2469999999999999</v>
      </c>
      <c r="G64" s="241" t="s">
        <v>1237</v>
      </c>
      <c r="H64" s="241" t="s">
        <v>1238</v>
      </c>
      <c r="I64" s="241">
        <v>6.1829999999999998</v>
      </c>
      <c r="J64" s="2" t="s">
        <v>1239</v>
      </c>
      <c r="K64" s="2" t="s">
        <v>1170</v>
      </c>
      <c r="L64" s="2">
        <v>7.6029999999999998</v>
      </c>
      <c r="M64" s="3" t="s">
        <v>1240</v>
      </c>
      <c r="N64" s="3" t="s">
        <v>1241</v>
      </c>
      <c r="O64" s="3">
        <v>6.5679999999999996</v>
      </c>
      <c r="P64" s="4" t="s">
        <v>1242</v>
      </c>
      <c r="Q64" s="4" t="s">
        <v>1243</v>
      </c>
      <c r="R64" s="4">
        <v>5.9180000000000001</v>
      </c>
      <c r="S64" s="242" t="s">
        <v>1244</v>
      </c>
      <c r="T64" s="242" t="s">
        <v>1245</v>
      </c>
      <c r="U64" s="242">
        <v>4.9770000000000003</v>
      </c>
    </row>
    <row r="65" spans="1:21">
      <c r="A65" s="13"/>
      <c r="B65" s="20"/>
      <c r="C65" s="16" t="s">
        <v>1246</v>
      </c>
      <c r="D65" s="240" t="s">
        <v>1247</v>
      </c>
      <c r="E65" s="240" t="s">
        <v>1212</v>
      </c>
      <c r="F65" s="240">
        <v>3.22</v>
      </c>
      <c r="G65" s="241" t="s">
        <v>1248</v>
      </c>
      <c r="H65" s="241" t="s">
        <v>1249</v>
      </c>
      <c r="I65" s="241">
        <v>1.5389999999999999</v>
      </c>
      <c r="J65" s="2" t="s">
        <v>1250</v>
      </c>
      <c r="K65" s="2" t="s">
        <v>1251</v>
      </c>
      <c r="L65" s="2">
        <v>3.18</v>
      </c>
      <c r="M65" s="3" t="s">
        <v>1252</v>
      </c>
      <c r="N65" s="3" t="s">
        <v>1253</v>
      </c>
      <c r="O65" s="3">
        <v>1.859</v>
      </c>
      <c r="P65" s="4" t="s">
        <v>1254</v>
      </c>
      <c r="Q65" s="4" t="s">
        <v>1249</v>
      </c>
      <c r="R65" s="4">
        <v>1.4730000000000001</v>
      </c>
      <c r="S65" s="242" t="s">
        <v>1255</v>
      </c>
      <c r="T65" s="242" t="s">
        <v>1256</v>
      </c>
      <c r="U65" s="242">
        <v>0.67400000000000004</v>
      </c>
    </row>
    <row r="66" spans="1:21">
      <c r="A66" s="13"/>
      <c r="B66" s="20"/>
      <c r="C66" s="16" t="s">
        <v>1257</v>
      </c>
      <c r="D66" s="240" t="s">
        <v>1258</v>
      </c>
      <c r="E66" s="240" t="s">
        <v>1259</v>
      </c>
      <c r="F66" s="240">
        <v>-13.553000000000001</v>
      </c>
      <c r="G66" s="241" t="s">
        <v>1260</v>
      </c>
      <c r="H66" s="241" t="s">
        <v>1261</v>
      </c>
      <c r="I66" s="241">
        <v>-12.211</v>
      </c>
      <c r="J66" s="2" t="s">
        <v>1262</v>
      </c>
      <c r="K66" s="2" t="s">
        <v>1263</v>
      </c>
      <c r="L66" s="2">
        <v>-10.272</v>
      </c>
      <c r="M66" s="3" t="s">
        <v>1264</v>
      </c>
      <c r="N66" s="3" t="s">
        <v>1265</v>
      </c>
      <c r="O66" s="3">
        <v>-11.86</v>
      </c>
      <c r="P66" s="4" t="s">
        <v>1260</v>
      </c>
      <c r="Q66" s="4" t="s">
        <v>1261</v>
      </c>
      <c r="R66" s="4">
        <v>-12.138999999999999</v>
      </c>
      <c r="S66" s="242" t="s">
        <v>1266</v>
      </c>
      <c r="T66" s="242" t="s">
        <v>1267</v>
      </c>
      <c r="U66" s="242">
        <v>-12.257999999999999</v>
      </c>
    </row>
    <row r="67" spans="1:21">
      <c r="A67" s="13"/>
      <c r="B67" s="20"/>
      <c r="C67" s="16" t="s">
        <v>1268</v>
      </c>
      <c r="D67" s="240" t="s">
        <v>1269</v>
      </c>
      <c r="E67" s="240" t="s">
        <v>1253</v>
      </c>
      <c r="F67" s="240">
        <v>2.1949999999999998</v>
      </c>
      <c r="G67" s="241" t="s">
        <v>1270</v>
      </c>
      <c r="H67" s="241" t="s">
        <v>1271</v>
      </c>
      <c r="I67" s="241">
        <v>0.89800000000000002</v>
      </c>
      <c r="J67" s="2" t="s">
        <v>1272</v>
      </c>
      <c r="K67" s="2" t="s">
        <v>1251</v>
      </c>
      <c r="L67" s="2">
        <v>2.899</v>
      </c>
      <c r="M67" s="3" t="s">
        <v>1273</v>
      </c>
      <c r="N67" s="3" t="s">
        <v>1274</v>
      </c>
      <c r="O67" s="3">
        <v>1.1990000000000001</v>
      </c>
      <c r="P67" s="4" t="s">
        <v>1275</v>
      </c>
      <c r="Q67" s="4" t="s">
        <v>1274</v>
      </c>
      <c r="R67" s="4">
        <v>0.997</v>
      </c>
      <c r="S67" s="242" t="s">
        <v>1276</v>
      </c>
      <c r="T67" s="242" t="s">
        <v>1277</v>
      </c>
      <c r="U67" s="242">
        <v>0.26200000000000001</v>
      </c>
    </row>
  </sheetData>
  <mergeCells count="6">
    <mergeCell ref="S1:U1"/>
    <mergeCell ref="D1:F1"/>
    <mergeCell ref="G1:I1"/>
    <mergeCell ref="J1:L1"/>
    <mergeCell ref="M1:O1"/>
    <mergeCell ref="P1:R1"/>
  </mergeCell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177B-2748-A04A-9B2C-BEDF7DE30931}">
  <dimension ref="A1:A3"/>
  <sheetViews>
    <sheetView workbookViewId="0">
      <selection activeCell="B27" sqref="B27"/>
    </sheetView>
  </sheetViews>
  <sheetFormatPr baseColWidth="10" defaultRowHeight="16"/>
  <sheetData>
    <row r="1" spans="1:1">
      <c r="A1" s="256" t="s">
        <v>1379</v>
      </c>
    </row>
    <row r="2" spans="1:1">
      <c r="A2" s="256" t="s">
        <v>1380</v>
      </c>
    </row>
    <row r="3" spans="1:1">
      <c r="A3" s="256" t="s">
        <v>1381</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438BC-65A0-0549-AF0F-789FA84948A5}">
  <dimension ref="A1:B18"/>
  <sheetViews>
    <sheetView zoomScale="130" zoomScaleNormal="130" workbookViewId="0">
      <selection activeCell="B27" sqref="B27"/>
    </sheetView>
  </sheetViews>
  <sheetFormatPr baseColWidth="10" defaultColWidth="11" defaultRowHeight="16"/>
  <cols>
    <col min="1" max="1" width="57.5" customWidth="1"/>
    <col min="2" max="2" width="12.33203125" customWidth="1"/>
  </cols>
  <sheetData>
    <row r="1" spans="1:2" s="1" customFormat="1">
      <c r="A1" s="6" t="s">
        <v>12</v>
      </c>
      <c r="B1" s="1" t="s">
        <v>1295</v>
      </c>
    </row>
    <row r="2" spans="1:2">
      <c r="A2" s="58" t="s">
        <v>13</v>
      </c>
      <c r="B2" s="59"/>
    </row>
    <row r="3" spans="1:2">
      <c r="A3" s="61" t="s">
        <v>14</v>
      </c>
      <c r="B3" s="61">
        <v>9.1912779464532149E-2</v>
      </c>
    </row>
    <row r="4" spans="1:2">
      <c r="A4" s="32" t="s">
        <v>15</v>
      </c>
      <c r="B4" s="32">
        <v>9.1997332500501933E-2</v>
      </c>
    </row>
    <row r="5" spans="1:2">
      <c r="A5" s="33" t="s">
        <v>16</v>
      </c>
      <c r="B5" s="84">
        <v>9.558950756949687E-2</v>
      </c>
    </row>
    <row r="6" spans="1:2">
      <c r="A6" s="3" t="s">
        <v>927</v>
      </c>
      <c r="B6" s="3">
        <v>0.17349570085136728</v>
      </c>
    </row>
    <row r="7" spans="1:2">
      <c r="A7" s="4" t="s">
        <v>928</v>
      </c>
      <c r="B7" s="87">
        <v>7.6300392161353481E-2</v>
      </c>
    </row>
    <row r="8" spans="1:2" ht="17">
      <c r="A8" s="60" t="s">
        <v>17</v>
      </c>
      <c r="B8" s="88"/>
    </row>
    <row r="9" spans="1:2">
      <c r="A9" s="62" t="s">
        <v>929</v>
      </c>
      <c r="B9" s="86">
        <v>9.0293235265653735E-2</v>
      </c>
    </row>
    <row r="10" spans="1:2">
      <c r="A10" s="63" t="s">
        <v>930</v>
      </c>
      <c r="B10" s="85">
        <v>9.05522476351594E-2</v>
      </c>
    </row>
    <row r="11" spans="1:2">
      <c r="A11" s="64" t="s">
        <v>931</v>
      </c>
      <c r="B11" s="64">
        <v>9.0554761595426789E-2</v>
      </c>
    </row>
    <row r="12" spans="1:2">
      <c r="A12" s="28" t="s">
        <v>932</v>
      </c>
      <c r="B12" s="28">
        <v>9.1356006164417622E-2</v>
      </c>
    </row>
    <row r="13" spans="1:2">
      <c r="A13" s="65" t="s">
        <v>933</v>
      </c>
      <c r="B13" s="65">
        <v>0.20209347390069579</v>
      </c>
    </row>
    <row r="14" spans="1:2">
      <c r="A14" s="25" t="s">
        <v>934</v>
      </c>
      <c r="B14" s="25">
        <v>5.6424116996526261E-2</v>
      </c>
    </row>
    <row r="15" spans="1:2" ht="17">
      <c r="A15" s="60" t="s">
        <v>18</v>
      </c>
      <c r="B15" s="59"/>
    </row>
    <row r="16" spans="1:2">
      <c r="A16" s="29" t="s">
        <v>935</v>
      </c>
      <c r="B16" s="29">
        <v>9.3214266027231138E-2</v>
      </c>
    </row>
    <row r="17" spans="1:2">
      <c r="A17" s="66" t="s">
        <v>936</v>
      </c>
      <c r="B17" s="66">
        <v>9.3364197530864196E-2</v>
      </c>
    </row>
    <row r="18" spans="1:2">
      <c r="A18" s="67" t="s">
        <v>937</v>
      </c>
      <c r="B18" s="67">
        <v>0.11138720829732066</v>
      </c>
    </row>
  </sheetData>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909A-FA32-FF4A-A2F8-048EBACD2001}">
  <dimension ref="A1:I18"/>
  <sheetViews>
    <sheetView zoomScale="140" zoomScaleNormal="140" workbookViewId="0">
      <selection activeCell="B27" sqref="B27"/>
    </sheetView>
  </sheetViews>
  <sheetFormatPr baseColWidth="10" defaultColWidth="11" defaultRowHeight="16"/>
  <cols>
    <col min="1" max="1" width="58.1640625" customWidth="1"/>
  </cols>
  <sheetData>
    <row r="1" spans="1:9" s="6" customFormat="1">
      <c r="A1" s="6" t="s">
        <v>12</v>
      </c>
      <c r="B1" s="6" t="s">
        <v>19</v>
      </c>
      <c r="C1" s="6" t="s">
        <v>20</v>
      </c>
      <c r="D1" s="6" t="s">
        <v>21</v>
      </c>
      <c r="E1" s="89" t="s">
        <v>22</v>
      </c>
      <c r="F1" s="6" t="s">
        <v>23</v>
      </c>
      <c r="G1" s="6" t="s">
        <v>24</v>
      </c>
      <c r="H1" s="6" t="s">
        <v>25</v>
      </c>
      <c r="I1" s="6" t="s">
        <v>26</v>
      </c>
    </row>
    <row r="2" spans="1:9">
      <c r="A2" s="58" t="s">
        <v>13</v>
      </c>
      <c r="B2" s="59"/>
      <c r="C2" s="59"/>
      <c r="D2" s="59"/>
      <c r="E2" s="68"/>
      <c r="F2" s="74"/>
      <c r="G2" s="74"/>
      <c r="H2" s="74"/>
      <c r="I2" s="59"/>
    </row>
    <row r="3" spans="1:9" s="61" customFormat="1">
      <c r="A3" s="61" t="s">
        <v>14</v>
      </c>
      <c r="B3" s="61">
        <v>80840</v>
      </c>
      <c r="C3" s="61">
        <v>2965</v>
      </c>
      <c r="D3" s="61" t="s">
        <v>27</v>
      </c>
      <c r="E3" s="69">
        <v>271248.7</v>
      </c>
      <c r="F3" s="69">
        <v>271406.8</v>
      </c>
      <c r="G3" s="69">
        <v>-135607.29999999999</v>
      </c>
      <c r="H3" s="69">
        <v>271214.7</v>
      </c>
      <c r="I3" s="61">
        <v>80823</v>
      </c>
    </row>
    <row r="4" spans="1:9" s="32" customFormat="1">
      <c r="A4" s="32" t="s">
        <v>15</v>
      </c>
      <c r="B4" s="32">
        <v>80840</v>
      </c>
      <c r="C4" s="32">
        <v>2965</v>
      </c>
      <c r="D4" s="32" t="s">
        <v>27</v>
      </c>
      <c r="E4" s="70">
        <v>271218.2</v>
      </c>
      <c r="F4" s="70">
        <v>271394.90000000002</v>
      </c>
      <c r="G4" s="70">
        <v>-135590.1</v>
      </c>
      <c r="H4" s="70">
        <v>271180.2</v>
      </c>
      <c r="I4" s="32">
        <v>80821</v>
      </c>
    </row>
    <row r="5" spans="1:9" s="33" customFormat="1">
      <c r="A5" s="33" t="s">
        <v>16</v>
      </c>
      <c r="B5" s="33">
        <v>80840</v>
      </c>
      <c r="C5" s="33">
        <v>2965</v>
      </c>
      <c r="D5" s="33" t="s">
        <v>27</v>
      </c>
      <c r="E5" s="71">
        <v>269452</v>
      </c>
      <c r="F5" s="71">
        <v>269656.59999999998</v>
      </c>
      <c r="G5" s="71">
        <v>-134704</v>
      </c>
      <c r="H5" s="71">
        <v>269408</v>
      </c>
      <c r="I5" s="33">
        <v>80818</v>
      </c>
    </row>
    <row r="6" spans="1:9" s="3" customFormat="1">
      <c r="A6" s="3" t="s">
        <v>927</v>
      </c>
      <c r="B6" s="3">
        <v>80840</v>
      </c>
      <c r="C6" s="3">
        <v>2965</v>
      </c>
      <c r="D6" s="3" t="s">
        <v>27</v>
      </c>
      <c r="E6" s="72">
        <v>267508.5</v>
      </c>
      <c r="F6" s="72">
        <v>267750.3</v>
      </c>
      <c r="G6" s="72">
        <v>-133728.20000000001</v>
      </c>
      <c r="H6" s="72">
        <v>267456.5</v>
      </c>
      <c r="I6" s="3">
        <v>80814</v>
      </c>
    </row>
    <row r="7" spans="1:9" s="4" customFormat="1">
      <c r="A7" s="4" t="s">
        <v>928</v>
      </c>
      <c r="B7" s="4">
        <v>79048</v>
      </c>
      <c r="C7" s="4">
        <v>2710</v>
      </c>
      <c r="D7" s="4">
        <v>357</v>
      </c>
      <c r="E7" s="73">
        <v>264512.40000000002</v>
      </c>
      <c r="F7" s="73">
        <v>264772.2</v>
      </c>
      <c r="G7" s="73">
        <v>-132228.20000000001</v>
      </c>
      <c r="H7" s="73">
        <v>264456.40000000002</v>
      </c>
      <c r="I7" s="4">
        <v>79020</v>
      </c>
    </row>
    <row r="8" spans="1:9" s="59" customFormat="1" ht="17">
      <c r="A8" s="60" t="s">
        <v>17</v>
      </c>
      <c r="E8" s="74"/>
      <c r="F8" s="74"/>
      <c r="G8" s="74"/>
      <c r="H8" s="74"/>
    </row>
    <row r="9" spans="1:9" s="62" customFormat="1">
      <c r="A9" s="62" t="s">
        <v>929</v>
      </c>
      <c r="B9" s="62">
        <v>138514</v>
      </c>
      <c r="C9" s="62">
        <v>3017</v>
      </c>
      <c r="D9" s="62" t="s">
        <v>27</v>
      </c>
      <c r="E9" s="75">
        <v>442930.4</v>
      </c>
      <c r="F9" s="75">
        <v>443156.7</v>
      </c>
      <c r="G9" s="75">
        <v>-221442.2</v>
      </c>
      <c r="H9" s="75">
        <v>442884.4</v>
      </c>
      <c r="I9" s="62">
        <v>138491</v>
      </c>
    </row>
    <row r="10" spans="1:9" s="63" customFormat="1">
      <c r="A10" s="63" t="s">
        <v>930</v>
      </c>
      <c r="B10" s="63">
        <v>138514</v>
      </c>
      <c r="C10" s="63">
        <v>3017</v>
      </c>
      <c r="D10" s="63" t="s">
        <v>27</v>
      </c>
      <c r="E10" s="76">
        <v>442879.7</v>
      </c>
      <c r="F10" s="76">
        <v>443125.6</v>
      </c>
      <c r="G10" s="76">
        <v>-221414.8</v>
      </c>
      <c r="H10" s="76">
        <v>442829.7</v>
      </c>
      <c r="I10" s="63">
        <v>138489</v>
      </c>
    </row>
    <row r="11" spans="1:9" s="64" customFormat="1">
      <c r="A11" s="64" t="s">
        <v>931</v>
      </c>
      <c r="B11" s="64">
        <v>138514</v>
      </c>
      <c r="C11" s="64">
        <v>3017</v>
      </c>
      <c r="D11" s="64" t="s">
        <v>27</v>
      </c>
      <c r="E11" s="77">
        <v>442876.5</v>
      </c>
      <c r="F11" s="77">
        <v>443132.3</v>
      </c>
      <c r="G11" s="77">
        <v>-221412.3</v>
      </c>
      <c r="H11" s="77">
        <v>442824.5</v>
      </c>
      <c r="I11" s="64">
        <v>138488</v>
      </c>
    </row>
    <row r="12" spans="1:9" s="28" customFormat="1">
      <c r="A12" s="28" t="s">
        <v>932</v>
      </c>
      <c r="B12" s="28">
        <v>138514</v>
      </c>
      <c r="C12" s="28">
        <v>3017</v>
      </c>
      <c r="D12" s="28" t="s">
        <v>27</v>
      </c>
      <c r="E12" s="78">
        <v>440357.1</v>
      </c>
      <c r="F12" s="78">
        <v>440681.8</v>
      </c>
      <c r="G12" s="78">
        <v>-220145.6</v>
      </c>
      <c r="H12" s="78">
        <v>440291.1</v>
      </c>
      <c r="I12" s="28">
        <v>138481</v>
      </c>
    </row>
    <row r="13" spans="1:9" s="65" customFormat="1">
      <c r="A13" s="65" t="s">
        <v>933</v>
      </c>
      <c r="B13" s="65">
        <v>138514</v>
      </c>
      <c r="C13" s="65">
        <v>3017</v>
      </c>
      <c r="D13" s="65" t="s">
        <v>27</v>
      </c>
      <c r="E13" s="79">
        <v>435341.9</v>
      </c>
      <c r="F13" s="79">
        <v>435715.8</v>
      </c>
      <c r="G13" s="79">
        <v>-217632.9</v>
      </c>
      <c r="H13" s="79">
        <v>435265.9</v>
      </c>
      <c r="I13" s="65">
        <v>138476</v>
      </c>
    </row>
    <row r="14" spans="1:9" s="25" customFormat="1">
      <c r="A14" s="25" t="s">
        <v>934</v>
      </c>
      <c r="B14" s="25">
        <v>135532</v>
      </c>
      <c r="C14" s="25">
        <v>2714</v>
      </c>
      <c r="D14" s="25">
        <v>357</v>
      </c>
      <c r="E14" s="80">
        <v>433756</v>
      </c>
      <c r="F14" s="80">
        <v>434179</v>
      </c>
      <c r="G14" s="80">
        <v>-216835.4</v>
      </c>
      <c r="H14" s="80">
        <v>433670.9</v>
      </c>
      <c r="I14" s="25">
        <v>135489</v>
      </c>
    </row>
    <row r="15" spans="1:9" s="59" customFormat="1" ht="17">
      <c r="A15" s="60" t="s">
        <v>18</v>
      </c>
      <c r="E15" s="74"/>
      <c r="F15" s="74"/>
      <c r="G15" s="74"/>
      <c r="H15" s="74"/>
    </row>
    <row r="16" spans="1:9" s="29" customFormat="1">
      <c r="A16" s="29" t="s">
        <v>935</v>
      </c>
      <c r="B16" s="29">
        <v>157388</v>
      </c>
      <c r="C16" s="29">
        <v>2965</v>
      </c>
      <c r="D16" s="29" t="s">
        <v>27</v>
      </c>
      <c r="E16" s="81">
        <v>399231</v>
      </c>
      <c r="F16" s="81">
        <v>399520</v>
      </c>
      <c r="G16" s="81">
        <v>-199586.5</v>
      </c>
      <c r="H16" s="81">
        <v>399173</v>
      </c>
      <c r="I16" s="29">
        <v>157359</v>
      </c>
    </row>
    <row r="17" spans="1:9" s="66" customFormat="1">
      <c r="A17" s="66" t="s">
        <v>936</v>
      </c>
      <c r="B17" s="66">
        <v>157388</v>
      </c>
      <c r="C17" s="66">
        <v>2965</v>
      </c>
      <c r="D17" s="66" t="s">
        <v>27</v>
      </c>
      <c r="E17" s="82">
        <v>399182</v>
      </c>
      <c r="F17" s="82">
        <v>399510.9</v>
      </c>
      <c r="G17" s="82">
        <v>-199558</v>
      </c>
      <c r="H17" s="82">
        <v>399116</v>
      </c>
      <c r="I17" s="66">
        <v>157355</v>
      </c>
    </row>
    <row r="18" spans="1:9" s="67" customFormat="1">
      <c r="A18" s="67" t="s">
        <v>937</v>
      </c>
      <c r="B18" s="67">
        <v>157388</v>
      </c>
      <c r="C18" s="67">
        <v>2965</v>
      </c>
      <c r="D18" s="67" t="s">
        <v>27</v>
      </c>
      <c r="E18" s="83">
        <v>394487.4</v>
      </c>
      <c r="F18" s="83">
        <v>394935.9</v>
      </c>
      <c r="G18" s="83">
        <v>-197198.7</v>
      </c>
      <c r="H18" s="83">
        <v>394397.4</v>
      </c>
      <c r="I18" s="67">
        <v>157343</v>
      </c>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79BD-51A9-3C46-8471-C0F44C4403A2}">
  <dimension ref="A1:P43"/>
  <sheetViews>
    <sheetView workbookViewId="0">
      <selection activeCell="B27" sqref="B27"/>
    </sheetView>
  </sheetViews>
  <sheetFormatPr baseColWidth="10" defaultColWidth="11" defaultRowHeight="16"/>
  <cols>
    <col min="1" max="1" width="19.33203125" style="10" customWidth="1"/>
    <col min="2" max="2" width="15.83203125" customWidth="1"/>
    <col min="3" max="3" width="63.83203125" customWidth="1"/>
    <col min="4" max="4" width="24.6640625" bestFit="1" customWidth="1"/>
    <col min="6" max="6" width="24.6640625" bestFit="1" customWidth="1"/>
    <col min="7" max="7" width="10.83203125" bestFit="1" customWidth="1"/>
    <col min="8" max="8" width="24.6640625" bestFit="1" customWidth="1"/>
    <col min="9" max="9" width="10.83203125" bestFit="1" customWidth="1"/>
    <col min="10" max="10" width="24.6640625" bestFit="1" customWidth="1"/>
    <col min="12" max="12" width="24.6640625" bestFit="1" customWidth="1"/>
    <col min="13" max="13" width="10.83203125" bestFit="1" customWidth="1"/>
    <col min="14" max="14" width="16.1640625" customWidth="1"/>
    <col min="15" max="15" width="15.6640625" customWidth="1"/>
    <col min="16" max="16" width="11.83203125" customWidth="1"/>
  </cols>
  <sheetData>
    <row r="1" spans="1:16" s="6" customFormat="1" ht="35" customHeight="1">
      <c r="A1" s="11"/>
      <c r="B1" s="9"/>
      <c r="C1" s="12"/>
      <c r="D1" s="261" t="s">
        <v>921</v>
      </c>
      <c r="E1" s="261"/>
      <c r="F1" s="262" t="s">
        <v>922</v>
      </c>
      <c r="G1" s="262"/>
      <c r="H1" s="263" t="s">
        <v>923</v>
      </c>
      <c r="I1" s="263"/>
      <c r="J1" s="264" t="s">
        <v>944</v>
      </c>
      <c r="K1" s="264"/>
      <c r="L1" s="265" t="s">
        <v>945</v>
      </c>
      <c r="M1" s="265"/>
      <c r="N1" s="260"/>
      <c r="O1" s="260"/>
      <c r="P1" s="260"/>
    </row>
    <row r="2" spans="1:16" ht="17">
      <c r="A2" s="257" t="s">
        <v>31</v>
      </c>
      <c r="B2" s="8" t="s">
        <v>32</v>
      </c>
      <c r="C2" s="100" t="s">
        <v>33</v>
      </c>
      <c r="D2" s="102">
        <v>0.57714876893</v>
      </c>
      <c r="E2" s="103"/>
      <c r="F2" s="102">
        <v>0.57735376769500002</v>
      </c>
      <c r="G2" s="103"/>
      <c r="H2" s="105">
        <v>0.58968525043999998</v>
      </c>
      <c r="I2" s="103"/>
      <c r="J2" s="102">
        <v>0.83103583111500001</v>
      </c>
      <c r="K2" s="104"/>
      <c r="L2" s="102">
        <v>0.52130987824810004</v>
      </c>
      <c r="M2" s="104"/>
      <c r="N2" s="17"/>
      <c r="O2" s="17"/>
      <c r="P2" s="17"/>
    </row>
    <row r="3" spans="1:16" ht="17">
      <c r="A3" s="258"/>
      <c r="B3" s="8" t="s">
        <v>32</v>
      </c>
      <c r="C3" s="100" t="s">
        <v>34</v>
      </c>
      <c r="D3" s="101">
        <v>0.35240273021399998</v>
      </c>
      <c r="E3" s="16"/>
      <c r="F3" s="101">
        <v>0.35130277070100002</v>
      </c>
      <c r="G3" s="16"/>
      <c r="H3" s="106">
        <v>0.33775108574500001</v>
      </c>
      <c r="I3" s="16"/>
      <c r="J3" s="101">
        <v>0.349467827826</v>
      </c>
      <c r="K3" s="17"/>
      <c r="L3" s="101">
        <v>0.20300351778389999</v>
      </c>
      <c r="M3" s="17"/>
      <c r="N3" s="17"/>
      <c r="O3" s="17"/>
      <c r="P3" s="17"/>
    </row>
    <row r="4" spans="1:16" ht="17">
      <c r="A4" s="258"/>
      <c r="B4" s="8" t="s">
        <v>32</v>
      </c>
      <c r="C4" s="100" t="s">
        <v>35</v>
      </c>
      <c r="D4" s="16" t="s">
        <v>27</v>
      </c>
      <c r="E4" s="16"/>
      <c r="F4" s="16" t="s">
        <v>27</v>
      </c>
      <c r="G4" s="16"/>
      <c r="H4" s="106">
        <v>0.34844965556500002</v>
      </c>
      <c r="I4" s="16"/>
      <c r="J4" s="101">
        <v>0.34789490260900002</v>
      </c>
      <c r="K4" s="17"/>
      <c r="L4" s="101">
        <v>0.33920066899759999</v>
      </c>
      <c r="M4" s="17"/>
      <c r="N4" s="17"/>
      <c r="O4" s="17"/>
      <c r="P4" s="17"/>
    </row>
    <row r="5" spans="1:16" ht="17">
      <c r="A5" s="258"/>
      <c r="B5" s="8" t="s">
        <v>32</v>
      </c>
      <c r="C5" s="100" t="s">
        <v>36</v>
      </c>
      <c r="D5" s="16" t="s">
        <v>27</v>
      </c>
      <c r="E5" s="16"/>
      <c r="F5" s="16" t="s">
        <v>27</v>
      </c>
      <c r="G5" s="16"/>
      <c r="H5" s="16" t="s">
        <v>27</v>
      </c>
      <c r="I5" s="16"/>
      <c r="J5" s="101">
        <v>0.52574468159499999</v>
      </c>
      <c r="K5" s="17"/>
      <c r="L5" s="16" t="s">
        <v>27</v>
      </c>
      <c r="M5" s="17"/>
      <c r="N5" s="17"/>
      <c r="O5" s="17"/>
      <c r="P5" s="17"/>
    </row>
    <row r="6" spans="1:16" ht="17">
      <c r="A6" s="258"/>
      <c r="B6" s="8" t="s">
        <v>32</v>
      </c>
      <c r="C6" s="100" t="s">
        <v>37</v>
      </c>
      <c r="D6" s="101">
        <v>-0.5440119108</v>
      </c>
      <c r="E6" s="16"/>
      <c r="F6" s="101">
        <v>-0.54355000009999999</v>
      </c>
      <c r="G6" s="16"/>
      <c r="H6" s="106">
        <v>-0.51536188350000001</v>
      </c>
      <c r="I6" s="16"/>
      <c r="J6" s="101">
        <v>-0.69412660199999998</v>
      </c>
      <c r="K6" s="17"/>
      <c r="L6" s="101">
        <v>-0.71013480139999996</v>
      </c>
      <c r="M6" s="17"/>
      <c r="N6" s="17"/>
      <c r="O6" s="17"/>
      <c r="P6" s="17"/>
    </row>
    <row r="7" spans="1:16" ht="17">
      <c r="A7" s="258"/>
      <c r="B7" s="8" t="s">
        <v>32</v>
      </c>
      <c r="C7" s="100" t="s">
        <v>38</v>
      </c>
      <c r="D7" s="16" t="s">
        <v>27</v>
      </c>
      <c r="E7" s="16"/>
      <c r="F7" s="16" t="s">
        <v>27</v>
      </c>
      <c r="G7" s="16"/>
      <c r="H7" s="106">
        <v>-0.27957341670000002</v>
      </c>
      <c r="I7" s="16"/>
      <c r="J7" s="101">
        <v>-0.15727790820000001</v>
      </c>
      <c r="K7" s="17"/>
      <c r="L7" s="101">
        <f>-0.2627369533</f>
        <v>-0.26273695330000002</v>
      </c>
      <c r="M7" s="17"/>
      <c r="N7" s="17"/>
      <c r="O7" s="17"/>
      <c r="P7" s="17"/>
    </row>
    <row r="8" spans="1:16" ht="17">
      <c r="A8" s="258"/>
      <c r="B8" s="8" t="s">
        <v>32</v>
      </c>
      <c r="C8" s="100" t="s">
        <v>39</v>
      </c>
      <c r="D8" s="16" t="s">
        <v>27</v>
      </c>
      <c r="E8" s="16"/>
      <c r="F8" s="16" t="s">
        <v>27</v>
      </c>
      <c r="G8" s="16"/>
      <c r="H8" s="16" t="s">
        <v>27</v>
      </c>
      <c r="I8" s="16"/>
      <c r="J8" s="101">
        <v>-0.73466788350000001</v>
      </c>
      <c r="K8" s="17"/>
      <c r="L8" s="16" t="s">
        <v>27</v>
      </c>
      <c r="M8" s="17"/>
      <c r="N8" s="17"/>
      <c r="O8" s="17"/>
      <c r="P8" s="17"/>
    </row>
    <row r="9" spans="1:16" ht="17">
      <c r="A9" s="258"/>
      <c r="B9" s="8" t="s">
        <v>32</v>
      </c>
      <c r="C9" s="100" t="s">
        <v>40</v>
      </c>
      <c r="D9" s="16" t="s">
        <v>27</v>
      </c>
      <c r="E9" s="16"/>
      <c r="F9" s="16" t="s">
        <v>27</v>
      </c>
      <c r="G9" s="16"/>
      <c r="H9" s="106">
        <v>9.9381982999999993E-3</v>
      </c>
      <c r="I9" s="16"/>
      <c r="J9" s="101">
        <f>-0.0501871358</f>
        <v>-5.0187135799999998E-2</v>
      </c>
      <c r="K9" s="17"/>
      <c r="L9" s="101">
        <v>-0.13294586389999999</v>
      </c>
      <c r="M9" s="17"/>
      <c r="N9" s="17"/>
      <c r="O9" s="17"/>
      <c r="P9" s="17"/>
    </row>
    <row r="10" spans="1:16" ht="17">
      <c r="A10" s="258"/>
      <c r="B10" s="8" t="s">
        <v>32</v>
      </c>
      <c r="C10" s="100" t="s">
        <v>41</v>
      </c>
      <c r="D10" s="16" t="s">
        <v>27</v>
      </c>
      <c r="E10" s="16"/>
      <c r="F10" s="16" t="s">
        <v>27</v>
      </c>
      <c r="G10" s="16"/>
      <c r="H10" s="16" t="s">
        <v>27</v>
      </c>
      <c r="I10" s="16"/>
      <c r="J10" s="101">
        <v>0.63126310490000004</v>
      </c>
      <c r="K10" s="17"/>
      <c r="L10" s="16" t="s">
        <v>27</v>
      </c>
      <c r="M10" s="17"/>
      <c r="N10" s="17"/>
      <c r="O10" s="17"/>
      <c r="P10" s="17"/>
    </row>
    <row r="11" spans="1:16" ht="17" customHeight="1">
      <c r="A11" s="258"/>
      <c r="B11" s="8" t="s">
        <v>32</v>
      </c>
      <c r="C11" s="100" t="s">
        <v>42</v>
      </c>
      <c r="D11" s="16" t="s">
        <v>27</v>
      </c>
      <c r="E11" s="16"/>
      <c r="F11" s="16" t="s">
        <v>27</v>
      </c>
      <c r="G11" s="16"/>
      <c r="H11" s="16" t="s">
        <v>27</v>
      </c>
      <c r="I11" s="16"/>
      <c r="J11" s="101">
        <v>-4.1307922099999998E-2</v>
      </c>
      <c r="K11" s="17"/>
      <c r="L11" s="16" t="s">
        <v>27</v>
      </c>
      <c r="M11" s="17"/>
      <c r="N11" s="17"/>
      <c r="O11" s="17"/>
      <c r="P11" s="17"/>
    </row>
    <row r="12" spans="1:16" ht="17">
      <c r="A12" s="258"/>
      <c r="B12" s="8" t="s">
        <v>43</v>
      </c>
      <c r="C12" s="100" t="s">
        <v>33</v>
      </c>
      <c r="D12" s="16" t="s">
        <v>27</v>
      </c>
      <c r="E12" s="16"/>
      <c r="F12" s="16" t="s">
        <v>27</v>
      </c>
      <c r="G12" s="16"/>
      <c r="H12" s="16" t="s">
        <v>27</v>
      </c>
      <c r="I12" s="16"/>
      <c r="J12" s="16" t="s">
        <v>27</v>
      </c>
      <c r="K12" s="17"/>
      <c r="L12" s="101">
        <v>0.27477554876080001</v>
      </c>
      <c r="M12" s="17"/>
      <c r="N12" s="17"/>
      <c r="O12" s="17"/>
      <c r="P12" s="17"/>
    </row>
    <row r="13" spans="1:16" ht="17">
      <c r="A13" s="258"/>
      <c r="B13" s="8" t="s">
        <v>43</v>
      </c>
      <c r="C13" s="100" t="s">
        <v>34</v>
      </c>
      <c r="D13" s="16" t="s">
        <v>27</v>
      </c>
      <c r="E13" s="16"/>
      <c r="F13" s="16" t="s">
        <v>27</v>
      </c>
      <c r="G13" s="16"/>
      <c r="H13" s="16" t="s">
        <v>27</v>
      </c>
      <c r="I13" s="16"/>
      <c r="J13" s="16" t="s">
        <v>27</v>
      </c>
      <c r="K13" s="17"/>
      <c r="L13" s="101">
        <v>0.30205798705480003</v>
      </c>
      <c r="M13" s="17"/>
      <c r="N13" s="17"/>
      <c r="O13" s="17"/>
      <c r="P13" s="17"/>
    </row>
    <row r="14" spans="1:16" ht="17">
      <c r="A14" s="258"/>
      <c r="B14" s="8" t="s">
        <v>43</v>
      </c>
      <c r="C14" s="100" t="s">
        <v>35</v>
      </c>
      <c r="D14" s="16" t="s">
        <v>27</v>
      </c>
      <c r="E14" s="16"/>
      <c r="F14" s="16" t="s">
        <v>27</v>
      </c>
      <c r="G14" s="16"/>
      <c r="H14" s="16" t="s">
        <v>27</v>
      </c>
      <c r="I14" s="16"/>
      <c r="J14" s="16" t="s">
        <v>27</v>
      </c>
      <c r="K14" s="17"/>
      <c r="L14" s="101">
        <v>6.13908734454E-2</v>
      </c>
      <c r="M14" s="17"/>
      <c r="N14" s="17"/>
      <c r="O14" s="17"/>
      <c r="P14" s="17"/>
    </row>
    <row r="15" spans="1:16" ht="17">
      <c r="A15" s="258"/>
      <c r="B15" s="8" t="s">
        <v>43</v>
      </c>
      <c r="C15" s="100" t="s">
        <v>37</v>
      </c>
      <c r="D15" s="16" t="s">
        <v>27</v>
      </c>
      <c r="E15" s="16"/>
      <c r="F15" s="16" t="s">
        <v>27</v>
      </c>
      <c r="G15" s="16"/>
      <c r="H15" s="16" t="s">
        <v>27</v>
      </c>
      <c r="I15" s="16"/>
      <c r="J15" s="16" t="s">
        <v>27</v>
      </c>
      <c r="K15" s="17"/>
      <c r="L15" s="101">
        <v>-0.55286928469999996</v>
      </c>
      <c r="M15" s="17"/>
      <c r="N15" s="17"/>
      <c r="O15" s="17"/>
      <c r="P15" s="17"/>
    </row>
    <row r="16" spans="1:16" ht="17">
      <c r="A16" s="258"/>
      <c r="B16" s="8" t="s">
        <v>43</v>
      </c>
      <c r="C16" s="100" t="s">
        <v>38</v>
      </c>
      <c r="D16" s="16" t="s">
        <v>27</v>
      </c>
      <c r="E16" s="16"/>
      <c r="F16" s="16" t="s">
        <v>27</v>
      </c>
      <c r="G16" s="16"/>
      <c r="H16" s="16" t="s">
        <v>27</v>
      </c>
      <c r="I16" s="16"/>
      <c r="J16" s="16" t="s">
        <v>27</v>
      </c>
      <c r="K16" s="17"/>
      <c r="L16" s="101">
        <v>-1.3061638E-3</v>
      </c>
      <c r="M16" s="17"/>
      <c r="N16" s="17"/>
      <c r="O16" s="17"/>
      <c r="P16" s="17"/>
    </row>
    <row r="17" spans="1:16" ht="17">
      <c r="A17" s="259"/>
      <c r="B17" s="8" t="s">
        <v>43</v>
      </c>
      <c r="C17" s="100" t="s">
        <v>40</v>
      </c>
      <c r="D17" s="16" t="s">
        <v>27</v>
      </c>
      <c r="E17" s="16"/>
      <c r="F17" s="16" t="s">
        <v>27</v>
      </c>
      <c r="G17" s="16"/>
      <c r="H17" s="16" t="s">
        <v>27</v>
      </c>
      <c r="I17" s="16"/>
      <c r="J17" s="16" t="s">
        <v>27</v>
      </c>
      <c r="K17" s="17"/>
      <c r="L17" s="101">
        <v>0.76974841829999996</v>
      </c>
      <c r="M17" s="17"/>
      <c r="N17" s="17"/>
      <c r="O17" s="17"/>
      <c r="P17" s="17"/>
    </row>
    <row r="18" spans="1:16">
      <c r="A18" s="257" t="s">
        <v>44</v>
      </c>
      <c r="B18" s="14"/>
      <c r="C18" s="18"/>
      <c r="D18" s="48" t="s">
        <v>45</v>
      </c>
      <c r="E18" s="49" t="s">
        <v>46</v>
      </c>
      <c r="F18" s="50" t="s">
        <v>45</v>
      </c>
      <c r="G18" s="51" t="s">
        <v>46</v>
      </c>
      <c r="H18" s="52" t="s">
        <v>45</v>
      </c>
      <c r="I18" s="53" t="s">
        <v>46</v>
      </c>
      <c r="J18" s="19" t="s">
        <v>45</v>
      </c>
      <c r="K18" s="19" t="s">
        <v>46</v>
      </c>
      <c r="L18" s="54" t="s">
        <v>45</v>
      </c>
      <c r="M18" s="54" t="s">
        <v>46</v>
      </c>
      <c r="N18" s="55"/>
      <c r="O18" s="55"/>
      <c r="P18" s="55"/>
    </row>
    <row r="19" spans="1:16" ht="18" customHeight="1">
      <c r="A19" s="258"/>
      <c r="B19" s="20"/>
      <c r="C19" s="20" t="s">
        <v>47</v>
      </c>
      <c r="D19" s="31" t="s">
        <v>48</v>
      </c>
      <c r="E19" s="31">
        <v>-226.99861999999999</v>
      </c>
      <c r="F19" s="32" t="s">
        <v>49</v>
      </c>
      <c r="G19" s="32">
        <v>-148.19431</v>
      </c>
      <c r="H19" s="33" t="s">
        <v>50</v>
      </c>
      <c r="I19" s="33">
        <v>-146.78663</v>
      </c>
      <c r="J19" s="3" t="s">
        <v>51</v>
      </c>
      <c r="K19" s="3">
        <v>-148.52392</v>
      </c>
      <c r="L19" s="4" t="s">
        <v>52</v>
      </c>
      <c r="M19" s="4">
        <v>-120.09164</v>
      </c>
      <c r="N19" s="47"/>
      <c r="O19" s="47"/>
      <c r="P19" s="47"/>
    </row>
    <row r="20" spans="1:16">
      <c r="A20" s="258"/>
      <c r="B20" s="20"/>
      <c r="C20" s="1" t="s">
        <v>53</v>
      </c>
      <c r="D20" s="31"/>
      <c r="E20" s="31"/>
      <c r="F20" s="35" t="s">
        <v>54</v>
      </c>
      <c r="G20" s="35">
        <v>-2.7736399999999999</v>
      </c>
      <c r="H20" s="36" t="s">
        <v>55</v>
      </c>
      <c r="I20" s="36">
        <v>-2.61836</v>
      </c>
      <c r="J20" s="37" t="s">
        <v>56</v>
      </c>
      <c r="K20" s="37">
        <v>-2.3313000000000001</v>
      </c>
      <c r="L20" s="38" t="s">
        <v>57</v>
      </c>
      <c r="M20" s="38">
        <v>-4.9405000000000001</v>
      </c>
      <c r="N20" s="47"/>
      <c r="O20" s="47"/>
      <c r="P20" s="47"/>
    </row>
    <row r="21" spans="1:16">
      <c r="A21" s="258"/>
      <c r="B21" s="20"/>
      <c r="C21" s="1" t="s">
        <v>58</v>
      </c>
      <c r="D21" s="31"/>
      <c r="E21" s="31"/>
      <c r="F21" s="35" t="s">
        <v>59</v>
      </c>
      <c r="G21" s="35">
        <v>-5.8490700000000002</v>
      </c>
      <c r="H21" s="36" t="s">
        <v>60</v>
      </c>
      <c r="I21" s="36">
        <v>-6.3123199999999997</v>
      </c>
      <c r="J21" s="37" t="s">
        <v>61</v>
      </c>
      <c r="K21" s="37">
        <v>-4.8293400000000002</v>
      </c>
      <c r="L21" s="38" t="s">
        <v>62</v>
      </c>
      <c r="M21" s="38">
        <v>-6.4640500000000003</v>
      </c>
      <c r="N21" s="47"/>
      <c r="O21" s="47"/>
      <c r="P21" s="47"/>
    </row>
    <row r="22" spans="1:16">
      <c r="A22" s="258"/>
      <c r="B22" s="20"/>
      <c r="C22" s="34" t="s">
        <v>63</v>
      </c>
      <c r="D22" s="31" t="s">
        <v>64</v>
      </c>
      <c r="E22" s="31">
        <v>-6.9519399999999996</v>
      </c>
      <c r="F22" s="32" t="s">
        <v>65</v>
      </c>
      <c r="G22" s="32">
        <v>-6.9462200000000003</v>
      </c>
      <c r="H22" s="33" t="s">
        <v>66</v>
      </c>
      <c r="I22" s="33">
        <v>-7.6197800000000004</v>
      </c>
      <c r="J22" s="3" t="s">
        <v>67</v>
      </c>
      <c r="K22" s="3">
        <v>-7.7120499999999996</v>
      </c>
      <c r="L22" s="4" t="s">
        <v>68</v>
      </c>
      <c r="M22" s="4">
        <v>-6.1597400000000002</v>
      </c>
      <c r="N22" s="47"/>
      <c r="O22" s="47"/>
      <c r="P22" s="47"/>
    </row>
    <row r="23" spans="1:16">
      <c r="A23" s="258"/>
      <c r="B23" s="20"/>
      <c r="C23" s="34" t="s">
        <v>69</v>
      </c>
      <c r="D23" s="31" t="s">
        <v>70</v>
      </c>
      <c r="E23" s="31">
        <v>33.338120000000004</v>
      </c>
      <c r="F23" s="32" t="s">
        <v>71</v>
      </c>
      <c r="G23" s="32">
        <v>17.782340000000001</v>
      </c>
      <c r="H23" s="33" t="s">
        <v>72</v>
      </c>
      <c r="I23" s="33">
        <v>17.42052</v>
      </c>
      <c r="J23" s="3" t="s">
        <v>73</v>
      </c>
      <c r="K23" s="3">
        <v>18.27627</v>
      </c>
      <c r="L23" s="4" t="s">
        <v>74</v>
      </c>
      <c r="M23" s="4">
        <v>19.051629999999999</v>
      </c>
      <c r="N23" s="47"/>
      <c r="O23" s="47"/>
      <c r="P23" s="47"/>
    </row>
    <row r="24" spans="1:16">
      <c r="A24" s="258"/>
      <c r="B24" s="20"/>
      <c r="C24" s="34" t="s">
        <v>75</v>
      </c>
      <c r="D24" s="31" t="s">
        <v>76</v>
      </c>
      <c r="E24" s="31">
        <v>7.41791</v>
      </c>
      <c r="F24" s="32" t="s">
        <v>77</v>
      </c>
      <c r="G24" s="32">
        <v>5.3991400000000001</v>
      </c>
      <c r="H24" s="33" t="s">
        <v>78</v>
      </c>
      <c r="I24" s="33">
        <v>6.0092299999999996</v>
      </c>
      <c r="J24" s="3" t="s">
        <v>78</v>
      </c>
      <c r="K24" s="3">
        <v>5.9876300000000002</v>
      </c>
      <c r="L24" s="4" t="s">
        <v>79</v>
      </c>
      <c r="M24" s="4">
        <v>5.7420099999999996</v>
      </c>
      <c r="N24" s="47"/>
      <c r="O24" s="47"/>
      <c r="P24" s="47"/>
    </row>
    <row r="25" spans="1:16">
      <c r="A25" s="258"/>
      <c r="B25" s="20"/>
      <c r="C25" s="34" t="s">
        <v>80</v>
      </c>
      <c r="D25" s="31" t="s">
        <v>81</v>
      </c>
      <c r="E25" s="31">
        <v>11.31598</v>
      </c>
      <c r="F25" s="32" t="s">
        <v>82</v>
      </c>
      <c r="G25" s="32">
        <v>4.7655200000000004</v>
      </c>
      <c r="H25" s="33" t="s">
        <v>83</v>
      </c>
      <c r="I25" s="33">
        <v>5.7689599999999999</v>
      </c>
      <c r="J25" s="3" t="s">
        <v>84</v>
      </c>
      <c r="K25" s="3">
        <v>5.7030900000000004</v>
      </c>
      <c r="L25" s="4" t="s">
        <v>85</v>
      </c>
      <c r="M25" s="4">
        <v>5.3440099999999999</v>
      </c>
      <c r="N25" s="47"/>
      <c r="O25" s="47"/>
      <c r="P25" s="47"/>
    </row>
    <row r="26" spans="1:16">
      <c r="A26" s="258"/>
      <c r="B26" s="20"/>
      <c r="C26" s="34" t="s">
        <v>86</v>
      </c>
      <c r="D26" s="31" t="s">
        <v>87</v>
      </c>
      <c r="E26" s="31">
        <v>15.859030000000001</v>
      </c>
      <c r="F26" s="32" t="s">
        <v>88</v>
      </c>
      <c r="G26" s="32">
        <v>15.75234</v>
      </c>
      <c r="H26" s="33" t="s">
        <v>89</v>
      </c>
      <c r="I26" s="33">
        <v>16.117100000000001</v>
      </c>
      <c r="J26" s="3" t="s">
        <v>90</v>
      </c>
      <c r="K26" s="3">
        <v>15.72678</v>
      </c>
      <c r="L26" s="4" t="s">
        <v>91</v>
      </c>
      <c r="M26" s="4">
        <v>17.279620000000001</v>
      </c>
      <c r="N26" s="47"/>
      <c r="O26" s="47"/>
      <c r="P26" s="47"/>
    </row>
    <row r="27" spans="1:16">
      <c r="A27" s="258"/>
      <c r="B27" s="20"/>
      <c r="C27" s="34" t="s">
        <v>92</v>
      </c>
      <c r="D27" s="31" t="s">
        <v>93</v>
      </c>
      <c r="E27" s="31">
        <v>25.668369999999999</v>
      </c>
      <c r="F27" s="32" t="s">
        <v>94</v>
      </c>
      <c r="G27" s="32">
        <v>22.974440000000001</v>
      </c>
      <c r="H27" s="33" t="s">
        <v>95</v>
      </c>
      <c r="I27" s="33">
        <v>23.258649999999999</v>
      </c>
      <c r="J27" s="3" t="s">
        <v>96</v>
      </c>
      <c r="K27" s="3">
        <v>23.256139999999998</v>
      </c>
      <c r="L27" s="4" t="s">
        <v>97</v>
      </c>
      <c r="M27" s="4">
        <v>24.543009999999999</v>
      </c>
      <c r="N27" s="47"/>
      <c r="O27" s="47"/>
      <c r="P27" s="47"/>
    </row>
    <row r="28" spans="1:16">
      <c r="A28" s="258"/>
      <c r="B28" s="20"/>
      <c r="C28" s="34" t="s">
        <v>98</v>
      </c>
      <c r="D28" s="31" t="s">
        <v>99</v>
      </c>
      <c r="E28" s="31">
        <v>31.581130000000002</v>
      </c>
      <c r="F28" s="32" t="s">
        <v>100</v>
      </c>
      <c r="G28" s="32">
        <v>31.518509999999999</v>
      </c>
      <c r="H28" s="33" t="s">
        <v>100</v>
      </c>
      <c r="I28" s="33">
        <v>31.551169999999999</v>
      </c>
      <c r="J28" s="3" t="s">
        <v>101</v>
      </c>
      <c r="K28" s="3">
        <v>31.054950000000002</v>
      </c>
      <c r="L28" s="4" t="s">
        <v>102</v>
      </c>
      <c r="M28" s="4">
        <v>27.65072</v>
      </c>
      <c r="N28" s="47"/>
      <c r="O28" s="47"/>
      <c r="P28" s="47"/>
    </row>
    <row r="29" spans="1:16">
      <c r="A29" s="258"/>
      <c r="B29" s="20"/>
      <c r="C29" s="34" t="s">
        <v>103</v>
      </c>
      <c r="D29" s="31" t="s">
        <v>104</v>
      </c>
      <c r="E29" s="31">
        <v>44.891759999999998</v>
      </c>
      <c r="F29" s="32" t="s">
        <v>105</v>
      </c>
      <c r="G29" s="32">
        <v>44.776600000000002</v>
      </c>
      <c r="H29" s="33" t="s">
        <v>105</v>
      </c>
      <c r="I29" s="33">
        <v>44.948779999999999</v>
      </c>
      <c r="J29" s="3" t="s">
        <v>106</v>
      </c>
      <c r="K29" s="3">
        <v>43.210709999999999</v>
      </c>
      <c r="L29" s="4" t="s">
        <v>107</v>
      </c>
      <c r="M29" s="4">
        <v>32.79195</v>
      </c>
      <c r="N29" s="47"/>
      <c r="O29" s="47"/>
      <c r="P29" s="47"/>
    </row>
    <row r="30" spans="1:16">
      <c r="A30" s="258"/>
      <c r="B30" s="20"/>
      <c r="C30" s="34" t="s">
        <v>108</v>
      </c>
      <c r="D30" s="31" t="s">
        <v>109</v>
      </c>
      <c r="E30" s="31">
        <v>38.96266</v>
      </c>
      <c r="F30" s="32" t="s">
        <v>110</v>
      </c>
      <c r="G30" s="32">
        <v>38.80677</v>
      </c>
      <c r="H30" s="33" t="s">
        <v>110</v>
      </c>
      <c r="I30" s="33">
        <v>39.097209999999997</v>
      </c>
      <c r="J30" s="3" t="s">
        <v>111</v>
      </c>
      <c r="K30" s="3">
        <v>36.236179999999997</v>
      </c>
      <c r="L30" s="4" t="s">
        <v>112</v>
      </c>
      <c r="M30" s="4">
        <v>23.33258</v>
      </c>
      <c r="N30" s="47"/>
      <c r="O30" s="47"/>
      <c r="P30" s="47"/>
    </row>
    <row r="31" spans="1:16">
      <c r="A31" s="258"/>
      <c r="B31" s="20"/>
      <c r="C31" s="34" t="s">
        <v>113</v>
      </c>
      <c r="D31" s="31" t="s">
        <v>114</v>
      </c>
      <c r="E31" s="31">
        <v>35.970689999999998</v>
      </c>
      <c r="F31" s="32" t="s">
        <v>115</v>
      </c>
      <c r="G31" s="32">
        <v>35.523539999999997</v>
      </c>
      <c r="H31" s="33" t="s">
        <v>116</v>
      </c>
      <c r="I31" s="33">
        <v>36.104340000000001</v>
      </c>
      <c r="J31" s="3" t="s">
        <v>117</v>
      </c>
      <c r="K31" s="3">
        <v>31.926349999999999</v>
      </c>
      <c r="L31" s="4" t="s">
        <v>118</v>
      </c>
      <c r="M31" s="4">
        <v>19.06954</v>
      </c>
      <c r="N31" s="47"/>
      <c r="O31" s="47"/>
      <c r="P31" s="47"/>
    </row>
    <row r="32" spans="1:16">
      <c r="A32" s="258"/>
      <c r="B32" s="20"/>
      <c r="C32" s="34" t="s">
        <v>119</v>
      </c>
      <c r="D32" s="31" t="s">
        <v>120</v>
      </c>
      <c r="E32" s="31">
        <v>63.117190000000001</v>
      </c>
      <c r="F32" s="32" t="s">
        <v>121</v>
      </c>
      <c r="G32" s="32">
        <v>61.550020000000004</v>
      </c>
      <c r="H32" s="33" t="s">
        <v>122</v>
      </c>
      <c r="I32" s="33">
        <v>62.698149999999998</v>
      </c>
      <c r="J32" s="3" t="s">
        <v>123</v>
      </c>
      <c r="K32" s="3">
        <v>60.620840000000001</v>
      </c>
      <c r="L32" s="4" t="s">
        <v>124</v>
      </c>
      <c r="M32" s="4">
        <v>31.30829</v>
      </c>
      <c r="N32" s="47"/>
      <c r="O32" s="47"/>
      <c r="P32" s="47"/>
    </row>
    <row r="33" spans="1:16">
      <c r="A33" s="258"/>
      <c r="B33" s="20"/>
      <c r="C33" s="34" t="s">
        <v>125</v>
      </c>
      <c r="D33" s="31" t="s">
        <v>126</v>
      </c>
      <c r="E33" s="31">
        <v>91.022419999999997</v>
      </c>
      <c r="F33" s="32" t="s">
        <v>127</v>
      </c>
      <c r="G33" s="32">
        <v>88.759280000000004</v>
      </c>
      <c r="H33" s="33" t="s">
        <v>128</v>
      </c>
      <c r="I33" s="33">
        <v>90.661649999999995</v>
      </c>
      <c r="J33" s="3" t="s">
        <v>129</v>
      </c>
      <c r="K33" s="3">
        <v>94.376040000000003</v>
      </c>
      <c r="L33" s="4" t="s">
        <v>130</v>
      </c>
      <c r="M33" s="4">
        <v>42.700740000000003</v>
      </c>
      <c r="N33" s="47"/>
      <c r="O33" s="47"/>
      <c r="P33" s="47"/>
    </row>
    <row r="34" spans="1:16">
      <c r="A34" s="258"/>
      <c r="B34" s="20"/>
      <c r="C34" s="34" t="s">
        <v>131</v>
      </c>
      <c r="D34" s="31" t="s">
        <v>132</v>
      </c>
      <c r="E34" s="31">
        <v>17.519210000000001</v>
      </c>
      <c r="F34" s="32" t="s">
        <v>133</v>
      </c>
      <c r="G34" s="32">
        <v>18.118020000000001</v>
      </c>
      <c r="H34" s="33" t="s">
        <v>134</v>
      </c>
      <c r="I34" s="33">
        <v>18.867930000000001</v>
      </c>
      <c r="J34" s="3" t="s">
        <v>135</v>
      </c>
      <c r="K34" s="3">
        <v>20.325320000000001</v>
      </c>
      <c r="L34" s="4" t="s">
        <v>136</v>
      </c>
      <c r="M34" s="4">
        <v>5.8835800000000003</v>
      </c>
      <c r="N34" s="47"/>
      <c r="O34" s="47"/>
      <c r="P34" s="47"/>
    </row>
    <row r="35" spans="1:16">
      <c r="A35" s="13"/>
      <c r="B35" s="20"/>
      <c r="C35" s="16"/>
      <c r="N35" s="47"/>
      <c r="O35" s="47"/>
      <c r="P35" s="47"/>
    </row>
    <row r="36" spans="1:16">
      <c r="A36" s="13"/>
      <c r="B36" s="20"/>
      <c r="C36" s="16"/>
      <c r="N36" s="47"/>
      <c r="O36" s="47"/>
      <c r="P36" s="47"/>
    </row>
    <row r="37" spans="1:16">
      <c r="A37" s="13"/>
      <c r="B37" s="20"/>
      <c r="C37" s="16"/>
      <c r="N37" s="47"/>
      <c r="O37" s="47"/>
      <c r="P37" s="47"/>
    </row>
    <row r="38" spans="1:16">
      <c r="A38" s="13"/>
      <c r="B38" s="20"/>
      <c r="C38" s="16"/>
      <c r="N38" s="47"/>
      <c r="O38" s="47"/>
      <c r="P38" s="47"/>
    </row>
    <row r="39" spans="1:16">
      <c r="A39" s="13"/>
      <c r="B39" s="20"/>
      <c r="C39" s="16"/>
      <c r="N39" s="47"/>
      <c r="O39" s="47"/>
      <c r="P39" s="47"/>
    </row>
    <row r="40" spans="1:16">
      <c r="A40" s="13"/>
      <c r="B40" s="20"/>
      <c r="C40" s="16"/>
      <c r="N40" s="47"/>
      <c r="O40" s="47"/>
      <c r="P40" s="47"/>
    </row>
    <row r="41" spans="1:16">
      <c r="A41" s="13"/>
      <c r="B41" s="20"/>
      <c r="C41" s="16"/>
      <c r="N41" s="47"/>
      <c r="O41" s="47"/>
      <c r="P41" s="47"/>
    </row>
    <row r="42" spans="1:16">
      <c r="A42" s="13"/>
      <c r="B42" s="20"/>
      <c r="C42" s="16"/>
      <c r="N42" s="47"/>
      <c r="O42" s="47"/>
      <c r="P42" s="47"/>
    </row>
    <row r="43" spans="1:16">
      <c r="A43" s="13"/>
      <c r="B43" s="20"/>
      <c r="C43" s="16"/>
      <c r="N43" s="47"/>
      <c r="O43" s="47"/>
      <c r="P43" s="47"/>
    </row>
  </sheetData>
  <mergeCells count="8">
    <mergeCell ref="A18:A34"/>
    <mergeCell ref="A2:A17"/>
    <mergeCell ref="N1:P1"/>
    <mergeCell ref="D1:E1"/>
    <mergeCell ref="F1:G1"/>
    <mergeCell ref="H1:I1"/>
    <mergeCell ref="J1:K1"/>
    <mergeCell ref="L1:M1"/>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7CBBF-93E7-984C-86C2-885E47747E31}">
  <dimension ref="A1:O53"/>
  <sheetViews>
    <sheetView topLeftCell="B1" workbookViewId="0">
      <pane xSplit="2" ySplit="1" topLeftCell="D4" activePane="bottomRight" state="frozen"/>
      <selection activeCell="B27" sqref="B27"/>
      <selection pane="topRight" activeCell="B27" sqref="B27"/>
      <selection pane="bottomLeft" activeCell="B27" sqref="B27"/>
      <selection pane="bottomRight" activeCell="B27" sqref="B27"/>
    </sheetView>
  </sheetViews>
  <sheetFormatPr baseColWidth="10" defaultColWidth="11" defaultRowHeight="16"/>
  <cols>
    <col min="1" max="1" width="19.33203125" style="10" customWidth="1"/>
    <col min="2" max="2" width="15.83203125" customWidth="1"/>
    <col min="3" max="3" width="69.5" customWidth="1"/>
    <col min="4" max="4" width="24.6640625" bestFit="1" customWidth="1"/>
    <col min="5" max="5" width="8.83203125" bestFit="1" customWidth="1"/>
    <col min="6" max="6" width="24.6640625" bestFit="1" customWidth="1"/>
    <col min="7" max="7" width="10.1640625" bestFit="1" customWidth="1"/>
    <col min="8" max="8" width="24.6640625" bestFit="1" customWidth="1"/>
    <col min="9" max="9" width="10.83203125" bestFit="1" customWidth="1"/>
    <col min="10" max="10" width="24.6640625" bestFit="1" customWidth="1"/>
    <col min="11" max="11" width="8.83203125" bestFit="1" customWidth="1"/>
    <col min="12" max="12" width="24.6640625" bestFit="1" customWidth="1"/>
    <col min="13" max="13" width="10.83203125" bestFit="1" customWidth="1"/>
    <col min="14" max="14" width="24.6640625" bestFit="1" customWidth="1"/>
    <col min="15" max="15" width="10.83203125" bestFit="1" customWidth="1"/>
  </cols>
  <sheetData>
    <row r="1" spans="1:15" s="6" customFormat="1" ht="35" customHeight="1">
      <c r="A1" s="11"/>
      <c r="B1" s="9"/>
      <c r="C1" s="12"/>
      <c r="D1" s="268" t="s">
        <v>1301</v>
      </c>
      <c r="E1" s="268"/>
      <c r="F1" s="269" t="s">
        <v>1302</v>
      </c>
      <c r="G1" s="269"/>
      <c r="H1" s="270" t="s">
        <v>1303</v>
      </c>
      <c r="I1" s="270"/>
      <c r="J1" s="271" t="s">
        <v>1304</v>
      </c>
      <c r="K1" s="271"/>
      <c r="L1" s="272" t="s">
        <v>1305</v>
      </c>
      <c r="M1" s="272"/>
      <c r="N1" s="266" t="s">
        <v>1306</v>
      </c>
      <c r="O1" s="267"/>
    </row>
    <row r="2" spans="1:15" ht="17">
      <c r="A2" s="257" t="s">
        <v>31</v>
      </c>
      <c r="B2" s="8" t="s">
        <v>32</v>
      </c>
      <c r="C2" s="100" t="s">
        <v>33</v>
      </c>
      <c r="D2" s="102">
        <v>0.57140000000000002</v>
      </c>
      <c r="E2" s="104"/>
      <c r="F2" s="102">
        <v>0.57230000000000003</v>
      </c>
      <c r="G2" s="104"/>
      <c r="H2" s="102">
        <v>0.57240000000000002</v>
      </c>
      <c r="I2" s="104"/>
      <c r="J2" s="102">
        <v>0.57509999999999994</v>
      </c>
      <c r="K2" s="104"/>
      <c r="L2" s="102">
        <v>0.91279999999999994</v>
      </c>
      <c r="M2" s="104"/>
      <c r="N2" s="102">
        <v>0.44355</v>
      </c>
      <c r="O2" s="17"/>
    </row>
    <row r="3" spans="1:15" ht="17">
      <c r="A3" s="258"/>
      <c r="B3" s="8" t="s">
        <v>32</v>
      </c>
      <c r="C3" s="100" t="s">
        <v>34</v>
      </c>
      <c r="D3" s="101">
        <v>0.14380000000000001</v>
      </c>
      <c r="E3" s="17"/>
      <c r="F3" s="101">
        <v>0.1439</v>
      </c>
      <c r="G3" s="17"/>
      <c r="H3" s="101">
        <v>0.14380000000000001</v>
      </c>
      <c r="I3" s="17"/>
      <c r="J3" s="101">
        <v>0.18590000000000001</v>
      </c>
      <c r="K3" s="17"/>
      <c r="L3" s="101">
        <v>0.31609999999999999</v>
      </c>
      <c r="M3" s="17"/>
      <c r="N3" s="101">
        <v>0.16872000000000001</v>
      </c>
      <c r="O3" s="17"/>
    </row>
    <row r="4" spans="1:15" ht="17">
      <c r="A4" s="258"/>
      <c r="B4" s="8" t="s">
        <v>32</v>
      </c>
      <c r="C4" s="100" t="s">
        <v>1309</v>
      </c>
      <c r="D4" s="118" t="s">
        <v>27</v>
      </c>
      <c r="E4" s="17"/>
      <c r="F4" s="118" t="s">
        <v>27</v>
      </c>
      <c r="G4" s="17"/>
      <c r="H4" s="118" t="s">
        <v>27</v>
      </c>
      <c r="I4" s="17"/>
      <c r="J4" s="101">
        <v>0.37990000000000002</v>
      </c>
      <c r="K4" s="17"/>
      <c r="L4" s="101">
        <v>0.36199999999999999</v>
      </c>
      <c r="M4" s="17"/>
      <c r="N4" s="101">
        <v>0.36199999999999999</v>
      </c>
      <c r="O4" s="17"/>
    </row>
    <row r="5" spans="1:15" ht="17">
      <c r="A5" s="258"/>
      <c r="B5" s="8" t="s">
        <v>32</v>
      </c>
      <c r="C5" s="100" t="s">
        <v>1310</v>
      </c>
      <c r="D5" s="118" t="s">
        <v>27</v>
      </c>
      <c r="E5" s="17"/>
      <c r="F5" s="118" t="s">
        <v>27</v>
      </c>
      <c r="G5" s="17"/>
      <c r="H5" s="118" t="s">
        <v>27</v>
      </c>
      <c r="I5" s="17"/>
      <c r="J5" s="101">
        <v>0.11269999999999999</v>
      </c>
      <c r="K5" s="17"/>
      <c r="L5" s="101">
        <v>0.1014</v>
      </c>
      <c r="M5" s="17"/>
      <c r="N5" s="101">
        <v>0.10212</v>
      </c>
      <c r="O5" s="17"/>
    </row>
    <row r="6" spans="1:15" ht="17">
      <c r="A6" s="258"/>
      <c r="B6" s="8" t="s">
        <v>32</v>
      </c>
      <c r="C6" s="100" t="s">
        <v>36</v>
      </c>
      <c r="D6" s="118" t="s">
        <v>27</v>
      </c>
      <c r="E6" s="17"/>
      <c r="F6" s="118" t="s">
        <v>27</v>
      </c>
      <c r="G6" s="17"/>
      <c r="H6" s="118" t="s">
        <v>27</v>
      </c>
      <c r="I6" s="17"/>
      <c r="J6" s="118" t="s">
        <v>27</v>
      </c>
      <c r="K6" s="17"/>
      <c r="L6" s="101">
        <v>0.57079999999999997</v>
      </c>
      <c r="M6" s="17"/>
      <c r="N6" s="118" t="s">
        <v>27</v>
      </c>
      <c r="O6" s="17"/>
    </row>
    <row r="7" spans="1:15" ht="17">
      <c r="A7" s="258"/>
      <c r="B7" s="8" t="s">
        <v>32</v>
      </c>
      <c r="C7" s="100" t="s">
        <v>37</v>
      </c>
      <c r="D7" s="101">
        <v>-0.49</v>
      </c>
      <c r="E7" s="17"/>
      <c r="F7" s="101">
        <v>-0.49</v>
      </c>
      <c r="G7" s="17"/>
      <c r="H7" s="101">
        <v>-0.49</v>
      </c>
      <c r="I7" s="17"/>
      <c r="J7" s="101">
        <v>-0.47</v>
      </c>
      <c r="K7" s="17"/>
      <c r="L7" s="101">
        <v>-0.8</v>
      </c>
      <c r="M7" s="17"/>
      <c r="N7" s="101">
        <v>-0.5</v>
      </c>
      <c r="O7" s="17"/>
    </row>
    <row r="8" spans="1:15" ht="17">
      <c r="A8" s="258"/>
      <c r="B8" s="8" t="s">
        <v>32</v>
      </c>
      <c r="C8" s="100" t="s">
        <v>1307</v>
      </c>
      <c r="D8" s="118" t="s">
        <v>27</v>
      </c>
      <c r="E8" s="17"/>
      <c r="F8" s="118" t="s">
        <v>27</v>
      </c>
      <c r="G8" s="17"/>
      <c r="H8" s="118" t="s">
        <v>27</v>
      </c>
      <c r="I8" s="17"/>
      <c r="J8" s="101">
        <v>-0.01</v>
      </c>
      <c r="K8" s="17"/>
      <c r="L8" s="101">
        <v>0.03</v>
      </c>
      <c r="M8" s="17"/>
      <c r="N8" s="101">
        <f>-0.17</f>
        <v>-0.17</v>
      </c>
      <c r="O8" s="17"/>
    </row>
    <row r="9" spans="1:15" ht="17">
      <c r="A9" s="258"/>
      <c r="B9" s="8" t="s">
        <v>32</v>
      </c>
      <c r="C9" s="100" t="s">
        <v>1308</v>
      </c>
      <c r="D9" s="118" t="s">
        <v>27</v>
      </c>
      <c r="E9" s="17"/>
      <c r="F9" s="118" t="s">
        <v>27</v>
      </c>
      <c r="G9" s="17"/>
      <c r="H9" s="118" t="s">
        <v>27</v>
      </c>
      <c r="I9" s="17"/>
      <c r="J9" s="101">
        <v>0.08</v>
      </c>
      <c r="K9" s="17"/>
      <c r="L9" s="101">
        <v>-0.02</v>
      </c>
      <c r="M9" s="17"/>
      <c r="N9" s="101">
        <v>0.39</v>
      </c>
      <c r="O9" s="17"/>
    </row>
    <row r="10" spans="1:15" ht="17">
      <c r="A10" s="258"/>
      <c r="B10" s="8" t="s">
        <v>32</v>
      </c>
      <c r="C10" s="100" t="s">
        <v>39</v>
      </c>
      <c r="D10" s="118" t="s">
        <v>27</v>
      </c>
      <c r="E10" s="17"/>
      <c r="F10" s="118" t="s">
        <v>27</v>
      </c>
      <c r="G10" s="17"/>
      <c r="H10" s="118" t="s">
        <v>27</v>
      </c>
      <c r="I10" s="17"/>
      <c r="J10" s="118" t="s">
        <v>27</v>
      </c>
      <c r="K10" s="17"/>
      <c r="L10" s="101">
        <v>-0.79</v>
      </c>
      <c r="M10" s="17"/>
      <c r="N10" s="118" t="s">
        <v>27</v>
      </c>
      <c r="O10" s="17"/>
    </row>
    <row r="11" spans="1:15" ht="17">
      <c r="A11" s="258"/>
      <c r="B11" s="8" t="s">
        <v>32</v>
      </c>
      <c r="C11" s="100" t="s">
        <v>1311</v>
      </c>
      <c r="D11" s="118" t="s">
        <v>27</v>
      </c>
      <c r="E11" s="17"/>
      <c r="F11" s="118" t="s">
        <v>27</v>
      </c>
      <c r="G11" s="17"/>
      <c r="H11" s="118" t="s">
        <v>27</v>
      </c>
      <c r="I11" s="17"/>
      <c r="J11" s="101">
        <v>-0.31</v>
      </c>
      <c r="K11" s="17"/>
      <c r="L11" s="101">
        <v>-0.24</v>
      </c>
      <c r="M11" s="17"/>
      <c r="N11" s="101">
        <v>-0.22</v>
      </c>
      <c r="O11" s="17"/>
    </row>
    <row r="12" spans="1:15" ht="17">
      <c r="A12" s="258"/>
      <c r="B12" s="8" t="s">
        <v>32</v>
      </c>
      <c r="C12" s="100" t="s">
        <v>1312</v>
      </c>
      <c r="D12" s="118" t="s">
        <v>27</v>
      </c>
      <c r="E12" s="17"/>
      <c r="F12" s="118" t="s">
        <v>27</v>
      </c>
      <c r="G12" s="17"/>
      <c r="H12" s="118" t="s">
        <v>27</v>
      </c>
      <c r="I12" s="17"/>
      <c r="J12" s="101">
        <v>-0.02</v>
      </c>
      <c r="K12" s="17"/>
      <c r="L12" s="101">
        <v>0.08</v>
      </c>
      <c r="M12" s="17"/>
      <c r="N12" s="101">
        <v>-0.19</v>
      </c>
      <c r="O12" s="17"/>
    </row>
    <row r="13" spans="1:15" ht="17">
      <c r="A13" s="258"/>
      <c r="B13" s="8" t="s">
        <v>32</v>
      </c>
      <c r="C13" s="100" t="s">
        <v>1313</v>
      </c>
      <c r="D13" s="118" t="s">
        <v>27</v>
      </c>
      <c r="E13" s="17"/>
      <c r="F13" s="118" t="s">
        <v>27</v>
      </c>
      <c r="G13" s="17"/>
      <c r="H13" s="118" t="s">
        <v>27</v>
      </c>
      <c r="I13" s="17"/>
      <c r="J13" s="101">
        <v>-0.87</v>
      </c>
      <c r="K13" s="17"/>
      <c r="L13" s="118" t="s">
        <v>27</v>
      </c>
      <c r="M13" s="17"/>
      <c r="N13" s="101">
        <v>-0.88</v>
      </c>
      <c r="O13" s="17"/>
    </row>
    <row r="14" spans="1:15" ht="17">
      <c r="A14" s="258"/>
      <c r="B14" s="8" t="s">
        <v>32</v>
      </c>
      <c r="C14" s="100" t="s">
        <v>41</v>
      </c>
      <c r="D14" s="118" t="s">
        <v>27</v>
      </c>
      <c r="E14" s="17"/>
      <c r="F14" s="118" t="s">
        <v>27</v>
      </c>
      <c r="G14" s="17"/>
      <c r="H14" s="118" t="s">
        <v>27</v>
      </c>
      <c r="I14" s="17"/>
      <c r="J14" s="118" t="s">
        <v>27</v>
      </c>
      <c r="K14" s="17"/>
      <c r="L14" s="101">
        <v>0.82</v>
      </c>
      <c r="M14" s="17"/>
      <c r="N14" s="118" t="s">
        <v>27</v>
      </c>
      <c r="O14" s="17"/>
    </row>
    <row r="15" spans="1:15" ht="17">
      <c r="A15" s="258"/>
      <c r="B15" s="8" t="s">
        <v>32</v>
      </c>
      <c r="C15" s="100" t="s">
        <v>1314</v>
      </c>
      <c r="D15" s="118" t="s">
        <v>27</v>
      </c>
      <c r="E15" s="16"/>
      <c r="F15" s="118" t="s">
        <v>27</v>
      </c>
      <c r="G15" s="16"/>
      <c r="H15" s="118" t="s">
        <v>27</v>
      </c>
      <c r="I15" s="16"/>
      <c r="J15" s="118" t="s">
        <v>27</v>
      </c>
      <c r="K15" s="17"/>
      <c r="L15" s="101">
        <v>-0.1</v>
      </c>
      <c r="M15" s="17"/>
      <c r="N15" s="118" t="s">
        <v>27</v>
      </c>
      <c r="O15" s="17"/>
    </row>
    <row r="16" spans="1:15" ht="17" customHeight="1">
      <c r="A16" s="258"/>
      <c r="B16" s="8" t="s">
        <v>32</v>
      </c>
      <c r="C16" s="100" t="s">
        <v>1315</v>
      </c>
      <c r="D16" s="118" t="s">
        <v>27</v>
      </c>
      <c r="E16" s="16"/>
      <c r="F16" s="118" t="s">
        <v>27</v>
      </c>
      <c r="G16" s="16"/>
      <c r="H16" s="118" t="s">
        <v>27</v>
      </c>
      <c r="I16" s="16"/>
      <c r="J16" s="118" t="s">
        <v>27</v>
      </c>
      <c r="K16" s="17"/>
      <c r="L16" s="101">
        <v>0.17</v>
      </c>
      <c r="M16" s="17"/>
      <c r="N16" s="118" t="s">
        <v>27</v>
      </c>
      <c r="O16" s="17"/>
    </row>
    <row r="17" spans="1:15" ht="17">
      <c r="A17" s="258"/>
      <c r="B17" s="8" t="s">
        <v>32</v>
      </c>
      <c r="C17" s="100" t="s">
        <v>1316</v>
      </c>
      <c r="D17" s="118" t="s">
        <v>27</v>
      </c>
      <c r="E17" s="16"/>
      <c r="F17" s="118" t="s">
        <v>27</v>
      </c>
      <c r="G17" s="16"/>
      <c r="H17" s="118" t="s">
        <v>27</v>
      </c>
      <c r="I17" s="16"/>
      <c r="J17" s="118" t="s">
        <v>27</v>
      </c>
      <c r="K17" s="17"/>
      <c r="L17" s="101">
        <v>-0.86</v>
      </c>
      <c r="M17" s="17"/>
      <c r="N17" s="118" t="s">
        <v>27</v>
      </c>
      <c r="O17" s="17"/>
    </row>
    <row r="18" spans="1:15" ht="17">
      <c r="A18" s="258"/>
      <c r="B18" s="8" t="s">
        <v>43</v>
      </c>
      <c r="C18" s="100" t="s">
        <v>33</v>
      </c>
      <c r="D18" s="118" t="s">
        <v>27</v>
      </c>
      <c r="E18" s="16"/>
      <c r="F18" s="118" t="s">
        <v>27</v>
      </c>
      <c r="G18" s="16"/>
      <c r="H18" s="118" t="s">
        <v>27</v>
      </c>
      <c r="I18" s="16"/>
      <c r="J18" s="118" t="s">
        <v>27</v>
      </c>
      <c r="K18" s="17"/>
      <c r="L18" s="118" t="s">
        <v>27</v>
      </c>
      <c r="M18" s="17"/>
      <c r="N18" s="101">
        <v>0.33956999999999998</v>
      </c>
      <c r="O18" s="17"/>
    </row>
    <row r="19" spans="1:15" ht="17">
      <c r="A19" s="258"/>
      <c r="B19" s="8" t="s">
        <v>43</v>
      </c>
      <c r="C19" s="100" t="s">
        <v>34</v>
      </c>
      <c r="D19" s="118" t="s">
        <v>27</v>
      </c>
      <c r="E19" s="16"/>
      <c r="F19" s="118" t="s">
        <v>27</v>
      </c>
      <c r="G19" s="16"/>
      <c r="H19" s="118" t="s">
        <v>27</v>
      </c>
      <c r="I19" s="16"/>
      <c r="J19" s="118" t="s">
        <v>27</v>
      </c>
      <c r="K19" s="17"/>
      <c r="L19" s="118" t="s">
        <v>27</v>
      </c>
      <c r="M19" s="17"/>
      <c r="N19" s="101">
        <v>5.9339999999999997E-2</v>
      </c>
      <c r="O19" s="17"/>
    </row>
    <row r="20" spans="1:15" ht="17">
      <c r="A20" s="258"/>
      <c r="B20" s="8" t="s">
        <v>43</v>
      </c>
      <c r="C20" s="100" t="s">
        <v>1309</v>
      </c>
      <c r="D20" s="118" t="s">
        <v>27</v>
      </c>
      <c r="E20" s="16"/>
      <c r="F20" s="118" t="s">
        <v>27</v>
      </c>
      <c r="G20" s="16"/>
      <c r="H20" s="118" t="s">
        <v>27</v>
      </c>
      <c r="I20" s="16"/>
      <c r="J20" s="118" t="s">
        <v>27</v>
      </c>
      <c r="K20" s="17"/>
      <c r="L20" s="118" t="s">
        <v>27</v>
      </c>
      <c r="M20" s="17"/>
      <c r="N20" s="101">
        <v>0.11183999999999999</v>
      </c>
      <c r="O20" s="17"/>
    </row>
    <row r="21" spans="1:15" ht="17">
      <c r="A21" s="258"/>
      <c r="B21" s="8" t="s">
        <v>43</v>
      </c>
      <c r="C21" s="100" t="s">
        <v>1310</v>
      </c>
      <c r="D21" s="118" t="s">
        <v>27</v>
      </c>
      <c r="E21" s="16"/>
      <c r="F21" s="118" t="s">
        <v>27</v>
      </c>
      <c r="G21" s="16"/>
      <c r="H21" s="118" t="s">
        <v>27</v>
      </c>
      <c r="I21" s="16"/>
      <c r="J21" s="118" t="s">
        <v>27</v>
      </c>
      <c r="K21" s="17"/>
      <c r="L21" s="118" t="s">
        <v>27</v>
      </c>
      <c r="M21" s="17"/>
      <c r="N21" s="101">
        <v>4.4909999999999999E-2</v>
      </c>
      <c r="O21" s="17"/>
    </row>
    <row r="22" spans="1:15" ht="17">
      <c r="A22" s="258"/>
      <c r="B22" s="8" t="s">
        <v>43</v>
      </c>
      <c r="C22" s="100" t="s">
        <v>37</v>
      </c>
      <c r="D22" s="118" t="s">
        <v>27</v>
      </c>
      <c r="E22" s="16"/>
      <c r="F22" s="118" t="s">
        <v>27</v>
      </c>
      <c r="G22" s="16"/>
      <c r="H22" s="118" t="s">
        <v>27</v>
      </c>
      <c r="I22" s="16"/>
      <c r="J22" s="118" t="s">
        <v>27</v>
      </c>
      <c r="K22" s="17"/>
      <c r="L22" s="118" t="s">
        <v>27</v>
      </c>
      <c r="M22" s="17"/>
      <c r="N22" s="101">
        <v>-0.7</v>
      </c>
      <c r="O22" s="17"/>
    </row>
    <row r="23" spans="1:15" ht="17">
      <c r="A23" s="258"/>
      <c r="B23" s="8" t="s">
        <v>43</v>
      </c>
      <c r="C23" s="100" t="s">
        <v>1307</v>
      </c>
      <c r="D23" s="118" t="s">
        <v>27</v>
      </c>
      <c r="E23" s="16"/>
      <c r="F23" s="118" t="s">
        <v>27</v>
      </c>
      <c r="G23" s="16"/>
      <c r="H23" s="118" t="s">
        <v>27</v>
      </c>
      <c r="I23" s="16"/>
      <c r="J23" s="118" t="s">
        <v>27</v>
      </c>
      <c r="K23" s="17"/>
      <c r="L23" s="118" t="s">
        <v>27</v>
      </c>
      <c r="M23" s="17"/>
      <c r="N23" s="101">
        <v>0.91</v>
      </c>
      <c r="O23" s="17"/>
    </row>
    <row r="24" spans="1:15" ht="17">
      <c r="A24" s="258"/>
      <c r="B24" s="8" t="s">
        <v>43</v>
      </c>
      <c r="C24" s="100" t="s">
        <v>1308</v>
      </c>
      <c r="D24" s="118" t="s">
        <v>27</v>
      </c>
      <c r="E24" s="16"/>
      <c r="F24" s="118" t="s">
        <v>27</v>
      </c>
      <c r="G24" s="16"/>
      <c r="H24" s="118" t="s">
        <v>27</v>
      </c>
      <c r="I24" s="16"/>
      <c r="J24" s="118" t="s">
        <v>27</v>
      </c>
      <c r="K24" s="17"/>
      <c r="L24" s="118" t="s">
        <v>27</v>
      </c>
      <c r="M24" s="17"/>
      <c r="N24" s="101">
        <v>-0.89</v>
      </c>
      <c r="O24" s="17"/>
    </row>
    <row r="25" spans="1:15" ht="17">
      <c r="A25" s="258"/>
      <c r="B25" s="8" t="s">
        <v>43</v>
      </c>
      <c r="C25" s="100" t="s">
        <v>1311</v>
      </c>
      <c r="D25" s="118" t="s">
        <v>27</v>
      </c>
      <c r="E25" s="16"/>
      <c r="F25" s="118" t="s">
        <v>27</v>
      </c>
      <c r="G25" s="16"/>
      <c r="H25" s="118" t="s">
        <v>27</v>
      </c>
      <c r="I25" s="16"/>
      <c r="J25" s="118" t="s">
        <v>27</v>
      </c>
      <c r="K25" s="17"/>
      <c r="L25" s="118" t="s">
        <v>27</v>
      </c>
      <c r="M25" s="17"/>
      <c r="N25" s="101">
        <v>-0.94</v>
      </c>
      <c r="O25" s="17"/>
    </row>
    <row r="26" spans="1:15" ht="17">
      <c r="A26" s="258"/>
      <c r="B26" s="8" t="s">
        <v>43</v>
      </c>
      <c r="C26" s="100" t="s">
        <v>1312</v>
      </c>
      <c r="D26" s="118" t="s">
        <v>27</v>
      </c>
      <c r="E26" s="16"/>
      <c r="F26" s="118" t="s">
        <v>27</v>
      </c>
      <c r="G26" s="16"/>
      <c r="H26" s="118" t="s">
        <v>27</v>
      </c>
      <c r="I26" s="16"/>
      <c r="J26" s="118" t="s">
        <v>27</v>
      </c>
      <c r="K26" s="17"/>
      <c r="L26" s="118" t="s">
        <v>27</v>
      </c>
      <c r="M26" s="17"/>
      <c r="N26" s="101">
        <v>0.88</v>
      </c>
      <c r="O26" s="17"/>
    </row>
    <row r="27" spans="1:15" ht="17">
      <c r="A27" s="259"/>
      <c r="B27" s="8" t="s">
        <v>43</v>
      </c>
      <c r="C27" s="100" t="s">
        <v>1317</v>
      </c>
      <c r="D27" s="119" t="s">
        <v>27</v>
      </c>
      <c r="E27" s="107"/>
      <c r="F27" s="119" t="s">
        <v>27</v>
      </c>
      <c r="G27" s="107"/>
      <c r="H27" s="119" t="s">
        <v>27</v>
      </c>
      <c r="I27" s="107"/>
      <c r="J27" s="119" t="s">
        <v>27</v>
      </c>
      <c r="K27" s="12"/>
      <c r="L27" s="119" t="s">
        <v>27</v>
      </c>
      <c r="M27" s="12"/>
      <c r="N27" s="108">
        <v>-0.96</v>
      </c>
      <c r="O27" s="17"/>
    </row>
    <row r="28" spans="1:15">
      <c r="A28" s="257" t="s">
        <v>44</v>
      </c>
      <c r="B28" s="14"/>
      <c r="C28" s="18"/>
      <c r="D28" s="109" t="s">
        <v>45</v>
      </c>
      <c r="E28" s="110" t="s">
        <v>46</v>
      </c>
      <c r="F28" s="111" t="s">
        <v>45</v>
      </c>
      <c r="G28" s="112" t="s">
        <v>46</v>
      </c>
      <c r="H28" s="113" t="s">
        <v>45</v>
      </c>
      <c r="I28" s="114" t="s">
        <v>46</v>
      </c>
      <c r="J28" s="115" t="s">
        <v>45</v>
      </c>
      <c r="K28" s="115" t="s">
        <v>46</v>
      </c>
      <c r="L28" s="116" t="s">
        <v>45</v>
      </c>
      <c r="M28" s="116" t="s">
        <v>46</v>
      </c>
      <c r="N28" s="117" t="s">
        <v>45</v>
      </c>
      <c r="O28" s="56" t="s">
        <v>46</v>
      </c>
    </row>
    <row r="29" spans="1:15" ht="18" customHeight="1">
      <c r="A29" s="258"/>
      <c r="B29" s="20"/>
      <c r="C29" s="20" t="s">
        <v>47</v>
      </c>
      <c r="D29" s="27" t="s">
        <v>137</v>
      </c>
      <c r="E29" s="27">
        <v>-236.11500000000001</v>
      </c>
      <c r="F29" s="22" t="s">
        <v>138</v>
      </c>
      <c r="G29" s="22">
        <v>-194.6593</v>
      </c>
      <c r="H29" s="23" t="s">
        <v>139</v>
      </c>
      <c r="I29" s="23">
        <v>-192.09844000000001</v>
      </c>
      <c r="J29" s="28" t="s">
        <v>139</v>
      </c>
      <c r="K29" s="28">
        <v>-190.33799999999999</v>
      </c>
      <c r="L29" s="24" t="s">
        <v>140</v>
      </c>
      <c r="M29" s="24">
        <v>-191.61245</v>
      </c>
      <c r="N29" s="25" t="s">
        <v>141</v>
      </c>
      <c r="O29" s="25">
        <v>-133.41269</v>
      </c>
    </row>
    <row r="30" spans="1:15">
      <c r="A30" s="258"/>
      <c r="B30" s="20"/>
      <c r="C30" s="1" t="s">
        <v>1318</v>
      </c>
      <c r="D30" s="27"/>
      <c r="E30" s="27"/>
      <c r="F30" s="39" t="s">
        <v>143</v>
      </c>
      <c r="G30" s="39">
        <v>-8.5000000000000006E-3</v>
      </c>
      <c r="H30" s="40" t="s">
        <v>144</v>
      </c>
      <c r="I30" s="40">
        <v>2.13964</v>
      </c>
      <c r="J30" s="41" t="s">
        <v>145</v>
      </c>
      <c r="K30" s="41">
        <v>1.002</v>
      </c>
      <c r="L30" s="42" t="s">
        <v>146</v>
      </c>
      <c r="M30" s="42">
        <v>2.5161099999999998</v>
      </c>
      <c r="N30" s="43" t="s">
        <v>147</v>
      </c>
      <c r="O30" s="43">
        <v>-3.2340800000000001</v>
      </c>
    </row>
    <row r="31" spans="1:15">
      <c r="A31" s="258"/>
      <c r="B31" s="20"/>
      <c r="C31" s="1" t="s">
        <v>1319</v>
      </c>
      <c r="D31" s="27"/>
      <c r="E31" s="27"/>
      <c r="F31" s="39"/>
      <c r="G31" s="39"/>
      <c r="H31" s="40" t="s">
        <v>149</v>
      </c>
      <c r="I31" s="40">
        <v>-2.2673700000000001</v>
      </c>
      <c r="J31" s="41" t="s">
        <v>150</v>
      </c>
      <c r="K31" s="41">
        <v>-0.95199999999999996</v>
      </c>
      <c r="L31" s="42" t="s">
        <v>151</v>
      </c>
      <c r="M31" s="42">
        <v>-2.7846099999999998</v>
      </c>
      <c r="N31" s="43" t="s">
        <v>152</v>
      </c>
      <c r="O31" s="43">
        <v>3.4456799999999999</v>
      </c>
    </row>
    <row r="32" spans="1:15">
      <c r="A32" s="258"/>
      <c r="B32" s="20"/>
      <c r="C32" s="1" t="s">
        <v>58</v>
      </c>
      <c r="D32" s="27"/>
      <c r="E32" s="27"/>
      <c r="F32" s="39" t="s">
        <v>153</v>
      </c>
      <c r="G32" s="39">
        <v>-7.4274500000000003</v>
      </c>
      <c r="H32" s="40" t="s">
        <v>154</v>
      </c>
      <c r="I32" s="40">
        <v>-7.0383199999999997</v>
      </c>
      <c r="J32" s="41" t="s">
        <v>155</v>
      </c>
      <c r="K32" s="41">
        <v>-6.9109999999999996</v>
      </c>
      <c r="L32" s="42" t="s">
        <v>156</v>
      </c>
      <c r="M32" s="42">
        <v>-3.5328200000000001</v>
      </c>
      <c r="N32" s="43" t="s">
        <v>157</v>
      </c>
      <c r="O32" s="43">
        <v>-6.5584899999999999</v>
      </c>
    </row>
    <row r="33" spans="1:15">
      <c r="A33" s="258"/>
      <c r="B33" s="20"/>
      <c r="C33" t="s">
        <v>63</v>
      </c>
      <c r="D33" s="27" t="s">
        <v>158</v>
      </c>
      <c r="E33" s="27">
        <v>-8.2629999999999999</v>
      </c>
      <c r="F33" s="22" t="s">
        <v>159</v>
      </c>
      <c r="G33" s="22">
        <v>-8.2753499999999995</v>
      </c>
      <c r="H33" s="23" t="s">
        <v>159</v>
      </c>
      <c r="I33" s="23">
        <v>-8.2667699999999993</v>
      </c>
      <c r="J33" s="28" t="s">
        <v>160</v>
      </c>
      <c r="K33" s="28">
        <v>-9.6270000000000007</v>
      </c>
      <c r="L33" s="24" t="s">
        <v>161</v>
      </c>
      <c r="M33" s="24">
        <v>-9.8665199999999995</v>
      </c>
      <c r="N33" s="25" t="s">
        <v>162</v>
      </c>
      <c r="O33" s="25">
        <v>-8.3031500000000005</v>
      </c>
    </row>
    <row r="34" spans="1:15">
      <c r="A34" s="258"/>
      <c r="B34" s="20"/>
      <c r="C34" t="s">
        <v>69</v>
      </c>
      <c r="D34" s="27" t="s">
        <v>163</v>
      </c>
      <c r="E34" s="27">
        <v>38.94</v>
      </c>
      <c r="F34" s="22" t="s">
        <v>164</v>
      </c>
      <c r="G34" s="22">
        <v>34.510959999999997</v>
      </c>
      <c r="H34" s="23" t="s">
        <v>165</v>
      </c>
      <c r="I34" s="23">
        <v>32.765810000000002</v>
      </c>
      <c r="J34" s="28" t="s">
        <v>166</v>
      </c>
      <c r="K34" s="28">
        <v>32.433999999999997</v>
      </c>
      <c r="L34" s="24" t="s">
        <v>167</v>
      </c>
      <c r="M34" s="24">
        <v>34.230699999999999</v>
      </c>
      <c r="N34" s="25" t="s">
        <v>168</v>
      </c>
      <c r="O34" s="25">
        <v>35.457360000000001</v>
      </c>
    </row>
    <row r="35" spans="1:15">
      <c r="A35" s="258"/>
      <c r="B35" s="20"/>
      <c r="C35" t="s">
        <v>75</v>
      </c>
      <c r="D35" s="27" t="s">
        <v>169</v>
      </c>
      <c r="E35" s="27">
        <v>9.3260000000000005</v>
      </c>
      <c r="F35" s="22" t="s">
        <v>170</v>
      </c>
      <c r="G35" s="22">
        <v>9.0575100000000006</v>
      </c>
      <c r="H35" s="23" t="s">
        <v>170</v>
      </c>
      <c r="I35" s="23">
        <v>9.0081699999999998</v>
      </c>
      <c r="J35" s="28" t="s">
        <v>171</v>
      </c>
      <c r="K35" s="28">
        <v>8.4529999999999994</v>
      </c>
      <c r="L35" s="24" t="s">
        <v>172</v>
      </c>
      <c r="M35" s="24">
        <v>8.5278299999999998</v>
      </c>
      <c r="N35" s="25" t="s">
        <v>170</v>
      </c>
      <c r="O35" s="25">
        <v>8.8629599999999993</v>
      </c>
    </row>
    <row r="36" spans="1:15">
      <c r="A36" s="258"/>
      <c r="B36" s="20"/>
      <c r="C36" t="s">
        <v>80</v>
      </c>
      <c r="D36" s="27" t="s">
        <v>173</v>
      </c>
      <c r="E36" s="27">
        <v>15.413</v>
      </c>
      <c r="F36" s="22" t="s">
        <v>173</v>
      </c>
      <c r="G36" s="22">
        <v>15.27004</v>
      </c>
      <c r="H36" s="23" t="s">
        <v>174</v>
      </c>
      <c r="I36" s="23">
        <v>14.657360000000001</v>
      </c>
      <c r="J36" s="28" t="s">
        <v>175</v>
      </c>
      <c r="K36" s="28">
        <v>13.977</v>
      </c>
      <c r="L36" s="24" t="s">
        <v>176</v>
      </c>
      <c r="M36" s="24">
        <v>14.70309</v>
      </c>
      <c r="N36" s="25" t="s">
        <v>177</v>
      </c>
      <c r="O36" s="25">
        <v>14.94173</v>
      </c>
    </row>
    <row r="37" spans="1:15">
      <c r="A37" s="258"/>
      <c r="B37" s="20"/>
      <c r="C37" t="s">
        <v>86</v>
      </c>
      <c r="D37" s="27" t="s">
        <v>178</v>
      </c>
      <c r="E37" s="27">
        <v>19.085999999999999</v>
      </c>
      <c r="F37" s="22" t="s">
        <v>178</v>
      </c>
      <c r="G37" s="22">
        <v>18.96733</v>
      </c>
      <c r="H37" s="23" t="s">
        <v>179</v>
      </c>
      <c r="I37" s="23">
        <v>19.102799999999998</v>
      </c>
      <c r="J37" s="28" t="s">
        <v>179</v>
      </c>
      <c r="K37" s="28">
        <v>18.777000000000001</v>
      </c>
      <c r="L37" s="24" t="s">
        <v>180</v>
      </c>
      <c r="M37" s="24">
        <v>19.241759999999999</v>
      </c>
      <c r="N37" s="25" t="s">
        <v>181</v>
      </c>
      <c r="O37" s="25">
        <v>21.160959999999999</v>
      </c>
    </row>
    <row r="38" spans="1:15">
      <c r="A38" s="258"/>
      <c r="B38" s="20"/>
      <c r="C38" t="s">
        <v>92</v>
      </c>
      <c r="D38" s="27" t="s">
        <v>182</v>
      </c>
      <c r="E38" s="27">
        <v>31.513000000000002</v>
      </c>
      <c r="F38" s="22" t="s">
        <v>182</v>
      </c>
      <c r="G38" s="22">
        <v>31.04241</v>
      </c>
      <c r="H38" s="23" t="s">
        <v>183</v>
      </c>
      <c r="I38" s="23">
        <v>30.985119999999998</v>
      </c>
      <c r="J38" s="28" t="s">
        <v>184</v>
      </c>
      <c r="K38" s="28">
        <v>30.481999999999999</v>
      </c>
      <c r="L38" s="24" t="s">
        <v>184</v>
      </c>
      <c r="M38" s="24">
        <v>30.650950000000002</v>
      </c>
      <c r="N38" s="25" t="s">
        <v>185</v>
      </c>
      <c r="O38" s="25">
        <v>33.052709999999998</v>
      </c>
    </row>
    <row r="39" spans="1:15">
      <c r="A39" s="258"/>
      <c r="B39" s="20"/>
      <c r="C39" t="s">
        <v>98</v>
      </c>
      <c r="D39" s="27" t="s">
        <v>186</v>
      </c>
      <c r="E39" s="27">
        <v>32.415999999999997</v>
      </c>
      <c r="F39" s="22" t="s">
        <v>187</v>
      </c>
      <c r="G39" s="22">
        <v>32.381279999999997</v>
      </c>
      <c r="H39" s="23" t="s">
        <v>188</v>
      </c>
      <c r="I39" s="23">
        <v>32.246839999999999</v>
      </c>
      <c r="J39" s="28" t="s">
        <v>189</v>
      </c>
      <c r="K39" s="28">
        <v>32.091000000000001</v>
      </c>
      <c r="L39" s="24" t="s">
        <v>190</v>
      </c>
      <c r="M39" s="24">
        <v>32.318989999999999</v>
      </c>
      <c r="N39" s="25" t="s">
        <v>191</v>
      </c>
      <c r="O39" s="25">
        <v>32.387799999999999</v>
      </c>
    </row>
    <row r="40" spans="1:15">
      <c r="A40" s="258"/>
      <c r="B40" s="20"/>
      <c r="C40" t="s">
        <v>103</v>
      </c>
      <c r="D40" s="27" t="s">
        <v>192</v>
      </c>
      <c r="E40" s="27">
        <v>48.764000000000003</v>
      </c>
      <c r="F40" s="22" t="s">
        <v>193</v>
      </c>
      <c r="G40" s="22">
        <v>48.673690000000001</v>
      </c>
      <c r="H40" s="23" t="s">
        <v>194</v>
      </c>
      <c r="I40" s="23">
        <v>48.346719999999998</v>
      </c>
      <c r="J40" s="28" t="s">
        <v>195</v>
      </c>
      <c r="K40" s="28">
        <v>47.66</v>
      </c>
      <c r="L40" s="24" t="s">
        <v>196</v>
      </c>
      <c r="M40" s="24">
        <v>46.762869999999999</v>
      </c>
      <c r="N40" s="25" t="s">
        <v>197</v>
      </c>
      <c r="O40" s="25">
        <v>47.559890000000003</v>
      </c>
    </row>
    <row r="41" spans="1:15">
      <c r="A41" s="258"/>
      <c r="B41" s="20"/>
      <c r="C41" t="s">
        <v>108</v>
      </c>
      <c r="D41" s="27" t="s">
        <v>198</v>
      </c>
      <c r="E41" s="27">
        <v>46.241</v>
      </c>
      <c r="F41" s="22" t="s">
        <v>199</v>
      </c>
      <c r="G41" s="22">
        <v>46.092640000000003</v>
      </c>
      <c r="H41" s="23" t="s">
        <v>200</v>
      </c>
      <c r="I41" s="23">
        <v>45.647709999999996</v>
      </c>
      <c r="J41" s="28" t="s">
        <v>201</v>
      </c>
      <c r="K41" s="28">
        <v>44.320999999999998</v>
      </c>
      <c r="L41" s="24" t="s">
        <v>202</v>
      </c>
      <c r="M41" s="24">
        <v>41.941850000000002</v>
      </c>
      <c r="N41" s="25" t="s">
        <v>203</v>
      </c>
      <c r="O41" s="25">
        <v>43.751489999999997</v>
      </c>
    </row>
    <row r="42" spans="1:15">
      <c r="A42" s="258"/>
      <c r="B42" s="20"/>
      <c r="C42" t="s">
        <v>113</v>
      </c>
      <c r="D42" s="27" t="s">
        <v>204</v>
      </c>
      <c r="E42" s="27">
        <v>47.470999999999997</v>
      </c>
      <c r="F42" s="22" t="s">
        <v>205</v>
      </c>
      <c r="G42" s="22">
        <v>47.798409999999997</v>
      </c>
      <c r="H42" s="23" t="s">
        <v>206</v>
      </c>
      <c r="I42" s="23">
        <v>46.520910000000001</v>
      </c>
      <c r="J42" s="28" t="s">
        <v>207</v>
      </c>
      <c r="K42" s="28">
        <v>44.542000000000002</v>
      </c>
      <c r="L42" s="24" t="s">
        <v>208</v>
      </c>
      <c r="M42" s="24">
        <v>39.631050000000002</v>
      </c>
      <c r="N42" s="25" t="s">
        <v>209</v>
      </c>
      <c r="O42" s="25">
        <v>43.070650000000001</v>
      </c>
    </row>
    <row r="43" spans="1:15">
      <c r="A43" s="258"/>
      <c r="B43" s="20"/>
      <c r="C43" t="s">
        <v>119</v>
      </c>
      <c r="D43" s="27" t="s">
        <v>210</v>
      </c>
      <c r="E43" s="27">
        <v>89.204999999999998</v>
      </c>
      <c r="F43" s="22" t="s">
        <v>211</v>
      </c>
      <c r="G43" s="22">
        <v>88.252319999999997</v>
      </c>
      <c r="H43" s="23" t="s">
        <v>212</v>
      </c>
      <c r="I43" s="23">
        <v>85.371889999999993</v>
      </c>
      <c r="J43" s="28" t="s">
        <v>213</v>
      </c>
      <c r="K43" s="28">
        <v>80.906999999999996</v>
      </c>
      <c r="L43" s="24" t="s">
        <v>214</v>
      </c>
      <c r="M43" s="24">
        <v>67.915450000000007</v>
      </c>
      <c r="N43" s="25" t="s">
        <v>215</v>
      </c>
      <c r="O43" s="25">
        <v>74.369590000000002</v>
      </c>
    </row>
    <row r="44" spans="1:15">
      <c r="A44" s="258"/>
      <c r="B44" s="20"/>
      <c r="C44" t="s">
        <v>125</v>
      </c>
      <c r="D44" s="27" t="s">
        <v>216</v>
      </c>
      <c r="E44" s="27">
        <v>138.61799999999999</v>
      </c>
      <c r="F44" s="22" t="s">
        <v>217</v>
      </c>
      <c r="G44" s="22">
        <v>135.62826000000001</v>
      </c>
      <c r="H44" s="23" t="s">
        <v>218</v>
      </c>
      <c r="I44" s="23">
        <v>130.82619</v>
      </c>
      <c r="J44" s="28" t="s">
        <v>219</v>
      </c>
      <c r="K44" s="28">
        <v>122.232</v>
      </c>
      <c r="L44" s="24" t="s">
        <v>220</v>
      </c>
      <c r="M44" s="24">
        <v>112.34735000000001</v>
      </c>
      <c r="N44" s="25" t="s">
        <v>221</v>
      </c>
      <c r="O44" s="25">
        <v>107.24021999999999</v>
      </c>
    </row>
    <row r="45" spans="1:15">
      <c r="A45" s="258"/>
      <c r="B45" s="20"/>
      <c r="C45" t="s">
        <v>131</v>
      </c>
      <c r="D45" s="27" t="s">
        <v>222</v>
      </c>
      <c r="E45" s="27">
        <v>36.853000000000002</v>
      </c>
      <c r="F45" s="22" t="s">
        <v>223</v>
      </c>
      <c r="G45" s="22">
        <v>36.89132</v>
      </c>
      <c r="H45" s="23" t="s">
        <v>224</v>
      </c>
      <c r="I45" s="23">
        <v>35.509340000000002</v>
      </c>
      <c r="J45" s="28" t="s">
        <v>225</v>
      </c>
      <c r="K45" s="28">
        <v>32.198999999999998</v>
      </c>
      <c r="L45" s="24" t="s">
        <v>226</v>
      </c>
      <c r="M45" s="24">
        <v>29.048770000000001</v>
      </c>
      <c r="N45" s="25" t="s">
        <v>227</v>
      </c>
      <c r="O45" s="25">
        <v>30.357530000000001</v>
      </c>
    </row>
    <row r="46" spans="1:15">
      <c r="A46" s="258"/>
      <c r="B46" s="20"/>
      <c r="C46" t="s">
        <v>228</v>
      </c>
      <c r="D46" s="27" t="s">
        <v>229</v>
      </c>
      <c r="E46" s="27">
        <v>11.026999999999999</v>
      </c>
      <c r="F46" s="22" t="s">
        <v>230</v>
      </c>
      <c r="G46" s="22">
        <v>11.638579999999999</v>
      </c>
      <c r="H46" s="23" t="s">
        <v>231</v>
      </c>
      <c r="I46" s="23">
        <v>10.772259999999999</v>
      </c>
      <c r="J46" s="28" t="s">
        <v>232</v>
      </c>
      <c r="K46" s="28">
        <v>9.1059999999999999</v>
      </c>
      <c r="L46" s="24" t="s">
        <v>233</v>
      </c>
      <c r="M46" s="24">
        <v>7.4104599999999996</v>
      </c>
      <c r="N46" s="25" t="s">
        <v>234</v>
      </c>
      <c r="O46" s="25">
        <v>10.93854</v>
      </c>
    </row>
    <row r="47" spans="1:15">
      <c r="A47" s="258"/>
      <c r="B47" s="20"/>
      <c r="C47" t="s">
        <v>235</v>
      </c>
      <c r="D47" s="27" t="s">
        <v>236</v>
      </c>
      <c r="E47" s="27">
        <v>29.373999999999999</v>
      </c>
      <c r="F47" s="22" t="s">
        <v>237</v>
      </c>
      <c r="G47" s="22">
        <v>28.97353</v>
      </c>
      <c r="H47" s="23" t="s">
        <v>238</v>
      </c>
      <c r="I47" s="23">
        <v>27.672709999999999</v>
      </c>
      <c r="J47" s="28" t="s">
        <v>239</v>
      </c>
      <c r="K47" s="28">
        <v>24.545000000000002</v>
      </c>
      <c r="L47" s="24" t="s">
        <v>240</v>
      </c>
      <c r="M47" s="24">
        <v>23.666920000000001</v>
      </c>
      <c r="N47" s="25" t="s">
        <v>241</v>
      </c>
      <c r="O47" s="25">
        <v>23.485939999999999</v>
      </c>
    </row>
    <row r="48" spans="1:15">
      <c r="A48" s="258"/>
      <c r="B48" s="20"/>
      <c r="C48" t="s">
        <v>242</v>
      </c>
      <c r="D48" s="27" t="s">
        <v>243</v>
      </c>
      <c r="E48" s="27">
        <v>38.313000000000002</v>
      </c>
      <c r="F48" s="22" t="s">
        <v>244</v>
      </c>
      <c r="G48" s="22">
        <v>37.043230000000001</v>
      </c>
      <c r="H48" s="23" t="s">
        <v>245</v>
      </c>
      <c r="I48" s="23">
        <v>35.87715</v>
      </c>
      <c r="J48" s="28" t="s">
        <v>246</v>
      </c>
      <c r="K48" s="28">
        <v>31.67</v>
      </c>
      <c r="L48" s="24" t="s">
        <v>247</v>
      </c>
      <c r="M48" s="24">
        <v>31.194769999999998</v>
      </c>
      <c r="N48" s="25" t="s">
        <v>248</v>
      </c>
      <c r="O48" s="25">
        <v>28.900189999999998</v>
      </c>
    </row>
    <row r="49" spans="1:15">
      <c r="A49" s="258"/>
      <c r="B49" s="20"/>
      <c r="C49" t="s">
        <v>249</v>
      </c>
      <c r="D49" s="27" t="s">
        <v>250</v>
      </c>
      <c r="E49" s="27">
        <v>31.762</v>
      </c>
      <c r="F49" s="22" t="s">
        <v>251</v>
      </c>
      <c r="G49" s="22">
        <v>30.538810000000002</v>
      </c>
      <c r="H49" s="23" t="s">
        <v>252</v>
      </c>
      <c r="I49" s="23">
        <v>29.934830000000002</v>
      </c>
      <c r="J49" s="28" t="s">
        <v>253</v>
      </c>
      <c r="K49" s="28">
        <v>25.995000000000001</v>
      </c>
      <c r="L49" s="24" t="s">
        <v>254</v>
      </c>
      <c r="M49" s="24">
        <v>25.526589999999999</v>
      </c>
      <c r="N49" s="25" t="s">
        <v>255</v>
      </c>
      <c r="O49" s="25">
        <v>24.219000000000001</v>
      </c>
    </row>
    <row r="50" spans="1:15">
      <c r="A50" s="258"/>
      <c r="B50" s="20"/>
      <c r="C50" t="s">
        <v>256</v>
      </c>
      <c r="D50" s="27" t="s">
        <v>257</v>
      </c>
      <c r="E50" s="27">
        <v>12.664999999999999</v>
      </c>
      <c r="F50" s="22" t="s">
        <v>258</v>
      </c>
      <c r="G50" s="22">
        <v>12.7798</v>
      </c>
      <c r="H50" s="23" t="s">
        <v>259</v>
      </c>
      <c r="I50" s="23">
        <v>12.49602</v>
      </c>
      <c r="J50" s="28" t="s">
        <v>260</v>
      </c>
      <c r="K50" s="28">
        <v>10.166</v>
      </c>
      <c r="L50" s="24" t="s">
        <v>261</v>
      </c>
      <c r="M50" s="24">
        <v>10.080450000000001</v>
      </c>
      <c r="N50" s="25" t="s">
        <v>262</v>
      </c>
      <c r="O50" s="25">
        <v>11.758850000000001</v>
      </c>
    </row>
    <row r="51" spans="1:15">
      <c r="A51" s="258"/>
      <c r="B51" s="20"/>
      <c r="C51" t="s">
        <v>263</v>
      </c>
      <c r="D51" s="27" t="s">
        <v>264</v>
      </c>
      <c r="E51" s="27">
        <v>28.623999999999999</v>
      </c>
      <c r="F51" s="22" t="s">
        <v>265</v>
      </c>
      <c r="G51" s="22">
        <v>27.8505</v>
      </c>
      <c r="H51" s="23" t="s">
        <v>266</v>
      </c>
      <c r="I51" s="23">
        <v>27.672560000000001</v>
      </c>
      <c r="J51" s="28" t="s">
        <v>267</v>
      </c>
      <c r="K51" s="28">
        <v>23.317</v>
      </c>
      <c r="L51" s="24" t="s">
        <v>268</v>
      </c>
      <c r="M51" s="24">
        <v>22.62163</v>
      </c>
      <c r="N51" s="25" t="s">
        <v>269</v>
      </c>
      <c r="O51" s="25">
        <v>21.75461</v>
      </c>
    </row>
    <row r="52" spans="1:15">
      <c r="A52" s="13"/>
      <c r="B52" s="20"/>
      <c r="C52" s="16"/>
      <c r="N52" s="47"/>
      <c r="O52" s="47"/>
    </row>
    <row r="53" spans="1:15">
      <c r="A53" s="13"/>
      <c r="B53" s="20"/>
      <c r="C53" s="16"/>
      <c r="N53" s="47"/>
      <c r="O53" s="47"/>
    </row>
  </sheetData>
  <mergeCells count="8">
    <mergeCell ref="A2:A27"/>
    <mergeCell ref="A28:A51"/>
    <mergeCell ref="N1:O1"/>
    <mergeCell ref="D1:E1"/>
    <mergeCell ref="F1:G1"/>
    <mergeCell ref="H1:I1"/>
    <mergeCell ref="J1:K1"/>
    <mergeCell ref="L1:M1"/>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FD0FA-475F-5B4A-9475-319F19363178}">
  <dimension ref="A1:R47"/>
  <sheetViews>
    <sheetView tabSelected="1" workbookViewId="0">
      <selection activeCell="B27" sqref="B27"/>
    </sheetView>
  </sheetViews>
  <sheetFormatPr baseColWidth="10" defaultColWidth="11" defaultRowHeight="16"/>
  <cols>
    <col min="1" max="1" width="19.33203125" style="10" customWidth="1"/>
    <col min="2" max="2" width="15.83203125" customWidth="1"/>
    <col min="3" max="3" width="63.5" customWidth="1"/>
    <col min="4" max="4" width="24.6640625" bestFit="1" customWidth="1"/>
    <col min="5" max="5" width="8.83203125" bestFit="1" customWidth="1"/>
    <col min="6" max="6" width="24.6640625" bestFit="1" customWidth="1"/>
    <col min="7" max="7" width="7.83203125" bestFit="1" customWidth="1"/>
    <col min="8" max="8" width="24.6640625" bestFit="1" customWidth="1"/>
    <col min="9" max="9" width="10.83203125" bestFit="1" customWidth="1"/>
    <col min="10" max="10" width="16.33203125" customWidth="1"/>
    <col min="11" max="11" width="13.83203125" customWidth="1"/>
    <col min="13" max="13" width="15.1640625" customWidth="1"/>
    <col min="14" max="14" width="14.83203125" customWidth="1"/>
    <col min="15" max="15" width="12" customWidth="1"/>
    <col min="16" max="16" width="16.1640625" customWidth="1"/>
    <col min="17" max="17" width="15.6640625" customWidth="1"/>
    <col min="18" max="18" width="11.83203125" customWidth="1"/>
  </cols>
  <sheetData>
    <row r="1" spans="1:18" s="6" customFormat="1" ht="35" customHeight="1">
      <c r="A1" s="11"/>
      <c r="B1" s="9"/>
      <c r="C1" s="12"/>
      <c r="D1" s="273" t="s">
        <v>924</v>
      </c>
      <c r="E1" s="273"/>
      <c r="F1" s="274" t="s">
        <v>925</v>
      </c>
      <c r="G1" s="274"/>
      <c r="H1" s="275" t="s">
        <v>926</v>
      </c>
      <c r="I1" s="276"/>
      <c r="J1" s="17"/>
      <c r="K1" s="17"/>
      <c r="L1" s="17"/>
      <c r="M1" s="17"/>
      <c r="N1" s="17"/>
      <c r="O1" s="17"/>
      <c r="P1" s="17"/>
      <c r="Q1" s="17"/>
      <c r="R1" s="17"/>
    </row>
    <row r="2" spans="1:18" ht="17">
      <c r="A2" s="257" t="s">
        <v>31</v>
      </c>
      <c r="B2" s="8" t="s">
        <v>32</v>
      </c>
      <c r="C2" s="100" t="s">
        <v>33</v>
      </c>
      <c r="D2" s="102">
        <v>0.58150000000000002</v>
      </c>
      <c r="E2" s="104"/>
      <c r="F2" s="102">
        <v>0.58199999999999996</v>
      </c>
      <c r="G2" s="104"/>
      <c r="H2" s="102">
        <v>0.64219999999999999</v>
      </c>
      <c r="I2" s="17"/>
      <c r="J2" s="17"/>
      <c r="K2" s="17"/>
      <c r="L2" s="17"/>
      <c r="M2" s="17"/>
      <c r="N2" s="17"/>
      <c r="O2" s="17"/>
      <c r="P2" s="17"/>
      <c r="Q2" s="17"/>
      <c r="R2" s="17"/>
    </row>
    <row r="3" spans="1:18" ht="17">
      <c r="A3" s="258"/>
      <c r="B3" s="8" t="s">
        <v>32</v>
      </c>
      <c r="C3" s="100" t="s">
        <v>34</v>
      </c>
      <c r="D3" s="101">
        <v>0.35310000000000002</v>
      </c>
      <c r="E3" s="17"/>
      <c r="F3" s="101">
        <v>0.35189999999999999</v>
      </c>
      <c r="G3" s="17"/>
      <c r="H3" s="101">
        <v>0.33839999999999998</v>
      </c>
      <c r="I3" s="17"/>
      <c r="J3" s="17"/>
      <c r="K3" s="17"/>
      <c r="L3" s="17"/>
      <c r="M3" s="17"/>
      <c r="N3" s="17"/>
      <c r="O3" s="17"/>
      <c r="P3" s="17"/>
      <c r="Q3" s="17"/>
      <c r="R3" s="17"/>
    </row>
    <row r="4" spans="1:18" ht="17">
      <c r="A4" s="258"/>
      <c r="B4" s="8" t="s">
        <v>32</v>
      </c>
      <c r="C4" s="100" t="s">
        <v>35</v>
      </c>
      <c r="D4" s="118" t="s">
        <v>27</v>
      </c>
      <c r="E4" s="17"/>
      <c r="F4" s="118" t="s">
        <v>27</v>
      </c>
      <c r="G4" s="17"/>
      <c r="H4" s="101">
        <v>0.46839999999999998</v>
      </c>
      <c r="I4" s="17"/>
      <c r="J4" s="17"/>
      <c r="K4" s="17"/>
      <c r="L4" s="17"/>
      <c r="M4" s="17"/>
      <c r="N4" s="17"/>
      <c r="O4" s="17"/>
      <c r="P4" s="17"/>
      <c r="Q4" s="17"/>
      <c r="R4" s="17"/>
    </row>
    <row r="5" spans="1:18" ht="17">
      <c r="A5" s="258"/>
      <c r="B5" s="8" t="s">
        <v>32</v>
      </c>
      <c r="C5" s="100" t="s">
        <v>270</v>
      </c>
      <c r="D5" s="118" t="s">
        <v>27</v>
      </c>
      <c r="E5" s="17"/>
      <c r="F5" s="118" t="s">
        <v>27</v>
      </c>
      <c r="G5" s="17"/>
      <c r="H5" s="101">
        <v>0.48470000000000002</v>
      </c>
      <c r="I5" s="17"/>
      <c r="J5" s="17"/>
      <c r="K5" s="17"/>
      <c r="L5" s="17"/>
      <c r="M5" s="17"/>
      <c r="N5" s="17"/>
      <c r="O5" s="17"/>
      <c r="P5" s="17"/>
      <c r="Q5" s="17"/>
      <c r="R5" s="17"/>
    </row>
    <row r="6" spans="1:18" ht="17">
      <c r="A6" s="258"/>
      <c r="B6" s="8" t="s">
        <v>32</v>
      </c>
      <c r="C6" s="100" t="s">
        <v>271</v>
      </c>
      <c r="D6" s="118" t="s">
        <v>27</v>
      </c>
      <c r="E6" s="17"/>
      <c r="F6" s="118" t="s">
        <v>27</v>
      </c>
      <c r="G6" s="17"/>
      <c r="H6" s="101">
        <v>0.6008</v>
      </c>
      <c r="I6" s="17"/>
      <c r="J6" s="17"/>
      <c r="K6" s="17"/>
      <c r="L6" s="17"/>
      <c r="M6" s="17"/>
      <c r="N6" s="17"/>
      <c r="O6" s="17"/>
      <c r="P6" s="17"/>
      <c r="Q6" s="17"/>
      <c r="R6" s="17"/>
    </row>
    <row r="7" spans="1:18" ht="17">
      <c r="A7" s="258"/>
      <c r="B7" s="8" t="s">
        <v>32</v>
      </c>
      <c r="C7" s="100" t="s">
        <v>37</v>
      </c>
      <c r="D7" s="101">
        <v>-0.54</v>
      </c>
      <c r="E7" s="17"/>
      <c r="F7" s="101">
        <v>-0.54</v>
      </c>
      <c r="G7" s="17"/>
      <c r="H7" s="101">
        <v>-0.46</v>
      </c>
      <c r="I7" s="17"/>
      <c r="J7" s="17"/>
      <c r="K7" s="17"/>
      <c r="L7" s="17"/>
      <c r="M7" s="17"/>
      <c r="N7" s="17"/>
      <c r="O7" s="17"/>
      <c r="P7" s="17"/>
      <c r="Q7" s="17"/>
      <c r="R7" s="17"/>
    </row>
    <row r="8" spans="1:18" ht="17">
      <c r="A8" s="258"/>
      <c r="B8" s="8" t="s">
        <v>32</v>
      </c>
      <c r="C8" s="100" t="s">
        <v>38</v>
      </c>
      <c r="D8" s="118" t="s">
        <v>27</v>
      </c>
      <c r="E8" s="17"/>
      <c r="F8" s="118" t="s">
        <v>27</v>
      </c>
      <c r="G8" s="17"/>
      <c r="H8" s="101">
        <v>-0.37</v>
      </c>
      <c r="I8" s="17"/>
      <c r="J8" s="17"/>
      <c r="K8" s="17"/>
      <c r="L8" s="17"/>
      <c r="M8" s="17"/>
      <c r="N8" s="17"/>
      <c r="O8" s="17"/>
      <c r="P8" s="17"/>
      <c r="Q8" s="17"/>
      <c r="R8" s="17"/>
    </row>
    <row r="9" spans="1:18" ht="17">
      <c r="A9" s="258"/>
      <c r="B9" s="8" t="s">
        <v>32</v>
      </c>
      <c r="C9" s="100" t="s">
        <v>272</v>
      </c>
      <c r="D9" s="118" t="s">
        <v>27</v>
      </c>
      <c r="E9" s="17"/>
      <c r="F9" s="118" t="s">
        <v>27</v>
      </c>
      <c r="G9" s="17"/>
      <c r="H9" s="101">
        <v>-0.39</v>
      </c>
      <c r="I9" s="17"/>
      <c r="J9" s="17"/>
      <c r="K9" s="17"/>
      <c r="L9" s="17"/>
      <c r="M9" s="17"/>
      <c r="N9" s="17"/>
      <c r="O9" s="17"/>
      <c r="P9" s="17"/>
      <c r="Q9" s="17"/>
      <c r="R9" s="17"/>
    </row>
    <row r="10" spans="1:18" ht="17">
      <c r="A10" s="258"/>
      <c r="B10" s="8" t="s">
        <v>32</v>
      </c>
      <c r="C10" s="100" t="s">
        <v>273</v>
      </c>
      <c r="D10" s="118" t="s">
        <v>27</v>
      </c>
      <c r="E10" s="17"/>
      <c r="F10" s="118" t="s">
        <v>27</v>
      </c>
      <c r="G10" s="17"/>
      <c r="H10" s="101">
        <v>0.26</v>
      </c>
      <c r="I10" s="17"/>
      <c r="J10" s="17"/>
      <c r="K10" s="17"/>
      <c r="L10" s="17"/>
      <c r="M10" s="17"/>
      <c r="N10" s="17"/>
      <c r="O10" s="17"/>
      <c r="P10" s="17"/>
      <c r="Q10" s="17"/>
      <c r="R10" s="17"/>
    </row>
    <row r="11" spans="1:18" ht="17">
      <c r="A11" s="258"/>
      <c r="B11" s="8" t="s">
        <v>32</v>
      </c>
      <c r="C11" s="100" t="s">
        <v>274</v>
      </c>
      <c r="D11" s="118" t="s">
        <v>27</v>
      </c>
      <c r="E11" s="16"/>
      <c r="F11" s="118" t="s">
        <v>27</v>
      </c>
      <c r="G11" s="16"/>
      <c r="H11" s="101">
        <v>-0.01</v>
      </c>
      <c r="I11" s="16"/>
      <c r="J11" s="17"/>
      <c r="K11" s="17"/>
      <c r="L11" s="17"/>
      <c r="M11" s="17"/>
      <c r="N11" s="17"/>
      <c r="O11" s="17"/>
      <c r="P11" s="17"/>
      <c r="Q11" s="17"/>
      <c r="R11" s="17"/>
    </row>
    <row r="12" spans="1:18" ht="17">
      <c r="A12" s="258"/>
      <c r="B12" s="8" t="s">
        <v>32</v>
      </c>
      <c r="C12" s="100" t="s">
        <v>275</v>
      </c>
      <c r="D12" s="118" t="s">
        <v>27</v>
      </c>
      <c r="E12" s="16"/>
      <c r="F12" s="118" t="s">
        <v>27</v>
      </c>
      <c r="G12" s="16"/>
      <c r="H12" s="101">
        <v>-0.01</v>
      </c>
      <c r="I12" s="16"/>
      <c r="J12" s="17"/>
      <c r="K12" s="17"/>
      <c r="L12" s="17"/>
      <c r="M12" s="17"/>
      <c r="N12" s="17"/>
      <c r="O12" s="17"/>
      <c r="P12" s="17"/>
      <c r="Q12" s="17"/>
      <c r="R12" s="17"/>
    </row>
    <row r="13" spans="1:18" ht="17">
      <c r="A13" s="258"/>
      <c r="B13" s="8" t="s">
        <v>32</v>
      </c>
      <c r="C13" s="100" t="s">
        <v>276</v>
      </c>
      <c r="D13" s="118" t="s">
        <v>27</v>
      </c>
      <c r="E13" s="16"/>
      <c r="F13" s="118" t="s">
        <v>27</v>
      </c>
      <c r="G13" s="16"/>
      <c r="H13" s="101">
        <v>0.05</v>
      </c>
      <c r="I13" s="16"/>
      <c r="J13" s="17"/>
      <c r="K13" s="17"/>
      <c r="L13" s="17"/>
      <c r="M13" s="17"/>
      <c r="N13" s="17"/>
      <c r="O13" s="17"/>
      <c r="P13" s="17"/>
      <c r="Q13" s="17"/>
      <c r="R13" s="17"/>
    </row>
    <row r="14" spans="1:18" ht="17">
      <c r="A14" s="258"/>
      <c r="B14" s="8" t="s">
        <v>32</v>
      </c>
      <c r="C14" s="100" t="s">
        <v>277</v>
      </c>
      <c r="D14" s="118" t="s">
        <v>27</v>
      </c>
      <c r="E14" s="16"/>
      <c r="F14" s="118" t="s">
        <v>27</v>
      </c>
      <c r="G14" s="16"/>
      <c r="H14" s="101">
        <v>0.47</v>
      </c>
      <c r="I14" s="16"/>
      <c r="J14" s="17"/>
      <c r="K14" s="17"/>
      <c r="L14" s="17"/>
      <c r="M14" s="17"/>
      <c r="N14" s="17"/>
      <c r="O14" s="17"/>
      <c r="P14" s="17"/>
      <c r="Q14" s="17"/>
      <c r="R14" s="17"/>
    </row>
    <row r="15" spans="1:18" ht="17">
      <c r="A15" s="258"/>
      <c r="B15" s="8" t="s">
        <v>32</v>
      </c>
      <c r="C15" s="100" t="s">
        <v>278</v>
      </c>
      <c r="D15" s="118" t="s">
        <v>27</v>
      </c>
      <c r="E15" s="16"/>
      <c r="F15" s="118" t="s">
        <v>27</v>
      </c>
      <c r="G15" s="16"/>
      <c r="H15" s="101">
        <v>-0.69</v>
      </c>
      <c r="I15" s="16"/>
      <c r="J15" s="17"/>
      <c r="K15" s="17"/>
      <c r="L15" s="17"/>
      <c r="M15" s="17"/>
      <c r="N15" s="17"/>
      <c r="O15" s="17"/>
      <c r="P15" s="17"/>
      <c r="Q15" s="17"/>
      <c r="R15" s="17"/>
    </row>
    <row r="16" spans="1:18" ht="17">
      <c r="A16" s="259"/>
      <c r="B16" s="8" t="s">
        <v>32</v>
      </c>
      <c r="C16" s="100" t="s">
        <v>279</v>
      </c>
      <c r="D16" s="119" t="s">
        <v>27</v>
      </c>
      <c r="E16" s="107"/>
      <c r="F16" s="119" t="s">
        <v>27</v>
      </c>
      <c r="G16" s="107"/>
      <c r="H16" s="108">
        <v>-0.71</v>
      </c>
      <c r="I16" s="16"/>
      <c r="J16" s="17"/>
      <c r="K16" s="17"/>
      <c r="L16" s="17"/>
      <c r="M16" s="17"/>
      <c r="N16" s="17"/>
      <c r="O16" s="17"/>
      <c r="P16" s="17"/>
      <c r="Q16" s="17"/>
      <c r="R16" s="17"/>
    </row>
    <row r="17" spans="1:18">
      <c r="A17" s="257" t="s">
        <v>44</v>
      </c>
      <c r="B17" s="14"/>
      <c r="C17" s="18"/>
      <c r="D17" s="120" t="s">
        <v>45</v>
      </c>
      <c r="E17" s="121" t="s">
        <v>46</v>
      </c>
      <c r="F17" s="122" t="s">
        <v>45</v>
      </c>
      <c r="G17" s="123" t="s">
        <v>46</v>
      </c>
      <c r="H17" s="124" t="s">
        <v>45</v>
      </c>
      <c r="I17" s="57" t="s">
        <v>46</v>
      </c>
      <c r="J17" s="55"/>
      <c r="K17" s="55"/>
      <c r="L17" s="55"/>
      <c r="M17" s="55"/>
      <c r="N17" s="55"/>
      <c r="O17" s="55"/>
      <c r="P17" s="55"/>
      <c r="Q17" s="55"/>
      <c r="R17" s="55"/>
    </row>
    <row r="18" spans="1:18" ht="18" customHeight="1">
      <c r="A18" s="258"/>
      <c r="B18" s="20"/>
      <c r="C18" s="20" t="s">
        <v>47</v>
      </c>
      <c r="D18" s="29" t="s">
        <v>280</v>
      </c>
      <c r="E18" s="29">
        <v>-183.756</v>
      </c>
      <c r="F18" s="30" t="s">
        <v>281</v>
      </c>
      <c r="G18" s="30">
        <v>-110.33</v>
      </c>
      <c r="H18" s="26" t="s">
        <v>282</v>
      </c>
      <c r="I18" s="26">
        <v>-107.46369</v>
      </c>
      <c r="P18" s="47"/>
      <c r="Q18" s="47"/>
      <c r="R18" s="47"/>
    </row>
    <row r="19" spans="1:18">
      <c r="A19" s="258"/>
      <c r="B19" s="20"/>
      <c r="C19" s="1" t="s">
        <v>283</v>
      </c>
      <c r="D19" s="29"/>
      <c r="E19" s="29"/>
      <c r="F19" s="44" t="s">
        <v>284</v>
      </c>
      <c r="G19" s="44">
        <v>-0.35599999999999998</v>
      </c>
      <c r="H19" s="45" t="s">
        <v>285</v>
      </c>
      <c r="I19" s="45">
        <v>-0.88619000000000003</v>
      </c>
      <c r="P19" s="47"/>
      <c r="Q19" s="47"/>
      <c r="R19" s="47"/>
    </row>
    <row r="20" spans="1:18">
      <c r="A20" s="258"/>
      <c r="B20" s="20"/>
      <c r="C20" s="1" t="s">
        <v>58</v>
      </c>
      <c r="D20" s="29"/>
      <c r="E20" s="29"/>
      <c r="F20" s="44" t="s">
        <v>285</v>
      </c>
      <c r="G20" s="44">
        <v>-0.88400000000000001</v>
      </c>
      <c r="H20" s="45" t="s">
        <v>286</v>
      </c>
      <c r="I20" s="45">
        <v>-1.3390500000000001</v>
      </c>
      <c r="P20" s="47"/>
      <c r="Q20" s="47"/>
      <c r="R20" s="47"/>
    </row>
    <row r="21" spans="1:18">
      <c r="A21" s="258"/>
      <c r="B21" s="20"/>
      <c r="C21" s="1" t="s">
        <v>287</v>
      </c>
      <c r="D21" s="46" t="s">
        <v>288</v>
      </c>
      <c r="E21" s="46">
        <v>-26.648</v>
      </c>
      <c r="F21" s="44" t="s">
        <v>289</v>
      </c>
      <c r="G21" s="44">
        <v>-10.496</v>
      </c>
      <c r="H21" s="45" t="s">
        <v>290</v>
      </c>
      <c r="I21" s="45">
        <v>-10.75089</v>
      </c>
      <c r="P21" s="47"/>
      <c r="Q21" s="47"/>
      <c r="R21" s="47"/>
    </row>
    <row r="22" spans="1:18">
      <c r="A22" s="258"/>
      <c r="B22" s="20"/>
      <c r="C22" s="1" t="s">
        <v>291</v>
      </c>
      <c r="D22" s="29"/>
      <c r="E22" s="29"/>
      <c r="F22" s="44" t="s">
        <v>292</v>
      </c>
      <c r="G22" s="44">
        <v>-2.468</v>
      </c>
      <c r="H22" s="45" t="s">
        <v>293</v>
      </c>
      <c r="I22" s="45">
        <v>-1.1346499999999999</v>
      </c>
      <c r="P22" s="47"/>
      <c r="Q22" s="47"/>
      <c r="R22" s="47"/>
    </row>
    <row r="23" spans="1:18">
      <c r="A23" s="258"/>
      <c r="B23" s="20"/>
      <c r="C23" s="1" t="s">
        <v>294</v>
      </c>
      <c r="D23" s="29"/>
      <c r="E23" s="29"/>
      <c r="F23" s="44" t="s">
        <v>295</v>
      </c>
      <c r="G23" s="44">
        <v>-4.7009999999999996</v>
      </c>
      <c r="H23" s="45" t="s">
        <v>296</v>
      </c>
      <c r="I23" s="45">
        <v>-4.5523699999999998</v>
      </c>
      <c r="P23" s="47"/>
      <c r="Q23" s="47"/>
      <c r="R23" s="47"/>
    </row>
    <row r="24" spans="1:18">
      <c r="A24" s="258"/>
      <c r="B24" s="20"/>
      <c r="C24" t="s">
        <v>69</v>
      </c>
      <c r="D24" s="29" t="s">
        <v>297</v>
      </c>
      <c r="E24" s="29">
        <v>3.1909999999999998</v>
      </c>
      <c r="F24" s="30" t="s">
        <v>298</v>
      </c>
      <c r="G24" s="30">
        <v>1.3420000000000001</v>
      </c>
      <c r="H24" s="26" t="s">
        <v>299</v>
      </c>
      <c r="I24" s="26">
        <v>1.3722700000000001</v>
      </c>
      <c r="P24" s="47"/>
      <c r="Q24" s="47"/>
      <c r="R24" s="47"/>
    </row>
    <row r="25" spans="1:18">
      <c r="A25" s="258"/>
      <c r="B25" s="20"/>
      <c r="C25" t="s">
        <v>75</v>
      </c>
      <c r="D25" s="29" t="s">
        <v>300</v>
      </c>
      <c r="E25" s="29">
        <v>2.5249999999999999</v>
      </c>
      <c r="F25" s="30" t="s">
        <v>301</v>
      </c>
      <c r="G25" s="30">
        <v>2.0640000000000001</v>
      </c>
      <c r="H25" s="26" t="s">
        <v>302</v>
      </c>
      <c r="I25" s="26">
        <v>2.1913499999999999</v>
      </c>
      <c r="P25" s="47"/>
      <c r="Q25" s="47"/>
      <c r="R25" s="47"/>
    </row>
    <row r="26" spans="1:18">
      <c r="A26" s="258"/>
      <c r="B26" s="20"/>
      <c r="C26" t="s">
        <v>80</v>
      </c>
      <c r="D26" s="29" t="s">
        <v>303</v>
      </c>
      <c r="E26" s="29">
        <v>0.41599999999999998</v>
      </c>
      <c r="F26" s="30" t="s">
        <v>304</v>
      </c>
      <c r="G26" s="30">
        <v>-3.1E-2</v>
      </c>
      <c r="H26" s="26" t="s">
        <v>305</v>
      </c>
      <c r="I26" s="26">
        <v>9.8879999999999996E-2</v>
      </c>
      <c r="P26" s="47"/>
      <c r="Q26" s="47"/>
      <c r="R26" s="47"/>
    </row>
    <row r="27" spans="1:18">
      <c r="A27" s="258"/>
      <c r="B27" s="20"/>
      <c r="C27" t="s">
        <v>86</v>
      </c>
      <c r="D27" s="29" t="s">
        <v>306</v>
      </c>
      <c r="E27" s="29">
        <v>-0.93100000000000005</v>
      </c>
      <c r="F27" s="30" t="s">
        <v>307</v>
      </c>
      <c r="G27" s="30">
        <v>-0.995</v>
      </c>
      <c r="H27" s="26" t="s">
        <v>308</v>
      </c>
      <c r="I27" s="26">
        <v>0.16755</v>
      </c>
      <c r="P27" s="47"/>
      <c r="Q27" s="47"/>
      <c r="R27" s="47"/>
    </row>
    <row r="28" spans="1:18">
      <c r="A28" s="258"/>
      <c r="B28" s="20"/>
      <c r="C28" t="s">
        <v>92</v>
      </c>
      <c r="D28" s="29" t="s">
        <v>309</v>
      </c>
      <c r="E28" s="29">
        <v>-7.3999999999999996E-2</v>
      </c>
      <c r="F28" s="30" t="s">
        <v>310</v>
      </c>
      <c r="G28" s="30">
        <v>-0.26300000000000001</v>
      </c>
      <c r="H28" s="26" t="s">
        <v>311</v>
      </c>
      <c r="I28" s="26">
        <v>0.56562000000000001</v>
      </c>
      <c r="P28" s="47"/>
      <c r="Q28" s="47"/>
      <c r="R28" s="47"/>
    </row>
    <row r="29" spans="1:18">
      <c r="A29" s="258"/>
      <c r="B29" s="20"/>
      <c r="C29" t="s">
        <v>98</v>
      </c>
      <c r="D29" s="29" t="s">
        <v>312</v>
      </c>
      <c r="E29" s="29">
        <v>21.01</v>
      </c>
      <c r="F29" s="30" t="s">
        <v>313</v>
      </c>
      <c r="G29" s="30">
        <v>20.966999999999999</v>
      </c>
      <c r="H29" s="26" t="s">
        <v>312</v>
      </c>
      <c r="I29" s="26">
        <v>21.073740000000001</v>
      </c>
      <c r="P29" s="47"/>
      <c r="Q29" s="47"/>
      <c r="R29" s="47"/>
    </row>
    <row r="30" spans="1:18">
      <c r="A30" s="258"/>
      <c r="B30" s="20"/>
      <c r="C30" t="s">
        <v>103</v>
      </c>
      <c r="D30" s="29" t="s">
        <v>314</v>
      </c>
      <c r="E30" s="29">
        <v>28.614999999999998</v>
      </c>
      <c r="F30" s="30" t="s">
        <v>315</v>
      </c>
      <c r="G30" s="30">
        <v>28.541</v>
      </c>
      <c r="H30" s="26" t="s">
        <v>314</v>
      </c>
      <c r="I30" s="26">
        <v>28.73742</v>
      </c>
      <c r="P30" s="47"/>
      <c r="Q30" s="47"/>
      <c r="R30" s="47"/>
    </row>
    <row r="31" spans="1:18">
      <c r="A31" s="258"/>
      <c r="B31" s="20"/>
      <c r="C31" t="s">
        <v>108</v>
      </c>
      <c r="D31" s="29" t="s">
        <v>316</v>
      </c>
      <c r="E31" s="29">
        <v>22.670999999999999</v>
      </c>
      <c r="F31" s="30" t="s">
        <v>317</v>
      </c>
      <c r="G31" s="30">
        <v>22.576000000000001</v>
      </c>
      <c r="H31" s="26" t="s">
        <v>316</v>
      </c>
      <c r="I31" s="26">
        <v>22.793019999999999</v>
      </c>
      <c r="P31" s="47"/>
      <c r="Q31" s="47"/>
      <c r="R31" s="47"/>
    </row>
    <row r="32" spans="1:18">
      <c r="A32" s="258"/>
      <c r="B32" s="20"/>
      <c r="C32" t="s">
        <v>113</v>
      </c>
      <c r="D32" s="29" t="s">
        <v>318</v>
      </c>
      <c r="E32" s="29">
        <v>24.952000000000002</v>
      </c>
      <c r="F32" s="30" t="s">
        <v>319</v>
      </c>
      <c r="G32" s="30">
        <v>23.47</v>
      </c>
      <c r="H32" s="26" t="s">
        <v>320</v>
      </c>
      <c r="I32" s="26">
        <v>23.885249999999999</v>
      </c>
      <c r="P32" s="47"/>
      <c r="Q32" s="47"/>
      <c r="R32" s="47"/>
    </row>
    <row r="33" spans="1:18">
      <c r="A33" s="258"/>
      <c r="B33" s="20"/>
      <c r="C33" t="s">
        <v>119</v>
      </c>
      <c r="D33" s="29" t="s">
        <v>321</v>
      </c>
      <c r="E33" s="29">
        <v>47.570999999999998</v>
      </c>
      <c r="F33" s="30" t="s">
        <v>322</v>
      </c>
      <c r="G33" s="30">
        <v>44.77</v>
      </c>
      <c r="H33" s="26" t="s">
        <v>323</v>
      </c>
      <c r="I33" s="26">
        <v>45.61251</v>
      </c>
      <c r="P33" s="47"/>
      <c r="Q33" s="47"/>
      <c r="R33" s="47"/>
    </row>
    <row r="34" spans="1:18">
      <c r="A34" s="258"/>
      <c r="B34" s="20"/>
      <c r="C34" t="s">
        <v>125</v>
      </c>
      <c r="D34" s="29" t="s">
        <v>324</v>
      </c>
      <c r="E34" s="29">
        <v>74.637</v>
      </c>
      <c r="F34" s="30" t="s">
        <v>325</v>
      </c>
      <c r="G34" s="30">
        <v>70.561999999999998</v>
      </c>
      <c r="H34" s="26" t="s">
        <v>326</v>
      </c>
      <c r="I34" s="26">
        <v>72.084620000000001</v>
      </c>
      <c r="P34" s="47"/>
      <c r="Q34" s="47"/>
      <c r="R34" s="47"/>
    </row>
    <row r="35" spans="1:18">
      <c r="A35" s="258"/>
      <c r="B35" s="20"/>
      <c r="C35" t="s">
        <v>131</v>
      </c>
      <c r="D35" s="29" t="s">
        <v>327</v>
      </c>
      <c r="E35" s="29">
        <v>11.542999999999999</v>
      </c>
      <c r="F35" s="30" t="s">
        <v>328</v>
      </c>
      <c r="G35" s="30">
        <v>11.128</v>
      </c>
      <c r="H35" s="26" t="s">
        <v>329</v>
      </c>
      <c r="I35" s="26">
        <v>11.73734</v>
      </c>
      <c r="P35" s="47"/>
      <c r="Q35" s="47"/>
      <c r="R35" s="47"/>
    </row>
    <row r="36" spans="1:18">
      <c r="A36" s="258"/>
      <c r="B36" s="20"/>
      <c r="C36" t="s">
        <v>330</v>
      </c>
      <c r="D36" s="29" t="s">
        <v>331</v>
      </c>
      <c r="E36" s="29">
        <v>43.273000000000003</v>
      </c>
      <c r="F36" s="30" t="s">
        <v>332</v>
      </c>
      <c r="G36" s="30">
        <v>19.277999999999999</v>
      </c>
      <c r="H36" s="26" t="s">
        <v>333</v>
      </c>
      <c r="I36" s="26">
        <v>17.782520000000002</v>
      </c>
      <c r="P36" s="47"/>
      <c r="Q36" s="47"/>
      <c r="R36" s="47"/>
    </row>
    <row r="37" spans="1:18">
      <c r="A37" s="258"/>
      <c r="B37" s="20"/>
      <c r="C37" t="s">
        <v>334</v>
      </c>
      <c r="D37" s="29" t="s">
        <v>335</v>
      </c>
      <c r="E37" s="29">
        <v>4.859</v>
      </c>
      <c r="F37" s="30" t="s">
        <v>336</v>
      </c>
      <c r="G37" s="30">
        <v>3.3119999999999998</v>
      </c>
      <c r="H37" s="26" t="s">
        <v>337</v>
      </c>
      <c r="I37" s="26">
        <v>3.8189099999999998</v>
      </c>
      <c r="P37" s="47"/>
      <c r="Q37" s="47"/>
      <c r="R37" s="47"/>
    </row>
    <row r="38" spans="1:18">
      <c r="A38" s="258"/>
      <c r="B38" s="20"/>
      <c r="C38" t="s">
        <v>338</v>
      </c>
      <c r="D38" s="29" t="s">
        <v>339</v>
      </c>
      <c r="E38" s="29">
        <v>12.37</v>
      </c>
      <c r="F38" s="30" t="s">
        <v>340</v>
      </c>
      <c r="G38" s="30">
        <v>5.7229999999999999</v>
      </c>
      <c r="H38" s="26" t="s">
        <v>341</v>
      </c>
      <c r="I38" s="26">
        <v>6.67056</v>
      </c>
      <c r="P38" s="47"/>
      <c r="Q38" s="47"/>
      <c r="R38" s="47"/>
    </row>
    <row r="39" spans="1:18">
      <c r="A39" s="258"/>
      <c r="B39" s="20"/>
      <c r="C39" t="s">
        <v>342</v>
      </c>
      <c r="D39" s="29" t="s">
        <v>343</v>
      </c>
      <c r="E39" s="29">
        <v>26.004000000000001</v>
      </c>
      <c r="F39" s="30" t="s">
        <v>343</v>
      </c>
      <c r="G39" s="30">
        <v>25.978999999999999</v>
      </c>
      <c r="H39" s="26" t="s">
        <v>344</v>
      </c>
      <c r="I39" s="26">
        <v>20.101389999999999</v>
      </c>
      <c r="P39" s="47"/>
      <c r="Q39" s="47"/>
      <c r="R39" s="47"/>
    </row>
    <row r="40" spans="1:18">
      <c r="A40" s="258"/>
      <c r="B40" s="20"/>
      <c r="C40" t="s">
        <v>345</v>
      </c>
      <c r="D40" s="29" t="s">
        <v>346</v>
      </c>
      <c r="E40" s="29">
        <v>38.084000000000003</v>
      </c>
      <c r="F40" s="30" t="s">
        <v>347</v>
      </c>
      <c r="G40" s="30">
        <v>32.758000000000003</v>
      </c>
      <c r="H40" s="26" t="s">
        <v>348</v>
      </c>
      <c r="I40" s="26">
        <v>26.96472</v>
      </c>
      <c r="P40" s="47"/>
      <c r="Q40" s="47"/>
      <c r="R40" s="47"/>
    </row>
    <row r="41" spans="1:18">
      <c r="A41" s="258"/>
      <c r="B41" s="20"/>
      <c r="C41" t="s">
        <v>349</v>
      </c>
      <c r="D41" s="29" t="s">
        <v>350</v>
      </c>
      <c r="E41" s="29">
        <v>3.7229999999999999</v>
      </c>
      <c r="F41" s="30" t="s">
        <v>350</v>
      </c>
      <c r="G41" s="30">
        <v>3.7149999999999999</v>
      </c>
      <c r="H41" s="26" t="s">
        <v>350</v>
      </c>
      <c r="I41" s="26">
        <v>3.6975899999999999</v>
      </c>
      <c r="P41" s="47"/>
      <c r="Q41" s="47"/>
      <c r="R41" s="47"/>
    </row>
    <row r="42" spans="1:18">
      <c r="A42" s="258"/>
      <c r="B42" s="20"/>
      <c r="C42" t="s">
        <v>351</v>
      </c>
      <c r="D42" s="29" t="s">
        <v>352</v>
      </c>
      <c r="E42" s="29">
        <v>8.0990000000000002</v>
      </c>
      <c r="F42" s="30" t="s">
        <v>353</v>
      </c>
      <c r="G42" s="30">
        <v>8.0779999999999994</v>
      </c>
      <c r="H42" s="26" t="s">
        <v>353</v>
      </c>
      <c r="I42" s="26">
        <v>8.0543899999999997</v>
      </c>
      <c r="P42" s="47"/>
      <c r="Q42" s="47"/>
      <c r="R42" s="47"/>
    </row>
    <row r="43" spans="1:18">
      <c r="A43" s="258"/>
      <c r="C43" t="s">
        <v>354</v>
      </c>
      <c r="D43" s="29" t="s">
        <v>355</v>
      </c>
      <c r="E43" s="29">
        <v>11.753</v>
      </c>
      <c r="F43" s="30" t="s">
        <v>355</v>
      </c>
      <c r="G43" s="30">
        <v>11.715</v>
      </c>
      <c r="H43" s="26" t="s">
        <v>356</v>
      </c>
      <c r="I43" s="26">
        <v>11.68047</v>
      </c>
    </row>
    <row r="44" spans="1:18">
      <c r="A44" s="258"/>
      <c r="C44" t="s">
        <v>357</v>
      </c>
      <c r="D44" s="29" t="s">
        <v>358</v>
      </c>
      <c r="E44" s="29">
        <v>6.9059999999999997</v>
      </c>
      <c r="F44" s="30" t="s">
        <v>359</v>
      </c>
      <c r="G44" s="30">
        <v>8.1039999999999992</v>
      </c>
      <c r="H44" s="26" t="s">
        <v>360</v>
      </c>
      <c r="I44" s="26">
        <v>8.0070399999999999</v>
      </c>
    </row>
    <row r="45" spans="1:18">
      <c r="A45" s="258"/>
      <c r="C45" t="s">
        <v>361</v>
      </c>
      <c r="D45" s="29" t="s">
        <v>362</v>
      </c>
      <c r="E45" s="29">
        <v>9.8919999999999995</v>
      </c>
      <c r="F45" s="30" t="s">
        <v>363</v>
      </c>
      <c r="G45" s="30">
        <v>10.782999999999999</v>
      </c>
      <c r="H45" s="26" t="s">
        <v>364</v>
      </c>
      <c r="I45" s="26">
        <v>10.59079</v>
      </c>
    </row>
    <row r="46" spans="1:18">
      <c r="A46" s="258"/>
      <c r="C46" t="s">
        <v>365</v>
      </c>
      <c r="D46" s="29" t="s">
        <v>366</v>
      </c>
      <c r="E46" s="29">
        <v>9.5470000000000006</v>
      </c>
      <c r="F46" s="30" t="s">
        <v>367</v>
      </c>
      <c r="G46" s="30">
        <v>10.442</v>
      </c>
      <c r="H46" s="26" t="s">
        <v>368</v>
      </c>
      <c r="I46" s="26">
        <v>10.143319999999999</v>
      </c>
    </row>
    <row r="47" spans="1:18">
      <c r="A47" s="258"/>
      <c r="C47" t="s">
        <v>369</v>
      </c>
      <c r="D47" s="29" t="s">
        <v>370</v>
      </c>
      <c r="E47" s="29">
        <v>7.6639999999999997</v>
      </c>
      <c r="F47" s="30" t="s">
        <v>371</v>
      </c>
      <c r="G47" s="30">
        <v>8.7430000000000003</v>
      </c>
      <c r="H47" s="26" t="s">
        <v>372</v>
      </c>
      <c r="I47" s="26">
        <v>8.4938500000000001</v>
      </c>
    </row>
  </sheetData>
  <mergeCells count="5">
    <mergeCell ref="D1:E1"/>
    <mergeCell ref="F1:G1"/>
    <mergeCell ref="H1:I1"/>
    <mergeCell ref="A2:A16"/>
    <mergeCell ref="A17:A47"/>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AD914-9CDF-264D-ABE5-33DF872FEC24}">
  <dimension ref="A1:R53"/>
  <sheetViews>
    <sheetView workbookViewId="0">
      <selection activeCell="B27" sqref="B27"/>
    </sheetView>
  </sheetViews>
  <sheetFormatPr baseColWidth="10" defaultColWidth="11" defaultRowHeight="16"/>
  <cols>
    <col min="1" max="1" width="20.1640625" style="5" customWidth="1"/>
    <col min="2" max="2" width="35" bestFit="1" customWidth="1"/>
    <col min="3" max="16" width="17.5" bestFit="1" customWidth="1"/>
  </cols>
  <sheetData>
    <row r="1" spans="1:18" ht="25" customHeight="1">
      <c r="A1" s="277"/>
      <c r="B1" s="280"/>
      <c r="C1" s="279" t="s">
        <v>373</v>
      </c>
      <c r="D1" s="279"/>
      <c r="E1" s="279"/>
      <c r="F1" s="279"/>
      <c r="G1" s="279"/>
      <c r="H1" s="279"/>
      <c r="I1" s="279"/>
      <c r="J1" s="279"/>
      <c r="K1" s="279"/>
      <c r="L1" s="279"/>
      <c r="M1" s="279"/>
      <c r="N1" s="279"/>
      <c r="O1" s="279"/>
      <c r="P1" s="279"/>
    </row>
    <row r="2" spans="1:18" hidden="1">
      <c r="A2" s="277"/>
      <c r="B2" s="280"/>
      <c r="C2" s="279"/>
      <c r="D2" s="279"/>
      <c r="E2" s="279"/>
      <c r="F2" s="279"/>
      <c r="G2" s="279"/>
      <c r="H2" s="279"/>
      <c r="I2" s="279"/>
      <c r="J2" s="279"/>
      <c r="K2" s="279"/>
      <c r="L2" s="279"/>
      <c r="M2" s="279"/>
      <c r="N2" s="279"/>
      <c r="O2" s="279"/>
      <c r="P2" s="279"/>
    </row>
    <row r="3" spans="1:18" s="160" customFormat="1" ht="26" customHeight="1">
      <c r="A3" s="278"/>
      <c r="B3" s="281"/>
      <c r="C3" s="147" t="s">
        <v>28</v>
      </c>
      <c r="D3" s="148" t="s">
        <v>29</v>
      </c>
      <c r="E3" s="149" t="s">
        <v>30</v>
      </c>
      <c r="F3" s="150" t="s">
        <v>938</v>
      </c>
      <c r="G3" s="151" t="s">
        <v>939</v>
      </c>
      <c r="H3" s="152" t="s">
        <v>940</v>
      </c>
      <c r="I3" s="153" t="s">
        <v>941</v>
      </c>
      <c r="J3" s="154" t="s">
        <v>374</v>
      </c>
      <c r="K3" s="155" t="s">
        <v>375</v>
      </c>
      <c r="L3" s="156" t="s">
        <v>942</v>
      </c>
      <c r="M3" s="145" t="s">
        <v>943</v>
      </c>
      <c r="N3" s="157" t="s">
        <v>376</v>
      </c>
      <c r="O3" s="158" t="s">
        <v>377</v>
      </c>
      <c r="P3" s="146" t="s">
        <v>378</v>
      </c>
      <c r="Q3" s="159"/>
      <c r="R3" s="90"/>
    </row>
    <row r="4" spans="1:18" ht="28">
      <c r="A4" s="258"/>
      <c r="B4" s="20" t="s">
        <v>47</v>
      </c>
      <c r="C4" s="31" t="s">
        <v>379</v>
      </c>
      <c r="D4" s="32" t="s">
        <v>380</v>
      </c>
      <c r="E4" s="33" t="s">
        <v>380</v>
      </c>
      <c r="F4" s="3" t="s">
        <v>381</v>
      </c>
      <c r="G4" s="4" t="s">
        <v>380</v>
      </c>
      <c r="H4" s="27" t="s">
        <v>379</v>
      </c>
      <c r="I4" s="22" t="s">
        <v>379</v>
      </c>
      <c r="J4" s="23" t="s">
        <v>379</v>
      </c>
      <c r="K4" s="28" t="s">
        <v>379</v>
      </c>
      <c r="L4" s="24" t="s">
        <v>379</v>
      </c>
      <c r="M4" s="25" t="s">
        <v>379</v>
      </c>
      <c r="N4" s="29" t="s">
        <v>382</v>
      </c>
      <c r="O4" s="30" t="s">
        <v>382</v>
      </c>
      <c r="P4" s="26" t="s">
        <v>382</v>
      </c>
    </row>
    <row r="5" spans="1:18">
      <c r="A5" s="258"/>
      <c r="B5" s="1" t="s">
        <v>53</v>
      </c>
      <c r="C5" s="31" t="s">
        <v>27</v>
      </c>
      <c r="D5" s="35" t="s">
        <v>383</v>
      </c>
      <c r="E5" s="36" t="s">
        <v>384</v>
      </c>
      <c r="F5" s="37" t="s">
        <v>385</v>
      </c>
      <c r="G5" s="38" t="s">
        <v>386</v>
      </c>
      <c r="H5" s="62" t="s">
        <v>27</v>
      </c>
      <c r="I5" s="63" t="s">
        <v>27</v>
      </c>
      <c r="J5" s="64" t="s">
        <v>27</v>
      </c>
      <c r="K5" s="28" t="s">
        <v>27</v>
      </c>
      <c r="L5" s="24" t="s">
        <v>27</v>
      </c>
      <c r="M5" s="25" t="s">
        <v>27</v>
      </c>
      <c r="N5" s="29" t="s">
        <v>27</v>
      </c>
      <c r="O5" s="44" t="s">
        <v>387</v>
      </c>
      <c r="P5" s="45" t="s">
        <v>388</v>
      </c>
    </row>
    <row r="6" spans="1:18">
      <c r="A6" s="258"/>
      <c r="B6" s="1" t="s">
        <v>58</v>
      </c>
      <c r="C6" s="31" t="s">
        <v>27</v>
      </c>
      <c r="D6" s="35" t="s">
        <v>389</v>
      </c>
      <c r="E6" s="36" t="s">
        <v>390</v>
      </c>
      <c r="F6" s="37" t="s">
        <v>391</v>
      </c>
      <c r="G6" s="38" t="s">
        <v>390</v>
      </c>
      <c r="H6" s="62" t="s">
        <v>27</v>
      </c>
      <c r="I6" s="125" t="s">
        <v>390</v>
      </c>
      <c r="J6" s="126" t="s">
        <v>392</v>
      </c>
      <c r="K6" s="41" t="s">
        <v>392</v>
      </c>
      <c r="L6" s="42" t="s">
        <v>393</v>
      </c>
      <c r="M6" s="43" t="s">
        <v>392</v>
      </c>
      <c r="N6" s="29" t="s">
        <v>27</v>
      </c>
      <c r="O6" s="44" t="s">
        <v>388</v>
      </c>
      <c r="P6" s="45" t="s">
        <v>394</v>
      </c>
    </row>
    <row r="7" spans="1:18">
      <c r="A7" s="258"/>
      <c r="B7" s="1" t="s">
        <v>142</v>
      </c>
      <c r="C7" s="31" t="s">
        <v>27</v>
      </c>
      <c r="D7" s="127" t="s">
        <v>27</v>
      </c>
      <c r="E7" s="128" t="s">
        <v>27</v>
      </c>
      <c r="F7" s="129" t="s">
        <v>27</v>
      </c>
      <c r="G7" s="130" t="s">
        <v>27</v>
      </c>
      <c r="H7" s="62" t="s">
        <v>27</v>
      </c>
      <c r="I7" s="125" t="s">
        <v>395</v>
      </c>
      <c r="J7" s="126" t="s">
        <v>396</v>
      </c>
      <c r="K7" s="41" t="s">
        <v>397</v>
      </c>
      <c r="L7" s="42" t="s">
        <v>398</v>
      </c>
      <c r="M7" s="43" t="s">
        <v>399</v>
      </c>
      <c r="N7" s="29" t="s">
        <v>27</v>
      </c>
      <c r="O7" s="30" t="s">
        <v>27</v>
      </c>
      <c r="P7" s="26" t="s">
        <v>27</v>
      </c>
    </row>
    <row r="8" spans="1:18">
      <c r="A8" s="258"/>
      <c r="B8" s="1" t="s">
        <v>148</v>
      </c>
      <c r="C8" s="31" t="s">
        <v>27</v>
      </c>
      <c r="D8" s="127" t="s">
        <v>27</v>
      </c>
      <c r="E8" s="128" t="s">
        <v>27</v>
      </c>
      <c r="F8" s="129" t="s">
        <v>27</v>
      </c>
      <c r="G8" s="130" t="s">
        <v>27</v>
      </c>
      <c r="H8" s="62" t="s">
        <v>27</v>
      </c>
      <c r="I8" s="63" t="s">
        <v>27</v>
      </c>
      <c r="J8" s="126" t="s">
        <v>400</v>
      </c>
      <c r="K8" s="41" t="s">
        <v>401</v>
      </c>
      <c r="L8" s="42" t="s">
        <v>402</v>
      </c>
      <c r="M8" s="43" t="s">
        <v>403</v>
      </c>
      <c r="N8" s="29" t="s">
        <v>27</v>
      </c>
      <c r="O8" s="30" t="s">
        <v>27</v>
      </c>
      <c r="P8" s="26" t="s">
        <v>27</v>
      </c>
    </row>
    <row r="9" spans="1:18">
      <c r="A9" s="258"/>
      <c r="B9" s="1" t="s">
        <v>287</v>
      </c>
      <c r="C9" s="31" t="s">
        <v>27</v>
      </c>
      <c r="D9" s="127" t="s">
        <v>27</v>
      </c>
      <c r="E9" s="128" t="s">
        <v>27</v>
      </c>
      <c r="F9" s="129" t="s">
        <v>27</v>
      </c>
      <c r="G9" s="130" t="s">
        <v>27</v>
      </c>
      <c r="H9" s="62" t="s">
        <v>27</v>
      </c>
      <c r="I9" s="63" t="s">
        <v>27</v>
      </c>
      <c r="J9" s="64" t="s">
        <v>27</v>
      </c>
      <c r="K9" s="28" t="s">
        <v>27</v>
      </c>
      <c r="L9" s="24" t="s">
        <v>27</v>
      </c>
      <c r="M9" s="25" t="s">
        <v>27</v>
      </c>
      <c r="N9" s="46" t="s">
        <v>404</v>
      </c>
      <c r="O9" s="44" t="s">
        <v>405</v>
      </c>
      <c r="P9" s="45" t="s">
        <v>406</v>
      </c>
    </row>
    <row r="10" spans="1:18">
      <c r="A10" s="258"/>
      <c r="B10" s="1" t="s">
        <v>291</v>
      </c>
      <c r="C10" s="31" t="s">
        <v>27</v>
      </c>
      <c r="D10" s="127" t="s">
        <v>27</v>
      </c>
      <c r="E10" s="128" t="s">
        <v>27</v>
      </c>
      <c r="F10" s="129" t="s">
        <v>27</v>
      </c>
      <c r="G10" s="130" t="s">
        <v>27</v>
      </c>
      <c r="H10" s="62" t="s">
        <v>27</v>
      </c>
      <c r="I10" s="63" t="s">
        <v>27</v>
      </c>
      <c r="J10" s="64" t="s">
        <v>27</v>
      </c>
      <c r="K10" s="28" t="s">
        <v>27</v>
      </c>
      <c r="L10" s="24" t="s">
        <v>27</v>
      </c>
      <c r="M10" s="25" t="s">
        <v>27</v>
      </c>
      <c r="N10" s="29" t="s">
        <v>27</v>
      </c>
      <c r="O10" s="44" t="s">
        <v>407</v>
      </c>
      <c r="P10" s="45" t="s">
        <v>408</v>
      </c>
    </row>
    <row r="11" spans="1:18">
      <c r="A11" s="258"/>
      <c r="B11" s="1" t="s">
        <v>294</v>
      </c>
      <c r="C11" s="31" t="s">
        <v>27</v>
      </c>
      <c r="D11" s="127" t="s">
        <v>27</v>
      </c>
      <c r="E11" s="128" t="s">
        <v>27</v>
      </c>
      <c r="F11" s="129" t="s">
        <v>27</v>
      </c>
      <c r="G11" s="130" t="s">
        <v>27</v>
      </c>
      <c r="H11" s="62" t="s">
        <v>27</v>
      </c>
      <c r="I11" s="63" t="s">
        <v>27</v>
      </c>
      <c r="J11" s="64" t="s">
        <v>27</v>
      </c>
      <c r="K11" s="28" t="s">
        <v>27</v>
      </c>
      <c r="L11" s="24" t="s">
        <v>27</v>
      </c>
      <c r="M11" s="25" t="s">
        <v>27</v>
      </c>
      <c r="N11" s="29" t="s">
        <v>27</v>
      </c>
      <c r="O11" s="44" t="s">
        <v>409</v>
      </c>
      <c r="P11" s="45" t="s">
        <v>409</v>
      </c>
    </row>
    <row r="12" spans="1:18">
      <c r="A12" s="258"/>
      <c r="B12" s="34" t="s">
        <v>63</v>
      </c>
      <c r="C12" s="31" t="s">
        <v>410</v>
      </c>
      <c r="D12" s="32" t="s">
        <v>410</v>
      </c>
      <c r="E12" s="33" t="s">
        <v>411</v>
      </c>
      <c r="F12" s="3" t="s">
        <v>411</v>
      </c>
      <c r="G12" s="4" t="s">
        <v>412</v>
      </c>
      <c r="H12" s="62" t="s">
        <v>413</v>
      </c>
      <c r="I12" s="63" t="s">
        <v>413</v>
      </c>
      <c r="J12" s="64" t="s">
        <v>413</v>
      </c>
      <c r="K12" s="28" t="s">
        <v>414</v>
      </c>
      <c r="L12" s="24" t="s">
        <v>415</v>
      </c>
      <c r="M12" s="25" t="s">
        <v>416</v>
      </c>
      <c r="N12" s="29" t="s">
        <v>27</v>
      </c>
      <c r="O12" s="30" t="s">
        <v>27</v>
      </c>
      <c r="P12" s="26" t="s">
        <v>27</v>
      </c>
    </row>
    <row r="13" spans="1:18">
      <c r="A13" s="258"/>
      <c r="B13" s="34" t="s">
        <v>69</v>
      </c>
      <c r="C13" s="31" t="s">
        <v>417</v>
      </c>
      <c r="D13" s="32" t="s">
        <v>418</v>
      </c>
      <c r="E13" s="33" t="s">
        <v>419</v>
      </c>
      <c r="F13" s="3" t="s">
        <v>420</v>
      </c>
      <c r="G13" s="4" t="s">
        <v>421</v>
      </c>
      <c r="H13" s="62" t="s">
        <v>422</v>
      </c>
      <c r="I13" s="63" t="s">
        <v>423</v>
      </c>
      <c r="J13" s="64" t="s">
        <v>424</v>
      </c>
      <c r="K13" s="28" t="s">
        <v>424</v>
      </c>
      <c r="L13" s="24" t="s">
        <v>425</v>
      </c>
      <c r="M13" s="25" t="s">
        <v>417</v>
      </c>
      <c r="N13" s="29" t="s">
        <v>426</v>
      </c>
      <c r="O13" s="30" t="s">
        <v>427</v>
      </c>
      <c r="P13" s="26" t="s">
        <v>427</v>
      </c>
    </row>
    <row r="14" spans="1:18">
      <c r="A14" s="258"/>
      <c r="B14" s="34" t="s">
        <v>75</v>
      </c>
      <c r="C14" s="31" t="s">
        <v>428</v>
      </c>
      <c r="D14" s="32" t="s">
        <v>429</v>
      </c>
      <c r="E14" s="33" t="s">
        <v>428</v>
      </c>
      <c r="F14" s="3" t="s">
        <v>428</v>
      </c>
      <c r="G14" s="4" t="s">
        <v>430</v>
      </c>
      <c r="H14" s="62" t="s">
        <v>431</v>
      </c>
      <c r="I14" s="63" t="s">
        <v>431</v>
      </c>
      <c r="J14" s="64" t="s">
        <v>431</v>
      </c>
      <c r="K14" s="28" t="s">
        <v>432</v>
      </c>
      <c r="L14" s="24" t="s">
        <v>433</v>
      </c>
      <c r="M14" s="25" t="s">
        <v>431</v>
      </c>
      <c r="N14" s="29" t="s">
        <v>434</v>
      </c>
      <c r="O14" s="30" t="s">
        <v>435</v>
      </c>
      <c r="P14" s="26" t="s">
        <v>435</v>
      </c>
    </row>
    <row r="15" spans="1:18">
      <c r="A15" s="258"/>
      <c r="B15" s="34" t="s">
        <v>80</v>
      </c>
      <c r="C15" s="31" t="s">
        <v>436</v>
      </c>
      <c r="D15" s="32" t="s">
        <v>437</v>
      </c>
      <c r="E15" s="33" t="s">
        <v>438</v>
      </c>
      <c r="F15" s="3" t="s">
        <v>438</v>
      </c>
      <c r="G15" s="4" t="s">
        <v>438</v>
      </c>
      <c r="H15" s="62" t="s">
        <v>439</v>
      </c>
      <c r="I15" s="63" t="s">
        <v>439</v>
      </c>
      <c r="J15" s="64" t="s">
        <v>440</v>
      </c>
      <c r="K15" s="28" t="s">
        <v>441</v>
      </c>
      <c r="L15" s="24" t="s">
        <v>442</v>
      </c>
      <c r="M15" s="25" t="s">
        <v>443</v>
      </c>
      <c r="N15" s="29" t="s">
        <v>444</v>
      </c>
      <c r="O15" s="30" t="s">
        <v>445</v>
      </c>
      <c r="P15" s="26" t="s">
        <v>446</v>
      </c>
    </row>
    <row r="16" spans="1:18">
      <c r="A16" s="258"/>
      <c r="B16" s="34" t="s">
        <v>86</v>
      </c>
      <c r="C16" s="31" t="s">
        <v>447</v>
      </c>
      <c r="D16" s="32" t="s">
        <v>448</v>
      </c>
      <c r="E16" s="33" t="s">
        <v>449</v>
      </c>
      <c r="F16" s="3" t="s">
        <v>449</v>
      </c>
      <c r="G16" s="4" t="s">
        <v>450</v>
      </c>
      <c r="H16" s="62" t="s">
        <v>451</v>
      </c>
      <c r="I16" s="63" t="s">
        <v>452</v>
      </c>
      <c r="J16" s="64" t="s">
        <v>453</v>
      </c>
      <c r="K16" s="28" t="s">
        <v>453</v>
      </c>
      <c r="L16" s="24" t="s">
        <v>453</v>
      </c>
      <c r="M16" s="25" t="s">
        <v>454</v>
      </c>
      <c r="N16" s="29" t="s">
        <v>455</v>
      </c>
      <c r="O16" s="30" t="s">
        <v>455</v>
      </c>
      <c r="P16" s="26" t="s">
        <v>445</v>
      </c>
    </row>
    <row r="17" spans="1:16">
      <c r="A17" s="258"/>
      <c r="B17" s="34" t="s">
        <v>92</v>
      </c>
      <c r="C17" s="31" t="s">
        <v>456</v>
      </c>
      <c r="D17" s="32" t="s">
        <v>457</v>
      </c>
      <c r="E17" s="33" t="s">
        <v>458</v>
      </c>
      <c r="F17" s="3" t="s">
        <v>458</v>
      </c>
      <c r="G17" s="4" t="s">
        <v>459</v>
      </c>
      <c r="H17" s="62" t="s">
        <v>460</v>
      </c>
      <c r="I17" s="63" t="s">
        <v>460</v>
      </c>
      <c r="J17" s="64" t="s">
        <v>460</v>
      </c>
      <c r="K17" s="28" t="s">
        <v>456</v>
      </c>
      <c r="L17" s="24" t="s">
        <v>456</v>
      </c>
      <c r="M17" s="25" t="s">
        <v>461</v>
      </c>
      <c r="N17" s="29" t="s">
        <v>445</v>
      </c>
      <c r="O17" s="30" t="s">
        <v>387</v>
      </c>
      <c r="P17" s="26" t="s">
        <v>462</v>
      </c>
    </row>
    <row r="18" spans="1:16">
      <c r="A18" s="258"/>
      <c r="B18" s="34" t="s">
        <v>98</v>
      </c>
      <c r="C18" s="31" t="s">
        <v>463</v>
      </c>
      <c r="D18" s="32" t="s">
        <v>463</v>
      </c>
      <c r="E18" s="33" t="s">
        <v>463</v>
      </c>
      <c r="F18" s="3" t="s">
        <v>463</v>
      </c>
      <c r="G18" s="4" t="s">
        <v>464</v>
      </c>
      <c r="H18" s="62" t="s">
        <v>465</v>
      </c>
      <c r="I18" s="63" t="s">
        <v>465</v>
      </c>
      <c r="J18" s="64" t="s">
        <v>465</v>
      </c>
      <c r="K18" s="28" t="s">
        <v>466</v>
      </c>
      <c r="L18" s="24" t="s">
        <v>465</v>
      </c>
      <c r="M18" s="25" t="s">
        <v>465</v>
      </c>
      <c r="N18" s="29" t="s">
        <v>467</v>
      </c>
      <c r="O18" s="30" t="s">
        <v>467</v>
      </c>
      <c r="P18" s="26" t="s">
        <v>467</v>
      </c>
    </row>
    <row r="19" spans="1:16">
      <c r="A19" s="258"/>
      <c r="B19" s="34" t="s">
        <v>103</v>
      </c>
      <c r="C19" s="31" t="s">
        <v>468</v>
      </c>
      <c r="D19" s="32" t="s">
        <v>469</v>
      </c>
      <c r="E19" s="33" t="s">
        <v>469</v>
      </c>
      <c r="F19" s="3" t="s">
        <v>470</v>
      </c>
      <c r="G19" s="4" t="s">
        <v>471</v>
      </c>
      <c r="H19" s="62" t="s">
        <v>472</v>
      </c>
      <c r="I19" s="63" t="s">
        <v>472</v>
      </c>
      <c r="J19" s="64" t="s">
        <v>473</v>
      </c>
      <c r="K19" s="28" t="s">
        <v>474</v>
      </c>
      <c r="L19" s="24" t="s">
        <v>475</v>
      </c>
      <c r="M19" s="25" t="s">
        <v>476</v>
      </c>
      <c r="N19" s="29" t="s">
        <v>477</v>
      </c>
      <c r="O19" s="30" t="s">
        <v>477</v>
      </c>
      <c r="P19" s="26" t="s">
        <v>477</v>
      </c>
    </row>
    <row r="20" spans="1:16">
      <c r="A20" s="258"/>
      <c r="B20" s="34" t="s">
        <v>108</v>
      </c>
      <c r="C20" s="31" t="s">
        <v>478</v>
      </c>
      <c r="D20" s="32" t="s">
        <v>478</v>
      </c>
      <c r="E20" s="33" t="s">
        <v>478</v>
      </c>
      <c r="F20" s="3" t="s">
        <v>479</v>
      </c>
      <c r="G20" s="4" t="s">
        <v>480</v>
      </c>
      <c r="H20" s="62" t="s">
        <v>481</v>
      </c>
      <c r="I20" s="63" t="s">
        <v>481</v>
      </c>
      <c r="J20" s="64" t="s">
        <v>482</v>
      </c>
      <c r="K20" s="28" t="s">
        <v>483</v>
      </c>
      <c r="L20" s="24" t="s">
        <v>482</v>
      </c>
      <c r="M20" s="25" t="s">
        <v>484</v>
      </c>
      <c r="N20" s="29" t="s">
        <v>485</v>
      </c>
      <c r="O20" s="30" t="s">
        <v>485</v>
      </c>
      <c r="P20" s="26" t="s">
        <v>485</v>
      </c>
    </row>
    <row r="21" spans="1:16">
      <c r="A21" s="258"/>
      <c r="B21" s="34" t="s">
        <v>113</v>
      </c>
      <c r="C21" s="31" t="s">
        <v>486</v>
      </c>
      <c r="D21" s="32" t="s">
        <v>487</v>
      </c>
      <c r="E21" s="33" t="s">
        <v>488</v>
      </c>
      <c r="F21" s="3" t="s">
        <v>486</v>
      </c>
      <c r="G21" s="4" t="s">
        <v>489</v>
      </c>
      <c r="H21" s="62" t="s">
        <v>490</v>
      </c>
      <c r="I21" s="63" t="s">
        <v>491</v>
      </c>
      <c r="J21" s="64" t="s">
        <v>492</v>
      </c>
      <c r="K21" s="28" t="s">
        <v>476</v>
      </c>
      <c r="L21" s="24" t="s">
        <v>475</v>
      </c>
      <c r="M21" s="25" t="s">
        <v>493</v>
      </c>
      <c r="N21" s="29" t="s">
        <v>494</v>
      </c>
      <c r="O21" s="30" t="s">
        <v>480</v>
      </c>
      <c r="P21" s="26" t="s">
        <v>495</v>
      </c>
    </row>
    <row r="22" spans="1:16">
      <c r="A22" s="258"/>
      <c r="B22" s="34" t="s">
        <v>119</v>
      </c>
      <c r="C22" s="31" t="s">
        <v>496</v>
      </c>
      <c r="D22" s="32" t="s">
        <v>497</v>
      </c>
      <c r="E22" s="33" t="s">
        <v>498</v>
      </c>
      <c r="F22" s="3" t="s">
        <v>499</v>
      </c>
      <c r="G22" s="4" t="s">
        <v>500</v>
      </c>
      <c r="H22" s="62" t="s">
        <v>501</v>
      </c>
      <c r="I22" s="63" t="s">
        <v>502</v>
      </c>
      <c r="J22" s="64" t="s">
        <v>503</v>
      </c>
      <c r="K22" s="28" t="s">
        <v>504</v>
      </c>
      <c r="L22" s="24" t="s">
        <v>505</v>
      </c>
      <c r="M22" s="25" t="s">
        <v>506</v>
      </c>
      <c r="N22" s="29" t="s">
        <v>507</v>
      </c>
      <c r="O22" s="30" t="s">
        <v>508</v>
      </c>
      <c r="P22" s="26" t="s">
        <v>509</v>
      </c>
    </row>
    <row r="23" spans="1:16">
      <c r="A23" s="258"/>
      <c r="B23" s="34" t="s">
        <v>125</v>
      </c>
      <c r="C23" s="31" t="s">
        <v>510</v>
      </c>
      <c r="D23" s="32" t="s">
        <v>511</v>
      </c>
      <c r="E23" s="33" t="s">
        <v>512</v>
      </c>
      <c r="F23" s="3" t="s">
        <v>513</v>
      </c>
      <c r="G23" s="4" t="s">
        <v>514</v>
      </c>
      <c r="H23" s="62" t="s">
        <v>515</v>
      </c>
      <c r="I23" s="63" t="s">
        <v>516</v>
      </c>
      <c r="J23" s="64" t="s">
        <v>517</v>
      </c>
      <c r="K23" s="28" t="s">
        <v>518</v>
      </c>
      <c r="L23" s="24" t="s">
        <v>519</v>
      </c>
      <c r="M23" s="25" t="s">
        <v>520</v>
      </c>
      <c r="N23" s="29" t="s">
        <v>521</v>
      </c>
      <c r="O23" s="30" t="s">
        <v>522</v>
      </c>
      <c r="P23" s="26" t="s">
        <v>523</v>
      </c>
    </row>
    <row r="24" spans="1:16">
      <c r="A24" s="258"/>
      <c r="B24" s="34" t="s">
        <v>131</v>
      </c>
      <c r="C24" s="31" t="s">
        <v>524</v>
      </c>
      <c r="D24" s="32" t="s">
        <v>525</v>
      </c>
      <c r="E24" s="33" t="s">
        <v>526</v>
      </c>
      <c r="F24" s="3" t="s">
        <v>527</v>
      </c>
      <c r="G24" s="4" t="s">
        <v>528</v>
      </c>
      <c r="H24" s="62" t="s">
        <v>529</v>
      </c>
      <c r="I24" s="63" t="s">
        <v>471</v>
      </c>
      <c r="J24" s="64" t="s">
        <v>479</v>
      </c>
      <c r="K24" s="28" t="s">
        <v>530</v>
      </c>
      <c r="L24" s="24" t="s">
        <v>531</v>
      </c>
      <c r="M24" s="25" t="s">
        <v>532</v>
      </c>
      <c r="N24" s="29" t="s">
        <v>533</v>
      </c>
      <c r="O24" s="30" t="s">
        <v>534</v>
      </c>
      <c r="P24" s="26" t="s">
        <v>535</v>
      </c>
    </row>
    <row r="25" spans="1:16">
      <c r="A25" s="258"/>
      <c r="B25" t="s">
        <v>228</v>
      </c>
      <c r="C25" s="31" t="s">
        <v>27</v>
      </c>
      <c r="D25" s="127" t="s">
        <v>27</v>
      </c>
      <c r="E25" s="2" t="s">
        <v>27</v>
      </c>
      <c r="F25" s="129" t="s">
        <v>27</v>
      </c>
      <c r="G25" s="130" t="s">
        <v>27</v>
      </c>
      <c r="H25" s="62" t="s">
        <v>536</v>
      </c>
      <c r="I25" s="63" t="s">
        <v>537</v>
      </c>
      <c r="J25" s="64" t="s">
        <v>538</v>
      </c>
      <c r="K25" s="28" t="s">
        <v>539</v>
      </c>
      <c r="L25" s="24" t="s">
        <v>540</v>
      </c>
      <c r="M25" s="25" t="s">
        <v>541</v>
      </c>
      <c r="N25" s="29" t="s">
        <v>27</v>
      </c>
      <c r="O25" s="30" t="s">
        <v>27</v>
      </c>
      <c r="P25" s="26" t="s">
        <v>27</v>
      </c>
    </row>
    <row r="26" spans="1:16">
      <c r="A26" s="258"/>
      <c r="B26" t="s">
        <v>235</v>
      </c>
      <c r="C26" s="31" t="s">
        <v>27</v>
      </c>
      <c r="D26" s="127" t="s">
        <v>27</v>
      </c>
      <c r="E26" s="2" t="s">
        <v>27</v>
      </c>
      <c r="F26" s="129" t="s">
        <v>27</v>
      </c>
      <c r="G26" s="130" t="s">
        <v>27</v>
      </c>
      <c r="H26" s="62" t="s">
        <v>542</v>
      </c>
      <c r="I26" s="63" t="s">
        <v>543</v>
      </c>
      <c r="J26" s="64" t="s">
        <v>544</v>
      </c>
      <c r="K26" s="28" t="s">
        <v>545</v>
      </c>
      <c r="L26" s="24" t="s">
        <v>546</v>
      </c>
      <c r="M26" s="25" t="s">
        <v>547</v>
      </c>
      <c r="N26" s="29" t="s">
        <v>27</v>
      </c>
      <c r="O26" s="30" t="s">
        <v>27</v>
      </c>
      <c r="P26" s="26" t="s">
        <v>27</v>
      </c>
    </row>
    <row r="27" spans="1:16">
      <c r="A27" s="258"/>
      <c r="B27" t="s">
        <v>242</v>
      </c>
      <c r="C27" s="31" t="s">
        <v>27</v>
      </c>
      <c r="D27" s="127" t="s">
        <v>27</v>
      </c>
      <c r="E27" s="2" t="s">
        <v>27</v>
      </c>
      <c r="F27" s="129" t="s">
        <v>27</v>
      </c>
      <c r="G27" s="130" t="s">
        <v>27</v>
      </c>
      <c r="H27" s="62" t="s">
        <v>548</v>
      </c>
      <c r="I27" s="63" t="s">
        <v>549</v>
      </c>
      <c r="J27" s="64" t="s">
        <v>550</v>
      </c>
      <c r="K27" s="28" t="s">
        <v>551</v>
      </c>
      <c r="L27" s="24" t="s">
        <v>552</v>
      </c>
      <c r="M27" s="25" t="s">
        <v>553</v>
      </c>
      <c r="N27" s="29" t="s">
        <v>27</v>
      </c>
      <c r="O27" s="30" t="s">
        <v>27</v>
      </c>
      <c r="P27" s="26" t="s">
        <v>27</v>
      </c>
    </row>
    <row r="28" spans="1:16">
      <c r="A28" s="258"/>
      <c r="B28" t="s">
        <v>249</v>
      </c>
      <c r="C28" s="31" t="s">
        <v>27</v>
      </c>
      <c r="D28" s="127" t="s">
        <v>27</v>
      </c>
      <c r="E28" s="2" t="s">
        <v>27</v>
      </c>
      <c r="F28" s="129" t="s">
        <v>27</v>
      </c>
      <c r="G28" s="130" t="s">
        <v>27</v>
      </c>
      <c r="H28" s="62" t="s">
        <v>554</v>
      </c>
      <c r="I28" s="63" t="s">
        <v>555</v>
      </c>
      <c r="J28" s="64" t="s">
        <v>556</v>
      </c>
      <c r="K28" s="28" t="s">
        <v>557</v>
      </c>
      <c r="L28" s="24" t="s">
        <v>558</v>
      </c>
      <c r="M28" s="25" t="s">
        <v>559</v>
      </c>
      <c r="N28" s="29" t="s">
        <v>27</v>
      </c>
      <c r="O28" s="30" t="s">
        <v>27</v>
      </c>
      <c r="P28" s="26" t="s">
        <v>27</v>
      </c>
    </row>
    <row r="29" spans="1:16">
      <c r="A29" s="258"/>
      <c r="B29" t="s">
        <v>256</v>
      </c>
      <c r="C29" s="31" t="s">
        <v>27</v>
      </c>
      <c r="D29" s="127" t="s">
        <v>27</v>
      </c>
      <c r="E29" s="2" t="s">
        <v>27</v>
      </c>
      <c r="F29" s="129" t="s">
        <v>27</v>
      </c>
      <c r="G29" s="130" t="s">
        <v>27</v>
      </c>
      <c r="H29" s="62" t="s">
        <v>560</v>
      </c>
      <c r="I29" s="63" t="s">
        <v>561</v>
      </c>
      <c r="J29" s="64" t="s">
        <v>562</v>
      </c>
      <c r="K29" s="28" t="s">
        <v>563</v>
      </c>
      <c r="L29" s="24" t="s">
        <v>563</v>
      </c>
      <c r="M29" s="25" t="s">
        <v>564</v>
      </c>
      <c r="N29" s="29" t="s">
        <v>27</v>
      </c>
      <c r="O29" s="30" t="s">
        <v>27</v>
      </c>
      <c r="P29" s="26" t="s">
        <v>27</v>
      </c>
    </row>
    <row r="30" spans="1:16">
      <c r="A30" s="258"/>
      <c r="B30" t="s">
        <v>263</v>
      </c>
      <c r="C30" s="31" t="s">
        <v>27</v>
      </c>
      <c r="D30" s="127" t="s">
        <v>27</v>
      </c>
      <c r="E30" s="2" t="s">
        <v>27</v>
      </c>
      <c r="F30" s="129" t="s">
        <v>27</v>
      </c>
      <c r="G30" s="130" t="s">
        <v>27</v>
      </c>
      <c r="H30" s="62" t="s">
        <v>565</v>
      </c>
      <c r="I30" s="63" t="s">
        <v>566</v>
      </c>
      <c r="J30" s="64" t="s">
        <v>567</v>
      </c>
      <c r="K30" s="28" t="s">
        <v>568</v>
      </c>
      <c r="L30" s="24" t="s">
        <v>568</v>
      </c>
      <c r="M30" s="25" t="s">
        <v>569</v>
      </c>
      <c r="N30" s="29" t="s">
        <v>27</v>
      </c>
      <c r="O30" s="30" t="s">
        <v>27</v>
      </c>
      <c r="P30" s="26" t="s">
        <v>27</v>
      </c>
    </row>
    <row r="31" spans="1:16">
      <c r="A31" s="258"/>
      <c r="B31" t="s">
        <v>330</v>
      </c>
      <c r="C31" s="31" t="s">
        <v>27</v>
      </c>
      <c r="D31" s="127" t="s">
        <v>27</v>
      </c>
      <c r="E31" s="2" t="s">
        <v>27</v>
      </c>
      <c r="F31" s="129" t="s">
        <v>27</v>
      </c>
      <c r="G31" s="130" t="s">
        <v>27</v>
      </c>
      <c r="H31" s="62" t="s">
        <v>27</v>
      </c>
      <c r="I31" s="63" t="s">
        <v>27</v>
      </c>
      <c r="J31" s="64" t="s">
        <v>27</v>
      </c>
      <c r="K31" s="28" t="s">
        <v>27</v>
      </c>
      <c r="L31" s="24" t="s">
        <v>27</v>
      </c>
      <c r="M31" s="25" t="s">
        <v>27</v>
      </c>
      <c r="N31" s="29" t="s">
        <v>570</v>
      </c>
      <c r="O31" s="30" t="s">
        <v>571</v>
      </c>
      <c r="P31" s="26" t="s">
        <v>572</v>
      </c>
    </row>
    <row r="32" spans="1:16">
      <c r="A32" s="258"/>
      <c r="B32" t="s">
        <v>334</v>
      </c>
      <c r="C32" s="31" t="s">
        <v>27</v>
      </c>
      <c r="D32" s="127" t="s">
        <v>27</v>
      </c>
      <c r="E32" s="2" t="s">
        <v>27</v>
      </c>
      <c r="F32" s="129" t="s">
        <v>27</v>
      </c>
      <c r="G32" s="130" t="s">
        <v>27</v>
      </c>
      <c r="H32" s="62" t="s">
        <v>27</v>
      </c>
      <c r="I32" s="63" t="s">
        <v>27</v>
      </c>
      <c r="J32" s="64" t="s">
        <v>27</v>
      </c>
      <c r="K32" s="28" t="s">
        <v>27</v>
      </c>
      <c r="L32" s="24" t="s">
        <v>27</v>
      </c>
      <c r="M32" s="25" t="s">
        <v>27</v>
      </c>
      <c r="N32" s="29" t="s">
        <v>573</v>
      </c>
      <c r="O32" s="30" t="s">
        <v>574</v>
      </c>
      <c r="P32" s="26" t="s">
        <v>575</v>
      </c>
    </row>
    <row r="33" spans="1:16">
      <c r="A33" s="258"/>
      <c r="B33" t="s">
        <v>338</v>
      </c>
      <c r="C33" s="31" t="s">
        <v>27</v>
      </c>
      <c r="D33" s="127" t="s">
        <v>27</v>
      </c>
      <c r="E33" s="2" t="s">
        <v>27</v>
      </c>
      <c r="F33" s="129" t="s">
        <v>27</v>
      </c>
      <c r="G33" s="130" t="s">
        <v>27</v>
      </c>
      <c r="H33" s="62" t="s">
        <v>27</v>
      </c>
      <c r="I33" s="63" t="s">
        <v>27</v>
      </c>
      <c r="J33" s="64" t="s">
        <v>27</v>
      </c>
      <c r="K33" s="28" t="s">
        <v>27</v>
      </c>
      <c r="L33" s="24" t="s">
        <v>27</v>
      </c>
      <c r="M33" s="25" t="s">
        <v>27</v>
      </c>
      <c r="N33" s="29" t="s">
        <v>541</v>
      </c>
      <c r="O33" s="30" t="s">
        <v>576</v>
      </c>
      <c r="P33" s="26" t="s">
        <v>577</v>
      </c>
    </row>
    <row r="34" spans="1:16">
      <c r="A34" s="258"/>
      <c r="B34" t="s">
        <v>342</v>
      </c>
      <c r="C34" s="31" t="s">
        <v>27</v>
      </c>
      <c r="D34" s="127" t="s">
        <v>27</v>
      </c>
      <c r="E34" s="2" t="s">
        <v>27</v>
      </c>
      <c r="F34" s="129" t="s">
        <v>27</v>
      </c>
      <c r="G34" s="130" t="s">
        <v>27</v>
      </c>
      <c r="H34" s="62" t="s">
        <v>27</v>
      </c>
      <c r="I34" s="63" t="s">
        <v>27</v>
      </c>
      <c r="J34" s="64" t="s">
        <v>27</v>
      </c>
      <c r="K34" s="28" t="s">
        <v>27</v>
      </c>
      <c r="L34" s="24" t="s">
        <v>27</v>
      </c>
      <c r="M34" s="25" t="s">
        <v>27</v>
      </c>
      <c r="N34" s="29" t="s">
        <v>578</v>
      </c>
      <c r="O34" s="30" t="s">
        <v>578</v>
      </c>
      <c r="P34" s="26" t="s">
        <v>579</v>
      </c>
    </row>
    <row r="35" spans="1:16">
      <c r="A35" s="258"/>
      <c r="B35" t="s">
        <v>345</v>
      </c>
      <c r="C35" s="31" t="s">
        <v>27</v>
      </c>
      <c r="D35" s="127" t="s">
        <v>27</v>
      </c>
      <c r="E35" s="2" t="s">
        <v>27</v>
      </c>
      <c r="F35" s="129" t="s">
        <v>27</v>
      </c>
      <c r="G35" s="130" t="s">
        <v>27</v>
      </c>
      <c r="H35" s="62" t="s">
        <v>27</v>
      </c>
      <c r="I35" s="63" t="s">
        <v>27</v>
      </c>
      <c r="J35" s="64" t="s">
        <v>27</v>
      </c>
      <c r="K35" s="28" t="s">
        <v>27</v>
      </c>
      <c r="L35" s="24" t="s">
        <v>27</v>
      </c>
      <c r="M35" s="25" t="s">
        <v>27</v>
      </c>
      <c r="N35" s="29" t="s">
        <v>580</v>
      </c>
      <c r="O35" s="30" t="s">
        <v>581</v>
      </c>
      <c r="P35" s="26" t="s">
        <v>582</v>
      </c>
    </row>
    <row r="36" spans="1:16">
      <c r="A36" s="258"/>
      <c r="B36" t="s">
        <v>349</v>
      </c>
      <c r="C36" s="31" t="s">
        <v>27</v>
      </c>
      <c r="D36" s="127" t="s">
        <v>27</v>
      </c>
      <c r="E36" s="2" t="s">
        <v>27</v>
      </c>
      <c r="F36" s="129" t="s">
        <v>27</v>
      </c>
      <c r="G36" s="130" t="s">
        <v>27</v>
      </c>
      <c r="H36" s="62" t="s">
        <v>27</v>
      </c>
      <c r="I36" s="63" t="s">
        <v>27</v>
      </c>
      <c r="J36" s="64" t="s">
        <v>27</v>
      </c>
      <c r="K36" s="28" t="s">
        <v>27</v>
      </c>
      <c r="L36" s="24" t="s">
        <v>27</v>
      </c>
      <c r="M36" s="25" t="s">
        <v>27</v>
      </c>
      <c r="N36" s="29" t="s">
        <v>583</v>
      </c>
      <c r="O36" s="30" t="s">
        <v>583</v>
      </c>
      <c r="P36" s="26" t="s">
        <v>583</v>
      </c>
    </row>
    <row r="37" spans="1:16">
      <c r="A37" s="258"/>
      <c r="B37" t="s">
        <v>351</v>
      </c>
      <c r="C37" s="31" t="s">
        <v>27</v>
      </c>
      <c r="D37" s="127" t="s">
        <v>27</v>
      </c>
      <c r="E37" s="2" t="s">
        <v>27</v>
      </c>
      <c r="F37" s="129" t="s">
        <v>27</v>
      </c>
      <c r="G37" s="130" t="s">
        <v>27</v>
      </c>
      <c r="H37" s="62" t="s">
        <v>27</v>
      </c>
      <c r="I37" s="63" t="s">
        <v>27</v>
      </c>
      <c r="J37" s="64" t="s">
        <v>27</v>
      </c>
      <c r="K37" s="28" t="s">
        <v>27</v>
      </c>
      <c r="L37" s="24" t="s">
        <v>27</v>
      </c>
      <c r="M37" s="25" t="s">
        <v>27</v>
      </c>
      <c r="N37" s="29" t="s">
        <v>584</v>
      </c>
      <c r="O37" s="30" t="s">
        <v>584</v>
      </c>
      <c r="P37" s="26" t="s">
        <v>584</v>
      </c>
    </row>
    <row r="38" spans="1:16">
      <c r="A38" s="258"/>
      <c r="B38" t="s">
        <v>354</v>
      </c>
      <c r="C38" s="31" t="s">
        <v>27</v>
      </c>
      <c r="D38" s="127" t="s">
        <v>27</v>
      </c>
      <c r="E38" s="2" t="s">
        <v>27</v>
      </c>
      <c r="F38" s="129" t="s">
        <v>27</v>
      </c>
      <c r="G38" s="130" t="s">
        <v>27</v>
      </c>
      <c r="H38" s="62" t="s">
        <v>27</v>
      </c>
      <c r="I38" s="63" t="s">
        <v>27</v>
      </c>
      <c r="J38" s="64" t="s">
        <v>27</v>
      </c>
      <c r="K38" s="28" t="s">
        <v>27</v>
      </c>
      <c r="L38" s="24" t="s">
        <v>27</v>
      </c>
      <c r="M38" s="25" t="s">
        <v>27</v>
      </c>
      <c r="N38" s="29" t="s">
        <v>585</v>
      </c>
      <c r="O38" s="30" t="s">
        <v>585</v>
      </c>
      <c r="P38" s="26" t="s">
        <v>585</v>
      </c>
    </row>
    <row r="39" spans="1:16">
      <c r="A39" s="258"/>
      <c r="B39" t="s">
        <v>357</v>
      </c>
      <c r="C39" s="31" t="s">
        <v>27</v>
      </c>
      <c r="D39" s="127" t="s">
        <v>27</v>
      </c>
      <c r="E39" s="2" t="s">
        <v>27</v>
      </c>
      <c r="F39" s="129" t="s">
        <v>27</v>
      </c>
      <c r="G39" s="130" t="s">
        <v>27</v>
      </c>
      <c r="H39" s="62" t="s">
        <v>27</v>
      </c>
      <c r="I39" s="63" t="s">
        <v>27</v>
      </c>
      <c r="J39" s="64" t="s">
        <v>27</v>
      </c>
      <c r="K39" s="28" t="s">
        <v>27</v>
      </c>
      <c r="L39" s="24" t="s">
        <v>27</v>
      </c>
      <c r="M39" s="25" t="s">
        <v>27</v>
      </c>
      <c r="N39" s="29" t="s">
        <v>586</v>
      </c>
      <c r="O39" s="30" t="s">
        <v>587</v>
      </c>
      <c r="P39" s="26" t="s">
        <v>588</v>
      </c>
    </row>
    <row r="40" spans="1:16">
      <c r="A40" s="258"/>
      <c r="B40" t="s">
        <v>361</v>
      </c>
      <c r="C40" s="31" t="s">
        <v>27</v>
      </c>
      <c r="D40" s="127" t="s">
        <v>27</v>
      </c>
      <c r="E40" s="2" t="s">
        <v>27</v>
      </c>
      <c r="F40" s="129" t="s">
        <v>27</v>
      </c>
      <c r="G40" s="130" t="s">
        <v>27</v>
      </c>
      <c r="H40" s="62" t="s">
        <v>27</v>
      </c>
      <c r="I40" s="63" t="s">
        <v>27</v>
      </c>
      <c r="J40" s="64" t="s">
        <v>27</v>
      </c>
      <c r="K40" s="28" t="s">
        <v>27</v>
      </c>
      <c r="L40" s="24" t="s">
        <v>27</v>
      </c>
      <c r="M40" s="25" t="s">
        <v>27</v>
      </c>
      <c r="N40" s="29" t="s">
        <v>589</v>
      </c>
      <c r="O40" s="30" t="s">
        <v>590</v>
      </c>
      <c r="P40" s="26" t="s">
        <v>534</v>
      </c>
    </row>
    <row r="41" spans="1:16">
      <c r="A41" s="258"/>
      <c r="B41" t="s">
        <v>365</v>
      </c>
      <c r="C41" s="31" t="s">
        <v>27</v>
      </c>
      <c r="D41" s="127" t="s">
        <v>27</v>
      </c>
      <c r="E41" s="2" t="s">
        <v>27</v>
      </c>
      <c r="F41" s="129" t="s">
        <v>27</v>
      </c>
      <c r="G41" s="130" t="s">
        <v>27</v>
      </c>
      <c r="H41" s="62" t="s">
        <v>27</v>
      </c>
      <c r="I41" s="63" t="s">
        <v>27</v>
      </c>
      <c r="J41" s="64" t="s">
        <v>27</v>
      </c>
      <c r="K41" s="28" t="s">
        <v>27</v>
      </c>
      <c r="L41" s="24" t="s">
        <v>27</v>
      </c>
      <c r="M41" s="25" t="s">
        <v>27</v>
      </c>
      <c r="N41" s="29" t="s">
        <v>591</v>
      </c>
      <c r="O41" s="30" t="s">
        <v>592</v>
      </c>
      <c r="P41" s="26" t="s">
        <v>593</v>
      </c>
    </row>
    <row r="42" spans="1:16">
      <c r="A42" s="258"/>
      <c r="B42" t="s">
        <v>369</v>
      </c>
      <c r="C42" s="31" t="s">
        <v>27</v>
      </c>
      <c r="D42" s="127" t="s">
        <v>27</v>
      </c>
      <c r="E42" s="2" t="s">
        <v>27</v>
      </c>
      <c r="F42" s="129" t="s">
        <v>27</v>
      </c>
      <c r="G42" s="130" t="s">
        <v>27</v>
      </c>
      <c r="H42" s="62" t="s">
        <v>27</v>
      </c>
      <c r="I42" s="63" t="s">
        <v>27</v>
      </c>
      <c r="J42" s="64" t="s">
        <v>27</v>
      </c>
      <c r="K42" s="28" t="s">
        <v>27</v>
      </c>
      <c r="L42" s="24" t="s">
        <v>27</v>
      </c>
      <c r="M42" s="25" t="s">
        <v>27</v>
      </c>
      <c r="N42" s="29" t="s">
        <v>594</v>
      </c>
      <c r="O42" s="30" t="s">
        <v>595</v>
      </c>
      <c r="P42" s="26" t="s">
        <v>596</v>
      </c>
    </row>
    <row r="47" spans="1:16">
      <c r="B47" s="1"/>
      <c r="C47" s="55"/>
    </row>
    <row r="48" spans="1:16">
      <c r="B48" s="20"/>
    </row>
    <row r="49" spans="2:3">
      <c r="B49" s="1"/>
      <c r="C49" s="1"/>
    </row>
    <row r="50" spans="2:3">
      <c r="B50" s="1"/>
      <c r="C50" s="1"/>
    </row>
    <row r="51" spans="2:3">
      <c r="B51" s="1"/>
      <c r="C51" s="1"/>
    </row>
    <row r="52" spans="2:3">
      <c r="B52" s="1"/>
      <c r="C52" s="1"/>
    </row>
    <row r="53" spans="2:3">
      <c r="B53" s="1"/>
      <c r="C53" s="1"/>
    </row>
  </sheetData>
  <mergeCells count="4">
    <mergeCell ref="A1:A3"/>
    <mergeCell ref="C1:P2"/>
    <mergeCell ref="B1:B3"/>
    <mergeCell ref="A4:A42"/>
  </mergeCell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173B-8493-B149-B080-D004E04ED974}">
  <dimension ref="A1:AB62"/>
  <sheetViews>
    <sheetView zoomScale="90" zoomScaleNormal="90" workbookViewId="0">
      <pane ySplit="1" topLeftCell="A2" activePane="bottomLeft" state="frozen"/>
      <selection activeCell="B27" sqref="B27"/>
      <selection pane="bottomLeft" activeCell="B27" sqref="B27"/>
    </sheetView>
  </sheetViews>
  <sheetFormatPr baseColWidth="10" defaultRowHeight="16"/>
  <cols>
    <col min="1" max="1" width="66.1640625" customWidth="1"/>
    <col min="2" max="2" width="42.83203125" customWidth="1"/>
    <col min="3" max="3" width="14.6640625" customWidth="1"/>
    <col min="13" max="13" width="30.33203125" customWidth="1"/>
    <col min="14" max="14" width="16.83203125" customWidth="1"/>
    <col min="15" max="15" width="20.6640625" customWidth="1"/>
    <col min="16" max="16" width="30.33203125" customWidth="1"/>
    <col min="17" max="17" width="16.83203125" customWidth="1"/>
    <col min="18" max="18" width="28.33203125" customWidth="1"/>
    <col min="19" max="19" width="28" customWidth="1"/>
    <col min="20" max="20" width="18.33203125" customWidth="1"/>
    <col min="21" max="21" width="24.83203125" customWidth="1"/>
    <col min="22" max="22" width="18" customWidth="1"/>
  </cols>
  <sheetData>
    <row r="1" spans="1:28" ht="17">
      <c r="A1" s="6" t="s">
        <v>12</v>
      </c>
      <c r="B1" s="6"/>
      <c r="C1" s="161" t="s">
        <v>1283</v>
      </c>
      <c r="D1" s="191" t="s">
        <v>1284</v>
      </c>
      <c r="E1" s="281" t="s">
        <v>1285</v>
      </c>
      <c r="F1" s="282"/>
      <c r="G1" s="282"/>
      <c r="H1" s="282"/>
      <c r="I1" s="282" t="s">
        <v>1286</v>
      </c>
      <c r="J1" s="282"/>
      <c r="K1" s="282"/>
      <c r="L1" s="282"/>
      <c r="M1" s="230" t="s">
        <v>1287</v>
      </c>
      <c r="N1" s="6" t="s">
        <v>1299</v>
      </c>
      <c r="O1" t="s">
        <v>1288</v>
      </c>
      <c r="P1" t="s">
        <v>1297</v>
      </c>
      <c r="Q1" t="s">
        <v>1298</v>
      </c>
      <c r="R1" t="s">
        <v>1289</v>
      </c>
    </row>
    <row r="2" spans="1:28">
      <c r="A2" s="58" t="s">
        <v>13</v>
      </c>
      <c r="B2" s="59"/>
      <c r="C2" s="59"/>
      <c r="D2" s="192"/>
      <c r="E2" s="193"/>
      <c r="F2" s="59"/>
      <c r="G2" s="59"/>
      <c r="H2" s="59"/>
      <c r="I2" s="59"/>
      <c r="J2" s="59"/>
      <c r="K2" s="59"/>
      <c r="L2" s="59"/>
      <c r="M2" s="59"/>
      <c r="N2" s="59"/>
      <c r="O2" t="s">
        <v>960</v>
      </c>
      <c r="P2" s="59"/>
      <c r="Q2" s="59"/>
      <c r="T2" s="1" t="s">
        <v>961</v>
      </c>
      <c r="U2" s="1" t="s">
        <v>962</v>
      </c>
      <c r="V2" s="1" t="s">
        <v>963</v>
      </c>
      <c r="W2" s="1"/>
      <c r="AA2" s="1"/>
      <c r="AB2" s="1"/>
    </row>
    <row r="3" spans="1:28" ht="19">
      <c r="A3" s="61" t="s">
        <v>14</v>
      </c>
      <c r="B3" s="162" t="s">
        <v>946</v>
      </c>
      <c r="C3" s="163">
        <v>0.33310070147800003</v>
      </c>
      <c r="D3" s="194">
        <v>0.57714876893</v>
      </c>
      <c r="E3" s="195"/>
      <c r="F3" s="163"/>
      <c r="G3" s="163"/>
      <c r="H3" s="163"/>
      <c r="I3" s="163"/>
      <c r="J3" s="163"/>
      <c r="K3" s="163"/>
      <c r="L3" s="163"/>
      <c r="M3" s="163"/>
      <c r="N3" s="163"/>
      <c r="O3" s="163"/>
      <c r="P3" s="163"/>
      <c r="Q3" s="163"/>
      <c r="R3" s="163"/>
    </row>
    <row r="4" spans="1:28" ht="19">
      <c r="A4" s="61"/>
      <c r="B4" s="162" t="s">
        <v>947</v>
      </c>
      <c r="C4" s="163">
        <v>0.124187684262</v>
      </c>
      <c r="D4" s="194">
        <v>0.35240273021399998</v>
      </c>
      <c r="E4" s="195">
        <v>-0.5440119108</v>
      </c>
      <c r="F4" s="163"/>
      <c r="G4" s="163"/>
      <c r="H4" s="163"/>
      <c r="I4" s="163"/>
      <c r="J4" s="163"/>
      <c r="K4" s="163"/>
      <c r="L4" s="163"/>
      <c r="M4" s="163"/>
      <c r="N4" s="163"/>
      <c r="O4" s="163"/>
      <c r="P4" s="163"/>
      <c r="Q4" s="163"/>
      <c r="R4" s="163"/>
      <c r="T4" t="s">
        <v>981</v>
      </c>
      <c r="U4">
        <v>0.25</v>
      </c>
      <c r="V4" t="s">
        <v>964</v>
      </c>
    </row>
    <row r="5" spans="1:28" ht="19">
      <c r="A5" s="32" t="s">
        <v>15</v>
      </c>
      <c r="B5" s="164" t="s">
        <v>946</v>
      </c>
      <c r="C5" s="165">
        <v>0.33333737307200001</v>
      </c>
      <c r="D5" s="196">
        <v>0.57735376769500002</v>
      </c>
      <c r="E5" s="197"/>
      <c r="F5" s="165"/>
      <c r="G5" s="165"/>
      <c r="H5" s="165"/>
      <c r="I5" s="165"/>
      <c r="J5" s="165"/>
      <c r="K5" s="165"/>
      <c r="L5" s="165"/>
      <c r="M5" s="165"/>
      <c r="N5" s="165"/>
      <c r="O5" s="165"/>
      <c r="P5" s="165"/>
      <c r="Q5" s="165"/>
      <c r="R5" s="165"/>
      <c r="T5" t="s">
        <v>965</v>
      </c>
      <c r="U5">
        <v>0</v>
      </c>
      <c r="V5" t="s">
        <v>966</v>
      </c>
    </row>
    <row r="6" spans="1:28" ht="19">
      <c r="A6" s="32"/>
      <c r="B6" s="164" t="s">
        <v>947</v>
      </c>
      <c r="C6" s="165">
        <v>0.123413636703</v>
      </c>
      <c r="D6" s="196">
        <v>0.35130277070100002</v>
      </c>
      <c r="E6" s="197">
        <v>-0.54355000009999999</v>
      </c>
      <c r="F6" s="165"/>
      <c r="G6" s="165"/>
      <c r="H6" s="165"/>
      <c r="I6" s="165">
        <f>E6*SQRT(C5*C6)</f>
        <v>-0.11024606050714246</v>
      </c>
      <c r="J6" s="165"/>
      <c r="K6" s="165"/>
      <c r="L6" s="165"/>
      <c r="M6" s="165">
        <f xml:space="preserve"> C5 + (8*T_One_Time_Quarter)^2*C6 + 2*(8*T_One_Time_Quarter)*I6</f>
        <v>0.38600767785543016</v>
      </c>
      <c r="N6" s="165">
        <f>M6+T_RES</f>
        <v>3.675875811551883</v>
      </c>
      <c r="O6" s="165">
        <f>M6/N6</f>
        <v>0.10501107699078258</v>
      </c>
      <c r="P6" s="165"/>
      <c r="Q6" s="165"/>
      <c r="R6" s="165"/>
      <c r="T6" t="s">
        <v>967</v>
      </c>
      <c r="U6">
        <v>1</v>
      </c>
      <c r="V6" t="s">
        <v>968</v>
      </c>
    </row>
    <row r="7" spans="1:28" ht="19">
      <c r="A7" s="33" t="s">
        <v>16</v>
      </c>
      <c r="B7" s="166" t="s">
        <v>946</v>
      </c>
      <c r="C7" s="167">
        <v>0.34772869458700001</v>
      </c>
      <c r="D7" s="198">
        <v>0.58968525043999998</v>
      </c>
      <c r="E7" s="199"/>
      <c r="F7" s="167"/>
      <c r="G7" s="167"/>
      <c r="H7" s="167"/>
      <c r="I7" s="167"/>
      <c r="J7" s="167"/>
      <c r="K7" s="167"/>
      <c r="L7" s="167"/>
      <c r="M7" s="167"/>
      <c r="N7" s="167"/>
      <c r="O7" s="167"/>
      <c r="P7" s="167"/>
      <c r="Q7" s="167"/>
      <c r="R7" s="167"/>
      <c r="T7" t="s">
        <v>969</v>
      </c>
      <c r="U7">
        <v>0</v>
      </c>
      <c r="V7" t="s">
        <v>970</v>
      </c>
    </row>
    <row r="8" spans="1:28" ht="19">
      <c r="A8" s="33"/>
      <c r="B8" s="166" t="s">
        <v>947</v>
      </c>
      <c r="C8" s="167">
        <v>0.114075795922</v>
      </c>
      <c r="D8" s="198">
        <v>0.33775108574500001</v>
      </c>
      <c r="E8" s="199">
        <v>-0.51536188350000001</v>
      </c>
      <c r="F8" s="167"/>
      <c r="G8" s="167"/>
      <c r="H8" s="167"/>
      <c r="I8" s="167">
        <f>E8*SQRT(C7*C8)</f>
        <v>-0.10264299448665029</v>
      </c>
      <c r="J8" s="167"/>
      <c r="K8" s="167"/>
      <c r="L8" s="167"/>
      <c r="M8" s="167"/>
      <c r="N8" s="167"/>
      <c r="O8" s="167"/>
      <c r="P8" s="167"/>
      <c r="Q8" s="167"/>
      <c r="R8" s="167"/>
      <c r="T8" t="s">
        <v>971</v>
      </c>
      <c r="U8">
        <v>1</v>
      </c>
      <c r="V8" t="s">
        <v>972</v>
      </c>
    </row>
    <row r="9" spans="1:28" ht="25" customHeight="1">
      <c r="A9" s="227"/>
      <c r="B9" s="166" t="s">
        <v>973</v>
      </c>
      <c r="C9" s="167">
        <v>0.12141716246299999</v>
      </c>
      <c r="D9" s="198">
        <v>0.34844965556500002</v>
      </c>
      <c r="E9" s="199">
        <v>-0.27957341670000002</v>
      </c>
      <c r="F9" s="167">
        <v>9.9381982999999993E-3</v>
      </c>
      <c r="G9" s="167"/>
      <c r="H9" s="167"/>
      <c r="I9" s="167">
        <f>E9*SQRT(C7*C9)</f>
        <v>-5.744552180500153E-2</v>
      </c>
      <c r="J9" s="167">
        <f>F9*SQRT(C8*C9)</f>
        <v>1.1696190992536222E-3</v>
      </c>
      <c r="K9" s="167"/>
      <c r="L9" s="167"/>
      <c r="M9" s="167">
        <f xml:space="preserve"> C7 + (T_One_Time_Quarter*8)^2*C8 + (T_LM_YES)^2*C9
  + 2*(8*T_One_Time_Quarter)*I8 + 2*T_LM_YES*I9 + 2*(8*T_One_Time_Quarter)*T_LM_YES*J9</f>
        <v>0.40466449557841028</v>
      </c>
      <c r="N9" s="167">
        <f xml:space="preserve"> $M$9 + T_RES</f>
        <v>3.694532629274863</v>
      </c>
      <c r="O9" s="33">
        <f xml:space="preserve"> M9 / N9</f>
        <v>0.10953063247348691</v>
      </c>
      <c r="P9" s="167">
        <f>C9/M9</f>
        <v>0.30004402113274464</v>
      </c>
      <c r="Q9" s="167">
        <f>C9/N9</f>
        <v>3.2864011404557796E-2</v>
      </c>
      <c r="R9" s="33">
        <f xml:space="preserve"> I9 / SQRT(C7*C9)</f>
        <v>-0.27957341670000002</v>
      </c>
      <c r="S9" s="101"/>
      <c r="T9" t="s">
        <v>974</v>
      </c>
      <c r="U9">
        <v>0</v>
      </c>
      <c r="V9" t="s">
        <v>975</v>
      </c>
    </row>
    <row r="10" spans="1:28" ht="19">
      <c r="A10" s="3" t="s">
        <v>955</v>
      </c>
      <c r="B10" s="168" t="s">
        <v>946</v>
      </c>
      <c r="C10" s="169">
        <v>0.69062055259599997</v>
      </c>
      <c r="D10" s="200">
        <v>0.83103583111500001</v>
      </c>
      <c r="E10" s="201"/>
      <c r="F10" s="169"/>
      <c r="G10" s="169"/>
      <c r="H10" s="169"/>
      <c r="I10" s="169"/>
      <c r="J10" s="169"/>
      <c r="K10" s="169"/>
      <c r="L10" s="169"/>
      <c r="M10" s="169"/>
      <c r="N10" s="169"/>
      <c r="O10" s="169"/>
      <c r="P10" s="169"/>
      <c r="Q10" s="169"/>
      <c r="R10" s="169"/>
      <c r="T10" t="s">
        <v>976</v>
      </c>
      <c r="U10">
        <v>1</v>
      </c>
      <c r="V10" t="s">
        <v>977</v>
      </c>
    </row>
    <row r="11" spans="1:28" ht="19">
      <c r="A11" s="3"/>
      <c r="B11" s="168" t="s">
        <v>947</v>
      </c>
      <c r="C11" s="169">
        <v>0.122127762685</v>
      </c>
      <c r="D11" s="200">
        <v>0.349467827826</v>
      </c>
      <c r="E11" s="201">
        <v>-0.69412660199999998</v>
      </c>
      <c r="F11" s="169"/>
      <c r="G11" s="169"/>
      <c r="H11" s="169"/>
      <c r="I11" s="169">
        <f>E11*SQRT(C10*C11)</f>
        <v>-0.20158844678990936</v>
      </c>
      <c r="J11" s="169"/>
      <c r="K11" s="169"/>
      <c r="L11" s="169"/>
      <c r="M11" s="169"/>
      <c r="N11" s="169"/>
      <c r="O11" s="169"/>
      <c r="P11" s="169"/>
      <c r="Q11" s="169"/>
      <c r="R11" s="169"/>
      <c r="T11" t="s">
        <v>978</v>
      </c>
      <c r="U11">
        <f>PI()^2/3</f>
        <v>3.2898681336964528</v>
      </c>
      <c r="V11" t="s">
        <v>959</v>
      </c>
    </row>
    <row r="12" spans="1:28" ht="19">
      <c r="A12" s="3"/>
      <c r="B12" s="168" t="s">
        <v>949</v>
      </c>
      <c r="C12" s="169">
        <v>0.27640747022500001</v>
      </c>
      <c r="D12" s="200">
        <v>0.52574468159499999</v>
      </c>
      <c r="E12" s="201">
        <v>-0.73466788350000001</v>
      </c>
      <c r="F12" s="169">
        <v>0.63126310490000004</v>
      </c>
      <c r="G12" s="169"/>
      <c r="H12" s="169"/>
      <c r="I12" s="225">
        <f>E12*SQRT(C10*C12)</f>
        <v>-0.3209857053846169</v>
      </c>
      <c r="J12" s="169">
        <f>F12*SQRT(C11*C12)</f>
        <v>0.11598250801587351</v>
      </c>
      <c r="K12" s="169"/>
      <c r="L12" s="169"/>
      <c r="M12" s="169"/>
      <c r="N12" s="169"/>
      <c r="O12" s="169"/>
      <c r="P12" s="169"/>
      <c r="Q12" s="169"/>
      <c r="R12" s="169"/>
    </row>
    <row r="13" spans="1:28" ht="19">
      <c r="A13" s="3"/>
      <c r="B13" s="168" t="s">
        <v>948</v>
      </c>
      <c r="C13" s="169">
        <v>0.121030863261</v>
      </c>
      <c r="D13" s="200">
        <v>0.34789490260900002</v>
      </c>
      <c r="E13" s="201">
        <v>-0.15727790820000001</v>
      </c>
      <c r="F13" s="169">
        <f>-0.0501871358</f>
        <v>-5.0187135799999998E-2</v>
      </c>
      <c r="G13" s="169">
        <v>-4.1307922099999998E-2</v>
      </c>
      <c r="H13" s="169"/>
      <c r="I13" s="225">
        <f>E13*SQRT(C10*C13)</f>
        <v>-4.547110824559384E-2</v>
      </c>
      <c r="J13" s="225">
        <f>F13*SQRT(C11*C13)</f>
        <v>-6.1016554068074507E-3</v>
      </c>
      <c r="K13" s="225">
        <f>G13*SQRT(C12*C13)</f>
        <v>-7.5553798381975791E-3</v>
      </c>
      <c r="L13" s="225"/>
      <c r="M13" s="225"/>
      <c r="N13" s="225"/>
      <c r="O13" s="3"/>
      <c r="P13" s="225"/>
      <c r="Q13" s="225"/>
      <c r="R13" s="3">
        <f xml:space="preserve"> I13 / SQRT(C11*C13)</f>
        <v>-0.3740074672116161</v>
      </c>
      <c r="S13" s="101"/>
    </row>
    <row r="14" spans="1:28" ht="19">
      <c r="A14" s="228"/>
      <c r="B14" s="168" t="s">
        <v>1290</v>
      </c>
      <c r="C14" s="169"/>
      <c r="D14" s="200"/>
      <c r="E14" s="201"/>
      <c r="F14" s="169"/>
      <c r="G14" s="169"/>
      <c r="H14" s="169"/>
      <c r="I14" s="225"/>
      <c r="J14" s="225"/>
      <c r="K14" s="225"/>
      <c r="L14" s="225"/>
      <c r="M14" s="225">
        <f xml:space="preserve"> C10 + (8*T_One_Time_Quarter)^2*C11 + (T_COVID_NO)^2*C12 + (T_LM_YES)^2*C13
  + 2*(8*T_One_Time_Quarter)*I11 + 2*T_COVID_NO*I12 + 2*T_LM_YES*I13
  +2* (8*T_One_Time_Quarter*T_COVID_NO)*J12 + 2*(8*T_One_Time_Quarter*T_LM_YES)*J13
  + 2*(T_COVID_NO*T_LM_YES)*K13</f>
        <v>0.37845984131894506</v>
      </c>
      <c r="N14" s="225">
        <f xml:space="preserve"> $M$13 + T_RES</f>
        <v>3.2898681336964528</v>
      </c>
      <c r="O14" s="3">
        <f xml:space="preserve"> M14 / N14</f>
        <v>0.11503799725058053</v>
      </c>
      <c r="P14" s="225">
        <f>C13/M14</f>
        <v>0.31979843049979473</v>
      </c>
      <c r="Q14" s="225">
        <f>C13/N14</f>
        <v>3.6788970968575356E-2</v>
      </c>
      <c r="R14" s="3"/>
    </row>
    <row r="15" spans="1:28" ht="19">
      <c r="A15" s="4" t="s">
        <v>956</v>
      </c>
      <c r="B15" s="170" t="s">
        <v>946</v>
      </c>
      <c r="C15" s="171">
        <v>0.27176398915902</v>
      </c>
      <c r="D15" s="202">
        <v>0.52130987824810004</v>
      </c>
      <c r="E15" s="203"/>
      <c r="F15" s="171"/>
      <c r="G15" s="171"/>
      <c r="H15" s="171"/>
      <c r="I15" s="171"/>
      <c r="J15" s="171"/>
      <c r="K15" s="171"/>
      <c r="L15" s="171"/>
      <c r="M15" s="171"/>
      <c r="N15" s="171"/>
      <c r="O15" s="171"/>
      <c r="P15" s="171"/>
      <c r="Q15" s="171"/>
      <c r="R15" s="171"/>
    </row>
    <row r="16" spans="1:28" ht="19">
      <c r="A16" s="4"/>
      <c r="B16" s="170" t="s">
        <v>947</v>
      </c>
      <c r="C16" s="171">
        <v>4.1210428232639998E-2</v>
      </c>
      <c r="D16" s="202">
        <v>0.20300351778389999</v>
      </c>
      <c r="E16" s="203">
        <v>-0.71013480139999996</v>
      </c>
      <c r="F16" s="171"/>
      <c r="G16" s="171"/>
      <c r="H16" s="171"/>
      <c r="I16" s="224">
        <f>E16*SQRT(C15*C16)</f>
        <v>-7.5151960516693775E-2</v>
      </c>
      <c r="J16" s="224"/>
      <c r="K16" s="171"/>
      <c r="L16" s="171"/>
      <c r="M16" s="171"/>
      <c r="N16" s="171"/>
      <c r="O16" s="171"/>
      <c r="P16" s="171"/>
      <c r="Q16" s="171"/>
      <c r="R16" s="171"/>
    </row>
    <row r="17" spans="1:22" ht="19">
      <c r="A17" s="229"/>
      <c r="B17" s="170" t="s">
        <v>948</v>
      </c>
      <c r="C17" s="171">
        <v>0.11505709384844</v>
      </c>
      <c r="D17" s="202">
        <v>0.33920066899759999</v>
      </c>
      <c r="E17" s="203">
        <f>-0.2627369533</f>
        <v>-0.26273695330000002</v>
      </c>
      <c r="F17" s="171">
        <v>-0.13294586389999999</v>
      </c>
      <c r="G17" s="171"/>
      <c r="H17" s="171"/>
      <c r="I17" s="224">
        <f>E17*SQRT(C15*C17)</f>
        <v>-4.6459423241807962E-2</v>
      </c>
      <c r="J17" s="224">
        <f>F17*SQRT(C16*C17)</f>
        <v>-9.1545098086075073E-3</v>
      </c>
      <c r="K17" s="224"/>
      <c r="L17" s="224"/>
      <c r="M17" s="224">
        <f xml:space="preserve"> C15 + (8*T_One_Time_Quarter)^2*C16 + (T_LM_YES)^2*C17
  + 2*(8*T_One_Time_Quarter)*I16 + 2*T_LM_YES*I17 + 2*(8*T_One_Time_Quarter)*T_LM_YES*J17</f>
        <v>0.12151806815319899</v>
      </c>
      <c r="N17" s="224">
        <f xml:space="preserve"> $M$17 + T_RES</f>
        <v>3.4113862018496519</v>
      </c>
      <c r="O17" s="87">
        <f xml:space="preserve"> M17 / N17</f>
        <v>3.5621316662215484E-2</v>
      </c>
      <c r="P17" s="224">
        <f>C17/M17</f>
        <v>0.94683116343971518</v>
      </c>
      <c r="Q17" s="224">
        <f>C17/N17</f>
        <v>3.3727372698539995E-2</v>
      </c>
      <c r="R17" s="87">
        <f xml:space="preserve"> I17 / SQRT(C15*C17)</f>
        <v>-0.26273695330000002</v>
      </c>
      <c r="S17" s="101"/>
    </row>
    <row r="18" spans="1:22" ht="19">
      <c r="A18" s="4"/>
      <c r="B18" s="170" t="s">
        <v>950</v>
      </c>
      <c r="C18" s="171">
        <v>7.5501602196779996E-2</v>
      </c>
      <c r="D18" s="202">
        <v>0.27477554876080001</v>
      </c>
      <c r="E18" s="203"/>
      <c r="F18" s="171"/>
      <c r="G18" s="171"/>
      <c r="H18" s="171"/>
      <c r="I18" s="171"/>
      <c r="J18" s="171"/>
      <c r="K18" s="171"/>
      <c r="L18" s="171"/>
      <c r="M18" s="171"/>
      <c r="N18" s="171"/>
      <c r="O18" s="224"/>
      <c r="P18" s="171"/>
      <c r="Q18" s="171"/>
      <c r="R18" s="224"/>
    </row>
    <row r="19" spans="1:22" ht="19">
      <c r="A19" s="4"/>
      <c r="B19" s="170" t="s">
        <v>951</v>
      </c>
      <c r="C19" s="171">
        <v>9.1239027543590007E-2</v>
      </c>
      <c r="D19" s="202">
        <v>0.30205798705480003</v>
      </c>
      <c r="E19" s="203">
        <v>-0.55286928469999996</v>
      </c>
      <c r="F19" s="171"/>
      <c r="G19" s="171"/>
      <c r="H19" s="171"/>
      <c r="I19" s="224">
        <f>E19*SQRT(C18*C19)</f>
        <v>-4.5887127352289295E-2</v>
      </c>
      <c r="J19" s="224"/>
      <c r="K19" s="171"/>
      <c r="L19" s="171"/>
      <c r="M19" s="171"/>
      <c r="N19" s="171"/>
      <c r="O19" s="224"/>
      <c r="P19" s="171"/>
      <c r="Q19" s="171"/>
      <c r="R19" s="224"/>
    </row>
    <row r="20" spans="1:22" ht="19">
      <c r="A20" s="4"/>
      <c r="B20" s="170" t="s">
        <v>952</v>
      </c>
      <c r="C20" s="171">
        <v>3.76883934239E-3</v>
      </c>
      <c r="D20" s="202">
        <v>6.13908734454E-2</v>
      </c>
      <c r="E20" s="203">
        <v>-1.3061638E-3</v>
      </c>
      <c r="F20" s="171">
        <v>0.76974841829999996</v>
      </c>
      <c r="G20" s="171"/>
      <c r="H20" s="171"/>
      <c r="I20" s="224">
        <f>E20*SQRT(C18*C20)</f>
        <v>-2.2033299582314967E-5</v>
      </c>
      <c r="J20" s="224">
        <f>F20*SQRT(C19*C20)</f>
        <v>1.4273909584138241E-2</v>
      </c>
      <c r="K20" s="171"/>
      <c r="L20" s="171"/>
      <c r="M20" s="224">
        <f xml:space="preserve"> C18 + (8*T_One_Time_Quarter)^2*C19 + (T_LM_YES)^2*C20
  + 2*(8*T_One_Time_Quarter)*I19 + 2*T_LM_YES*I20 + 2*(8*T_One_Time_Quarter*T_LM_YES)*J20</f>
        <v>0.31772961404176114</v>
      </c>
      <c r="N20" s="224">
        <f xml:space="preserve"> $M$20 + T_RES</f>
        <v>3.6075977477382137</v>
      </c>
      <c r="O20" s="87">
        <f xml:space="preserve"> M20 / N20</f>
        <v>8.8072350705108951E-2</v>
      </c>
      <c r="P20" s="224">
        <f>C20/M20</f>
        <v>1.186178176609826E-2</v>
      </c>
      <c r="Q20" s="224">
        <f>C20/N20</f>
        <v>1.0446950036912725E-3</v>
      </c>
      <c r="R20" s="87">
        <f xml:space="preserve"> I20 / SQRT(C18*C20)</f>
        <v>-1.3061638E-3</v>
      </c>
      <c r="S20" s="101"/>
    </row>
    <row r="21" spans="1:22" ht="17">
      <c r="A21" s="60" t="s">
        <v>17</v>
      </c>
      <c r="B21" s="59"/>
      <c r="C21" s="172"/>
      <c r="D21" s="204"/>
      <c r="E21" s="205"/>
      <c r="F21" s="172"/>
      <c r="G21" s="172"/>
      <c r="H21" s="172"/>
      <c r="I21" s="172"/>
      <c r="J21" s="172"/>
      <c r="K21" s="172"/>
      <c r="L21" s="172"/>
      <c r="M21" s="172"/>
      <c r="N21" s="172"/>
      <c r="O21" s="172"/>
      <c r="P21" s="172"/>
      <c r="Q21" s="172"/>
      <c r="R21" s="172"/>
      <c r="T21" s="1"/>
      <c r="U21" s="1"/>
      <c r="V21" s="1"/>
    </row>
    <row r="22" spans="1:22" ht="19">
      <c r="A22" s="62" t="s">
        <v>929</v>
      </c>
      <c r="B22" s="173" t="s">
        <v>946</v>
      </c>
      <c r="C22" s="174">
        <v>0.32655000000000001</v>
      </c>
      <c r="D22" s="206">
        <v>0.57140000000000002</v>
      </c>
      <c r="E22" s="207"/>
      <c r="F22" s="174"/>
      <c r="G22" s="174"/>
      <c r="H22" s="174"/>
      <c r="I22" s="174"/>
      <c r="J22" s="174"/>
      <c r="K22" s="174"/>
      <c r="L22" s="174"/>
      <c r="M22" s="174"/>
      <c r="N22" s="174"/>
      <c r="O22" s="174"/>
      <c r="P22" s="174"/>
      <c r="Q22" s="174"/>
      <c r="R22" s="174"/>
      <c r="T22" s="1"/>
      <c r="U22" s="1"/>
      <c r="V22" s="1"/>
    </row>
    <row r="23" spans="1:22" ht="19">
      <c r="A23" s="62"/>
      <c r="B23" s="173" t="s">
        <v>947</v>
      </c>
      <c r="C23" s="174">
        <v>2.069E-2</v>
      </c>
      <c r="D23" s="206">
        <v>0.14380000000000001</v>
      </c>
      <c r="E23" s="207">
        <v>-0.49</v>
      </c>
      <c r="F23" s="174"/>
      <c r="G23" s="174"/>
      <c r="H23" s="174"/>
      <c r="I23" s="174"/>
      <c r="J23" s="174"/>
      <c r="K23" s="174"/>
      <c r="L23" s="174"/>
      <c r="M23" s="174"/>
      <c r="N23" s="174"/>
      <c r="O23" s="174"/>
      <c r="P23" s="174"/>
      <c r="Q23" s="174"/>
      <c r="R23" s="174"/>
    </row>
    <row r="24" spans="1:22" ht="19">
      <c r="A24" s="63" t="s">
        <v>930</v>
      </c>
      <c r="B24" s="175" t="s">
        <v>946</v>
      </c>
      <c r="C24" s="176">
        <v>0.32757999999999998</v>
      </c>
      <c r="D24" s="208">
        <v>0.57230000000000003</v>
      </c>
      <c r="E24" s="209"/>
      <c r="F24" s="176"/>
      <c r="G24" s="176"/>
      <c r="H24" s="176"/>
      <c r="I24" s="176"/>
      <c r="J24" s="176"/>
      <c r="K24" s="176"/>
      <c r="L24" s="176"/>
      <c r="M24" s="176"/>
      <c r="N24" s="176"/>
      <c r="O24" s="176"/>
      <c r="P24" s="176"/>
      <c r="Q24" s="176"/>
      <c r="R24" s="176"/>
    </row>
    <row r="25" spans="1:22" ht="19">
      <c r="A25" s="63"/>
      <c r="B25" s="175" t="s">
        <v>947</v>
      </c>
      <c r="C25" s="176">
        <v>2.0709999999999999E-2</v>
      </c>
      <c r="D25" s="208">
        <v>0.1439</v>
      </c>
      <c r="E25" s="209">
        <v>-0.49</v>
      </c>
      <c r="F25" s="176"/>
      <c r="G25" s="176"/>
      <c r="H25" s="176"/>
      <c r="I25" s="176"/>
      <c r="J25" s="176"/>
      <c r="K25" s="176"/>
      <c r="L25" s="176"/>
      <c r="M25" s="176"/>
      <c r="N25" s="176"/>
      <c r="O25" s="176"/>
      <c r="P25" s="176"/>
      <c r="Q25" s="176"/>
      <c r="R25" s="176"/>
    </row>
    <row r="26" spans="1:22" ht="19">
      <c r="A26" s="64" t="s">
        <v>931</v>
      </c>
      <c r="B26" s="177" t="s">
        <v>946</v>
      </c>
      <c r="C26" s="178">
        <v>0.32758999999999999</v>
      </c>
      <c r="D26" s="210">
        <v>0.57240000000000002</v>
      </c>
      <c r="E26" s="211"/>
      <c r="F26" s="178"/>
      <c r="G26" s="178"/>
      <c r="H26" s="178"/>
      <c r="I26" s="178"/>
      <c r="J26" s="178"/>
      <c r="K26" s="178"/>
      <c r="L26" s="178"/>
      <c r="M26" s="178"/>
      <c r="N26" s="178"/>
      <c r="O26" s="178"/>
      <c r="P26" s="178"/>
      <c r="Q26" s="178"/>
      <c r="R26" s="178"/>
    </row>
    <row r="27" spans="1:22" ht="19">
      <c r="A27" s="64"/>
      <c r="B27" s="177" t="s">
        <v>947</v>
      </c>
      <c r="C27" s="178">
        <v>2.069E-2</v>
      </c>
      <c r="D27" s="210">
        <v>0.14380000000000001</v>
      </c>
      <c r="E27" s="211">
        <v>-0.49</v>
      </c>
      <c r="F27" s="178"/>
      <c r="G27" s="178"/>
      <c r="H27" s="178"/>
      <c r="I27" s="178"/>
      <c r="J27" s="178"/>
      <c r="K27" s="178"/>
      <c r="L27" s="178"/>
      <c r="M27" s="178"/>
      <c r="N27" s="178"/>
      <c r="O27" s="178"/>
      <c r="P27" s="178"/>
      <c r="Q27" s="178"/>
      <c r="R27" s="178"/>
    </row>
    <row r="28" spans="1:22" ht="19">
      <c r="A28" s="28" t="s">
        <v>932</v>
      </c>
      <c r="B28" s="179" t="s">
        <v>946</v>
      </c>
      <c r="C28" s="180">
        <v>0.33078000000000002</v>
      </c>
      <c r="D28" s="212">
        <v>0.57509999999999994</v>
      </c>
      <c r="E28" s="213"/>
      <c r="F28" s="180"/>
      <c r="G28" s="180"/>
      <c r="H28" s="180"/>
      <c r="I28" s="180"/>
      <c r="J28" s="180"/>
      <c r="K28" s="180"/>
      <c r="L28" s="180"/>
      <c r="M28" s="180"/>
      <c r="N28" s="180"/>
      <c r="O28" s="180"/>
      <c r="P28" s="180"/>
      <c r="Q28" s="180"/>
      <c r="R28" s="180"/>
    </row>
    <row r="29" spans="1:22" ht="19">
      <c r="A29" s="28"/>
      <c r="B29" s="179" t="s">
        <v>947</v>
      </c>
      <c r="C29" s="180">
        <v>3.4569999999999997E-2</v>
      </c>
      <c r="D29" s="212">
        <v>0.18590000000000001</v>
      </c>
      <c r="E29" s="213">
        <v>-0.47</v>
      </c>
      <c r="F29" s="180"/>
      <c r="G29" s="180"/>
      <c r="H29" s="180"/>
      <c r="I29" s="180">
        <f>E29*SQRT(C28*C29)</f>
        <v>-5.0259384896156452E-2</v>
      </c>
      <c r="J29" s="180"/>
      <c r="K29" s="180"/>
      <c r="L29" s="180"/>
      <c r="M29" s="180"/>
      <c r="N29" s="180"/>
      <c r="O29" s="180"/>
      <c r="P29" s="180"/>
      <c r="Q29" s="180"/>
      <c r="R29" s="180"/>
    </row>
    <row r="30" spans="1:22" ht="19">
      <c r="A30" s="28"/>
      <c r="B30" s="179" t="s">
        <v>1279</v>
      </c>
      <c r="C30" s="180">
        <v>0.14429</v>
      </c>
      <c r="D30" s="212">
        <v>0.37990000000000002</v>
      </c>
      <c r="E30" s="213">
        <v>-0.01</v>
      </c>
      <c r="F30" s="180">
        <v>-0.31</v>
      </c>
      <c r="G30" s="180"/>
      <c r="H30" s="180"/>
      <c r="I30" s="180">
        <f>E30*SQRT(C28*C30)</f>
        <v>-2.1846795234084109E-3</v>
      </c>
      <c r="J30" s="180">
        <f>F30*SQRT(C29*C30)</f>
        <v>-2.1894221140063418E-2</v>
      </c>
      <c r="K30" s="180"/>
      <c r="L30" s="180"/>
      <c r="M30" s="180"/>
      <c r="N30" s="180"/>
      <c r="O30" s="28"/>
      <c r="P30" s="180"/>
      <c r="Q30" s="180"/>
      <c r="R30" s="28">
        <f xml:space="preserve"> I30 / SQRT(C28 * C30)</f>
        <v>-0.01</v>
      </c>
    </row>
    <row r="31" spans="1:22" ht="19">
      <c r="A31" s="28"/>
      <c r="B31" s="179" t="s">
        <v>1278</v>
      </c>
      <c r="C31" s="180">
        <v>1.2710000000000001E-2</v>
      </c>
      <c r="D31" s="212">
        <v>0.11269999999999999</v>
      </c>
      <c r="E31" s="213">
        <v>0.08</v>
      </c>
      <c r="F31" s="180">
        <v>-0.02</v>
      </c>
      <c r="G31" s="180">
        <v>-0.87</v>
      </c>
      <c r="H31" s="180"/>
      <c r="I31" s="180">
        <f>E31*SQRT(C28*C31)</f>
        <v>5.1871927205377677E-3</v>
      </c>
      <c r="J31" s="180">
        <f>F31*SQRT(C29*C31)</f>
        <v>-4.1923010388091167E-4</v>
      </c>
      <c r="K31" s="180">
        <f>G31*SQRT(C30*C31)</f>
        <v>-3.7257194120196443E-2</v>
      </c>
      <c r="L31" s="180"/>
      <c r="M31" s="180"/>
      <c r="N31" s="180"/>
      <c r="O31" s="28"/>
      <c r="P31" s="180"/>
      <c r="Q31" s="180"/>
      <c r="R31" s="28">
        <f xml:space="preserve"> I31 / SQRT(C28 * C31)</f>
        <v>0.08</v>
      </c>
    </row>
    <row r="32" spans="1:22" ht="17">
      <c r="A32" s="28"/>
      <c r="B32" s="179" t="s">
        <v>1291</v>
      </c>
      <c r="C32" s="180"/>
      <c r="D32" s="212"/>
      <c r="E32" s="213"/>
      <c r="F32" s="180"/>
      <c r="G32" s="180"/>
      <c r="H32" s="180"/>
      <c r="I32" s="180"/>
      <c r="J32" s="180"/>
      <c r="K32" s="180"/>
      <c r="L32" s="180"/>
      <c r="M32" s="180">
        <f xml:space="preserve"> C28 + (T_One_Time_Quarter*8)^2*C29
  + (T_One_Time_Quarter*8)^2*C30 + (T_One_Time_Quarter*8)^2*C31
  + 2*(8*T_One_Time_Quarter)*I29 + 2*(8*T_One_Time_Quarter*8*T_One_Time_Quarter)*I30
+ 2*(8*T_One_Time_Quarter*((8*T_One_Time_Quarter)^2))*I31
  + 2*(8*T_One_Time_Quarter*8*T_One_Time_Quarter)*J30 + 2*(8*T_One_Time_Quarter*((8*T_One_Time_Quarter)^2))*J31
  + 2*(8*T_One_Time_Quarter*((8*T_One_Time_Quarter)^2))*K31</f>
        <v>0.18356355105096611</v>
      </c>
      <c r="N32" s="180">
        <f xml:space="preserve"> M32 + T_RES</f>
        <v>3.4734316847474189</v>
      </c>
      <c r="O32" s="28">
        <f xml:space="preserve"> M32 / N32</f>
        <v>5.284789444889125E-2</v>
      </c>
      <c r="P32" s="180">
        <f>(C30+C31+(2*K31))/M32</f>
        <v>0.44935724596385218</v>
      </c>
      <c r="Q32" s="180">
        <f>(C30+C31+(2*K31))/N32</f>
        <v>2.3747584304542123E-2</v>
      </c>
      <c r="R32" s="28"/>
    </row>
    <row r="33" spans="1:18" ht="19">
      <c r="A33" s="65" t="s">
        <v>957</v>
      </c>
      <c r="B33" s="181" t="s">
        <v>946</v>
      </c>
      <c r="C33" s="182">
        <v>0.83328999999999998</v>
      </c>
      <c r="D33" s="214">
        <v>0.91279999999999994</v>
      </c>
      <c r="E33" s="215"/>
      <c r="F33" s="182"/>
      <c r="G33" s="182"/>
      <c r="H33" s="182"/>
      <c r="I33" s="182"/>
      <c r="J33" s="182"/>
      <c r="K33" s="182"/>
      <c r="L33" s="182"/>
      <c r="M33" s="182"/>
      <c r="N33" s="182"/>
      <c r="O33" s="182"/>
      <c r="P33" s="182"/>
      <c r="Q33" s="182"/>
      <c r="R33" s="182"/>
    </row>
    <row r="34" spans="1:18" ht="19">
      <c r="A34" s="65"/>
      <c r="B34" s="181" t="s">
        <v>947</v>
      </c>
      <c r="C34" s="182">
        <v>9.9900000000000003E-2</v>
      </c>
      <c r="D34" s="214">
        <v>0.31609999999999999</v>
      </c>
      <c r="E34" s="215">
        <v>-0.8</v>
      </c>
      <c r="F34" s="182"/>
      <c r="G34" s="182"/>
      <c r="H34" s="182"/>
      <c r="I34" s="182">
        <f>E34*SQRT(C33*C34)</f>
        <v>-0.23081860722220815</v>
      </c>
      <c r="J34" s="182"/>
      <c r="K34" s="182"/>
      <c r="L34" s="182"/>
      <c r="M34" s="182"/>
      <c r="N34" s="182"/>
      <c r="O34" s="182"/>
      <c r="P34" s="182"/>
      <c r="Q34" s="182"/>
      <c r="R34" s="182"/>
    </row>
    <row r="35" spans="1:18" ht="19">
      <c r="A35" s="65"/>
      <c r="B35" s="181" t="s">
        <v>953</v>
      </c>
      <c r="C35" s="182">
        <v>0.32585999999999998</v>
      </c>
      <c r="D35" s="214">
        <v>0.57079999999999997</v>
      </c>
      <c r="E35" s="215">
        <v>-0.79</v>
      </c>
      <c r="F35" s="182">
        <v>0.82</v>
      </c>
      <c r="G35" s="182"/>
      <c r="H35" s="182"/>
      <c r="I35" s="182">
        <f>E35*SQRT(C33*C35)</f>
        <v>-0.41166192723342782</v>
      </c>
      <c r="J35" s="182">
        <f>F35*SQRT(C34*C35)</f>
        <v>0.14794903032328396</v>
      </c>
      <c r="K35" s="182"/>
      <c r="L35" s="182"/>
      <c r="M35" s="182"/>
      <c r="N35" s="182"/>
      <c r="O35" s="182"/>
      <c r="P35" s="182"/>
      <c r="Q35" s="182"/>
      <c r="R35" s="182"/>
    </row>
    <row r="36" spans="1:18" ht="19">
      <c r="A36" s="65"/>
      <c r="B36" s="181" t="s">
        <v>1279</v>
      </c>
      <c r="C36" s="182">
        <v>0.13103000000000001</v>
      </c>
      <c r="D36" s="214">
        <v>0.36199999999999999</v>
      </c>
      <c r="E36" s="215">
        <v>0.03</v>
      </c>
      <c r="F36" s="182">
        <v>-0.24</v>
      </c>
      <c r="G36" s="182">
        <v>-0.1</v>
      </c>
      <c r="H36" s="182"/>
      <c r="I36" s="182">
        <f>E36*SQRT(C33*C36)</f>
        <v>9.9129909628729099E-3</v>
      </c>
      <c r="J36" s="182">
        <f>F36*SQRT(C34*C36)</f>
        <v>-2.745866105985505E-2</v>
      </c>
      <c r="K36" s="182">
        <f>G36*SQRT(C35*C36)</f>
        <v>-2.0663357858779874E-2</v>
      </c>
      <c r="L36" s="182"/>
      <c r="M36" s="182"/>
      <c r="N36" s="182"/>
      <c r="O36" s="182"/>
      <c r="P36" s="182"/>
      <c r="Q36" s="182"/>
      <c r="R36" s="182">
        <f>I36/SQRT(C33*C36)</f>
        <v>0.03</v>
      </c>
    </row>
    <row r="37" spans="1:18" ht="19">
      <c r="A37" s="65"/>
      <c r="B37" s="181" t="s">
        <v>1278</v>
      </c>
      <c r="C37" s="182">
        <v>1.0290000000000001E-2</v>
      </c>
      <c r="D37" s="214">
        <v>0.1014</v>
      </c>
      <c r="E37" s="215">
        <v>-0.02</v>
      </c>
      <c r="F37" s="182">
        <v>0.08</v>
      </c>
      <c r="G37" s="182">
        <v>0.17</v>
      </c>
      <c r="H37" s="182">
        <v>-0.86</v>
      </c>
      <c r="I37" s="182">
        <f>E37*SQRT(C33*C37)</f>
        <v>-1.8519777644453509E-3</v>
      </c>
      <c r="J37" s="182">
        <f>F37*SQRT(C34*C37)</f>
        <v>2.5649589470398935E-3</v>
      </c>
      <c r="K37" s="182">
        <f>G37*SQRT(C35*C37)</f>
        <v>9.8440120205127747E-3</v>
      </c>
      <c r="L37" s="182">
        <f>H37*SQRT(C36*C37)</f>
        <v>-3.1578500890954278E-2</v>
      </c>
      <c r="M37" s="182"/>
      <c r="N37" s="182"/>
      <c r="O37" s="182"/>
      <c r="P37" s="182"/>
      <c r="Q37" s="182"/>
      <c r="R37" s="182">
        <f>I37/SQRT(C33*C37)</f>
        <v>-0.02</v>
      </c>
    </row>
    <row r="38" spans="1:18" ht="28" customHeight="1">
      <c r="A38" s="65"/>
      <c r="B38" s="181" t="s">
        <v>1292</v>
      </c>
      <c r="C38" s="182"/>
      <c r="D38" s="214"/>
      <c r="E38" s="215"/>
      <c r="F38" s="182"/>
      <c r="G38" s="182"/>
      <c r="H38" s="182"/>
      <c r="I38" s="182"/>
      <c r="J38" s="182"/>
      <c r="K38" s="182"/>
      <c r="L38" s="182"/>
      <c r="M38" s="182">
        <f xml:space="preserve"> C33 + (T_One_Time_Quarter*8)^2*C34
  + (T_One_Time_Quarter*8)^2*C36 + (T_One_Time_Quarter*8)^2*C37
  + 2*(8*T_One_Time_Quarter)*I34 + 2*(8*T_One_Time_Quarter*8*T_One_Time_Quarter)*I36
+ 2*(8*T_One_Time_Quarter*((8*T_One_Time_Quarter)^2))*I37
  + 2*(8*T_One_Time_Quarter*8*T_One_Time_Quarter)*J36 + 2*(8*T_One_Time_Quarter*((8*T_One_Time_Quarter)^2))*J37
  + 2*(8*T_One_Time_Quarter*((8*T_One_Time_Quarter)^2))*L37</f>
        <v>0.24068189500155479</v>
      </c>
      <c r="N38" s="182">
        <f xml:space="preserve"> M38 + T_RES</f>
        <v>3.5305500286980074</v>
      </c>
      <c r="O38" s="182">
        <f xml:space="preserve"> M38 / N38</f>
        <v>6.8171217811722445E-2</v>
      </c>
      <c r="P38" s="182">
        <f>(C36+C37+(2*L37))/M38</f>
        <v>0.32475645173720491</v>
      </c>
      <c r="Q38" s="182">
        <f>(C36+C37+(2*L37))/N38</f>
        <v>2.2139042807139124E-2</v>
      </c>
      <c r="R38" s="182"/>
    </row>
    <row r="39" spans="1:18" ht="19">
      <c r="A39" s="25" t="s">
        <v>958</v>
      </c>
      <c r="B39" s="183" t="s">
        <v>946</v>
      </c>
      <c r="C39" s="184">
        <v>0.19673599999999999</v>
      </c>
      <c r="D39" s="216">
        <v>0.44355</v>
      </c>
      <c r="E39" s="217"/>
      <c r="F39" s="184"/>
      <c r="G39" s="184"/>
      <c r="H39" s="184"/>
      <c r="I39" s="184"/>
      <c r="J39" s="184"/>
      <c r="K39" s="184"/>
      <c r="L39" s="184"/>
      <c r="M39" s="184"/>
      <c r="N39" s="184"/>
      <c r="O39" s="184"/>
      <c r="P39" s="184"/>
      <c r="Q39" s="184"/>
      <c r="R39" s="184"/>
    </row>
    <row r="40" spans="1:18" ht="19">
      <c r="A40" s="25"/>
      <c r="B40" s="183" t="s">
        <v>947</v>
      </c>
      <c r="C40" s="184">
        <v>2.8466999999999999E-2</v>
      </c>
      <c r="D40" s="216">
        <v>0.16872000000000001</v>
      </c>
      <c r="E40" s="217">
        <v>-0.5</v>
      </c>
      <c r="F40" s="184"/>
      <c r="G40" s="184"/>
      <c r="H40" s="184"/>
      <c r="I40" s="184">
        <f>E40*SQRT(C39*C40)</f>
        <v>-3.7418189801218339E-2</v>
      </c>
      <c r="J40" s="184"/>
      <c r="K40" s="184"/>
      <c r="L40" s="184"/>
      <c r="M40" s="184"/>
      <c r="N40" s="184"/>
      <c r="O40" s="184"/>
      <c r="P40" s="184"/>
      <c r="Q40" s="184"/>
      <c r="R40" s="184"/>
    </row>
    <row r="41" spans="1:18" ht="19">
      <c r="A41" s="25"/>
      <c r="B41" s="183" t="s">
        <v>1279</v>
      </c>
      <c r="C41" s="184">
        <v>0.13104399999999999</v>
      </c>
      <c r="D41" s="216">
        <v>0.36199999999999999</v>
      </c>
      <c r="E41" s="217">
        <f>-0.17</f>
        <v>-0.17</v>
      </c>
      <c r="F41" s="184">
        <v>-0.22</v>
      </c>
      <c r="G41" s="184"/>
      <c r="H41" s="184"/>
      <c r="I41" s="184">
        <f>E41*SQRT(C39*C41)</f>
        <v>-2.7296025203270898E-2</v>
      </c>
      <c r="J41" s="184">
        <f>F41*SQRT(C40*C41)</f>
        <v>-1.3436993343869752E-2</v>
      </c>
      <c r="K41" s="184"/>
      <c r="L41" s="184"/>
      <c r="M41" s="184"/>
      <c r="N41" s="184"/>
      <c r="O41" s="184"/>
      <c r="P41" s="184"/>
      <c r="Q41" s="184"/>
      <c r="R41" s="184">
        <f xml:space="preserve"> I41 / SQRT(C39 * C41)</f>
        <v>-0.17</v>
      </c>
    </row>
    <row r="42" spans="1:18" ht="19">
      <c r="A42" s="25"/>
      <c r="B42" s="183" t="s">
        <v>1278</v>
      </c>
      <c r="C42" s="184">
        <v>1.0428E-2</v>
      </c>
      <c r="D42" s="216">
        <v>0.10212</v>
      </c>
      <c r="E42" s="217">
        <v>0.39</v>
      </c>
      <c r="F42" s="184">
        <v>-0.19</v>
      </c>
      <c r="G42" s="184">
        <v>-0.88</v>
      </c>
      <c r="H42" s="184"/>
      <c r="I42" s="184">
        <f>E42*SQRT(C39*C42)</f>
        <v>1.7664731345729545E-2</v>
      </c>
      <c r="J42" s="184">
        <f>F42*SQRT(C40*C42)</f>
        <v>-3.2735951068511818E-3</v>
      </c>
      <c r="K42" s="184">
        <f>G42*SQRT(C41*C42)</f>
        <v>-3.2530576058545292E-2</v>
      </c>
      <c r="L42" s="184"/>
      <c r="M42" s="184"/>
      <c r="N42" s="184"/>
      <c r="O42" s="184"/>
      <c r="P42" s="184"/>
      <c r="Q42" s="184"/>
      <c r="R42" s="184">
        <f xml:space="preserve"> I42 / SQRT(C39 * C42)</f>
        <v>0.38999999999999996</v>
      </c>
    </row>
    <row r="43" spans="1:18" ht="17">
      <c r="A43" s="25"/>
      <c r="B43" s="183" t="s">
        <v>1293</v>
      </c>
      <c r="C43" s="184"/>
      <c r="D43" s="216"/>
      <c r="E43" s="217"/>
      <c r="F43" s="184"/>
      <c r="G43" s="184"/>
      <c r="H43" s="184"/>
      <c r="I43" s="184"/>
      <c r="J43" s="184"/>
      <c r="K43" s="184"/>
      <c r="L43" s="184"/>
      <c r="M43" s="184">
        <f xml:space="preserve"> C39 + (T_One_Time_Quarter*8)^2*C40
  + (T_One_Time_Quarter*8)^2*C41 + (T_One_Time_Quarter*8)^2*C42
  + 2*(8*T_One_Time_Quarter)*I40 + 2*(8*T_One_Time_Quarter*8*T_One_Time_Quarter)*I41
+ 2*(8*T_One_Time_Quarter*((8*T_One_Time_Quarter)^2))*I42
  + 2*(8*T_One_Time_Quarter*8*T_One_Time_Quarter)*J41 + 2*(8*T_One_Time_Quarter*((8*T_One_Time_Quarter)^2))*J42
  + 2*(8*T_One_Time_Quarter*((8*T_One_Time_Quarter)^2))*K42</f>
        <v>0.11072405530333052</v>
      </c>
      <c r="N43" s="184">
        <f xml:space="preserve"> M43 + T_RES</f>
        <v>3.4005921889997834</v>
      </c>
      <c r="O43" s="184">
        <f xml:space="preserve"> M43 / N43</f>
        <v>3.2560227498463379E-2</v>
      </c>
      <c r="P43" s="184">
        <f>(C41+C42+(2*K42))/M43</f>
        <v>0.69010160144135368</v>
      </c>
      <c r="Q43" s="184">
        <f>(C41+C42+(2*K42))/N43</f>
        <v>2.2469865139984377E-2</v>
      </c>
      <c r="R43" s="184"/>
    </row>
    <row r="44" spans="1:18" ht="19">
      <c r="A44" s="25"/>
      <c r="B44" s="183" t="s">
        <v>950</v>
      </c>
      <c r="C44" s="184">
        <v>0.11531</v>
      </c>
      <c r="D44" s="216">
        <v>0.33956999999999998</v>
      </c>
      <c r="E44" s="217"/>
      <c r="F44" s="184"/>
      <c r="G44" s="184"/>
      <c r="H44" s="184"/>
      <c r="I44" s="184"/>
      <c r="J44" s="184"/>
      <c r="K44" s="184"/>
      <c r="L44" s="184"/>
      <c r="M44" s="184"/>
      <c r="N44" s="184"/>
      <c r="O44" s="184"/>
      <c r="P44" s="184"/>
      <c r="Q44" s="184"/>
      <c r="R44" s="184"/>
    </row>
    <row r="45" spans="1:18" ht="19">
      <c r="A45" s="25"/>
      <c r="B45" s="183" t="s">
        <v>951</v>
      </c>
      <c r="C45" s="184">
        <v>3.5209999999999998E-3</v>
      </c>
      <c r="D45" s="216">
        <v>5.9339999999999997E-2</v>
      </c>
      <c r="E45" s="217">
        <v>-0.7</v>
      </c>
      <c r="F45" s="184"/>
      <c r="G45" s="184"/>
      <c r="H45" s="184"/>
      <c r="I45" s="184">
        <f>E45*SQRT(C44*C45)</f>
        <v>-1.4104722255329948E-2</v>
      </c>
      <c r="J45" s="184"/>
      <c r="K45" s="184"/>
      <c r="L45" s="184"/>
      <c r="M45" s="184"/>
      <c r="N45" s="184"/>
      <c r="O45" s="184"/>
      <c r="P45" s="184"/>
      <c r="Q45" s="184"/>
      <c r="R45" s="184"/>
    </row>
    <row r="46" spans="1:18" ht="19">
      <c r="A46" s="25"/>
      <c r="B46" s="183" t="s">
        <v>1280</v>
      </c>
      <c r="C46" s="184">
        <v>1.2507000000000001E-2</v>
      </c>
      <c r="D46" s="216">
        <v>0.11183999999999999</v>
      </c>
      <c r="E46" s="217">
        <v>0.91</v>
      </c>
      <c r="F46" s="184">
        <v>-0.94</v>
      </c>
      <c r="G46" s="184"/>
      <c r="H46" s="184"/>
      <c r="I46" s="184">
        <f>E46*SQRT(C44*C46)</f>
        <v>3.4558227023054874E-2</v>
      </c>
      <c r="J46" s="184">
        <f>F46*SQRT(C45*C46)</f>
        <v>-6.2378861074245335E-3</v>
      </c>
      <c r="K46" s="184"/>
      <c r="L46" s="184"/>
      <c r="M46" s="184"/>
      <c r="N46" s="184"/>
      <c r="O46" s="184"/>
      <c r="P46" s="184"/>
      <c r="Q46" s="184"/>
      <c r="R46" s="184">
        <f xml:space="preserve"> I46 / SQRT(C44 * C46)</f>
        <v>0.91</v>
      </c>
    </row>
    <row r="47" spans="1:18" ht="19">
      <c r="A47" s="25"/>
      <c r="B47" s="183" t="s">
        <v>1281</v>
      </c>
      <c r="C47" s="184">
        <v>2.0170000000000001E-3</v>
      </c>
      <c r="D47" s="216">
        <v>4.4909999999999999E-2</v>
      </c>
      <c r="E47" s="217">
        <v>-0.89</v>
      </c>
      <c r="F47" s="184">
        <v>0.88</v>
      </c>
      <c r="G47" s="184">
        <v>-0.96</v>
      </c>
      <c r="H47" s="184"/>
      <c r="I47" s="184">
        <f>E47*SQRT(C44*C47)</f>
        <v>-1.3573018524521361E-2</v>
      </c>
      <c r="J47" s="184">
        <f>F47*SQRT(C45*C47)</f>
        <v>2.3451392412392066E-3</v>
      </c>
      <c r="K47" s="184">
        <f>G47*SQRT(C46*C47)</f>
        <v>-4.8217063442727408E-3</v>
      </c>
      <c r="L47" s="184"/>
      <c r="M47" s="184"/>
      <c r="N47" s="184"/>
      <c r="O47" s="184"/>
      <c r="P47" s="184"/>
      <c r="Q47" s="184"/>
      <c r="R47" s="184">
        <f xml:space="preserve"> I47 / SQRT(C44 * C47)</f>
        <v>-0.89</v>
      </c>
    </row>
    <row r="48" spans="1:18" ht="17">
      <c r="A48" s="25"/>
      <c r="B48" s="183" t="s">
        <v>1294</v>
      </c>
      <c r="C48" s="184"/>
      <c r="D48" s="216"/>
      <c r="E48" s="217"/>
      <c r="F48" s="184"/>
      <c r="G48" s="184"/>
      <c r="H48" s="184"/>
      <c r="I48" s="184"/>
      <c r="J48" s="184"/>
      <c r="K48" s="184"/>
      <c r="L48" s="184"/>
      <c r="M48" s="184">
        <f xml:space="preserve"> C44 + (T_One_Time_Quarter*8)^2*C45
  + (T_One_Time_Quarter*8)^2*C46 + (T_One_Time_Quarter*8)^2*C47
  + 2*(8*T_One_Time_Quarter)*I45 + 2*(8*T_One_Time_Quarter*8*T_One_Time_Quarter)*I46
+ 2*(8*T_One_Time_Quarter*((8*T_One_Time_Quarter)^2))*I47
  + 2*(8*T_One_Time_Quarter*8*T_One_Time_Quarter)*J46 + 2*(8*T_One_Time_Quarter*((8*T_One_Time_Quarter)^2))*J47
  + 2*(8*T_One_Time_Quarter*((8*T_One_Time_Quarter)^2))*K47</f>
        <v>0.10084046826284465</v>
      </c>
      <c r="N48" s="184">
        <f xml:space="preserve"> M48 + T_RES</f>
        <v>3.3907086019592976</v>
      </c>
      <c r="O48" s="184">
        <f xml:space="preserve"> M48 / N48</f>
        <v>2.974023429927735E-2</v>
      </c>
      <c r="P48" s="184">
        <f>(C46+C47+(2*K47))/M48</f>
        <v>4.8399094089220968E-2</v>
      </c>
      <c r="Q48" s="184">
        <f>(C46+C47+(2*K47))/N48</f>
        <v>1.4394003980862009E-3</v>
      </c>
      <c r="R48" s="184"/>
    </row>
    <row r="49" spans="1:18" ht="17">
      <c r="A49" s="60" t="s">
        <v>18</v>
      </c>
      <c r="B49" s="59"/>
      <c r="C49" s="172"/>
      <c r="D49" s="204"/>
      <c r="E49" s="205"/>
      <c r="F49" s="172"/>
      <c r="G49" s="172"/>
      <c r="H49" s="172"/>
      <c r="I49" s="172"/>
      <c r="J49" s="172"/>
      <c r="K49" s="172"/>
      <c r="L49" s="172"/>
      <c r="M49" s="172"/>
      <c r="N49" s="172"/>
      <c r="O49" s="172"/>
      <c r="P49" s="172"/>
      <c r="Q49" s="172"/>
      <c r="R49" s="172"/>
    </row>
    <row r="50" spans="1:18" ht="19">
      <c r="A50" s="29" t="s">
        <v>935</v>
      </c>
      <c r="B50" s="185" t="s">
        <v>946</v>
      </c>
      <c r="C50" s="186">
        <v>0.3382</v>
      </c>
      <c r="D50" s="218">
        <v>0.58150000000000002</v>
      </c>
      <c r="E50" s="219"/>
      <c r="F50" s="186"/>
      <c r="G50" s="186"/>
      <c r="H50" s="186"/>
      <c r="I50" s="186"/>
      <c r="J50" s="186"/>
      <c r="K50" s="186"/>
      <c r="L50" s="186"/>
      <c r="M50" s="186"/>
      <c r="N50" s="186"/>
      <c r="O50" s="186"/>
      <c r="P50" s="186"/>
      <c r="Q50" s="186"/>
      <c r="R50" s="186"/>
    </row>
    <row r="51" spans="1:18" ht="19">
      <c r="A51" s="29"/>
      <c r="B51" s="185" t="s">
        <v>947</v>
      </c>
      <c r="C51" s="186">
        <v>0.12470000000000001</v>
      </c>
      <c r="D51" s="218">
        <v>0.35310000000000002</v>
      </c>
      <c r="E51" s="219">
        <v>-0.54</v>
      </c>
      <c r="F51" s="186"/>
      <c r="G51" s="186"/>
      <c r="H51" s="186"/>
      <c r="I51" s="186"/>
      <c r="J51" s="186"/>
      <c r="K51" s="186"/>
      <c r="L51" s="186"/>
      <c r="M51" s="186"/>
      <c r="N51" s="186"/>
      <c r="O51" s="186"/>
      <c r="P51" s="186"/>
      <c r="Q51" s="186"/>
      <c r="R51" s="186"/>
    </row>
    <row r="52" spans="1:18" ht="19">
      <c r="A52" s="66" t="s">
        <v>936</v>
      </c>
      <c r="B52" s="187" t="s">
        <v>946</v>
      </c>
      <c r="C52" s="188">
        <v>0.33879999999999999</v>
      </c>
      <c r="D52" s="220">
        <v>0.58199999999999996</v>
      </c>
      <c r="E52" s="221"/>
      <c r="F52" s="188"/>
      <c r="G52" s="188"/>
      <c r="H52" s="188"/>
      <c r="I52" s="188"/>
      <c r="J52" s="188"/>
      <c r="K52" s="188"/>
      <c r="L52" s="188"/>
      <c r="M52" s="188"/>
      <c r="N52" s="188"/>
      <c r="O52" s="188"/>
      <c r="P52" s="188"/>
      <c r="Q52" s="188"/>
      <c r="R52" s="188"/>
    </row>
    <row r="53" spans="1:18" ht="19">
      <c r="A53" s="66"/>
      <c r="B53" s="187" t="s">
        <v>947</v>
      </c>
      <c r="C53" s="188">
        <v>0.12379999999999999</v>
      </c>
      <c r="D53" s="220">
        <v>0.35189999999999999</v>
      </c>
      <c r="E53" s="221">
        <v>-0.54</v>
      </c>
      <c r="F53" s="188"/>
      <c r="G53" s="188"/>
      <c r="H53" s="188"/>
      <c r="I53" s="188"/>
      <c r="J53" s="188"/>
      <c r="K53" s="188"/>
      <c r="L53" s="188"/>
      <c r="M53" s="188"/>
      <c r="N53" s="188"/>
      <c r="O53" s="188"/>
      <c r="P53" s="188"/>
      <c r="Q53" s="188"/>
      <c r="R53" s="188"/>
    </row>
    <row r="54" spans="1:18" ht="19">
      <c r="A54" s="67" t="s">
        <v>937</v>
      </c>
      <c r="B54" s="189" t="s">
        <v>946</v>
      </c>
      <c r="C54" s="190">
        <v>0.41239999999999999</v>
      </c>
      <c r="D54" s="222">
        <v>0.64219999999999999</v>
      </c>
      <c r="E54" s="223"/>
      <c r="F54" s="190"/>
      <c r="G54" s="190"/>
      <c r="H54" s="190"/>
      <c r="I54" s="190"/>
      <c r="J54" s="190"/>
      <c r="K54" s="190"/>
      <c r="L54" s="190"/>
      <c r="M54" s="190"/>
      <c r="N54" s="190"/>
      <c r="O54" s="190"/>
      <c r="P54" s="190"/>
      <c r="Q54" s="190"/>
      <c r="R54" s="190"/>
    </row>
    <row r="55" spans="1:18" ht="19">
      <c r="A55" s="67"/>
      <c r="B55" s="189" t="s">
        <v>947</v>
      </c>
      <c r="C55" s="190">
        <v>0.1145</v>
      </c>
      <c r="D55" s="222">
        <v>0.33839999999999998</v>
      </c>
      <c r="E55" s="223">
        <v>-0.46</v>
      </c>
      <c r="F55" s="190"/>
      <c r="G55" s="190"/>
      <c r="H55" s="190"/>
      <c r="I55" s="226">
        <f>E55*SQRT(C54*C55)</f>
        <v>-9.9958539805261259E-2</v>
      </c>
      <c r="J55" s="226"/>
      <c r="K55" s="226"/>
      <c r="L55" s="226"/>
      <c r="M55" s="190"/>
      <c r="N55" s="226"/>
      <c r="O55" s="26"/>
      <c r="P55" s="190"/>
      <c r="Q55" s="226"/>
      <c r="R55" s="26"/>
    </row>
    <row r="56" spans="1:18" ht="19">
      <c r="A56" s="67"/>
      <c r="B56" s="189" t="s">
        <v>948</v>
      </c>
      <c r="C56" s="190">
        <v>0.21940000000000001</v>
      </c>
      <c r="D56" s="222">
        <v>0.46839999999999998</v>
      </c>
      <c r="E56" s="223">
        <v>-0.37</v>
      </c>
      <c r="F56" s="190">
        <v>-0.01</v>
      </c>
      <c r="G56" s="190"/>
      <c r="H56" s="190"/>
      <c r="I56" s="226">
        <f>E56*SQRT(C54*C56)</f>
        <v>-0.11129595079786148</v>
      </c>
      <c r="J56" s="226">
        <f>F56*SQRT(C55*C56)</f>
        <v>-1.5849700312624213E-3</v>
      </c>
      <c r="K56" s="226"/>
      <c r="L56" s="226"/>
      <c r="M56" s="190"/>
      <c r="N56" s="226"/>
      <c r="O56" s="26"/>
      <c r="P56" s="190"/>
      <c r="Q56" s="226"/>
      <c r="R56" s="26"/>
    </row>
    <row r="57" spans="1:18" ht="19">
      <c r="A57" s="67"/>
      <c r="B57" s="189" t="s">
        <v>954</v>
      </c>
      <c r="C57" s="190">
        <v>0.2349</v>
      </c>
      <c r="D57" s="222">
        <v>0.48470000000000002</v>
      </c>
      <c r="E57" s="223">
        <v>-0.39</v>
      </c>
      <c r="F57" s="190">
        <v>-0.01</v>
      </c>
      <c r="G57" s="190">
        <v>0.47</v>
      </c>
      <c r="H57" s="190"/>
      <c r="I57" s="226">
        <f>E57*SQRT(C54*C57)</f>
        <v>-0.12138511768746611</v>
      </c>
      <c r="J57" s="226">
        <f>F57*SQRT(C55*C57)</f>
        <v>-1.6400015243895356E-3</v>
      </c>
      <c r="K57" s="226"/>
      <c r="L57" s="226"/>
      <c r="M57" s="190"/>
      <c r="N57" s="226"/>
      <c r="O57" s="26"/>
      <c r="P57" s="190"/>
      <c r="Q57" s="226"/>
      <c r="R57" s="26"/>
    </row>
    <row r="58" spans="1:18" ht="19">
      <c r="A58" s="67"/>
      <c r="B58" s="189" t="s">
        <v>1282</v>
      </c>
      <c r="C58" s="190">
        <v>0.36099999999999999</v>
      </c>
      <c r="D58" s="222">
        <v>0.6008</v>
      </c>
      <c r="E58" s="223">
        <v>0.26</v>
      </c>
      <c r="F58" s="190">
        <v>0.05</v>
      </c>
      <c r="G58" s="190">
        <v>-0.69</v>
      </c>
      <c r="H58" s="190"/>
      <c r="I58" s="226">
        <f>E58*SQRT(C54*C58)</f>
        <v>0.10031971212079907</v>
      </c>
      <c r="J58" s="226">
        <f>F58*SQRT(C55*C58)</f>
        <v>1.0165443915540532E-2</v>
      </c>
      <c r="K58" s="226">
        <f>G58*SQRT(C57*C58)</f>
        <v>-0.20092972973156559</v>
      </c>
      <c r="L58" s="226"/>
      <c r="M58" s="190"/>
      <c r="N58" s="226"/>
      <c r="O58" s="26"/>
      <c r="P58" s="190"/>
      <c r="Q58" s="226"/>
      <c r="R58" s="26">
        <f>I58/SQRT(C54*C58)</f>
        <v>0.26</v>
      </c>
    </row>
    <row r="59" spans="1:18" ht="19">
      <c r="A59" s="67"/>
      <c r="B59" s="189" t="s">
        <v>979</v>
      </c>
      <c r="C59" s="190"/>
      <c r="D59" s="190"/>
      <c r="E59" s="190"/>
      <c r="F59" s="190"/>
      <c r="G59" s="190"/>
      <c r="H59" s="190"/>
      <c r="I59" s="226"/>
      <c r="J59" s="226"/>
      <c r="K59" s="226"/>
      <c r="L59" s="226"/>
      <c r="M59" s="226">
        <f xml:space="preserve"> C54
+ (T_One_Time_Quarter*8)^2*C55
+ (T_LM_YES)^2*C56
+ (T_GENDER_MALE)^2*C57
+ ((T_LM_YES*T_GENDER_MALE))^2*C58
+ 2*(8*T_One_Time_Quarter)*I55
+ 2*T_LM_YES*I56
+ T_GENDER_MALE*I57
+ (T_LM_YES*T_GENDER_MALE)*I58
+ 8*T_One_Time_Quarter*T_LM_YES*J56
+ 8*T_One_Time_Quarter*T_GENDER_MALE*J57
+ 8*T_One_Time_Quarter*(T_LM_YES*T_GENDER_MALE)*J58
+ T_LM_YES*T_GENDER_MALE*K57
+ T_LM_YES*(T_LM_YES*T_GENDER_MALE)*K58</f>
        <v>0.46420399912070726</v>
      </c>
      <c r="N59" s="226">
        <f xml:space="preserve"> M59 + T_RES</f>
        <v>3.7540721328171602</v>
      </c>
      <c r="O59" s="26">
        <f xml:space="preserve"> M59 / N59</f>
        <v>0.12365345755153502</v>
      </c>
      <c r="P59" s="226">
        <f>C58/M59</f>
        <v>0.77767533387003185</v>
      </c>
      <c r="Q59" s="226">
        <f>C58/N59</f>
        <v>9.6162243885573803E-2</v>
      </c>
      <c r="R59" s="26"/>
    </row>
    <row r="60" spans="1:18" ht="19">
      <c r="A60" s="67"/>
      <c r="B60" s="189" t="s">
        <v>980</v>
      </c>
      <c r="C60" s="26"/>
      <c r="D60" s="26"/>
      <c r="E60" s="26"/>
      <c r="F60" s="26"/>
      <c r="G60" s="26"/>
      <c r="H60" s="26"/>
      <c r="I60" s="26"/>
      <c r="J60" s="26"/>
      <c r="K60" s="26"/>
      <c r="L60" s="26"/>
      <c r="M60" s="26">
        <f xml:space="preserve"> C54
+ (T_One_Time_Quarter*8)^2*C55
+ (T_LM_YES)^2*C56
+ (T_GENDER_FEMALE)^2*C57
+ (T_LM_YES*T_GENDER_FEMALE)^2*C58
+ 2*(8*T_One_Time_Quarter)*I55
+ 2*T_LM_YES*I56
+ 2*T_GENDER_FEMALE*I57
+ 2*(T_LM_YES*T_GENDER_FEMALE)*I58
+ 2*(8*T_One_Time_Quarter*T_LM_YES)*J56
+ 2*(8*T_One_Time_Quarter*T_GENDER_FEMALE)*J57
+ 2*(8*T_One_Time_Quarter*T_LM_YES*T_GENDER_FEMALE)*J58
+ 2*(T_LM_YES*T_GENDER_FEMALE)*K58</f>
        <v>0.64704555802632113</v>
      </c>
      <c r="N60" s="26">
        <f xml:space="preserve"> M60 + T_RES</f>
        <v>3.9369136917227738</v>
      </c>
      <c r="O60" s="26">
        <f xml:space="preserve"> M60 / N60</f>
        <v>0.1643535034528982</v>
      </c>
      <c r="P60" s="226">
        <f>C58/M60</f>
        <v>0.55792052896732025</v>
      </c>
      <c r="Q60" s="226">
        <f>C58/N60</f>
        <v>9.1696193584073257E-2</v>
      </c>
      <c r="R60" s="26"/>
    </row>
    <row r="62" spans="1:18" ht="18">
      <c r="B62" s="245"/>
    </row>
  </sheetData>
  <mergeCells count="2">
    <mergeCell ref="E1:H1"/>
    <mergeCell ref="I1:L1"/>
  </mergeCell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695BB-DE24-124B-91C8-DF8B121953C6}">
  <dimension ref="A1:H29"/>
  <sheetViews>
    <sheetView zoomScale="140" zoomScaleNormal="140" workbookViewId="0">
      <selection activeCell="B27" sqref="B27"/>
    </sheetView>
  </sheetViews>
  <sheetFormatPr baseColWidth="10" defaultColWidth="11" defaultRowHeight="16"/>
  <cols>
    <col min="1" max="1" width="54.33203125" customWidth="1"/>
  </cols>
  <sheetData>
    <row r="1" spans="1:8">
      <c r="A1" t="s">
        <v>12</v>
      </c>
      <c r="B1" s="6" t="s">
        <v>19</v>
      </c>
      <c r="C1" s="6" t="s">
        <v>20</v>
      </c>
      <c r="D1" s="89" t="s">
        <v>22</v>
      </c>
      <c r="E1" s="6" t="s">
        <v>23</v>
      </c>
      <c r="F1" s="6" t="s">
        <v>24</v>
      </c>
      <c r="G1" s="6" t="s">
        <v>25</v>
      </c>
      <c r="H1" s="6" t="s">
        <v>26</v>
      </c>
    </row>
    <row r="2" spans="1:8">
      <c r="A2" s="14" t="s">
        <v>597</v>
      </c>
      <c r="B2" s="143" t="s">
        <v>598</v>
      </c>
      <c r="C2">
        <v>2443</v>
      </c>
      <c r="D2" s="144">
        <v>243469.7</v>
      </c>
      <c r="E2" s="144">
        <v>243790.4</v>
      </c>
      <c r="F2" s="144">
        <v>-121699.9</v>
      </c>
      <c r="G2" s="144">
        <v>243399.7</v>
      </c>
      <c r="H2">
        <v>70389</v>
      </c>
    </row>
    <row r="3" spans="1:8">
      <c r="A3" s="8" t="s">
        <v>599</v>
      </c>
      <c r="B3" s="143" t="s">
        <v>598</v>
      </c>
      <c r="C3">
        <v>2443</v>
      </c>
      <c r="D3" s="144">
        <v>244123.5</v>
      </c>
      <c r="E3" s="144">
        <v>244361.7</v>
      </c>
      <c r="F3" s="144">
        <v>-122035.7</v>
      </c>
      <c r="G3" s="144">
        <v>244071.5</v>
      </c>
      <c r="H3">
        <v>70398</v>
      </c>
    </row>
    <row r="4" spans="1:8">
      <c r="A4" s="8" t="s">
        <v>600</v>
      </c>
      <c r="B4" s="143" t="s">
        <v>598</v>
      </c>
      <c r="C4">
        <v>2443</v>
      </c>
      <c r="D4" s="144">
        <v>244000.8</v>
      </c>
      <c r="E4" s="144">
        <v>244220.7</v>
      </c>
      <c r="F4" s="144">
        <v>-121976.4</v>
      </c>
      <c r="G4" s="144">
        <v>243952.8</v>
      </c>
      <c r="H4">
        <v>70400</v>
      </c>
    </row>
    <row r="5" spans="1:8">
      <c r="A5" s="8" t="s">
        <v>601</v>
      </c>
      <c r="B5" s="143" t="s">
        <v>598</v>
      </c>
      <c r="C5">
        <v>2443</v>
      </c>
      <c r="D5" s="144">
        <v>244118.6</v>
      </c>
      <c r="E5" s="144">
        <v>244338.5</v>
      </c>
      <c r="F5" s="144">
        <v>-122035.3</v>
      </c>
      <c r="G5" s="144">
        <v>244070.6</v>
      </c>
      <c r="H5">
        <v>70400</v>
      </c>
    </row>
    <row r="6" spans="1:8">
      <c r="A6" s="8" t="s">
        <v>602</v>
      </c>
      <c r="B6" s="143" t="s">
        <v>598</v>
      </c>
      <c r="C6">
        <v>2443</v>
      </c>
      <c r="D6" s="144">
        <v>244140.1</v>
      </c>
      <c r="E6" s="144">
        <v>244360</v>
      </c>
      <c r="F6" s="144">
        <v>-122046.1</v>
      </c>
      <c r="G6" s="144">
        <v>244092.1</v>
      </c>
      <c r="H6">
        <v>70400</v>
      </c>
    </row>
    <row r="7" spans="1:8">
      <c r="A7" s="8" t="s">
        <v>603</v>
      </c>
      <c r="B7" s="143" t="s">
        <v>598</v>
      </c>
      <c r="C7">
        <v>2443</v>
      </c>
      <c r="D7" s="144">
        <v>244105.1</v>
      </c>
      <c r="E7" s="144">
        <v>244325</v>
      </c>
      <c r="F7" s="144">
        <v>-122028.6</v>
      </c>
      <c r="G7" s="144">
        <v>244057.1</v>
      </c>
      <c r="H7">
        <v>70400</v>
      </c>
    </row>
    <row r="8" spans="1:8">
      <c r="A8" s="8" t="s">
        <v>604</v>
      </c>
      <c r="B8" s="143" t="s">
        <v>598</v>
      </c>
      <c r="C8">
        <v>2443</v>
      </c>
      <c r="D8" s="144">
        <v>244028.1</v>
      </c>
      <c r="E8" s="144">
        <v>244247.9</v>
      </c>
      <c r="F8" s="144">
        <v>-121990</v>
      </c>
      <c r="G8" s="144">
        <v>243980.1</v>
      </c>
      <c r="H8">
        <v>70400</v>
      </c>
    </row>
    <row r="9" spans="1:8">
      <c r="A9" s="8" t="s">
        <v>605</v>
      </c>
      <c r="B9" s="143" t="s">
        <v>598</v>
      </c>
      <c r="C9">
        <v>2443</v>
      </c>
      <c r="D9" s="144">
        <v>243650</v>
      </c>
      <c r="E9" s="144">
        <v>243869.9</v>
      </c>
      <c r="F9" s="144">
        <v>-121801</v>
      </c>
      <c r="G9" s="144">
        <v>243602</v>
      </c>
      <c r="H9">
        <v>70400</v>
      </c>
    </row>
    <row r="10" spans="1:8">
      <c r="A10" s="8" t="s">
        <v>606</v>
      </c>
      <c r="B10" s="143" t="s">
        <v>598</v>
      </c>
      <c r="C10">
        <v>2443</v>
      </c>
      <c r="D10" s="144">
        <v>244139</v>
      </c>
      <c r="E10" s="144">
        <v>244358.9</v>
      </c>
      <c r="F10" s="144">
        <v>-122045.5</v>
      </c>
      <c r="G10" s="144">
        <v>244091</v>
      </c>
      <c r="H10">
        <v>70400</v>
      </c>
    </row>
    <row r="11" spans="1:8">
      <c r="A11" s="8" t="s">
        <v>607</v>
      </c>
      <c r="B11" s="143" t="s">
        <v>598</v>
      </c>
      <c r="C11">
        <v>2443</v>
      </c>
      <c r="D11" s="144">
        <v>244147.1</v>
      </c>
      <c r="E11" s="144">
        <v>244367</v>
      </c>
      <c r="F11" s="144">
        <v>-122049.5</v>
      </c>
      <c r="G11" s="144">
        <v>244099.1</v>
      </c>
      <c r="H11">
        <v>70400</v>
      </c>
    </row>
    <row r="12" spans="1:8">
      <c r="A12" s="8" t="s">
        <v>608</v>
      </c>
      <c r="B12" s="143" t="s">
        <v>598</v>
      </c>
      <c r="C12">
        <v>2443</v>
      </c>
      <c r="D12" s="144">
        <v>244145.3</v>
      </c>
      <c r="E12" s="144">
        <v>244365.2</v>
      </c>
      <c r="F12" s="144">
        <v>-122048.7</v>
      </c>
      <c r="G12" s="144">
        <v>244097.3</v>
      </c>
      <c r="H12">
        <v>70400</v>
      </c>
    </row>
    <row r="13" spans="1:8">
      <c r="A13" s="8" t="s">
        <v>609</v>
      </c>
      <c r="B13" s="143" t="s">
        <v>598</v>
      </c>
      <c r="C13">
        <v>2443</v>
      </c>
      <c r="D13" s="144">
        <v>244146.3</v>
      </c>
      <c r="E13" s="144">
        <v>244366.2</v>
      </c>
      <c r="F13" s="144">
        <v>-122049.1</v>
      </c>
      <c r="G13" s="144">
        <v>244098.3</v>
      </c>
      <c r="H13">
        <v>70400</v>
      </c>
    </row>
    <row r="14" spans="1:8">
      <c r="A14" s="8" t="s">
        <v>610</v>
      </c>
      <c r="B14" s="143" t="s">
        <v>598</v>
      </c>
      <c r="C14">
        <v>2443</v>
      </c>
      <c r="D14" s="144">
        <v>244146.7</v>
      </c>
      <c r="E14" s="144">
        <v>244366.6</v>
      </c>
      <c r="F14" s="144">
        <v>-122049.4</v>
      </c>
      <c r="G14" s="144">
        <v>244098.7</v>
      </c>
      <c r="H14">
        <v>70400</v>
      </c>
    </row>
    <row r="15" spans="1:8">
      <c r="A15" s="8" t="s">
        <v>611</v>
      </c>
      <c r="B15" s="143" t="s">
        <v>598</v>
      </c>
      <c r="C15">
        <v>2443</v>
      </c>
      <c r="D15" s="144">
        <v>243456.7</v>
      </c>
      <c r="E15" s="144">
        <v>243896.5</v>
      </c>
      <c r="F15" s="144">
        <v>-121680.4</v>
      </c>
      <c r="G15" s="144">
        <v>243360.7</v>
      </c>
      <c r="H15">
        <v>70376</v>
      </c>
    </row>
    <row r="17" spans="4:6">
      <c r="D17" s="144"/>
    </row>
    <row r="18" spans="4:6">
      <c r="E18" s="144"/>
      <c r="F18" s="144"/>
    </row>
    <row r="19" spans="4:6">
      <c r="E19" s="144"/>
    </row>
    <row r="20" spans="4:6">
      <c r="E20" s="144"/>
    </row>
    <row r="21" spans="4:6">
      <c r="D21" s="144"/>
      <c r="E21" s="144"/>
    </row>
    <row r="22" spans="4:6">
      <c r="E22" s="144"/>
    </row>
    <row r="23" spans="4:6">
      <c r="E23" s="144"/>
    </row>
    <row r="24" spans="4:6">
      <c r="E24" s="144"/>
    </row>
    <row r="25" spans="4:6">
      <c r="E25" s="144"/>
    </row>
    <row r="26" spans="4:6">
      <c r="E26" s="144"/>
    </row>
    <row r="27" spans="4:6">
      <c r="E27" s="144"/>
    </row>
    <row r="28" spans="4:6">
      <c r="E28" s="144"/>
    </row>
    <row r="29" spans="4:6">
      <c r="E29" s="144"/>
    </row>
  </sheetData>
  <phoneticPr fontId="15" type="noConversion"/>
  <pageMargins left="0.7" right="0.7" top="0.75" bottom="0.75" header="0.3" footer="0.3"/>
  <pageSetup paperSize="9" orientation="portrait" horizontalDpi="0" verticalDpi="0"/>
</worksheet>
</file>

<file path=docMetadata/LabelInfo.xml><?xml version="1.0" encoding="utf-8"?>
<clbl:labelList xmlns:clbl="http://schemas.microsoft.com/office/2020/mipLabelMetadata">
  <clbl:label id="{463b6811-b0a4-4b2a-b932-72c4c970c5d2}" enabled="0" method="" siteId="{463b6811-b0a4-4b2a-b932-72c4c970c5d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Contents</vt:lpstr>
      <vt:lpstr>S1 ICC Baseline</vt:lpstr>
      <vt:lpstr>S2 Model fit stats</vt:lpstr>
      <vt:lpstr>S3 Main Results LM Effects</vt:lpstr>
      <vt:lpstr>S4 Main Results TWLM</vt:lpstr>
      <vt:lpstr>S5 Main Results Gender</vt:lpstr>
      <vt:lpstr>S6 Odds Ratios Fixed</vt:lpstr>
      <vt:lpstr>S7 Variance Decomposition</vt:lpstr>
      <vt:lpstr>S8 School Structure Model Fit</vt:lpstr>
      <vt:lpstr>S9 School Structure Interaction</vt:lpstr>
      <vt:lpstr>S10 School Structure Base Vars</vt:lpstr>
      <vt:lpstr>S11 Model Fitting Approach Exp.</vt:lpstr>
      <vt:lpstr>S12 Results 2015Q1-2023Q4</vt:lpstr>
      <vt:lpstr>S13 Diagnoses</vt:lpstr>
      <vt:lpstr>T_COVID_NO</vt:lpstr>
      <vt:lpstr>T_COVID_YES</vt:lpstr>
      <vt:lpstr>T_GENDER_FEMALE</vt:lpstr>
      <vt:lpstr>T_GENDER_MALE</vt:lpstr>
      <vt:lpstr>T_LM_NO</vt:lpstr>
      <vt:lpstr>T_LM_YES</vt:lpstr>
      <vt:lpstr>T_One_Time_Quarter</vt:lpstr>
      <vt:lpstr>T_RES</vt:lpstr>
      <vt:lpstr>T_TIME</vt:lpstr>
      <vt:lpstr>T_TIME_2020Q2</vt:lpstr>
      <vt:lpstr>T_TWLM2_1YEAR</vt:lpstr>
      <vt:lpstr>T_TWLM2_2YEARS</vt:lpstr>
      <vt:lpstr>T_TWLM2_REF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Siri Hausland Folstad</dc:creator>
  <cp:keywords/>
  <dc:description/>
  <cp:lastModifiedBy>Siri Hausland Folstad</cp:lastModifiedBy>
  <cp:revision/>
  <cp:lastPrinted>2025-10-04T14:03:39Z</cp:lastPrinted>
  <dcterms:created xsi:type="dcterms:W3CDTF">2025-04-25T11:30:03Z</dcterms:created>
  <dcterms:modified xsi:type="dcterms:W3CDTF">2025-10-04T14:05:44Z</dcterms:modified>
  <cp:category/>
  <cp:contentStatus/>
</cp:coreProperties>
</file>