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yur\Desktop\"/>
    </mc:Choice>
  </mc:AlternateContent>
  <xr:revisionPtr revIDLastSave="0" documentId="8_{347E81F2-1B2B-44D0-98B5-CF4F77E9B499}" xr6:coauthVersionLast="47" xr6:coauthVersionMax="47" xr10:uidLastSave="{00000000-0000-0000-0000-000000000000}"/>
  <bookViews>
    <workbookView xWindow="-110" yWindow="-110" windowWidth="19420" windowHeight="10300" xr2:uid="{76ECBFA7-D46D-40AF-8A6E-8FB4B2C41CC9}"/>
  </bookViews>
  <sheets>
    <sheet name="Supplementary Table  1" sheetId="7" r:id="rId1"/>
    <sheet name="Supplementary Table 2" sheetId="8" r:id="rId2"/>
    <sheet name="Supplementary Table 3" sheetId="1" r:id="rId3"/>
    <sheet name="Supplementary Table 4" sheetId="2" r:id="rId4"/>
    <sheet name="Supplementary Table 5" sheetId="5" r:id="rId5"/>
  </sheets>
  <definedNames>
    <definedName name="_xlnm._FilterDatabase" localSheetId="4" hidden="1">'Supplementary Table 5'!$A$2:$AM$20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" i="5" l="1"/>
  <c r="AR4" i="5" s="1"/>
  <c r="AS4" i="5" s="1"/>
  <c r="AQ5" i="5"/>
  <c r="AR5" i="5" s="1"/>
  <c r="AS5" i="5" s="1"/>
  <c r="AQ6" i="5"/>
  <c r="AR6" i="5" s="1"/>
  <c r="AS6" i="5" s="1"/>
  <c r="AQ7" i="5"/>
  <c r="AR7" i="5" s="1"/>
  <c r="AS7" i="5" s="1"/>
  <c r="AQ8" i="5"/>
  <c r="AR8" i="5" s="1"/>
  <c r="AS8" i="5" s="1"/>
  <c r="AQ9" i="5"/>
  <c r="AR9" i="5" s="1"/>
  <c r="AS9" i="5" s="1"/>
  <c r="AQ10" i="5"/>
  <c r="AR10" i="5" s="1"/>
  <c r="AS10" i="5" s="1"/>
  <c r="AQ11" i="5"/>
  <c r="AR11" i="5" s="1"/>
  <c r="AS11" i="5" s="1"/>
  <c r="AQ12" i="5"/>
  <c r="AR12" i="5" s="1"/>
  <c r="AS12" i="5" s="1"/>
  <c r="AQ13" i="5"/>
  <c r="AR13" i="5" s="1"/>
  <c r="AS13" i="5" s="1"/>
  <c r="AQ14" i="5"/>
  <c r="AR14" i="5" s="1"/>
  <c r="AS14" i="5" s="1"/>
  <c r="AQ15" i="5"/>
  <c r="AR15" i="5" s="1"/>
  <c r="AS15" i="5" s="1"/>
  <c r="AQ16" i="5"/>
  <c r="AR16" i="5" s="1"/>
  <c r="AS16" i="5" s="1"/>
  <c r="AQ17" i="5"/>
  <c r="AR17" i="5" s="1"/>
  <c r="AS17" i="5" s="1"/>
  <c r="AQ18" i="5"/>
  <c r="AR18" i="5" s="1"/>
  <c r="AS18" i="5" s="1"/>
  <c r="AQ19" i="5"/>
  <c r="AR19" i="5" s="1"/>
  <c r="AS19" i="5" s="1"/>
  <c r="AQ20" i="5"/>
  <c r="AR20" i="5" s="1"/>
  <c r="AS20" i="5" s="1"/>
  <c r="AQ3" i="5"/>
  <c r="AR3" i="5" s="1"/>
  <c r="AS3" i="5" s="1"/>
  <c r="AN4" i="5"/>
  <c r="AO4" i="5" s="1"/>
  <c r="AP4" i="5" s="1"/>
  <c r="AN5" i="5"/>
  <c r="AO5" i="5" s="1"/>
  <c r="AP5" i="5" s="1"/>
  <c r="AN6" i="5"/>
  <c r="AO6" i="5" s="1"/>
  <c r="AP6" i="5" s="1"/>
  <c r="AN7" i="5"/>
  <c r="AO7" i="5" s="1"/>
  <c r="AP7" i="5" s="1"/>
  <c r="AN8" i="5"/>
  <c r="AO8" i="5" s="1"/>
  <c r="AP8" i="5" s="1"/>
  <c r="AN9" i="5"/>
  <c r="AO9" i="5" s="1"/>
  <c r="AP9" i="5" s="1"/>
  <c r="AN10" i="5"/>
  <c r="AO10" i="5" s="1"/>
  <c r="AP10" i="5" s="1"/>
  <c r="AN11" i="5"/>
  <c r="AO11" i="5" s="1"/>
  <c r="AP11" i="5" s="1"/>
  <c r="AN12" i="5"/>
  <c r="AO12" i="5" s="1"/>
  <c r="AP12" i="5" s="1"/>
  <c r="AN13" i="5"/>
  <c r="AO13" i="5" s="1"/>
  <c r="AP13" i="5" s="1"/>
  <c r="AN14" i="5"/>
  <c r="AO14" i="5" s="1"/>
  <c r="AP14" i="5" s="1"/>
  <c r="AN15" i="5"/>
  <c r="AO15" i="5" s="1"/>
  <c r="AP15" i="5" s="1"/>
  <c r="AN16" i="5"/>
  <c r="AO16" i="5" s="1"/>
  <c r="AP16" i="5" s="1"/>
  <c r="AN17" i="5"/>
  <c r="AO17" i="5" s="1"/>
  <c r="AP17" i="5" s="1"/>
  <c r="AN18" i="5"/>
  <c r="AO18" i="5" s="1"/>
  <c r="AP18" i="5" s="1"/>
  <c r="AN19" i="5"/>
  <c r="AO19" i="5" s="1"/>
  <c r="AP19" i="5" s="1"/>
  <c r="AN20" i="5"/>
  <c r="AO20" i="5" s="1"/>
  <c r="AP20" i="5" s="1"/>
  <c r="AN3" i="5"/>
  <c r="AO3" i="5" s="1"/>
  <c r="AP3" i="5" s="1"/>
  <c r="AH4" i="5"/>
  <c r="AI4" i="5" s="1"/>
  <c r="AJ4" i="5" s="1"/>
  <c r="AH5" i="5"/>
  <c r="AI5" i="5" s="1"/>
  <c r="AJ5" i="5" s="1"/>
  <c r="AH6" i="5"/>
  <c r="AI6" i="5" s="1"/>
  <c r="AJ6" i="5" s="1"/>
  <c r="AH7" i="5"/>
  <c r="AI7" i="5" s="1"/>
  <c r="AJ7" i="5" s="1"/>
  <c r="AH8" i="5"/>
  <c r="AI8" i="5" s="1"/>
  <c r="AJ8" i="5" s="1"/>
  <c r="AH9" i="5"/>
  <c r="AI9" i="5" s="1"/>
  <c r="AJ9" i="5" s="1"/>
  <c r="AH10" i="5"/>
  <c r="AI10" i="5" s="1"/>
  <c r="AJ10" i="5" s="1"/>
  <c r="AH11" i="5"/>
  <c r="AI11" i="5" s="1"/>
  <c r="AJ11" i="5" s="1"/>
  <c r="AH12" i="5"/>
  <c r="AI12" i="5" s="1"/>
  <c r="AJ12" i="5" s="1"/>
  <c r="AH13" i="5"/>
  <c r="AI13" i="5" s="1"/>
  <c r="AJ13" i="5" s="1"/>
  <c r="AH14" i="5"/>
  <c r="AI14" i="5" s="1"/>
  <c r="AJ14" i="5" s="1"/>
  <c r="AH15" i="5"/>
  <c r="AI15" i="5" s="1"/>
  <c r="AJ15" i="5" s="1"/>
  <c r="AH16" i="5"/>
  <c r="AI16" i="5" s="1"/>
  <c r="AJ16" i="5" s="1"/>
  <c r="AH17" i="5"/>
  <c r="AI17" i="5" s="1"/>
  <c r="AJ17" i="5" s="1"/>
  <c r="AH18" i="5"/>
  <c r="AI18" i="5" s="1"/>
  <c r="AJ18" i="5" s="1"/>
  <c r="AH19" i="5"/>
  <c r="AI19" i="5" s="1"/>
  <c r="AJ19" i="5" s="1"/>
  <c r="AH20" i="5"/>
  <c r="AI20" i="5" s="1"/>
  <c r="AJ20" i="5" s="1"/>
  <c r="AH3" i="5"/>
  <c r="AI3" i="5" s="1"/>
  <c r="AJ3" i="5" s="1"/>
  <c r="AE4" i="5"/>
  <c r="AF4" i="5" s="1"/>
  <c r="AG4" i="5" s="1"/>
  <c r="AE5" i="5"/>
  <c r="AF5" i="5" s="1"/>
  <c r="AG5" i="5" s="1"/>
  <c r="AE6" i="5"/>
  <c r="AF6" i="5" s="1"/>
  <c r="AG6" i="5" s="1"/>
  <c r="AE7" i="5"/>
  <c r="AF7" i="5" s="1"/>
  <c r="AG7" i="5" s="1"/>
  <c r="AE8" i="5"/>
  <c r="AF8" i="5" s="1"/>
  <c r="AG8" i="5" s="1"/>
  <c r="AE9" i="5"/>
  <c r="AF9" i="5" s="1"/>
  <c r="AG9" i="5" s="1"/>
  <c r="AE10" i="5"/>
  <c r="AF10" i="5" s="1"/>
  <c r="AG10" i="5" s="1"/>
  <c r="AE11" i="5"/>
  <c r="AF11" i="5" s="1"/>
  <c r="AG11" i="5" s="1"/>
  <c r="AE12" i="5"/>
  <c r="AF12" i="5" s="1"/>
  <c r="AG12" i="5" s="1"/>
  <c r="AE13" i="5"/>
  <c r="AF13" i="5" s="1"/>
  <c r="AG13" i="5" s="1"/>
  <c r="AE14" i="5"/>
  <c r="AF14" i="5" s="1"/>
  <c r="AG14" i="5" s="1"/>
  <c r="AE15" i="5"/>
  <c r="AF15" i="5" s="1"/>
  <c r="AG15" i="5" s="1"/>
  <c r="AE16" i="5"/>
  <c r="AF16" i="5" s="1"/>
  <c r="AG16" i="5" s="1"/>
  <c r="AE17" i="5"/>
  <c r="AF17" i="5" s="1"/>
  <c r="AG17" i="5" s="1"/>
  <c r="AE18" i="5"/>
  <c r="AF18" i="5" s="1"/>
  <c r="AG18" i="5" s="1"/>
  <c r="AE19" i="5"/>
  <c r="AF19" i="5" s="1"/>
  <c r="AG19" i="5" s="1"/>
  <c r="AE20" i="5"/>
  <c r="AF20" i="5" s="1"/>
  <c r="AG20" i="5" s="1"/>
  <c r="AE3" i="5"/>
  <c r="AF3" i="5" s="1"/>
  <c r="AG3" i="5" s="1"/>
  <c r="Y4" i="5"/>
  <c r="Z4" i="5" s="1"/>
  <c r="AA4" i="5" s="1"/>
  <c r="Y5" i="5"/>
  <c r="Z5" i="5" s="1"/>
  <c r="AA5" i="5" s="1"/>
  <c r="Y6" i="5"/>
  <c r="Z6" i="5" s="1"/>
  <c r="AA6" i="5" s="1"/>
  <c r="Y7" i="5"/>
  <c r="Z7" i="5" s="1"/>
  <c r="AA7" i="5" s="1"/>
  <c r="Y8" i="5"/>
  <c r="Z8" i="5" s="1"/>
  <c r="AA8" i="5" s="1"/>
  <c r="Y9" i="5"/>
  <c r="Z9" i="5" s="1"/>
  <c r="AA9" i="5" s="1"/>
  <c r="Y10" i="5"/>
  <c r="Z10" i="5" s="1"/>
  <c r="AA10" i="5" s="1"/>
  <c r="Y11" i="5"/>
  <c r="Z11" i="5" s="1"/>
  <c r="AA11" i="5" s="1"/>
  <c r="Y12" i="5"/>
  <c r="Z12" i="5" s="1"/>
  <c r="AA12" i="5" s="1"/>
  <c r="Y13" i="5"/>
  <c r="Z13" i="5" s="1"/>
  <c r="AA13" i="5" s="1"/>
  <c r="Y14" i="5"/>
  <c r="Z14" i="5" s="1"/>
  <c r="AA14" i="5" s="1"/>
  <c r="Y15" i="5"/>
  <c r="Z15" i="5" s="1"/>
  <c r="AA15" i="5" s="1"/>
  <c r="Y16" i="5"/>
  <c r="Z16" i="5" s="1"/>
  <c r="AA16" i="5" s="1"/>
  <c r="Y17" i="5"/>
  <c r="Z17" i="5" s="1"/>
  <c r="AA17" i="5" s="1"/>
  <c r="Y18" i="5"/>
  <c r="Z18" i="5" s="1"/>
  <c r="AA18" i="5" s="1"/>
  <c r="Y19" i="5"/>
  <c r="Z19" i="5" s="1"/>
  <c r="AA19" i="5" s="1"/>
  <c r="Y20" i="5"/>
  <c r="Z20" i="5" s="1"/>
  <c r="AA20" i="5" s="1"/>
  <c r="Y3" i="5"/>
  <c r="Z3" i="5" s="1"/>
  <c r="AA3" i="5" s="1"/>
  <c r="V4" i="5"/>
  <c r="W4" i="5" s="1"/>
  <c r="X4" i="5" s="1"/>
  <c r="V5" i="5"/>
  <c r="W5" i="5" s="1"/>
  <c r="X5" i="5" s="1"/>
  <c r="V6" i="5"/>
  <c r="W6" i="5" s="1"/>
  <c r="X6" i="5" s="1"/>
  <c r="V7" i="5"/>
  <c r="W7" i="5" s="1"/>
  <c r="X7" i="5" s="1"/>
  <c r="V8" i="5"/>
  <c r="W8" i="5" s="1"/>
  <c r="X8" i="5" s="1"/>
  <c r="V9" i="5"/>
  <c r="W9" i="5" s="1"/>
  <c r="X9" i="5" s="1"/>
  <c r="V10" i="5"/>
  <c r="W10" i="5" s="1"/>
  <c r="X10" i="5" s="1"/>
  <c r="V11" i="5"/>
  <c r="W11" i="5" s="1"/>
  <c r="X11" i="5" s="1"/>
  <c r="V12" i="5"/>
  <c r="W12" i="5" s="1"/>
  <c r="X12" i="5" s="1"/>
  <c r="V13" i="5"/>
  <c r="W13" i="5" s="1"/>
  <c r="X13" i="5" s="1"/>
  <c r="V14" i="5"/>
  <c r="W14" i="5" s="1"/>
  <c r="X14" i="5" s="1"/>
  <c r="V15" i="5"/>
  <c r="W15" i="5" s="1"/>
  <c r="X15" i="5" s="1"/>
  <c r="V16" i="5"/>
  <c r="W16" i="5" s="1"/>
  <c r="X16" i="5" s="1"/>
  <c r="V17" i="5"/>
  <c r="W17" i="5" s="1"/>
  <c r="X17" i="5" s="1"/>
  <c r="V18" i="5"/>
  <c r="W18" i="5" s="1"/>
  <c r="X18" i="5" s="1"/>
  <c r="V19" i="5"/>
  <c r="W19" i="5" s="1"/>
  <c r="X19" i="5" s="1"/>
  <c r="V20" i="5"/>
  <c r="W20" i="5" s="1"/>
  <c r="X20" i="5" s="1"/>
  <c r="V3" i="5"/>
  <c r="W3" i="5" s="1"/>
  <c r="X3" i="5" s="1"/>
  <c r="P4" i="5"/>
  <c r="Q4" i="5" s="1"/>
  <c r="R4" i="5" s="1"/>
  <c r="P5" i="5"/>
  <c r="Q5" i="5" s="1"/>
  <c r="R5" i="5" s="1"/>
  <c r="P6" i="5"/>
  <c r="Q6" i="5" s="1"/>
  <c r="R6" i="5" s="1"/>
  <c r="P7" i="5"/>
  <c r="Q7" i="5" s="1"/>
  <c r="R7" i="5" s="1"/>
  <c r="P8" i="5"/>
  <c r="Q8" i="5" s="1"/>
  <c r="R8" i="5" s="1"/>
  <c r="P9" i="5"/>
  <c r="Q9" i="5" s="1"/>
  <c r="R9" i="5" s="1"/>
  <c r="P10" i="5"/>
  <c r="Q10" i="5" s="1"/>
  <c r="R10" i="5" s="1"/>
  <c r="P11" i="5"/>
  <c r="Q11" i="5" s="1"/>
  <c r="R11" i="5" s="1"/>
  <c r="P12" i="5"/>
  <c r="Q12" i="5" s="1"/>
  <c r="R12" i="5" s="1"/>
  <c r="P13" i="5"/>
  <c r="Q13" i="5" s="1"/>
  <c r="R13" i="5" s="1"/>
  <c r="P14" i="5"/>
  <c r="Q14" i="5" s="1"/>
  <c r="R14" i="5" s="1"/>
  <c r="P15" i="5"/>
  <c r="Q15" i="5" s="1"/>
  <c r="R15" i="5" s="1"/>
  <c r="P16" i="5"/>
  <c r="Q16" i="5" s="1"/>
  <c r="R16" i="5" s="1"/>
  <c r="P17" i="5"/>
  <c r="Q17" i="5" s="1"/>
  <c r="R17" i="5" s="1"/>
  <c r="P18" i="5"/>
  <c r="Q18" i="5" s="1"/>
  <c r="R18" i="5" s="1"/>
  <c r="P19" i="5"/>
  <c r="Q19" i="5" s="1"/>
  <c r="R19" i="5" s="1"/>
  <c r="P20" i="5"/>
  <c r="Q20" i="5" s="1"/>
  <c r="R20" i="5" s="1"/>
  <c r="P3" i="5"/>
  <c r="Q3" i="5" s="1"/>
  <c r="R3" i="5" s="1"/>
  <c r="M4" i="5"/>
  <c r="N4" i="5" s="1"/>
  <c r="O4" i="5" s="1"/>
  <c r="M5" i="5"/>
  <c r="N5" i="5" s="1"/>
  <c r="O5" i="5" s="1"/>
  <c r="M6" i="5"/>
  <c r="N6" i="5" s="1"/>
  <c r="O6" i="5" s="1"/>
  <c r="M7" i="5"/>
  <c r="N7" i="5" s="1"/>
  <c r="O7" i="5" s="1"/>
  <c r="M8" i="5"/>
  <c r="N8" i="5" s="1"/>
  <c r="O8" i="5" s="1"/>
  <c r="M9" i="5"/>
  <c r="N9" i="5" s="1"/>
  <c r="O9" i="5" s="1"/>
  <c r="M10" i="5"/>
  <c r="N10" i="5" s="1"/>
  <c r="O10" i="5" s="1"/>
  <c r="M11" i="5"/>
  <c r="N11" i="5" s="1"/>
  <c r="O11" i="5" s="1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6" i="5"/>
  <c r="N16" i="5" s="1"/>
  <c r="O16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3" i="5"/>
  <c r="N3" i="5" s="1"/>
  <c r="O3" i="5" s="1"/>
</calcChain>
</file>

<file path=xl/sharedStrings.xml><?xml version="1.0" encoding="utf-8"?>
<sst xmlns="http://schemas.openxmlformats.org/spreadsheetml/2006/main" count="275" uniqueCount="126">
  <si>
    <t>Phase 1</t>
  </si>
  <si>
    <t>Phase 2</t>
  </si>
  <si>
    <t>Phase 3</t>
  </si>
  <si>
    <t>Screening Phase</t>
  </si>
  <si>
    <t>Validation Phase</t>
  </si>
  <si>
    <r>
      <t>qPCR was  run for all candidate reference genes with undiluted and diluted cDNA samples. cDNA was uniformly  diluted with 60</t>
    </r>
    <r>
      <rPr>
        <sz val="11"/>
        <color theme="1"/>
        <rFont val="Calibri"/>
        <family val="2"/>
      </rPr>
      <t>µL of NFW.</t>
    </r>
  </si>
  <si>
    <t>Phase</t>
  </si>
  <si>
    <t>Name</t>
  </si>
  <si>
    <t>Pilot  Phase</t>
  </si>
  <si>
    <t>Sample Size</t>
  </si>
  <si>
    <t>Description</t>
  </si>
  <si>
    <t>Outcome</t>
  </si>
  <si>
    <t>PUM1 was shown to be the most stable reference gene</t>
  </si>
  <si>
    <t xml:space="preserve">Study Design: Study was made into 3 phases 1) Pilot  2) Screening  3) Validation  </t>
  </si>
  <si>
    <t>qPCR was run for ALDH1, CDH1, Vim,TWIST with PUM1 and RPN1</t>
  </si>
  <si>
    <t>PUM1 and RPN1 were most stable</t>
  </si>
  <si>
    <t>qPCR was only run for PUM1 genes using 12 undiluted samples. These 12 samples were diluted such that the Cq of the sample reached the geomean of PUM1, i.e. 20.19 (+1 Cq=2.5X increase in sample volume).</t>
  </si>
  <si>
    <t>Sample</t>
  </si>
  <si>
    <t>Sample A</t>
  </si>
  <si>
    <t>Sample B</t>
  </si>
  <si>
    <t>Sample C</t>
  </si>
  <si>
    <t>Sample D</t>
  </si>
  <si>
    <t>Sample E</t>
  </si>
  <si>
    <t>Sample F</t>
  </si>
  <si>
    <t>Sample G</t>
  </si>
  <si>
    <t>Sample H</t>
  </si>
  <si>
    <t>Sample I</t>
  </si>
  <si>
    <t>Sample J</t>
  </si>
  <si>
    <t>Sample K</t>
  </si>
  <si>
    <t>Sample L</t>
  </si>
  <si>
    <t>Sample M</t>
  </si>
  <si>
    <t>Sample N</t>
  </si>
  <si>
    <t>Sample O</t>
  </si>
  <si>
    <t>Sample P</t>
  </si>
  <si>
    <t>Sample Q</t>
  </si>
  <si>
    <t>Sample R</t>
  </si>
  <si>
    <t>Age</t>
  </si>
  <si>
    <t>BC type</t>
  </si>
  <si>
    <t>IBC</t>
  </si>
  <si>
    <t>IDC</t>
  </si>
  <si>
    <t>Laterality</t>
  </si>
  <si>
    <t>RIGHT</t>
  </si>
  <si>
    <t>LEFT</t>
  </si>
  <si>
    <t xml:space="preserve">Molecular  Subtype </t>
  </si>
  <si>
    <t>HER2 ENRICHED</t>
  </si>
  <si>
    <t>HER2 Enriched</t>
  </si>
  <si>
    <t>LUMINAL A</t>
  </si>
  <si>
    <t>LUMINAL B</t>
  </si>
  <si>
    <t>TNBC</t>
  </si>
  <si>
    <t>cTNM</t>
  </si>
  <si>
    <t>Stage</t>
  </si>
  <si>
    <t>RNA CONCERNTRATION (ng/µl)</t>
  </si>
  <si>
    <t>T4b N0 M0</t>
  </si>
  <si>
    <t>T2N1M0</t>
  </si>
  <si>
    <t>T3N1M0</t>
  </si>
  <si>
    <t>T4BN1M0</t>
  </si>
  <si>
    <t>T4BN2M</t>
  </si>
  <si>
    <t>too high</t>
  </si>
  <si>
    <t>t4bn1m0</t>
  </si>
  <si>
    <t>T3N3M0</t>
  </si>
  <si>
    <t>t3n2m0</t>
  </si>
  <si>
    <t>t2n1m0</t>
  </si>
  <si>
    <t>ct3n2m0</t>
  </si>
  <si>
    <t>T2 N2 M0</t>
  </si>
  <si>
    <t>T3N0M0</t>
  </si>
  <si>
    <t>T4BN2M1</t>
  </si>
  <si>
    <t>T2N0M0</t>
  </si>
  <si>
    <t>T3N2M0</t>
  </si>
  <si>
    <t>Unknown</t>
  </si>
  <si>
    <t>UNDILUTED</t>
  </si>
  <si>
    <t>PMM1</t>
  </si>
  <si>
    <t>PUM1</t>
  </si>
  <si>
    <t>GAPDH</t>
  </si>
  <si>
    <t>B2M</t>
  </si>
  <si>
    <t>RPN1</t>
  </si>
  <si>
    <t>GUSB</t>
  </si>
  <si>
    <t>DILUTED</t>
  </si>
  <si>
    <t xml:space="preserve">Sample </t>
  </si>
  <si>
    <t>Cq VALUES OF UNDILUTED BREAST TISSUE SAMPLES</t>
  </si>
  <si>
    <t xml:space="preserve">Cq VALUES OF DILUTED BREAST TISSUE SAMPLES </t>
  </si>
  <si>
    <t>SAMPLE</t>
  </si>
  <si>
    <t>CASE</t>
  </si>
  <si>
    <t>CONTROL</t>
  </si>
  <si>
    <t>MOLECULAR SUBTYPE</t>
  </si>
  <si>
    <t>CASE/CONTROL</t>
  </si>
  <si>
    <t>PUM1 Cq</t>
  </si>
  <si>
    <t>Mean PUM1</t>
  </si>
  <si>
    <t>Mean RPN1</t>
  </si>
  <si>
    <t>Mean VIM</t>
  </si>
  <si>
    <t>VIM Cq</t>
  </si>
  <si>
    <t>RPN1 Cq</t>
  </si>
  <si>
    <t>ALDH1 Cq</t>
  </si>
  <si>
    <t xml:space="preserve">ALDH1Mean </t>
  </si>
  <si>
    <t>TWIST Cq</t>
  </si>
  <si>
    <t>Mean TWIST</t>
  </si>
  <si>
    <t>CDH1 Cq</t>
  </si>
  <si>
    <t>Mean CDH1</t>
  </si>
  <si>
    <r>
      <rPr>
        <b/>
        <sz val="12"/>
        <color theme="1"/>
        <rFont val="Times New Roman"/>
        <family val="1"/>
      </rPr>
      <t xml:space="preserve"> ΔCq ALDH1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(ALDH1 Cq-PUM1 Cq)</t>
    </r>
  </si>
  <si>
    <r>
      <rPr>
        <b/>
        <sz val="12"/>
        <color theme="1"/>
        <rFont val="Times New Roman"/>
        <family val="1"/>
      </rPr>
      <t>ΔΔCq ALDH1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(PUM1))</t>
    </r>
  </si>
  <si>
    <r>
      <rPr>
        <b/>
        <sz val="12"/>
        <color theme="1"/>
        <rFont val="Times New Roman"/>
        <family val="1"/>
      </rPr>
      <t xml:space="preserve"> ΔCq ALDH1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(ALDH1 Cq-RPN1 Cq)</t>
    </r>
  </si>
  <si>
    <r>
      <rPr>
        <b/>
        <sz val="12"/>
        <color theme="1"/>
        <rFont val="Times New Roman"/>
        <family val="1"/>
      </rPr>
      <t>ΔΔCq ALDH1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(RPN1))</t>
    </r>
  </si>
  <si>
    <r>
      <rPr>
        <b/>
        <sz val="12"/>
        <color theme="1"/>
        <rFont val="Times New Roman"/>
        <family val="1"/>
      </rPr>
      <t>ΔΔCq VIM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(PUM1))</t>
    </r>
  </si>
  <si>
    <r>
      <rPr>
        <b/>
        <sz val="12"/>
        <color theme="1"/>
        <rFont val="Times New Roman"/>
        <family val="1"/>
      </rPr>
      <t>RQ ALDH1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(RPN1)</t>
    </r>
  </si>
  <si>
    <r>
      <rPr>
        <b/>
        <sz val="12"/>
        <color theme="1"/>
        <rFont val="Times New Roman"/>
        <family val="1"/>
      </rPr>
      <t>ΔΔCq VIM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(RPN1))</t>
    </r>
  </si>
  <si>
    <r>
      <rPr>
        <b/>
        <sz val="12"/>
        <color theme="1"/>
        <rFont val="Times New Roman"/>
        <family val="1"/>
      </rPr>
      <t>RQ ALDH1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(PUM1)</t>
    </r>
  </si>
  <si>
    <r>
      <rPr>
        <b/>
        <sz val="12"/>
        <color theme="1"/>
        <rFont val="Times New Roman"/>
        <family val="1"/>
      </rPr>
      <t xml:space="preserve"> ΔCq VIM </t>
    </r>
    <r>
      <rPr>
        <sz val="9"/>
        <color theme="1"/>
        <rFont val="Times New Roman"/>
        <family val="1"/>
      </rPr>
      <t>(VIM Cq-PUM1 Cq)</t>
    </r>
  </si>
  <si>
    <r>
      <rPr>
        <b/>
        <sz val="12"/>
        <color theme="1"/>
        <rFont val="Times New Roman"/>
        <family val="1"/>
      </rPr>
      <t>RQ VIM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(PUM1)</t>
    </r>
  </si>
  <si>
    <r>
      <t xml:space="preserve"> </t>
    </r>
    <r>
      <rPr>
        <b/>
        <sz val="12"/>
        <color theme="1"/>
        <rFont val="Times New Roman"/>
        <family val="1"/>
      </rPr>
      <t>ΔCq VIM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(VIM Cq-RPN1 Cq)</t>
    </r>
  </si>
  <si>
    <r>
      <rPr>
        <b/>
        <sz val="12"/>
        <color theme="1"/>
        <rFont val="Times New Roman"/>
        <family val="1"/>
      </rPr>
      <t>RQ VIM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(RPN1)</t>
    </r>
  </si>
  <si>
    <r>
      <rPr>
        <b/>
        <sz val="12"/>
        <color theme="1"/>
        <rFont val="Times New Roman"/>
        <family val="1"/>
      </rPr>
      <t xml:space="preserve"> ΔCq TWIST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(TWIST Cq-PUM1 Cq)</t>
    </r>
  </si>
  <si>
    <r>
      <rPr>
        <b/>
        <sz val="12"/>
        <color theme="1"/>
        <rFont val="Times New Roman"/>
        <family val="1"/>
      </rPr>
      <t>ΔΔCq TWIST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(RPN1))</t>
    </r>
  </si>
  <si>
    <r>
      <rPr>
        <b/>
        <sz val="12"/>
        <color theme="1"/>
        <rFont val="Times New Roman"/>
        <family val="1"/>
      </rPr>
      <t>RQ TWIST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(RPN1)</t>
    </r>
  </si>
  <si>
    <r>
      <rPr>
        <b/>
        <sz val="12"/>
        <color theme="1"/>
        <rFont val="Times New Roman"/>
        <family val="1"/>
      </rPr>
      <t>ΔΔCq TWIST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(PUM1))</t>
    </r>
  </si>
  <si>
    <r>
      <rPr>
        <b/>
        <sz val="12"/>
        <color theme="1"/>
        <rFont val="Times New Roman"/>
        <family val="1"/>
      </rPr>
      <t>RQ TWIST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(PUM1)</t>
    </r>
  </si>
  <si>
    <r>
      <t xml:space="preserve"> </t>
    </r>
    <r>
      <rPr>
        <b/>
        <sz val="12"/>
        <color theme="1"/>
        <rFont val="Times New Roman"/>
        <family val="1"/>
      </rPr>
      <t>ΔCq TWIST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(TWIST Cq-RPN1 Cq)</t>
    </r>
  </si>
  <si>
    <r>
      <rPr>
        <b/>
        <sz val="12"/>
        <color theme="1"/>
        <rFont val="Times New Roman"/>
        <family val="1"/>
      </rPr>
      <t>ΔΔCq CDH1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(PUM1))</t>
    </r>
  </si>
  <si>
    <r>
      <rPr>
        <b/>
        <sz val="12"/>
        <color theme="1"/>
        <rFont val="Times New Roman"/>
        <family val="1"/>
      </rPr>
      <t>RQ CDH1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(PUM1)</t>
    </r>
  </si>
  <si>
    <r>
      <rPr>
        <b/>
        <sz val="12"/>
        <color theme="1"/>
        <rFont val="Times New Roman"/>
        <family val="1"/>
      </rPr>
      <t xml:space="preserve"> ΔCq CDH1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(CDH1 Cq-PUM1 Cq)</t>
    </r>
  </si>
  <si>
    <r>
      <rPr>
        <b/>
        <sz val="12"/>
        <color theme="1"/>
        <rFont val="Times New Roman"/>
        <family val="1"/>
      </rPr>
      <t>RQ CDH1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(RPN1)</t>
    </r>
  </si>
  <si>
    <r>
      <rPr>
        <b/>
        <sz val="12"/>
        <color theme="1"/>
        <rFont val="Times New Roman"/>
        <family val="1"/>
      </rPr>
      <t>ΔΔCq CDH1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(Cq- Average of control Cq (RPN1))</t>
    </r>
  </si>
  <si>
    <r>
      <t xml:space="preserve"> </t>
    </r>
    <r>
      <rPr>
        <b/>
        <sz val="12"/>
        <color theme="1"/>
        <rFont val="Times New Roman"/>
        <family val="1"/>
      </rPr>
      <t>ΔCq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CDH1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(CDH1 Cq-RPN1 Cq)</t>
    </r>
  </si>
  <si>
    <t xml:space="preserve"> Study Design</t>
  </si>
  <si>
    <t>Clinical Information of Breast Cancer Cases</t>
  </si>
  <si>
    <t>Pilot Phase for optimization of reference genes using qPCR</t>
  </si>
  <si>
    <t>Screening Phase for optimization of reference genes using qPCR</t>
  </si>
  <si>
    <t>Validation of optimum reference genes using CSC and EMT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</si>
</sst>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 Black"/>
      <family val="2"/>
    </font>
    <font>
      <b/>
      <sz val="12"/>
      <color theme="0"/>
      <name val="Arial Black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2" fontId="5" fillId="0" borderId="1" xfId="0" applyNumberFormat="1" applyFont="1" applyBorder="1"/>
    <xf numFmtId="2" fontId="0" fillId="0" borderId="1" xfId="0" applyNumberFormat="1" applyBorder="1"/>
    <xf numFmtId="2" fontId="8" fillId="0" borderId="1" xfId="0" applyNumberFormat="1" applyFont="1" applyBorder="1"/>
    <xf numFmtId="0" fontId="8" fillId="0" borderId="0" xfId="0" applyFont="1"/>
    <xf numFmtId="0" fontId="10" fillId="0" borderId="1" xfId="0" applyFont="1" applyBorder="1"/>
    <xf numFmtId="0" fontId="9" fillId="0" borderId="1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0505-0CDD-4CC8-A918-8E082B8FA27F}">
  <dimension ref="A1:E6"/>
  <sheetViews>
    <sheetView tabSelected="1" workbookViewId="0">
      <selection sqref="A1:E1"/>
    </sheetView>
  </sheetViews>
  <sheetFormatPr defaultRowHeight="14.5" x14ac:dyDescent="0.35"/>
  <cols>
    <col min="1" max="1" width="7.1796875" bestFit="1" customWidth="1"/>
    <col min="2" max="2" width="14.6328125" bestFit="1" customWidth="1"/>
    <col min="3" max="3" width="6.81640625" customWidth="1"/>
    <col min="4" max="4" width="79.36328125" customWidth="1"/>
    <col min="5" max="5" width="19.453125" customWidth="1"/>
  </cols>
  <sheetData>
    <row r="1" spans="1:5" ht="28.5" x14ac:dyDescent="0.65">
      <c r="A1" s="38" t="s">
        <v>121</v>
      </c>
      <c r="B1" s="38"/>
      <c r="C1" s="38"/>
      <c r="D1" s="38"/>
      <c r="E1" s="38"/>
    </row>
    <row r="2" spans="1:5" x14ac:dyDescent="0.35">
      <c r="A2" s="35" t="s">
        <v>13</v>
      </c>
      <c r="B2" s="35"/>
      <c r="C2" s="35"/>
      <c r="D2" s="35"/>
      <c r="E2" s="35"/>
    </row>
    <row r="3" spans="1:5" s="1" customFormat="1" ht="29" x14ac:dyDescent="0.35">
      <c r="A3" s="16" t="s">
        <v>6</v>
      </c>
      <c r="B3" s="16" t="s">
        <v>7</v>
      </c>
      <c r="C3" s="16" t="s">
        <v>9</v>
      </c>
      <c r="D3" s="16" t="s">
        <v>10</v>
      </c>
      <c r="E3" s="16" t="s">
        <v>11</v>
      </c>
    </row>
    <row r="4" spans="1:5" ht="43.5" x14ac:dyDescent="0.35">
      <c r="A4" s="17" t="s">
        <v>0</v>
      </c>
      <c r="B4" s="17" t="s">
        <v>8</v>
      </c>
      <c r="C4" s="17">
        <v>6</v>
      </c>
      <c r="D4" s="16" t="s">
        <v>5</v>
      </c>
      <c r="E4" s="16" t="s">
        <v>12</v>
      </c>
    </row>
    <row r="5" spans="1:5" ht="43.5" x14ac:dyDescent="0.35">
      <c r="A5" s="17" t="s">
        <v>1</v>
      </c>
      <c r="B5" s="17" t="s">
        <v>3</v>
      </c>
      <c r="C5" s="17">
        <v>12</v>
      </c>
      <c r="D5" s="16" t="s">
        <v>16</v>
      </c>
      <c r="E5" s="16" t="s">
        <v>15</v>
      </c>
    </row>
    <row r="6" spans="1:5" x14ac:dyDescent="0.35">
      <c r="A6" s="17" t="s">
        <v>2</v>
      </c>
      <c r="B6" s="17" t="s">
        <v>4</v>
      </c>
      <c r="C6" s="17">
        <v>18</v>
      </c>
      <c r="D6" s="16" t="s">
        <v>14</v>
      </c>
      <c r="E6" s="17"/>
    </row>
  </sheetData>
  <mergeCells count="2">
    <mergeCell ref="A2:E2"/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6456-B94C-4DFE-A3E0-D6D789A388AA}">
  <dimension ref="A1:H32"/>
  <sheetViews>
    <sheetView workbookViewId="0">
      <selection sqref="A1:H1"/>
    </sheetView>
  </sheetViews>
  <sheetFormatPr defaultRowHeight="18" x14ac:dyDescent="0.5"/>
  <cols>
    <col min="3" max="3" width="7.6328125" style="2" bestFit="1" customWidth="1"/>
    <col min="5" max="5" width="15.26953125" bestFit="1" customWidth="1"/>
    <col min="6" max="6" width="10.36328125" bestFit="1" customWidth="1"/>
    <col min="7" max="7" width="4.7265625" style="18" bestFit="1" customWidth="1"/>
    <col min="8" max="8" width="8" bestFit="1" customWidth="1"/>
  </cols>
  <sheetData>
    <row r="1" spans="1:8" ht="28.5" x14ac:dyDescent="0.65">
      <c r="A1" s="38" t="s">
        <v>122</v>
      </c>
      <c r="B1" s="38"/>
      <c r="C1" s="38"/>
      <c r="D1" s="38"/>
      <c r="E1" s="38"/>
      <c r="F1" s="38"/>
      <c r="G1" s="38"/>
      <c r="H1" s="38"/>
    </row>
    <row r="2" spans="1:8" ht="65" x14ac:dyDescent="0.35">
      <c r="A2" s="9" t="s">
        <v>17</v>
      </c>
      <c r="B2" s="10" t="s">
        <v>36</v>
      </c>
      <c r="C2" s="9" t="s">
        <v>37</v>
      </c>
      <c r="D2" s="9" t="s">
        <v>40</v>
      </c>
      <c r="E2" s="9" t="s">
        <v>43</v>
      </c>
      <c r="F2" s="9" t="s">
        <v>49</v>
      </c>
      <c r="G2" s="10" t="s">
        <v>50</v>
      </c>
      <c r="H2" s="9" t="s">
        <v>51</v>
      </c>
    </row>
    <row r="3" spans="1:8" ht="14.5" x14ac:dyDescent="0.35">
      <c r="A3" s="13" t="s">
        <v>18</v>
      </c>
      <c r="B3" s="11">
        <v>60.7</v>
      </c>
      <c r="C3" s="12" t="s">
        <v>38</v>
      </c>
      <c r="D3" s="13" t="s">
        <v>41</v>
      </c>
      <c r="E3" s="13" t="s">
        <v>44</v>
      </c>
      <c r="F3" s="13" t="s">
        <v>52</v>
      </c>
      <c r="G3" s="11">
        <v>3</v>
      </c>
      <c r="H3" s="13">
        <v>47.6</v>
      </c>
    </row>
    <row r="4" spans="1:8" ht="14.5" x14ac:dyDescent="0.35">
      <c r="A4" s="13" t="s">
        <v>19</v>
      </c>
      <c r="B4" s="11">
        <v>58.6</v>
      </c>
      <c r="C4" s="12" t="s">
        <v>38</v>
      </c>
      <c r="D4" s="13" t="s">
        <v>42</v>
      </c>
      <c r="E4" s="13" t="s">
        <v>44</v>
      </c>
      <c r="F4" s="13" t="s">
        <v>53</v>
      </c>
      <c r="G4" s="11">
        <v>2</v>
      </c>
      <c r="H4" s="13">
        <v>36.4</v>
      </c>
    </row>
    <row r="5" spans="1:8" ht="14.5" x14ac:dyDescent="0.35">
      <c r="A5" s="13" t="s">
        <v>20</v>
      </c>
      <c r="B5" s="11">
        <v>40.700000000000003</v>
      </c>
      <c r="C5" s="12" t="s">
        <v>38</v>
      </c>
      <c r="D5" s="13" t="s">
        <v>42</v>
      </c>
      <c r="E5" s="13" t="s">
        <v>44</v>
      </c>
      <c r="F5" s="13" t="s">
        <v>54</v>
      </c>
      <c r="G5" s="11">
        <v>3</v>
      </c>
      <c r="H5" s="13">
        <v>98</v>
      </c>
    </row>
    <row r="6" spans="1:8" ht="14.5" x14ac:dyDescent="0.35">
      <c r="A6" s="13" t="s">
        <v>21</v>
      </c>
      <c r="B6" s="11">
        <v>41.1</v>
      </c>
      <c r="C6" s="12" t="s">
        <v>38</v>
      </c>
      <c r="D6" s="13" t="s">
        <v>41</v>
      </c>
      <c r="E6" s="13" t="s">
        <v>44</v>
      </c>
      <c r="F6" s="13" t="s">
        <v>55</v>
      </c>
      <c r="G6" s="11">
        <v>3</v>
      </c>
      <c r="H6" s="13">
        <v>14.4</v>
      </c>
    </row>
    <row r="7" spans="1:8" ht="14.5" x14ac:dyDescent="0.35">
      <c r="A7" s="13" t="s">
        <v>22</v>
      </c>
      <c r="B7" s="11">
        <v>53.5</v>
      </c>
      <c r="C7" s="12" t="s">
        <v>38</v>
      </c>
      <c r="D7" s="13" t="s">
        <v>42</v>
      </c>
      <c r="E7" s="13" t="s">
        <v>44</v>
      </c>
      <c r="F7" s="13" t="s">
        <v>56</v>
      </c>
      <c r="G7" s="11">
        <v>3</v>
      </c>
      <c r="H7" s="13" t="s">
        <v>57</v>
      </c>
    </row>
    <row r="8" spans="1:8" ht="14.5" x14ac:dyDescent="0.35">
      <c r="A8" s="13" t="s">
        <v>23</v>
      </c>
      <c r="B8" s="11">
        <v>70.599999999999994</v>
      </c>
      <c r="C8" s="12" t="s">
        <v>38</v>
      </c>
      <c r="D8" s="13" t="s">
        <v>41</v>
      </c>
      <c r="E8" s="13" t="s">
        <v>45</v>
      </c>
      <c r="F8" s="13" t="s">
        <v>58</v>
      </c>
      <c r="G8" s="11">
        <v>3</v>
      </c>
      <c r="H8" s="13">
        <v>26.2</v>
      </c>
    </row>
    <row r="9" spans="1:8" ht="14.5" x14ac:dyDescent="0.35">
      <c r="A9" s="13" t="s">
        <v>24</v>
      </c>
      <c r="B9" s="11">
        <v>56.1</v>
      </c>
      <c r="C9" s="12" t="s">
        <v>38</v>
      </c>
      <c r="D9" s="13" t="s">
        <v>42</v>
      </c>
      <c r="E9" s="13" t="s">
        <v>48</v>
      </c>
      <c r="F9" s="13" t="s">
        <v>54</v>
      </c>
      <c r="G9" s="11">
        <v>3</v>
      </c>
      <c r="H9" s="13">
        <v>69</v>
      </c>
    </row>
    <row r="10" spans="1:8" ht="14.5" x14ac:dyDescent="0.35">
      <c r="A10" s="13" t="s">
        <v>25</v>
      </c>
      <c r="B10" s="11">
        <v>39.1</v>
      </c>
      <c r="C10" s="12" t="s">
        <v>38</v>
      </c>
      <c r="D10" s="13" t="s">
        <v>41</v>
      </c>
      <c r="E10" s="13" t="s">
        <v>48</v>
      </c>
      <c r="F10" s="13" t="s">
        <v>59</v>
      </c>
      <c r="G10" s="11">
        <v>3</v>
      </c>
      <c r="H10" s="13">
        <v>396</v>
      </c>
    </row>
    <row r="11" spans="1:8" ht="14.5" x14ac:dyDescent="0.35">
      <c r="A11" s="13" t="s">
        <v>26</v>
      </c>
      <c r="B11" s="11">
        <v>37.5</v>
      </c>
      <c r="C11" s="12" t="s">
        <v>38</v>
      </c>
      <c r="D11" s="13" t="s">
        <v>41</v>
      </c>
      <c r="E11" s="13" t="s">
        <v>48</v>
      </c>
      <c r="F11" s="13" t="s">
        <v>60</v>
      </c>
      <c r="G11" s="11">
        <v>3</v>
      </c>
      <c r="H11" s="13">
        <v>40</v>
      </c>
    </row>
    <row r="12" spans="1:8" ht="14.5" x14ac:dyDescent="0.35">
      <c r="A12" s="13" t="s">
        <v>27</v>
      </c>
      <c r="B12" s="11">
        <v>50.11</v>
      </c>
      <c r="C12" s="12" t="s">
        <v>39</v>
      </c>
      <c r="D12" s="13" t="s">
        <v>42</v>
      </c>
      <c r="E12" s="13" t="s">
        <v>48</v>
      </c>
      <c r="F12" s="13" t="s">
        <v>61</v>
      </c>
      <c r="G12" s="11">
        <v>2</v>
      </c>
      <c r="H12" s="13">
        <v>49.3</v>
      </c>
    </row>
    <row r="13" spans="1:8" ht="14.5" x14ac:dyDescent="0.35">
      <c r="A13" s="13" t="s">
        <v>28</v>
      </c>
      <c r="B13" s="11">
        <v>61.6</v>
      </c>
      <c r="C13" s="12" t="s">
        <v>38</v>
      </c>
      <c r="D13" s="13" t="s">
        <v>42</v>
      </c>
      <c r="E13" s="13" t="s">
        <v>48</v>
      </c>
      <c r="F13" s="13" t="s">
        <v>62</v>
      </c>
      <c r="G13" s="11">
        <v>3</v>
      </c>
      <c r="H13" s="13">
        <v>135</v>
      </c>
    </row>
    <row r="14" spans="1:8" ht="14.5" x14ac:dyDescent="0.35">
      <c r="A14" s="13" t="s">
        <v>29</v>
      </c>
      <c r="B14" s="11">
        <v>73.599999999999994</v>
      </c>
      <c r="C14" s="12" t="s">
        <v>38</v>
      </c>
      <c r="D14" s="13" t="s">
        <v>41</v>
      </c>
      <c r="E14" s="13" t="s">
        <v>46</v>
      </c>
      <c r="F14" s="13" t="s">
        <v>63</v>
      </c>
      <c r="G14" s="11">
        <v>3</v>
      </c>
      <c r="H14" s="13">
        <v>3</v>
      </c>
    </row>
    <row r="15" spans="1:8" ht="14.5" x14ac:dyDescent="0.35">
      <c r="A15" s="13" t="s">
        <v>30</v>
      </c>
      <c r="B15" s="11">
        <v>57.5</v>
      </c>
      <c r="C15" s="12" t="s">
        <v>38</v>
      </c>
      <c r="D15" s="13" t="s">
        <v>41</v>
      </c>
      <c r="E15" s="13" t="s">
        <v>46</v>
      </c>
      <c r="F15" s="13" t="s">
        <v>64</v>
      </c>
      <c r="G15" s="11">
        <v>2</v>
      </c>
      <c r="H15" s="13">
        <v>41.2</v>
      </c>
    </row>
    <row r="16" spans="1:8" ht="14.5" x14ac:dyDescent="0.35">
      <c r="A16" s="13" t="s">
        <v>31</v>
      </c>
      <c r="B16" s="11">
        <v>55.9</v>
      </c>
      <c r="C16" s="12" t="s">
        <v>38</v>
      </c>
      <c r="D16" s="13" t="s">
        <v>41</v>
      </c>
      <c r="E16" s="13" t="s">
        <v>46</v>
      </c>
      <c r="F16" s="13" t="s">
        <v>65</v>
      </c>
      <c r="G16" s="11">
        <v>4</v>
      </c>
      <c r="H16" s="13">
        <v>71</v>
      </c>
    </row>
    <row r="17" spans="1:8" ht="14.5" x14ac:dyDescent="0.35">
      <c r="A17" s="13" t="s">
        <v>32</v>
      </c>
      <c r="B17" s="11">
        <v>51.7</v>
      </c>
      <c r="C17" s="12" t="s">
        <v>39</v>
      </c>
      <c r="D17" s="13" t="s">
        <v>41</v>
      </c>
      <c r="E17" s="13" t="s">
        <v>46</v>
      </c>
      <c r="F17" s="13" t="s">
        <v>68</v>
      </c>
      <c r="G17" s="11"/>
      <c r="H17" s="13">
        <v>46.7</v>
      </c>
    </row>
    <row r="18" spans="1:8" ht="14.5" x14ac:dyDescent="0.35">
      <c r="A18" s="13" t="s">
        <v>33</v>
      </c>
      <c r="B18" s="11">
        <v>55.3</v>
      </c>
      <c r="C18" s="12" t="s">
        <v>38</v>
      </c>
      <c r="D18" s="13" t="s">
        <v>42</v>
      </c>
      <c r="E18" s="13" t="s">
        <v>47</v>
      </c>
      <c r="F18" s="13" t="s">
        <v>66</v>
      </c>
      <c r="G18" s="11">
        <v>2</v>
      </c>
      <c r="H18" s="13">
        <v>54</v>
      </c>
    </row>
    <row r="19" spans="1:8" ht="14.5" x14ac:dyDescent="0.35">
      <c r="A19" s="13" t="s">
        <v>34</v>
      </c>
      <c r="B19" s="11">
        <v>59.9</v>
      </c>
      <c r="C19" s="12" t="s">
        <v>38</v>
      </c>
      <c r="D19" s="13" t="s">
        <v>42</v>
      </c>
      <c r="E19" s="13" t="s">
        <v>47</v>
      </c>
      <c r="F19" s="13" t="s">
        <v>53</v>
      </c>
      <c r="G19" s="11">
        <v>2</v>
      </c>
      <c r="H19" s="13">
        <v>91</v>
      </c>
    </row>
    <row r="20" spans="1:8" ht="14.5" x14ac:dyDescent="0.35">
      <c r="A20" s="13" t="s">
        <v>35</v>
      </c>
      <c r="B20" s="11">
        <v>39</v>
      </c>
      <c r="C20" s="12" t="s">
        <v>38</v>
      </c>
      <c r="D20" s="13" t="s">
        <v>42</v>
      </c>
      <c r="E20" s="13" t="s">
        <v>47</v>
      </c>
      <c r="F20" s="13" t="s">
        <v>67</v>
      </c>
      <c r="G20" s="11">
        <v>3</v>
      </c>
      <c r="H20" s="13">
        <v>70</v>
      </c>
    </row>
    <row r="22" spans="1:8" x14ac:dyDescent="0.5">
      <c r="C22" s="3"/>
    </row>
    <row r="23" spans="1:8" x14ac:dyDescent="0.35">
      <c r="C23" s="4"/>
    </row>
    <row r="24" spans="1:8" x14ac:dyDescent="0.5">
      <c r="C24" s="5"/>
    </row>
    <row r="25" spans="1:8" x14ac:dyDescent="0.5">
      <c r="C25" s="6"/>
    </row>
    <row r="26" spans="1:8" x14ac:dyDescent="0.5">
      <c r="C26" s="6"/>
    </row>
    <row r="27" spans="1:8" x14ac:dyDescent="0.5">
      <c r="C27" s="6"/>
    </row>
    <row r="28" spans="1:8" x14ac:dyDescent="0.5">
      <c r="C28" s="6"/>
    </row>
    <row r="29" spans="1:8" x14ac:dyDescent="0.5">
      <c r="C29" s="6"/>
    </row>
    <row r="30" spans="1:8" x14ac:dyDescent="0.5">
      <c r="C30" s="6"/>
    </row>
    <row r="32" spans="1:8" x14ac:dyDescent="0.35">
      <c r="C32" s="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1068-8ACA-49A5-8A7D-61FA3CFCD4FD}">
  <dimension ref="A1:S8"/>
  <sheetViews>
    <sheetView workbookViewId="0">
      <selection sqref="A1:S1"/>
    </sheetView>
  </sheetViews>
  <sheetFormatPr defaultRowHeight="14.5" x14ac:dyDescent="0.35"/>
  <cols>
    <col min="1" max="1" width="9.6328125" bestFit="1" customWidth="1"/>
    <col min="2" max="6" width="8.7265625" style="18"/>
    <col min="7" max="7" width="11.36328125" style="18" customWidth="1"/>
  </cols>
  <sheetData>
    <row r="1" spans="1:19" ht="28.5" x14ac:dyDescent="0.65">
      <c r="A1" s="38" t="s">
        <v>123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5.5" x14ac:dyDescent="0.35">
      <c r="A2" s="21"/>
      <c r="B2" s="36" t="s">
        <v>78</v>
      </c>
      <c r="C2" s="36"/>
      <c r="D2" s="36"/>
      <c r="E2" s="36"/>
      <c r="F2" s="36"/>
      <c r="G2" s="36"/>
      <c r="H2" s="36" t="s">
        <v>79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15.5" x14ac:dyDescent="0.35">
      <c r="A3" s="8" t="s">
        <v>77</v>
      </c>
      <c r="B3" s="19" t="s">
        <v>70</v>
      </c>
      <c r="C3" s="19" t="s">
        <v>71</v>
      </c>
      <c r="D3" s="19" t="s">
        <v>72</v>
      </c>
      <c r="E3" s="19" t="s">
        <v>73</v>
      </c>
      <c r="F3" s="19" t="s">
        <v>74</v>
      </c>
      <c r="G3" s="19" t="s">
        <v>75</v>
      </c>
      <c r="H3" s="19" t="s">
        <v>70</v>
      </c>
      <c r="I3" s="19" t="s">
        <v>70</v>
      </c>
      <c r="J3" s="19" t="s">
        <v>71</v>
      </c>
      <c r="K3" s="19" t="s">
        <v>71</v>
      </c>
      <c r="L3" s="19" t="s">
        <v>72</v>
      </c>
      <c r="M3" s="19" t="s">
        <v>72</v>
      </c>
      <c r="N3" s="19" t="s">
        <v>73</v>
      </c>
      <c r="O3" s="19" t="s">
        <v>73</v>
      </c>
      <c r="P3" s="19" t="s">
        <v>74</v>
      </c>
      <c r="Q3" s="19" t="s">
        <v>74</v>
      </c>
      <c r="R3" s="19" t="s">
        <v>75</v>
      </c>
      <c r="S3" s="19" t="s">
        <v>75</v>
      </c>
    </row>
    <row r="4" spans="1:19" ht="15.5" x14ac:dyDescent="0.35">
      <c r="A4" s="8" t="s">
        <v>21</v>
      </c>
      <c r="B4" s="20">
        <v>22.47</v>
      </c>
      <c r="C4" s="20">
        <v>20.6</v>
      </c>
      <c r="D4" s="20">
        <v>17.25</v>
      </c>
      <c r="E4" s="20">
        <v>13.67</v>
      </c>
      <c r="F4" s="20">
        <v>19.510000000000002</v>
      </c>
      <c r="G4" s="20">
        <v>22.14</v>
      </c>
      <c r="H4" s="20">
        <v>23.59</v>
      </c>
      <c r="I4" s="20">
        <v>23.14</v>
      </c>
      <c r="J4" s="20">
        <v>21.72</v>
      </c>
      <c r="K4" s="20">
        <v>21.86</v>
      </c>
      <c r="L4" s="20">
        <v>18.3</v>
      </c>
      <c r="M4" s="20">
        <v>18.29</v>
      </c>
      <c r="N4" s="20">
        <v>15.23</v>
      </c>
      <c r="O4" s="20">
        <v>14.87</v>
      </c>
      <c r="P4" s="20">
        <v>20.85</v>
      </c>
      <c r="Q4" s="20">
        <v>20.12</v>
      </c>
      <c r="R4" s="20">
        <v>23.39</v>
      </c>
      <c r="S4" s="20">
        <v>23.31</v>
      </c>
    </row>
    <row r="5" spans="1:19" ht="15.5" x14ac:dyDescent="0.35">
      <c r="A5" s="8" t="s">
        <v>23</v>
      </c>
      <c r="B5" s="20">
        <v>21.24</v>
      </c>
      <c r="C5" s="20">
        <v>18.78</v>
      </c>
      <c r="D5" s="20">
        <v>14.23</v>
      </c>
      <c r="E5" s="20">
        <v>12.14</v>
      </c>
      <c r="F5" s="20">
        <v>17.34</v>
      </c>
      <c r="G5" s="20">
        <v>18.62</v>
      </c>
      <c r="H5" s="20">
        <v>22.41</v>
      </c>
      <c r="I5" s="20">
        <v>22.75</v>
      </c>
      <c r="J5" s="20">
        <v>20.38</v>
      </c>
      <c r="K5" s="20">
        <v>20.399999999999999</v>
      </c>
      <c r="L5" s="20">
        <v>14.09</v>
      </c>
      <c r="M5" s="20">
        <v>14.04</v>
      </c>
      <c r="N5" s="20">
        <v>14.14</v>
      </c>
      <c r="O5" s="20">
        <v>13.28</v>
      </c>
      <c r="P5" s="20">
        <v>18.55</v>
      </c>
      <c r="Q5" s="20">
        <v>18.59</v>
      </c>
      <c r="R5" s="20">
        <v>19.71</v>
      </c>
      <c r="S5" s="20">
        <v>19.77</v>
      </c>
    </row>
    <row r="6" spans="1:19" ht="15.5" x14ac:dyDescent="0.35">
      <c r="A6" s="8" t="s">
        <v>26</v>
      </c>
      <c r="B6" s="20">
        <v>20.399999999999999</v>
      </c>
      <c r="C6" s="20">
        <v>18.07</v>
      </c>
      <c r="D6" s="20">
        <v>11.81</v>
      </c>
      <c r="E6" s="20">
        <v>16.8</v>
      </c>
      <c r="F6" s="20">
        <v>15.81</v>
      </c>
      <c r="G6" s="20">
        <v>17.739999999999998</v>
      </c>
      <c r="H6" s="20">
        <v>21.28</v>
      </c>
      <c r="I6" s="20">
        <v>21.41</v>
      </c>
      <c r="J6" s="20">
        <v>19.45</v>
      </c>
      <c r="K6" s="20">
        <v>19.38</v>
      </c>
      <c r="L6" s="20">
        <v>13.24</v>
      </c>
      <c r="M6" s="20">
        <v>13.23</v>
      </c>
      <c r="N6" s="20">
        <v>15.9</v>
      </c>
      <c r="O6" s="20">
        <v>16.14</v>
      </c>
      <c r="P6" s="20">
        <v>16.600000000000001</v>
      </c>
      <c r="Q6" s="20">
        <v>16.62</v>
      </c>
      <c r="R6" s="20">
        <v>18.940000000000001</v>
      </c>
      <c r="S6" s="20">
        <v>18.84</v>
      </c>
    </row>
    <row r="7" spans="1:19" ht="15.5" x14ac:dyDescent="0.35">
      <c r="A7" s="8" t="s">
        <v>29</v>
      </c>
      <c r="B7" s="20">
        <v>21.63</v>
      </c>
      <c r="C7" s="20">
        <v>19.73</v>
      </c>
      <c r="D7" s="20">
        <v>15.34</v>
      </c>
      <c r="E7" s="20">
        <v>15.4</v>
      </c>
      <c r="F7" s="20">
        <v>18.010000000000002</v>
      </c>
      <c r="G7" s="20">
        <v>20.440000000000001</v>
      </c>
      <c r="H7" s="20">
        <v>22.89</v>
      </c>
      <c r="I7" s="20">
        <v>22.72</v>
      </c>
      <c r="J7" s="20">
        <v>20.83</v>
      </c>
      <c r="K7" s="20">
        <v>20.58</v>
      </c>
      <c r="L7" s="20">
        <v>16.97</v>
      </c>
      <c r="M7" s="20">
        <v>16.66</v>
      </c>
      <c r="N7" s="20">
        <v>16.68</v>
      </c>
      <c r="O7" s="20">
        <v>16.82</v>
      </c>
      <c r="P7" s="20">
        <v>19.39</v>
      </c>
      <c r="Q7" s="20">
        <v>19.059999999999999</v>
      </c>
      <c r="R7" s="20">
        <v>21.51</v>
      </c>
      <c r="S7" s="20">
        <v>21.36</v>
      </c>
    </row>
    <row r="8" spans="1:19" ht="15.5" x14ac:dyDescent="0.35">
      <c r="A8" s="8" t="s">
        <v>30</v>
      </c>
      <c r="B8" s="20">
        <v>20.92</v>
      </c>
      <c r="C8" s="20">
        <v>19.23</v>
      </c>
      <c r="D8" s="20">
        <v>14.37</v>
      </c>
      <c r="E8" s="20">
        <v>14.65</v>
      </c>
      <c r="F8" s="20">
        <v>18.54</v>
      </c>
      <c r="G8" s="20">
        <v>21.09</v>
      </c>
      <c r="H8" s="20">
        <v>22.62</v>
      </c>
      <c r="I8" s="20">
        <v>22.8</v>
      </c>
      <c r="J8" s="20">
        <v>21.05</v>
      </c>
      <c r="K8" s="20">
        <v>20.82</v>
      </c>
      <c r="L8" s="20">
        <v>16.079999999999998</v>
      </c>
      <c r="M8" s="20">
        <v>16.12</v>
      </c>
      <c r="N8" s="20">
        <v>16.13</v>
      </c>
      <c r="O8" s="20">
        <v>16.27</v>
      </c>
      <c r="P8" s="20">
        <v>19.940000000000001</v>
      </c>
      <c r="Q8" s="20">
        <v>20.58</v>
      </c>
      <c r="R8" s="20">
        <v>22.57</v>
      </c>
      <c r="S8" s="20">
        <v>22.98</v>
      </c>
    </row>
  </sheetData>
  <mergeCells count="3">
    <mergeCell ref="B2:G2"/>
    <mergeCell ref="H2:S2"/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208B-FA6F-433C-800D-17F131C24EB6}">
  <dimension ref="A1:N16"/>
  <sheetViews>
    <sheetView workbookViewId="0">
      <selection sqref="A1:N1"/>
    </sheetView>
  </sheetViews>
  <sheetFormatPr defaultRowHeight="14.5" x14ac:dyDescent="0.35"/>
  <cols>
    <col min="1" max="1" width="9.26953125" bestFit="1" customWidth="1"/>
    <col min="2" max="2" width="13.1796875" style="37" bestFit="1" customWidth="1"/>
    <col min="3" max="4" width="7" bestFit="1" customWidth="1"/>
    <col min="5" max="6" width="6.54296875" bestFit="1" customWidth="1"/>
    <col min="7" max="8" width="8.26953125" bestFit="1" customWidth="1"/>
    <col min="9" max="12" width="6.26953125" bestFit="1" customWidth="1"/>
    <col min="13" max="14" width="6.36328125" bestFit="1" customWidth="1"/>
  </cols>
  <sheetData>
    <row r="1" spans="1:14" ht="28.5" x14ac:dyDescent="0.65">
      <c r="A1" s="39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5" x14ac:dyDescent="0.35">
      <c r="A2" s="8"/>
      <c r="B2" s="34" t="s">
        <v>69</v>
      </c>
      <c r="C2" s="36" t="s">
        <v>76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.5" x14ac:dyDescent="0.35">
      <c r="A3" s="8" t="s">
        <v>80</v>
      </c>
      <c r="B3" s="40" t="s">
        <v>71</v>
      </c>
      <c r="C3" s="14" t="s">
        <v>70</v>
      </c>
      <c r="D3" s="14" t="s">
        <v>70</v>
      </c>
      <c r="E3" s="14" t="s">
        <v>71</v>
      </c>
      <c r="F3" s="14" t="s">
        <v>71</v>
      </c>
      <c r="G3" s="14" t="s">
        <v>72</v>
      </c>
      <c r="H3" s="14" t="s">
        <v>72</v>
      </c>
      <c r="I3" s="14" t="s">
        <v>73</v>
      </c>
      <c r="J3" s="14" t="s">
        <v>73</v>
      </c>
      <c r="K3" s="14" t="s">
        <v>74</v>
      </c>
      <c r="L3" s="14" t="s">
        <v>74</v>
      </c>
      <c r="M3" s="14" t="s">
        <v>75</v>
      </c>
      <c r="N3" s="14" t="s">
        <v>75</v>
      </c>
    </row>
    <row r="4" spans="1:14" ht="15.5" x14ac:dyDescent="0.35">
      <c r="A4" s="8" t="s">
        <v>18</v>
      </c>
      <c r="B4" s="41">
        <v>18.47</v>
      </c>
      <c r="C4" s="8">
        <v>20.21</v>
      </c>
      <c r="D4" s="8">
        <v>21.3</v>
      </c>
      <c r="E4" s="8">
        <v>19.18</v>
      </c>
      <c r="F4" s="8">
        <v>19.100000000000001</v>
      </c>
      <c r="G4" s="8">
        <v>15.26</v>
      </c>
      <c r="H4" s="8">
        <v>15.29</v>
      </c>
      <c r="I4" s="8">
        <v>13.15</v>
      </c>
      <c r="J4" s="8">
        <v>13.1</v>
      </c>
      <c r="K4" s="8">
        <v>17.41</v>
      </c>
      <c r="L4" s="8">
        <v>17.79</v>
      </c>
      <c r="M4" s="8">
        <v>20.85</v>
      </c>
      <c r="N4" s="8">
        <v>20.8</v>
      </c>
    </row>
    <row r="5" spans="1:14" ht="15.5" x14ac:dyDescent="0.35">
      <c r="A5" s="8" t="s">
        <v>19</v>
      </c>
      <c r="B5" s="41">
        <v>17.64</v>
      </c>
      <c r="C5" s="8">
        <v>22.48</v>
      </c>
      <c r="D5" s="8">
        <v>21.71</v>
      </c>
      <c r="E5" s="8">
        <v>19.96</v>
      </c>
      <c r="F5" s="8">
        <v>19.760000000000002</v>
      </c>
      <c r="G5" s="8">
        <v>15.44</v>
      </c>
      <c r="H5" s="8">
        <v>15.5</v>
      </c>
      <c r="I5" s="8">
        <v>15.19</v>
      </c>
      <c r="J5" s="8">
        <v>15.35</v>
      </c>
      <c r="K5" s="8">
        <v>17.649999999999999</v>
      </c>
      <c r="L5" s="8">
        <v>17.420000000000002</v>
      </c>
      <c r="M5" s="8">
        <v>21.45</v>
      </c>
      <c r="N5" s="8">
        <v>21.53</v>
      </c>
    </row>
    <row r="6" spans="1:14" ht="15.5" x14ac:dyDescent="0.35">
      <c r="A6" s="8" t="s">
        <v>20</v>
      </c>
      <c r="B6" s="41">
        <v>17.23</v>
      </c>
      <c r="C6" s="8">
        <v>22.55</v>
      </c>
      <c r="D6" s="8">
        <v>22.85</v>
      </c>
      <c r="E6" s="8">
        <v>20.03</v>
      </c>
      <c r="F6" s="8">
        <v>20.11</v>
      </c>
      <c r="G6" s="8">
        <v>17.28</v>
      </c>
      <c r="H6" s="8">
        <v>17.3</v>
      </c>
      <c r="I6" s="8">
        <v>15.31</v>
      </c>
      <c r="J6" s="8">
        <v>15.2</v>
      </c>
      <c r="K6" s="8">
        <v>19.47</v>
      </c>
      <c r="L6" s="8">
        <v>19.350000000000001</v>
      </c>
      <c r="M6" s="8">
        <v>22.53</v>
      </c>
      <c r="N6" s="8">
        <v>22.27</v>
      </c>
    </row>
    <row r="7" spans="1:14" ht="15.5" x14ac:dyDescent="0.35">
      <c r="A7" s="8" t="s">
        <v>22</v>
      </c>
      <c r="B7" s="41">
        <v>19.059999999999999</v>
      </c>
      <c r="C7" s="8">
        <v>23.56</v>
      </c>
      <c r="D7" s="8">
        <v>23.49</v>
      </c>
      <c r="E7" s="8">
        <v>20.420000000000002</v>
      </c>
      <c r="F7" s="8">
        <v>20.52</v>
      </c>
      <c r="G7" s="8">
        <v>16.850000000000001</v>
      </c>
      <c r="H7" s="8">
        <v>16.96</v>
      </c>
      <c r="I7" s="8">
        <v>15.26</v>
      </c>
      <c r="J7" s="8">
        <v>15.29</v>
      </c>
      <c r="K7" s="8">
        <v>18.39</v>
      </c>
      <c r="L7" s="8">
        <v>18.43</v>
      </c>
      <c r="M7" s="8">
        <v>22.54</v>
      </c>
      <c r="N7" s="8">
        <v>22.45</v>
      </c>
    </row>
    <row r="8" spans="1:14" ht="15.5" x14ac:dyDescent="0.35">
      <c r="A8" s="8" t="s">
        <v>24</v>
      </c>
      <c r="B8" s="41">
        <v>20.75</v>
      </c>
      <c r="C8" s="8">
        <v>25.19</v>
      </c>
      <c r="D8" s="8">
        <v>25.03</v>
      </c>
      <c r="E8" s="8">
        <v>20.78</v>
      </c>
      <c r="F8" s="8">
        <v>20.79</v>
      </c>
      <c r="G8" s="8">
        <v>17.86</v>
      </c>
      <c r="H8" s="8">
        <v>17.940000000000001</v>
      </c>
      <c r="I8" s="8">
        <v>15.03</v>
      </c>
      <c r="J8" s="8">
        <v>15.14</v>
      </c>
      <c r="K8" s="8">
        <v>19.690000000000001</v>
      </c>
      <c r="L8" s="8">
        <v>19.7</v>
      </c>
      <c r="M8" s="8">
        <v>22.49</v>
      </c>
      <c r="N8" s="8">
        <v>22.73</v>
      </c>
    </row>
    <row r="9" spans="1:14" ht="15.5" x14ac:dyDescent="0.35">
      <c r="A9" s="8" t="s">
        <v>25</v>
      </c>
      <c r="B9" s="41">
        <v>17.760000000000002</v>
      </c>
      <c r="C9" s="8">
        <v>18.93</v>
      </c>
      <c r="D9" s="8">
        <v>19.02</v>
      </c>
      <c r="E9" s="8">
        <v>19.29</v>
      </c>
      <c r="F9" s="8">
        <v>19.29</v>
      </c>
      <c r="G9" s="8">
        <v>14.95</v>
      </c>
      <c r="H9" s="8">
        <v>14.6</v>
      </c>
      <c r="I9" s="8">
        <v>12.52</v>
      </c>
      <c r="J9" s="8">
        <v>12.49</v>
      </c>
      <c r="K9" s="8">
        <v>16.559999999999999</v>
      </c>
      <c r="L9" s="8">
        <v>15.81</v>
      </c>
      <c r="M9" s="8">
        <v>19.89</v>
      </c>
      <c r="N9" s="8">
        <v>19.79</v>
      </c>
    </row>
    <row r="10" spans="1:14" ht="15.5" x14ac:dyDescent="0.35">
      <c r="A10" s="8" t="s">
        <v>27</v>
      </c>
      <c r="B10" s="41">
        <v>18.23</v>
      </c>
      <c r="C10" s="8">
        <v>21.8</v>
      </c>
      <c r="D10" s="8">
        <v>21.36</v>
      </c>
      <c r="E10" s="8">
        <v>20.22</v>
      </c>
      <c r="F10" s="8">
        <v>19.420000000000002</v>
      </c>
      <c r="G10" s="8">
        <v>14.47</v>
      </c>
      <c r="H10" s="8">
        <v>14.58</v>
      </c>
      <c r="I10" s="8">
        <v>14.34</v>
      </c>
      <c r="J10" s="8">
        <v>13.91</v>
      </c>
      <c r="K10" s="8">
        <v>17.440000000000001</v>
      </c>
      <c r="L10" s="8">
        <v>17.53</v>
      </c>
      <c r="M10" s="8">
        <v>20.41</v>
      </c>
      <c r="N10" s="8">
        <v>20.28</v>
      </c>
    </row>
    <row r="11" spans="1:14" ht="15.5" x14ac:dyDescent="0.35">
      <c r="A11" s="8" t="s">
        <v>28</v>
      </c>
      <c r="B11" s="41">
        <v>16.46</v>
      </c>
      <c r="C11" s="8">
        <v>21.03</v>
      </c>
      <c r="D11" s="8">
        <v>20.56</v>
      </c>
      <c r="E11" s="8">
        <v>18.3</v>
      </c>
      <c r="F11" s="8">
        <v>18.34</v>
      </c>
      <c r="G11" s="8">
        <v>15.44</v>
      </c>
      <c r="H11" s="8">
        <v>15.54</v>
      </c>
      <c r="I11" s="8">
        <v>14.97</v>
      </c>
      <c r="J11" s="8">
        <v>14.93</v>
      </c>
      <c r="K11" s="8">
        <v>16.260000000000002</v>
      </c>
      <c r="L11" s="8">
        <v>15.81</v>
      </c>
      <c r="M11" s="8">
        <v>21.03</v>
      </c>
      <c r="N11" s="8">
        <v>20.87</v>
      </c>
    </row>
    <row r="12" spans="1:14" ht="15.5" x14ac:dyDescent="0.35">
      <c r="A12" s="8" t="s">
        <v>31</v>
      </c>
      <c r="B12" s="41">
        <v>17.39</v>
      </c>
      <c r="C12" s="8">
        <v>23.23</v>
      </c>
      <c r="D12" s="8">
        <v>23.39</v>
      </c>
      <c r="E12" s="8">
        <v>20.079999999999998</v>
      </c>
      <c r="F12" s="8">
        <v>20.04</v>
      </c>
      <c r="G12" s="8">
        <v>18.13</v>
      </c>
      <c r="H12" s="8">
        <v>18.170000000000002</v>
      </c>
      <c r="I12" s="8">
        <v>14.35</v>
      </c>
      <c r="J12" s="8">
        <v>14.23</v>
      </c>
      <c r="K12" s="8">
        <v>19.14</v>
      </c>
      <c r="L12" s="8">
        <v>17.489999999999998</v>
      </c>
      <c r="M12" s="8">
        <v>21.65</v>
      </c>
      <c r="N12" s="8">
        <v>21.76</v>
      </c>
    </row>
    <row r="13" spans="1:14" ht="15.5" x14ac:dyDescent="0.35">
      <c r="A13" s="8" t="s">
        <v>32</v>
      </c>
      <c r="B13" s="41">
        <v>20.69</v>
      </c>
      <c r="C13" s="8">
        <v>21.76</v>
      </c>
      <c r="D13" s="8">
        <v>22.14</v>
      </c>
      <c r="E13" s="8">
        <v>19.510000000000002</v>
      </c>
      <c r="F13" s="8">
        <v>19.52</v>
      </c>
      <c r="G13" s="8">
        <v>15.36</v>
      </c>
      <c r="H13" s="8">
        <v>15.21</v>
      </c>
      <c r="I13" s="8">
        <v>13.49</v>
      </c>
      <c r="J13" s="8">
        <v>13.44</v>
      </c>
      <c r="K13" s="8">
        <v>17.420000000000002</v>
      </c>
      <c r="L13" s="8">
        <v>17.91</v>
      </c>
      <c r="M13" s="8">
        <v>19.899999999999999</v>
      </c>
      <c r="N13" s="8">
        <v>19.87</v>
      </c>
    </row>
    <row r="14" spans="1:14" ht="15.5" x14ac:dyDescent="0.35">
      <c r="A14" s="8" t="s">
        <v>33</v>
      </c>
      <c r="B14" s="41">
        <v>19.39</v>
      </c>
      <c r="C14" s="8">
        <v>23.08</v>
      </c>
      <c r="D14" s="8">
        <v>23.33</v>
      </c>
      <c r="E14" s="8">
        <v>20.59</v>
      </c>
      <c r="F14" s="8">
        <v>20.190000000000001</v>
      </c>
      <c r="G14" s="8">
        <v>17.39</v>
      </c>
      <c r="H14" s="8">
        <v>17.43</v>
      </c>
      <c r="I14" s="8">
        <v>13.4</v>
      </c>
      <c r="J14" s="8">
        <v>13.46</v>
      </c>
      <c r="K14" s="8">
        <v>19.04</v>
      </c>
      <c r="L14" s="8">
        <v>19.010000000000002</v>
      </c>
      <c r="M14" s="8">
        <v>22.31</v>
      </c>
      <c r="N14" s="8">
        <v>22.32</v>
      </c>
    </row>
    <row r="15" spans="1:14" ht="15.5" x14ac:dyDescent="0.35">
      <c r="A15" s="8" t="s">
        <v>34</v>
      </c>
      <c r="B15" s="41">
        <v>16.260000000000002</v>
      </c>
      <c r="C15" s="8">
        <v>21.34</v>
      </c>
      <c r="D15" s="8">
        <v>21.28</v>
      </c>
      <c r="E15" s="8">
        <v>19.22</v>
      </c>
      <c r="F15" s="8">
        <v>19.23</v>
      </c>
      <c r="G15" s="8">
        <v>16.2</v>
      </c>
      <c r="H15" s="8">
        <v>16.149999999999999</v>
      </c>
      <c r="I15" s="8">
        <v>14.9</v>
      </c>
      <c r="J15" s="8">
        <v>14.86</v>
      </c>
      <c r="K15" s="8">
        <v>18.260000000000002</v>
      </c>
      <c r="L15" s="8">
        <v>18.260000000000002</v>
      </c>
      <c r="M15" s="8">
        <v>20.68</v>
      </c>
      <c r="N15" s="8">
        <v>20.420000000000002</v>
      </c>
    </row>
    <row r="16" spans="1:14" ht="15.5" x14ac:dyDescent="0.35">
      <c r="A16" s="8" t="s">
        <v>35</v>
      </c>
      <c r="B16" s="41">
        <v>16.04</v>
      </c>
      <c r="C16" s="8">
        <v>20.29</v>
      </c>
      <c r="D16" s="8">
        <v>20.54</v>
      </c>
      <c r="E16" s="8">
        <v>19.22</v>
      </c>
      <c r="F16" s="8">
        <v>19.190000000000001</v>
      </c>
      <c r="G16" s="8">
        <v>15.93</v>
      </c>
      <c r="H16" s="8">
        <v>15.94</v>
      </c>
      <c r="I16" s="8">
        <v>14.96</v>
      </c>
      <c r="J16" s="8">
        <v>14.92</v>
      </c>
      <c r="K16" s="8">
        <v>18.72</v>
      </c>
      <c r="L16" s="8">
        <v>18.72</v>
      </c>
      <c r="M16" s="8">
        <v>19.309999999999999</v>
      </c>
      <c r="N16" s="8">
        <v>19.239999999999998</v>
      </c>
    </row>
  </sheetData>
  <mergeCells count="2">
    <mergeCell ref="C2:N2"/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341C-C2B7-43FA-8F5B-CE33D09FCAC7}">
  <dimension ref="A1:BD22"/>
  <sheetViews>
    <sheetView zoomScale="80" zoomScaleNormal="80" workbookViewId="0">
      <selection sqref="A1:AS1"/>
    </sheetView>
  </sheetViews>
  <sheetFormatPr defaultRowHeight="14.5" x14ac:dyDescent="0.35"/>
  <cols>
    <col min="1" max="1" width="9.7265625" customWidth="1"/>
    <col min="2" max="2" width="24.54296875" bestFit="1" customWidth="1"/>
    <col min="3" max="3" width="17.36328125" bestFit="1" customWidth="1"/>
    <col min="4" max="6" width="6.54296875" bestFit="1" customWidth="1"/>
    <col min="7" max="9" width="6.26953125" bestFit="1" customWidth="1"/>
    <col min="10" max="12" width="7.90625" bestFit="1" customWidth="1"/>
    <col min="13" max="13" width="9.54296875" bestFit="1" customWidth="1"/>
    <col min="14" max="14" width="9.6328125" bestFit="1" customWidth="1"/>
    <col min="15" max="15" width="8.1796875" bestFit="1" customWidth="1"/>
    <col min="16" max="16" width="9.54296875" bestFit="1" customWidth="1"/>
    <col min="17" max="18" width="8.1796875" bestFit="1" customWidth="1"/>
    <col min="19" max="20" width="8" bestFit="1" customWidth="1"/>
    <col min="21" max="21" width="5.7265625" bestFit="1" customWidth="1"/>
    <col min="22" max="22" width="8.1796875" bestFit="1" customWidth="1"/>
    <col min="23" max="23" width="8.81640625" bestFit="1" customWidth="1"/>
    <col min="24" max="24" width="6.36328125" bestFit="1" customWidth="1"/>
    <col min="25" max="25" width="7.81640625" bestFit="1" customWidth="1"/>
    <col min="26" max="26" width="8.81640625" bestFit="1" customWidth="1"/>
    <col min="27" max="27" width="6" bestFit="1" customWidth="1"/>
    <col min="28" max="30" width="7.7265625" bestFit="1" customWidth="1"/>
    <col min="31" max="33" width="8.1796875" bestFit="1" customWidth="1"/>
    <col min="34" max="34" width="9.453125" bestFit="1" customWidth="1"/>
    <col min="35" max="36" width="8.1796875" bestFit="1" customWidth="1"/>
    <col min="37" max="39" width="6.453125" bestFit="1" customWidth="1"/>
    <col min="40" max="40" width="8.54296875" bestFit="1" customWidth="1"/>
    <col min="41" max="41" width="8.08984375" bestFit="1" customWidth="1"/>
    <col min="42" max="42" width="6.90625" bestFit="1" customWidth="1"/>
    <col min="43" max="43" width="8.54296875" bestFit="1" customWidth="1"/>
    <col min="44" max="44" width="8.08984375" bestFit="1" customWidth="1"/>
    <col min="48" max="48" width="18" bestFit="1" customWidth="1"/>
  </cols>
  <sheetData>
    <row r="1" spans="1:56" ht="28.5" x14ac:dyDescent="0.65">
      <c r="A1" s="38" t="s">
        <v>125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56" s="32" customFormat="1" ht="76.5" x14ac:dyDescent="0.35">
      <c r="A2" s="30" t="s">
        <v>80</v>
      </c>
      <c r="B2" s="30" t="s">
        <v>83</v>
      </c>
      <c r="C2" s="30" t="s">
        <v>84</v>
      </c>
      <c r="D2" s="31" t="s">
        <v>85</v>
      </c>
      <c r="E2" s="31" t="s">
        <v>85</v>
      </c>
      <c r="F2" s="31" t="s">
        <v>86</v>
      </c>
      <c r="G2" s="31" t="s">
        <v>90</v>
      </c>
      <c r="H2" s="31" t="s">
        <v>90</v>
      </c>
      <c r="I2" s="31" t="s">
        <v>87</v>
      </c>
      <c r="J2" s="31" t="s">
        <v>91</v>
      </c>
      <c r="K2" s="31" t="s">
        <v>91</v>
      </c>
      <c r="L2" s="31" t="s">
        <v>92</v>
      </c>
      <c r="M2" s="31" t="s">
        <v>97</v>
      </c>
      <c r="N2" s="31" t="s">
        <v>98</v>
      </c>
      <c r="O2" s="31" t="s">
        <v>104</v>
      </c>
      <c r="P2" s="31" t="s">
        <v>99</v>
      </c>
      <c r="Q2" s="31" t="s">
        <v>100</v>
      </c>
      <c r="R2" s="31" t="s">
        <v>102</v>
      </c>
      <c r="S2" s="31" t="s">
        <v>89</v>
      </c>
      <c r="T2" s="31" t="s">
        <v>89</v>
      </c>
      <c r="U2" s="31" t="s">
        <v>88</v>
      </c>
      <c r="V2" s="31" t="s">
        <v>105</v>
      </c>
      <c r="W2" s="31" t="s">
        <v>101</v>
      </c>
      <c r="X2" s="31" t="s">
        <v>106</v>
      </c>
      <c r="Y2" s="31" t="s">
        <v>107</v>
      </c>
      <c r="Z2" s="31" t="s">
        <v>103</v>
      </c>
      <c r="AA2" s="31" t="s">
        <v>108</v>
      </c>
      <c r="AB2" s="31" t="s">
        <v>93</v>
      </c>
      <c r="AC2" s="31" t="s">
        <v>93</v>
      </c>
      <c r="AD2" s="31" t="s">
        <v>94</v>
      </c>
      <c r="AE2" s="31" t="s">
        <v>109</v>
      </c>
      <c r="AF2" s="31" t="s">
        <v>112</v>
      </c>
      <c r="AG2" s="31" t="s">
        <v>113</v>
      </c>
      <c r="AH2" s="31" t="s">
        <v>114</v>
      </c>
      <c r="AI2" s="31" t="s">
        <v>110</v>
      </c>
      <c r="AJ2" s="31" t="s">
        <v>111</v>
      </c>
      <c r="AK2" s="31" t="s">
        <v>95</v>
      </c>
      <c r="AL2" s="31" t="s">
        <v>95</v>
      </c>
      <c r="AM2" s="31" t="s">
        <v>96</v>
      </c>
      <c r="AN2" s="31" t="s">
        <v>117</v>
      </c>
      <c r="AO2" s="31" t="s">
        <v>115</v>
      </c>
      <c r="AP2" s="31" t="s">
        <v>116</v>
      </c>
      <c r="AQ2" s="31" t="s">
        <v>120</v>
      </c>
      <c r="AR2" s="31" t="s">
        <v>119</v>
      </c>
      <c r="AS2" s="31" t="s">
        <v>118</v>
      </c>
      <c r="AW2" s="33"/>
      <c r="AX2" s="33"/>
      <c r="AY2" s="33"/>
      <c r="AZ2" s="33"/>
      <c r="BA2" s="33"/>
      <c r="BB2" s="33"/>
      <c r="BC2" s="33"/>
      <c r="BD2" s="33"/>
    </row>
    <row r="3" spans="1:56" ht="15.5" x14ac:dyDescent="0.35">
      <c r="A3" s="8" t="s">
        <v>18</v>
      </c>
      <c r="B3" s="8" t="s">
        <v>44</v>
      </c>
      <c r="C3" s="8" t="s">
        <v>81</v>
      </c>
      <c r="D3" s="8">
        <v>18.850000000000001</v>
      </c>
      <c r="E3" s="8">
        <v>18.670000000000002</v>
      </c>
      <c r="F3" s="8">
        <v>18.760000000000002</v>
      </c>
      <c r="G3" s="8">
        <v>17.149999999999999</v>
      </c>
      <c r="H3" s="8">
        <v>16.78</v>
      </c>
      <c r="I3" s="8">
        <v>16.97</v>
      </c>
      <c r="J3" s="8">
        <v>17.52</v>
      </c>
      <c r="K3" s="8">
        <v>17.760000000000002</v>
      </c>
      <c r="L3" s="22">
        <v>17.64</v>
      </c>
      <c r="M3" s="22">
        <f>L3-F3</f>
        <v>-1.120000000000001</v>
      </c>
      <c r="N3" s="22">
        <f>M3-2.38</f>
        <v>-3.5000000000000009</v>
      </c>
      <c r="O3" s="26">
        <f>2^-N3</f>
        <v>11.313708498984768</v>
      </c>
      <c r="P3" s="22">
        <f>L3-I3</f>
        <v>0.67000000000000171</v>
      </c>
      <c r="Q3" s="22">
        <f>P3-3.93</f>
        <v>-3.2599999999999985</v>
      </c>
      <c r="R3" s="26">
        <f>2^-Q3</f>
        <v>9.579829636951418</v>
      </c>
      <c r="S3" s="8">
        <v>14.56</v>
      </c>
      <c r="T3" s="8">
        <v>14.33</v>
      </c>
      <c r="U3" s="24">
        <v>14.445</v>
      </c>
      <c r="V3" s="24">
        <f t="shared" ref="V3:V20" si="0">U3-F3</f>
        <v>-4.3150000000000013</v>
      </c>
      <c r="W3" s="24">
        <f>V3-(-3.38)</f>
        <v>-0.93500000000000139</v>
      </c>
      <c r="X3" s="24">
        <f>2^-W3</f>
        <v>1.911890635187486</v>
      </c>
      <c r="Y3" s="24">
        <f t="shared" ref="Y3:Y20" si="1">U3-I3</f>
        <v>-2.5249999999999986</v>
      </c>
      <c r="Z3" s="24">
        <f>Y3-(-1.82)</f>
        <v>-0.70499999999999852</v>
      </c>
      <c r="AA3" s="24">
        <f>2^-Z3</f>
        <v>1.6301446648052491</v>
      </c>
      <c r="AB3" s="23">
        <v>19.559999999999999</v>
      </c>
      <c r="AC3" s="23">
        <v>19.850000000000001</v>
      </c>
      <c r="AD3" s="26">
        <v>19.704999999999998</v>
      </c>
      <c r="AE3" s="26">
        <f t="shared" ref="AE3:AE20" si="2">AD3-F3</f>
        <v>0.94499999999999673</v>
      </c>
      <c r="AF3" s="26">
        <f>AE3-3.8</f>
        <v>-2.8550000000000031</v>
      </c>
      <c r="AG3" s="26">
        <f>2^-AF3</f>
        <v>7.2350350204887199</v>
      </c>
      <c r="AH3" s="26">
        <f t="shared" ref="AH3:AH20" si="3">AD3-I3</f>
        <v>2.7349999999999994</v>
      </c>
      <c r="AI3" s="26">
        <f>AH3-5.35</f>
        <v>-2.6150000000000002</v>
      </c>
      <c r="AJ3" s="26">
        <f>2^-AI3</f>
        <v>6.1262319883775325</v>
      </c>
      <c r="AK3" s="23">
        <v>18.670000000000002</v>
      </c>
      <c r="AL3" s="23">
        <v>18.97</v>
      </c>
      <c r="AM3" s="8">
        <v>18.82</v>
      </c>
      <c r="AN3" s="25">
        <f t="shared" ref="AN3:AN20" si="4">AM3-F3</f>
        <v>5.9999999999998721E-2</v>
      </c>
      <c r="AO3" s="25">
        <f>AN3-(-1.9)</f>
        <v>1.9599999999999986</v>
      </c>
      <c r="AP3" s="25">
        <f>2^-AO3</f>
        <v>0.25702845666401686</v>
      </c>
      <c r="AQ3" s="23">
        <f t="shared" ref="AQ3:AQ20" si="5">AM3-I3</f>
        <v>1.8500000000000014</v>
      </c>
      <c r="AR3" s="25">
        <f>AQ3-(-0.345)</f>
        <v>2.1950000000000012</v>
      </c>
      <c r="AS3" s="25">
        <f>2^-AR3</f>
        <v>0.21839322397917341</v>
      </c>
      <c r="AV3" s="15"/>
    </row>
    <row r="4" spans="1:56" ht="15.5" x14ac:dyDescent="0.35">
      <c r="A4" s="8" t="s">
        <v>19</v>
      </c>
      <c r="B4" s="8" t="s">
        <v>44</v>
      </c>
      <c r="C4" s="8" t="s">
        <v>81</v>
      </c>
      <c r="D4" s="8">
        <v>20.62</v>
      </c>
      <c r="E4" s="8">
        <v>20.71</v>
      </c>
      <c r="F4" s="8">
        <v>20.67</v>
      </c>
      <c r="G4" s="8">
        <v>19.100000000000001</v>
      </c>
      <c r="H4" s="8">
        <v>18.899999999999999</v>
      </c>
      <c r="I4" s="8">
        <v>19</v>
      </c>
      <c r="J4" s="8">
        <v>23.21</v>
      </c>
      <c r="K4" s="8">
        <v>23.2</v>
      </c>
      <c r="L4" s="22">
        <v>23.21</v>
      </c>
      <c r="M4" s="22">
        <f t="shared" ref="M4:M20" si="6">L4-F4</f>
        <v>2.5399999999999991</v>
      </c>
      <c r="N4" s="22">
        <f t="shared" ref="N4:N20" si="7">M4-2.38</f>
        <v>0.15999999999999925</v>
      </c>
      <c r="O4" s="26">
        <f t="shared" ref="O4:O20" si="8">2^-N4</f>
        <v>0.8950250709279729</v>
      </c>
      <c r="P4" s="22">
        <f t="shared" ref="P4:P20" si="9">L4-I4</f>
        <v>4.2100000000000009</v>
      </c>
      <c r="Q4" s="22">
        <f t="shared" ref="Q4:Q20" si="10">P4-3.93</f>
        <v>0.28000000000000069</v>
      </c>
      <c r="R4" s="26">
        <f t="shared" ref="R4:R20" si="11">2^-Q4</f>
        <v>0.82359101726757278</v>
      </c>
      <c r="S4" s="8">
        <v>17.77</v>
      </c>
      <c r="T4" s="8">
        <v>17.63</v>
      </c>
      <c r="U4" s="24">
        <v>17.7</v>
      </c>
      <c r="V4" s="24">
        <f t="shared" si="0"/>
        <v>-2.9700000000000024</v>
      </c>
      <c r="W4" s="24">
        <f t="shared" ref="W4:W20" si="12">V4-(-3.38)</f>
        <v>0.40999999999999748</v>
      </c>
      <c r="X4" s="24">
        <f t="shared" ref="X4:X20" si="13">2^-W4</f>
        <v>0.752623373705535</v>
      </c>
      <c r="Y4" s="24">
        <f t="shared" si="1"/>
        <v>-1.3000000000000007</v>
      </c>
      <c r="Z4" s="24">
        <f t="shared" ref="Z4:Z20" si="14">Y4-(-1.82)</f>
        <v>0.51999999999999935</v>
      </c>
      <c r="AA4" s="24">
        <f t="shared" ref="AA4:AA20" si="15">2^-Z4</f>
        <v>0.69737183317520313</v>
      </c>
      <c r="AB4" s="8">
        <v>22.75</v>
      </c>
      <c r="AC4" s="8">
        <v>22.65</v>
      </c>
      <c r="AD4" s="26">
        <v>22.7</v>
      </c>
      <c r="AE4" s="26">
        <f t="shared" si="2"/>
        <v>2.0299999999999976</v>
      </c>
      <c r="AF4" s="26">
        <f t="shared" ref="AF4:AF20" si="16">AE4-3.8</f>
        <v>-1.7700000000000022</v>
      </c>
      <c r="AG4" s="26">
        <f t="shared" ref="AG4:AG20" si="17">2^-AF4</f>
        <v>3.4105395670718321</v>
      </c>
      <c r="AH4" s="26">
        <f t="shared" si="3"/>
        <v>3.6999999999999993</v>
      </c>
      <c r="AI4" s="26">
        <f t="shared" ref="AI4:AI20" si="18">AH4-5.35</f>
        <v>-1.6500000000000004</v>
      </c>
      <c r="AJ4" s="26">
        <f t="shared" ref="AJ4:AJ20" si="19">2^-AI4</f>
        <v>3.1383363915870035</v>
      </c>
      <c r="AK4" s="23">
        <v>18.89</v>
      </c>
      <c r="AL4" s="23">
        <v>18.96</v>
      </c>
      <c r="AM4" s="8">
        <v>18.93</v>
      </c>
      <c r="AN4" s="25">
        <f t="shared" si="4"/>
        <v>-1.740000000000002</v>
      </c>
      <c r="AO4" s="25">
        <f t="shared" ref="AO4:AO20" si="20">AN4-(-1.9)</f>
        <v>0.15999999999999792</v>
      </c>
      <c r="AP4" s="25">
        <f t="shared" ref="AP4:AP20" si="21">2^-AO4</f>
        <v>0.89502507092797368</v>
      </c>
      <c r="AQ4" s="23">
        <f t="shared" si="5"/>
        <v>-7.0000000000000284E-2</v>
      </c>
      <c r="AR4" s="25">
        <f t="shared" ref="AR4:AR20" si="22">AQ4-(-0.345)</f>
        <v>0.27499999999999969</v>
      </c>
      <c r="AS4" s="25">
        <f t="shared" ref="AS4:AS20" si="23">2^-AR4</f>
        <v>0.82645031815421188</v>
      </c>
      <c r="AV4" s="15"/>
    </row>
    <row r="5" spans="1:56" ht="15.5" x14ac:dyDescent="0.35">
      <c r="A5" s="8" t="s">
        <v>20</v>
      </c>
      <c r="B5" s="8" t="s">
        <v>44</v>
      </c>
      <c r="C5" s="8" t="s">
        <v>81</v>
      </c>
      <c r="D5" s="8">
        <v>20.59</v>
      </c>
      <c r="E5" s="8">
        <v>20.56</v>
      </c>
      <c r="F5" s="8">
        <v>20.58</v>
      </c>
      <c r="G5" s="8">
        <v>20.12</v>
      </c>
      <c r="H5" s="8">
        <v>20.13</v>
      </c>
      <c r="I5" s="8">
        <v>20.13</v>
      </c>
      <c r="J5" s="8">
        <v>21.31</v>
      </c>
      <c r="K5" s="8">
        <v>21.48</v>
      </c>
      <c r="L5" s="22">
        <v>21.4</v>
      </c>
      <c r="M5" s="22">
        <f t="shared" si="6"/>
        <v>0.82000000000000028</v>
      </c>
      <c r="N5" s="22">
        <f t="shared" si="7"/>
        <v>-1.5599999999999996</v>
      </c>
      <c r="O5" s="26">
        <f t="shared" si="8"/>
        <v>2.9485384345822014</v>
      </c>
      <c r="P5" s="22">
        <f t="shared" si="9"/>
        <v>1.2699999999999996</v>
      </c>
      <c r="Q5" s="22">
        <f t="shared" si="10"/>
        <v>-2.6600000000000006</v>
      </c>
      <c r="R5" s="26">
        <f t="shared" si="11"/>
        <v>6.3203304949070187</v>
      </c>
      <c r="S5" s="8">
        <v>16.149999999999999</v>
      </c>
      <c r="T5" s="8">
        <v>16.21</v>
      </c>
      <c r="U5" s="24">
        <v>16.18</v>
      </c>
      <c r="V5" s="24">
        <f t="shared" si="0"/>
        <v>-4.3999999999999986</v>
      </c>
      <c r="W5" s="24">
        <f t="shared" si="12"/>
        <v>-1.0199999999999987</v>
      </c>
      <c r="X5" s="24">
        <f t="shared" si="13"/>
        <v>2.0279189595800564</v>
      </c>
      <c r="Y5" s="24">
        <f t="shared" si="1"/>
        <v>-3.9499999999999993</v>
      </c>
      <c r="Z5" s="24">
        <f t="shared" si="14"/>
        <v>-2.129999999999999</v>
      </c>
      <c r="AA5" s="24">
        <f t="shared" si="15"/>
        <v>4.3771748050429551</v>
      </c>
      <c r="AB5" s="8">
        <v>22.91</v>
      </c>
      <c r="AC5" s="8">
        <v>22.83</v>
      </c>
      <c r="AD5" s="26">
        <v>22.869999999999997</v>
      </c>
      <c r="AE5" s="26">
        <f t="shared" si="2"/>
        <v>2.2899999999999991</v>
      </c>
      <c r="AF5" s="26">
        <f t="shared" si="16"/>
        <v>-1.5100000000000007</v>
      </c>
      <c r="AG5" s="26">
        <f t="shared" si="17"/>
        <v>2.8481003911941447</v>
      </c>
      <c r="AH5" s="26">
        <f t="shared" si="3"/>
        <v>2.7399999999999984</v>
      </c>
      <c r="AI5" s="26">
        <f t="shared" si="18"/>
        <v>-2.6100000000000012</v>
      </c>
      <c r="AJ5" s="26">
        <f t="shared" si="19"/>
        <v>6.1050368358422409</v>
      </c>
      <c r="AK5" s="23">
        <v>19.850000000000001</v>
      </c>
      <c r="AL5" s="23">
        <v>20</v>
      </c>
      <c r="AM5" s="8">
        <v>19.93</v>
      </c>
      <c r="AN5" s="25">
        <f t="shared" si="4"/>
        <v>-0.64999999999999858</v>
      </c>
      <c r="AO5" s="25">
        <f t="shared" si="20"/>
        <v>1.2500000000000013</v>
      </c>
      <c r="AP5" s="25">
        <f t="shared" si="21"/>
        <v>0.42044820762685692</v>
      </c>
      <c r="AQ5" s="23">
        <f t="shared" si="5"/>
        <v>-0.19999999999999929</v>
      </c>
      <c r="AR5" s="25">
        <f t="shared" si="22"/>
        <v>0.14500000000000068</v>
      </c>
      <c r="AS5" s="25">
        <f t="shared" si="23"/>
        <v>0.90437937756108766</v>
      </c>
      <c r="AV5" s="15"/>
    </row>
    <row r="6" spans="1:56" ht="15.5" x14ac:dyDescent="0.35">
      <c r="A6" s="8" t="s">
        <v>21</v>
      </c>
      <c r="B6" s="8" t="s">
        <v>44</v>
      </c>
      <c r="C6" s="8" t="s">
        <v>81</v>
      </c>
      <c r="D6" s="8">
        <v>22.73</v>
      </c>
      <c r="E6" s="8">
        <v>22.35</v>
      </c>
      <c r="F6" s="8">
        <v>22.54</v>
      </c>
      <c r="G6" s="8">
        <v>20.91</v>
      </c>
      <c r="H6" s="8">
        <v>21</v>
      </c>
      <c r="I6" s="8">
        <v>20.96</v>
      </c>
      <c r="J6" s="8">
        <v>22.64</v>
      </c>
      <c r="K6" s="8">
        <v>22.83</v>
      </c>
      <c r="L6" s="22">
        <v>22.74</v>
      </c>
      <c r="M6" s="22">
        <f t="shared" si="6"/>
        <v>0.19999999999999929</v>
      </c>
      <c r="N6" s="22">
        <f t="shared" si="7"/>
        <v>-2.1800000000000006</v>
      </c>
      <c r="O6" s="26">
        <f t="shared" si="8"/>
        <v>4.5315355411831959</v>
      </c>
      <c r="P6" s="22">
        <f t="shared" si="9"/>
        <v>1.7799999999999976</v>
      </c>
      <c r="Q6" s="22">
        <f t="shared" si="10"/>
        <v>-2.1500000000000026</v>
      </c>
      <c r="R6" s="26">
        <f t="shared" si="11"/>
        <v>4.4382778882713874</v>
      </c>
      <c r="S6" s="8">
        <v>17.059999999999999</v>
      </c>
      <c r="T6" s="8">
        <v>17.010000000000002</v>
      </c>
      <c r="U6" s="24">
        <v>17.035</v>
      </c>
      <c r="V6" s="24">
        <f t="shared" si="0"/>
        <v>-5.504999999999999</v>
      </c>
      <c r="W6" s="24">
        <f t="shared" si="12"/>
        <v>-2.1249999999999991</v>
      </c>
      <c r="X6" s="24">
        <f t="shared" si="13"/>
        <v>4.3620309306610272</v>
      </c>
      <c r="Y6" s="24">
        <f t="shared" si="1"/>
        <v>-3.9250000000000007</v>
      </c>
      <c r="Z6" s="24">
        <f t="shared" si="14"/>
        <v>-2.1050000000000004</v>
      </c>
      <c r="AA6" s="24">
        <f t="shared" si="15"/>
        <v>4.3019775618295144</v>
      </c>
      <c r="AB6" s="23">
        <v>23.19</v>
      </c>
      <c r="AC6" s="23">
        <v>23.23</v>
      </c>
      <c r="AD6" s="26">
        <v>23.21</v>
      </c>
      <c r="AE6" s="26">
        <f t="shared" si="2"/>
        <v>0.67000000000000171</v>
      </c>
      <c r="AF6" s="26">
        <f t="shared" si="16"/>
        <v>-3.1299999999999981</v>
      </c>
      <c r="AG6" s="26">
        <f t="shared" si="17"/>
        <v>8.7543496100859031</v>
      </c>
      <c r="AH6" s="26">
        <f t="shared" si="3"/>
        <v>2.25</v>
      </c>
      <c r="AI6" s="26">
        <f t="shared" si="18"/>
        <v>-3.0999999999999996</v>
      </c>
      <c r="AJ6" s="26">
        <f t="shared" si="19"/>
        <v>8.5741877002903433</v>
      </c>
      <c r="AK6" s="23">
        <v>25.17</v>
      </c>
      <c r="AL6" s="23">
        <v>25.1</v>
      </c>
      <c r="AM6" s="8">
        <v>25.14</v>
      </c>
      <c r="AN6" s="25">
        <f t="shared" si="4"/>
        <v>2.6000000000000014</v>
      </c>
      <c r="AO6" s="25">
        <f t="shared" si="20"/>
        <v>4.5000000000000018</v>
      </c>
      <c r="AP6" s="25">
        <f t="shared" si="21"/>
        <v>4.4194173824159161E-2</v>
      </c>
      <c r="AQ6" s="23">
        <f t="shared" si="5"/>
        <v>4.18</v>
      </c>
      <c r="AR6" s="25">
        <f t="shared" si="22"/>
        <v>4.5249999999999995</v>
      </c>
      <c r="AS6" s="25">
        <f t="shared" si="23"/>
        <v>4.3434944370073045E-2</v>
      </c>
      <c r="AV6" s="15"/>
    </row>
    <row r="7" spans="1:56" ht="15.5" x14ac:dyDescent="0.35">
      <c r="A7" s="8" t="s">
        <v>22</v>
      </c>
      <c r="B7" s="8" t="s">
        <v>44</v>
      </c>
      <c r="C7" s="8" t="s">
        <v>81</v>
      </c>
      <c r="D7" s="8">
        <v>21.48</v>
      </c>
      <c r="E7" s="8">
        <v>21.37</v>
      </c>
      <c r="F7" s="8">
        <v>21.43</v>
      </c>
      <c r="G7" s="8">
        <v>19.100000000000001</v>
      </c>
      <c r="H7" s="8">
        <v>19.28</v>
      </c>
      <c r="I7" s="8">
        <v>19.190000000000001</v>
      </c>
      <c r="J7" s="8">
        <v>23.74</v>
      </c>
      <c r="K7" s="8">
        <v>23.9</v>
      </c>
      <c r="L7" s="22">
        <v>23.82</v>
      </c>
      <c r="M7" s="22">
        <f t="shared" si="6"/>
        <v>2.3900000000000006</v>
      </c>
      <c r="N7" s="22">
        <f t="shared" si="7"/>
        <v>1.0000000000000675E-2</v>
      </c>
      <c r="O7" s="26">
        <f t="shared" si="8"/>
        <v>0.99309249543703537</v>
      </c>
      <c r="P7" s="22">
        <f t="shared" si="9"/>
        <v>4.629999999999999</v>
      </c>
      <c r="Q7" s="22">
        <f t="shared" si="10"/>
        <v>0.69999999999999885</v>
      </c>
      <c r="R7" s="26">
        <f t="shared" si="11"/>
        <v>0.61557220667245871</v>
      </c>
      <c r="S7" s="8">
        <v>16.61</v>
      </c>
      <c r="T7" s="8">
        <v>16.88</v>
      </c>
      <c r="U7" s="24">
        <v>16.744999999999997</v>
      </c>
      <c r="V7" s="24">
        <f t="shared" si="0"/>
        <v>-4.6850000000000023</v>
      </c>
      <c r="W7" s="24">
        <f t="shared" si="12"/>
        <v>-1.3050000000000024</v>
      </c>
      <c r="X7" s="24">
        <f t="shared" si="13"/>
        <v>2.4708372742538622</v>
      </c>
      <c r="Y7" s="24">
        <f t="shared" si="1"/>
        <v>-2.4450000000000038</v>
      </c>
      <c r="Z7" s="24">
        <f t="shared" si="14"/>
        <v>-0.62500000000000377</v>
      </c>
      <c r="AA7" s="24">
        <f t="shared" si="15"/>
        <v>1.5422108254079447</v>
      </c>
      <c r="AB7" s="23">
        <v>25.98</v>
      </c>
      <c r="AC7" s="23">
        <v>26.34</v>
      </c>
      <c r="AD7" s="26">
        <v>26.16</v>
      </c>
      <c r="AE7" s="26">
        <f t="shared" si="2"/>
        <v>4.7300000000000004</v>
      </c>
      <c r="AF7" s="26">
        <f t="shared" si="16"/>
        <v>0.9300000000000006</v>
      </c>
      <c r="AG7" s="26">
        <f t="shared" si="17"/>
        <v>0.52485834181153346</v>
      </c>
      <c r="AH7" s="26">
        <f t="shared" si="3"/>
        <v>6.9699999999999989</v>
      </c>
      <c r="AI7" s="26">
        <f t="shared" si="18"/>
        <v>1.6199999999999992</v>
      </c>
      <c r="AJ7" s="26">
        <f t="shared" si="19"/>
        <v>0.32533546386048362</v>
      </c>
      <c r="AK7" s="23">
        <v>19.84</v>
      </c>
      <c r="AL7" s="23">
        <v>20.02</v>
      </c>
      <c r="AM7" s="8">
        <v>19.93</v>
      </c>
      <c r="AN7" s="25">
        <f t="shared" si="4"/>
        <v>-1.5</v>
      </c>
      <c r="AO7" s="25">
        <f t="shared" si="20"/>
        <v>0.39999999999999991</v>
      </c>
      <c r="AP7" s="25">
        <f t="shared" si="21"/>
        <v>0.75785828325519911</v>
      </c>
      <c r="AQ7" s="23">
        <f t="shared" si="5"/>
        <v>0.73999999999999844</v>
      </c>
      <c r="AR7" s="25">
        <f t="shared" si="22"/>
        <v>1.0849999999999984</v>
      </c>
      <c r="AS7" s="25">
        <f t="shared" si="23"/>
        <v>0.4713922679591202</v>
      </c>
    </row>
    <row r="8" spans="1:56" ht="15.5" x14ac:dyDescent="0.35">
      <c r="A8" s="8" t="s">
        <v>23</v>
      </c>
      <c r="B8" s="8" t="s">
        <v>44</v>
      </c>
      <c r="C8" s="8" t="s">
        <v>81</v>
      </c>
      <c r="D8" s="8">
        <v>20.97</v>
      </c>
      <c r="E8" s="8">
        <v>20.94</v>
      </c>
      <c r="F8" s="8">
        <v>20.96</v>
      </c>
      <c r="G8" s="8">
        <v>19.02</v>
      </c>
      <c r="H8" s="8">
        <v>19.29</v>
      </c>
      <c r="I8" s="8">
        <v>19.16</v>
      </c>
      <c r="J8" s="8">
        <v>18.71</v>
      </c>
      <c r="K8" s="8">
        <v>18.8</v>
      </c>
      <c r="L8" s="22">
        <v>18.760000000000002</v>
      </c>
      <c r="M8" s="22">
        <f t="shared" si="6"/>
        <v>-2.1999999999999993</v>
      </c>
      <c r="N8" s="22">
        <f t="shared" si="7"/>
        <v>-4.5799999999999992</v>
      </c>
      <c r="O8" s="26">
        <f t="shared" si="8"/>
        <v>23.917587978159002</v>
      </c>
      <c r="P8" s="22">
        <f t="shared" si="9"/>
        <v>-0.39999999999999858</v>
      </c>
      <c r="Q8" s="22">
        <f t="shared" si="10"/>
        <v>-4.3299999999999983</v>
      </c>
      <c r="R8" s="26">
        <f t="shared" si="11"/>
        <v>20.112213992349222</v>
      </c>
      <c r="S8" s="8">
        <v>15.73</v>
      </c>
      <c r="T8" s="8">
        <v>15.65</v>
      </c>
      <c r="U8" s="24">
        <v>15.690000000000001</v>
      </c>
      <c r="V8" s="24">
        <f t="shared" si="0"/>
        <v>-5.27</v>
      </c>
      <c r="W8" s="24">
        <f t="shared" si="12"/>
        <v>-1.8899999999999997</v>
      </c>
      <c r="X8" s="24">
        <f t="shared" si="13"/>
        <v>3.7063522475614823</v>
      </c>
      <c r="Y8" s="24">
        <f t="shared" si="1"/>
        <v>-3.4699999999999989</v>
      </c>
      <c r="Z8" s="24">
        <f t="shared" si="14"/>
        <v>-1.6499999999999988</v>
      </c>
      <c r="AA8" s="24">
        <f t="shared" si="15"/>
        <v>3.138336391587</v>
      </c>
      <c r="AB8" s="23">
        <v>23.61</v>
      </c>
      <c r="AC8" s="23">
        <v>23.33</v>
      </c>
      <c r="AD8" s="26">
        <v>23.47</v>
      </c>
      <c r="AE8" s="26">
        <f t="shared" si="2"/>
        <v>2.509999999999998</v>
      </c>
      <c r="AF8" s="26">
        <f t="shared" si="16"/>
        <v>-1.2900000000000018</v>
      </c>
      <c r="AG8" s="26">
        <f t="shared" si="17"/>
        <v>2.4452805553841399</v>
      </c>
      <c r="AH8" s="26">
        <f t="shared" si="3"/>
        <v>4.3099999999999987</v>
      </c>
      <c r="AI8" s="26">
        <f t="shared" si="18"/>
        <v>-1.0400000000000009</v>
      </c>
      <c r="AJ8" s="26">
        <f t="shared" si="19"/>
        <v>2.0562276533121344</v>
      </c>
      <c r="AK8" s="23">
        <v>18.23</v>
      </c>
      <c r="AL8" s="23">
        <v>19.190000000000001</v>
      </c>
      <c r="AM8" s="8">
        <v>18.71</v>
      </c>
      <c r="AN8" s="25">
        <f t="shared" si="4"/>
        <v>-2.25</v>
      </c>
      <c r="AO8" s="25">
        <f t="shared" si="20"/>
        <v>-0.35000000000000009</v>
      </c>
      <c r="AP8" s="25">
        <f t="shared" si="21"/>
        <v>1.2745606273192622</v>
      </c>
      <c r="AQ8" s="23">
        <f t="shared" si="5"/>
        <v>-0.44999999999999929</v>
      </c>
      <c r="AR8" s="25">
        <f t="shared" si="22"/>
        <v>-0.10499999999999932</v>
      </c>
      <c r="AS8" s="25">
        <f t="shared" si="23"/>
        <v>1.0754943904573777</v>
      </c>
    </row>
    <row r="9" spans="1:56" ht="15.5" x14ac:dyDescent="0.35">
      <c r="A9" s="8" t="s">
        <v>24</v>
      </c>
      <c r="B9" s="8" t="s">
        <v>48</v>
      </c>
      <c r="C9" s="8" t="s">
        <v>81</v>
      </c>
      <c r="D9" s="8">
        <v>23.98</v>
      </c>
      <c r="E9" s="8">
        <v>24.07</v>
      </c>
      <c r="F9" s="8">
        <v>24.03</v>
      </c>
      <c r="G9" s="8">
        <v>22.89</v>
      </c>
      <c r="H9" s="8">
        <v>22.9</v>
      </c>
      <c r="I9" s="8">
        <v>22.89</v>
      </c>
      <c r="J9" s="8">
        <v>24.07</v>
      </c>
      <c r="K9" s="8">
        <v>24</v>
      </c>
      <c r="L9" s="22">
        <v>24.03</v>
      </c>
      <c r="M9" s="22">
        <f t="shared" si="6"/>
        <v>0</v>
      </c>
      <c r="N9" s="22">
        <f t="shared" si="7"/>
        <v>-2.38</v>
      </c>
      <c r="O9" s="26">
        <f t="shared" si="8"/>
        <v>5.2053674217677335</v>
      </c>
      <c r="P9" s="22">
        <f t="shared" si="9"/>
        <v>1.1400000000000006</v>
      </c>
      <c r="Q9" s="22">
        <f t="shared" si="10"/>
        <v>-2.7899999999999996</v>
      </c>
      <c r="R9" s="26">
        <f t="shared" si="11"/>
        <v>6.9162978504629198</v>
      </c>
      <c r="S9" s="8">
        <v>19.63</v>
      </c>
      <c r="T9" s="8">
        <v>19.66</v>
      </c>
      <c r="U9" s="24">
        <v>19.645</v>
      </c>
      <c r="V9" s="24">
        <f t="shared" si="0"/>
        <v>-4.3850000000000016</v>
      </c>
      <c r="W9" s="24">
        <f t="shared" si="12"/>
        <v>-1.0050000000000017</v>
      </c>
      <c r="X9" s="24">
        <f t="shared" si="13"/>
        <v>2.0069434970190079</v>
      </c>
      <c r="Y9" s="24">
        <f t="shared" si="1"/>
        <v>-3.245000000000001</v>
      </c>
      <c r="Z9" s="24">
        <f t="shared" si="14"/>
        <v>-1.4250000000000009</v>
      </c>
      <c r="AA9" s="24">
        <f t="shared" si="15"/>
        <v>2.6851450055605284</v>
      </c>
      <c r="AB9" s="23">
        <v>26.37</v>
      </c>
      <c r="AC9" s="23">
        <v>26.23</v>
      </c>
      <c r="AD9" s="26">
        <v>26.3</v>
      </c>
      <c r="AE9" s="26">
        <f t="shared" si="2"/>
        <v>2.2699999999999996</v>
      </c>
      <c r="AF9" s="26">
        <f t="shared" si="16"/>
        <v>-1.5300000000000002</v>
      </c>
      <c r="AG9" s="26">
        <f t="shared" si="17"/>
        <v>2.8878583910449924</v>
      </c>
      <c r="AH9" s="26">
        <f t="shared" si="3"/>
        <v>3.41</v>
      </c>
      <c r="AI9" s="26">
        <f t="shared" si="18"/>
        <v>-1.9399999999999995</v>
      </c>
      <c r="AJ9" s="26">
        <f t="shared" si="19"/>
        <v>3.8370564773010565</v>
      </c>
      <c r="AK9" s="23">
        <v>23.28</v>
      </c>
      <c r="AL9" s="23">
        <v>23.23</v>
      </c>
      <c r="AM9" s="8">
        <v>23.26</v>
      </c>
      <c r="AN9" s="25">
        <f t="shared" si="4"/>
        <v>-0.76999999999999957</v>
      </c>
      <c r="AO9" s="25">
        <f t="shared" si="20"/>
        <v>1.1300000000000003</v>
      </c>
      <c r="AP9" s="25">
        <f t="shared" si="21"/>
        <v>0.45691572511470013</v>
      </c>
      <c r="AQ9" s="23">
        <f t="shared" si="5"/>
        <v>0.37000000000000099</v>
      </c>
      <c r="AR9" s="25">
        <f t="shared" si="22"/>
        <v>0.71500000000000097</v>
      </c>
      <c r="AS9" s="25">
        <f t="shared" si="23"/>
        <v>0.60920513183759528</v>
      </c>
    </row>
    <row r="10" spans="1:56" ht="15.5" x14ac:dyDescent="0.35">
      <c r="A10" s="8" t="s">
        <v>25</v>
      </c>
      <c r="B10" s="8" t="s">
        <v>48</v>
      </c>
      <c r="C10" s="8" t="s">
        <v>81</v>
      </c>
      <c r="D10" s="8">
        <v>19.98</v>
      </c>
      <c r="E10" s="8">
        <v>20.100000000000001</v>
      </c>
      <c r="F10" s="8">
        <v>20.04</v>
      </c>
      <c r="G10" s="8">
        <v>18.420000000000002</v>
      </c>
      <c r="H10" s="8">
        <v>18.07</v>
      </c>
      <c r="I10" s="8">
        <v>18.25</v>
      </c>
      <c r="J10" s="8">
        <v>22.14</v>
      </c>
      <c r="K10" s="8">
        <v>22.03</v>
      </c>
      <c r="L10" s="22">
        <v>22.08</v>
      </c>
      <c r="M10" s="22">
        <f t="shared" si="6"/>
        <v>2.0399999999999991</v>
      </c>
      <c r="N10" s="22">
        <f t="shared" si="7"/>
        <v>-0.34000000000000075</v>
      </c>
      <c r="O10" s="26">
        <f t="shared" si="8"/>
        <v>1.2657565939702806</v>
      </c>
      <c r="P10" s="22">
        <f t="shared" si="9"/>
        <v>3.8299999999999983</v>
      </c>
      <c r="Q10" s="22">
        <f t="shared" si="10"/>
        <v>-0.10000000000000187</v>
      </c>
      <c r="R10" s="26">
        <f t="shared" si="11"/>
        <v>1.0717734625362945</v>
      </c>
      <c r="S10" s="8">
        <v>16.73</v>
      </c>
      <c r="T10" s="8">
        <v>16.79</v>
      </c>
      <c r="U10" s="24">
        <v>16.759999999999998</v>
      </c>
      <c r="V10" s="24">
        <f t="shared" si="0"/>
        <v>-3.2800000000000011</v>
      </c>
      <c r="W10" s="24">
        <f t="shared" si="12"/>
        <v>9.9999999999998757E-2</v>
      </c>
      <c r="X10" s="24">
        <f t="shared" si="13"/>
        <v>0.93303299153680819</v>
      </c>
      <c r="Y10" s="24">
        <f t="shared" si="1"/>
        <v>-1.490000000000002</v>
      </c>
      <c r="Z10" s="24">
        <f t="shared" si="14"/>
        <v>0.32999999999999807</v>
      </c>
      <c r="AA10" s="24">
        <f t="shared" si="15"/>
        <v>0.79553648375491981</v>
      </c>
      <c r="AB10" s="8">
        <v>23.86</v>
      </c>
      <c r="AC10" s="8">
        <v>23.74</v>
      </c>
      <c r="AD10" s="26">
        <v>23.799999999999997</v>
      </c>
      <c r="AE10" s="26">
        <f t="shared" si="2"/>
        <v>3.759999999999998</v>
      </c>
      <c r="AF10" s="26">
        <f t="shared" si="16"/>
        <v>-4.0000000000001812E-2</v>
      </c>
      <c r="AG10" s="26">
        <f t="shared" si="17"/>
        <v>1.0281138266560679</v>
      </c>
      <c r="AH10" s="26">
        <f t="shared" si="3"/>
        <v>5.5499999999999972</v>
      </c>
      <c r="AI10" s="26">
        <f t="shared" si="18"/>
        <v>0.19999999999999751</v>
      </c>
      <c r="AJ10" s="26">
        <f t="shared" si="19"/>
        <v>0.87055056329612557</v>
      </c>
      <c r="AK10" s="23">
        <v>18.66</v>
      </c>
      <c r="AL10" s="23">
        <v>18.13</v>
      </c>
      <c r="AM10" s="8">
        <v>18.399999999999999</v>
      </c>
      <c r="AN10" s="25">
        <f t="shared" si="4"/>
        <v>-1.6400000000000006</v>
      </c>
      <c r="AO10" s="25">
        <f t="shared" si="20"/>
        <v>0.25999999999999934</v>
      </c>
      <c r="AP10" s="25">
        <f t="shared" si="21"/>
        <v>0.83508791942836968</v>
      </c>
      <c r="AQ10" s="23">
        <f t="shared" si="5"/>
        <v>0.14999999999999858</v>
      </c>
      <c r="AR10" s="25">
        <f t="shared" si="22"/>
        <v>0.49499999999999855</v>
      </c>
      <c r="AS10" s="25">
        <f t="shared" si="23"/>
        <v>0.70956167810019199</v>
      </c>
    </row>
    <row r="11" spans="1:56" ht="15.5" x14ac:dyDescent="0.35">
      <c r="A11" s="8" t="s">
        <v>26</v>
      </c>
      <c r="B11" s="8" t="s">
        <v>48</v>
      </c>
      <c r="C11" s="8" t="s">
        <v>81</v>
      </c>
      <c r="D11" s="8">
        <v>20.059999999999999</v>
      </c>
      <c r="E11" s="8">
        <v>20.14</v>
      </c>
      <c r="F11" s="8">
        <v>20.100000000000001</v>
      </c>
      <c r="G11" s="8">
        <v>17.36</v>
      </c>
      <c r="H11" s="8">
        <v>17.239999999999998</v>
      </c>
      <c r="I11" s="8">
        <v>17.3</v>
      </c>
      <c r="J11" s="8">
        <v>20.6</v>
      </c>
      <c r="K11" s="8">
        <v>20.67</v>
      </c>
      <c r="L11" s="22">
        <v>20.64</v>
      </c>
      <c r="M11" s="22">
        <f t="shared" si="6"/>
        <v>0.53999999999999915</v>
      </c>
      <c r="N11" s="22">
        <f t="shared" si="7"/>
        <v>-1.8400000000000007</v>
      </c>
      <c r="O11" s="26">
        <f t="shared" si="8"/>
        <v>3.5801002837118916</v>
      </c>
      <c r="P11" s="22">
        <f t="shared" si="9"/>
        <v>3.34</v>
      </c>
      <c r="Q11" s="22">
        <f t="shared" si="10"/>
        <v>-0.5900000000000003</v>
      </c>
      <c r="R11" s="26">
        <f t="shared" si="11"/>
        <v>1.5052467474110676</v>
      </c>
      <c r="S11" s="8">
        <v>17.440000000000001</v>
      </c>
      <c r="T11" s="8">
        <v>17.39</v>
      </c>
      <c r="U11" s="24">
        <v>17.414999999999999</v>
      </c>
      <c r="V11" s="24">
        <f t="shared" si="0"/>
        <v>-2.6850000000000023</v>
      </c>
      <c r="W11" s="24">
        <f t="shared" si="12"/>
        <v>0.69499999999999762</v>
      </c>
      <c r="X11" s="24">
        <f t="shared" si="13"/>
        <v>0.61770931856346556</v>
      </c>
      <c r="Y11" s="24">
        <f t="shared" si="1"/>
        <v>0.11499999999999844</v>
      </c>
      <c r="Z11" s="24">
        <f t="shared" si="14"/>
        <v>1.9349999999999985</v>
      </c>
      <c r="AA11" s="24">
        <f t="shared" si="15"/>
        <v>0.26152123494813256</v>
      </c>
      <c r="AB11" s="23">
        <v>26.04</v>
      </c>
      <c r="AC11" s="23">
        <v>25.72</v>
      </c>
      <c r="AD11" s="26">
        <v>25.88</v>
      </c>
      <c r="AE11" s="26">
        <f t="shared" si="2"/>
        <v>5.7799999999999976</v>
      </c>
      <c r="AF11" s="26">
        <f t="shared" si="16"/>
        <v>1.9799999999999978</v>
      </c>
      <c r="AG11" s="26">
        <f t="shared" si="17"/>
        <v>0.25348986994750772</v>
      </c>
      <c r="AH11" s="26">
        <f t="shared" si="3"/>
        <v>8.5799999999999983</v>
      </c>
      <c r="AI11" s="26">
        <f t="shared" si="18"/>
        <v>3.2299999999999986</v>
      </c>
      <c r="AJ11" s="26">
        <f t="shared" si="19"/>
        <v>0.10657936147099471</v>
      </c>
      <c r="AK11" s="23">
        <v>16.239999999999998</v>
      </c>
      <c r="AL11" s="23">
        <v>16.37</v>
      </c>
      <c r="AM11" s="8">
        <v>16.309999999999999</v>
      </c>
      <c r="AN11" s="25">
        <f t="shared" si="4"/>
        <v>-3.7900000000000027</v>
      </c>
      <c r="AO11" s="25">
        <f t="shared" si="20"/>
        <v>-1.8900000000000028</v>
      </c>
      <c r="AP11" s="25">
        <f t="shared" si="21"/>
        <v>3.7063522475614907</v>
      </c>
      <c r="AQ11" s="23">
        <f t="shared" si="5"/>
        <v>-0.99000000000000199</v>
      </c>
      <c r="AR11" s="25">
        <f t="shared" si="22"/>
        <v>-0.64500000000000202</v>
      </c>
      <c r="AS11" s="25">
        <f t="shared" si="23"/>
        <v>1.5637392862571893</v>
      </c>
    </row>
    <row r="12" spans="1:56" ht="15.5" x14ac:dyDescent="0.35">
      <c r="A12" s="8" t="s">
        <v>27</v>
      </c>
      <c r="B12" s="8" t="s">
        <v>48</v>
      </c>
      <c r="C12" s="8" t="s">
        <v>81</v>
      </c>
      <c r="D12" s="8">
        <v>19.989999999999998</v>
      </c>
      <c r="E12" s="8">
        <v>20.309999999999999</v>
      </c>
      <c r="F12" s="8">
        <v>20.149999999999999</v>
      </c>
      <c r="G12" s="8">
        <v>17.21</v>
      </c>
      <c r="H12" s="8">
        <v>17.34</v>
      </c>
      <c r="I12" s="8">
        <v>17.28</v>
      </c>
      <c r="J12" s="8">
        <v>20.02</v>
      </c>
      <c r="K12" s="8">
        <v>20.23</v>
      </c>
      <c r="L12" s="22">
        <v>20.13</v>
      </c>
      <c r="M12" s="22">
        <f t="shared" si="6"/>
        <v>-1.9999999999999574E-2</v>
      </c>
      <c r="N12" s="22">
        <f t="shared" si="7"/>
        <v>-2.3999999999999995</v>
      </c>
      <c r="O12" s="26">
        <f t="shared" si="8"/>
        <v>5.278031643091575</v>
      </c>
      <c r="P12" s="22">
        <f t="shared" si="9"/>
        <v>2.8499999999999979</v>
      </c>
      <c r="Q12" s="22">
        <f t="shared" si="10"/>
        <v>-1.0800000000000023</v>
      </c>
      <c r="R12" s="26">
        <f t="shared" si="11"/>
        <v>2.1140360811227641</v>
      </c>
      <c r="S12" s="8">
        <v>16.420000000000002</v>
      </c>
      <c r="T12" s="8">
        <v>17.2</v>
      </c>
      <c r="U12" s="24">
        <v>16.810000000000002</v>
      </c>
      <c r="V12" s="24">
        <f t="shared" si="0"/>
        <v>-3.3399999999999963</v>
      </c>
      <c r="W12" s="24">
        <f t="shared" si="12"/>
        <v>4.0000000000003588E-2</v>
      </c>
      <c r="X12" s="24">
        <f t="shared" si="13"/>
        <v>0.9726549474122832</v>
      </c>
      <c r="Y12" s="24">
        <f t="shared" si="1"/>
        <v>-0.46999999999999886</v>
      </c>
      <c r="Z12" s="24">
        <f t="shared" si="14"/>
        <v>1.3500000000000012</v>
      </c>
      <c r="AA12" s="24">
        <f t="shared" si="15"/>
        <v>0.39229204894837505</v>
      </c>
      <c r="AB12" s="8">
        <v>22.86</v>
      </c>
      <c r="AC12" s="8">
        <v>22.79</v>
      </c>
      <c r="AD12" s="26">
        <v>22.824999999999999</v>
      </c>
      <c r="AE12" s="26">
        <f t="shared" si="2"/>
        <v>2.6750000000000007</v>
      </c>
      <c r="AF12" s="26">
        <f t="shared" si="16"/>
        <v>-1.1249999999999991</v>
      </c>
      <c r="AG12" s="26">
        <f t="shared" si="17"/>
        <v>2.181015465330514</v>
      </c>
      <c r="AH12" s="26">
        <f t="shared" si="3"/>
        <v>5.5449999999999982</v>
      </c>
      <c r="AI12" s="26">
        <f t="shared" si="18"/>
        <v>0.19499999999999851</v>
      </c>
      <c r="AJ12" s="26">
        <f t="shared" si="19"/>
        <v>0.87357289591669518</v>
      </c>
      <c r="AK12" s="23">
        <v>19.510000000000002</v>
      </c>
      <c r="AL12" s="23">
        <v>19.62</v>
      </c>
      <c r="AM12" s="8">
        <v>19.57</v>
      </c>
      <c r="AN12" s="25">
        <f t="shared" si="4"/>
        <v>-0.57999999999999829</v>
      </c>
      <c r="AO12" s="25">
        <f t="shared" si="20"/>
        <v>1.3200000000000016</v>
      </c>
      <c r="AP12" s="25">
        <f t="shared" si="21"/>
        <v>0.40053493879481061</v>
      </c>
      <c r="AQ12" s="23">
        <f t="shared" si="5"/>
        <v>2.2899999999999991</v>
      </c>
      <c r="AR12" s="25">
        <f t="shared" si="22"/>
        <v>2.6349999999999989</v>
      </c>
      <c r="AS12" s="25">
        <f t="shared" si="23"/>
        <v>0.16098520368872832</v>
      </c>
    </row>
    <row r="13" spans="1:56" ht="15.5" x14ac:dyDescent="0.35">
      <c r="A13" s="8" t="s">
        <v>28</v>
      </c>
      <c r="B13" s="8" t="s">
        <v>48</v>
      </c>
      <c r="C13" s="8" t="s">
        <v>81</v>
      </c>
      <c r="D13" s="8">
        <v>19.16</v>
      </c>
      <c r="E13" s="8">
        <v>19.36</v>
      </c>
      <c r="F13" s="8">
        <v>19.260000000000002</v>
      </c>
      <c r="G13" s="8">
        <v>17.84</v>
      </c>
      <c r="H13" s="8">
        <v>17.920000000000002</v>
      </c>
      <c r="I13" s="8">
        <v>17.88</v>
      </c>
      <c r="J13" s="8">
        <v>23.54</v>
      </c>
      <c r="K13" s="8">
        <v>23.45</v>
      </c>
      <c r="L13" s="22">
        <v>23.5</v>
      </c>
      <c r="M13" s="22">
        <f t="shared" si="6"/>
        <v>4.2399999999999984</v>
      </c>
      <c r="N13" s="22">
        <f t="shared" si="7"/>
        <v>1.8599999999999985</v>
      </c>
      <c r="O13" s="26">
        <f t="shared" si="8"/>
        <v>0.275476278969153</v>
      </c>
      <c r="P13" s="22">
        <f t="shared" si="9"/>
        <v>5.620000000000001</v>
      </c>
      <c r="Q13" s="22">
        <f t="shared" si="10"/>
        <v>1.6900000000000008</v>
      </c>
      <c r="R13" s="26">
        <f t="shared" si="11"/>
        <v>0.30992692498474644</v>
      </c>
      <c r="S13" s="8">
        <v>14.95</v>
      </c>
      <c r="T13" s="8">
        <v>15.01</v>
      </c>
      <c r="U13" s="24">
        <v>14.98</v>
      </c>
      <c r="V13" s="24">
        <f t="shared" si="0"/>
        <v>-4.2800000000000011</v>
      </c>
      <c r="W13" s="24">
        <f t="shared" si="12"/>
        <v>-0.90000000000000124</v>
      </c>
      <c r="X13" s="24">
        <f t="shared" si="13"/>
        <v>1.8660659830736164</v>
      </c>
      <c r="Y13" s="24">
        <f t="shared" si="1"/>
        <v>-2.8999999999999986</v>
      </c>
      <c r="Z13" s="24">
        <f t="shared" si="14"/>
        <v>-1.0799999999999985</v>
      </c>
      <c r="AA13" s="24">
        <f t="shared" si="15"/>
        <v>2.1140360811227583</v>
      </c>
      <c r="AB13" s="23">
        <v>25.74</v>
      </c>
      <c r="AC13" s="23">
        <v>25.52</v>
      </c>
      <c r="AD13" s="26">
        <v>25.63</v>
      </c>
      <c r="AE13" s="26">
        <f t="shared" si="2"/>
        <v>6.3699999999999974</v>
      </c>
      <c r="AF13" s="26">
        <f t="shared" si="16"/>
        <v>2.5699999999999976</v>
      </c>
      <c r="AG13" s="26">
        <f t="shared" si="17"/>
        <v>0.16840419710821156</v>
      </c>
      <c r="AH13" s="26">
        <f t="shared" si="3"/>
        <v>7.75</v>
      </c>
      <c r="AI13" s="26">
        <f t="shared" si="18"/>
        <v>2.4000000000000004</v>
      </c>
      <c r="AJ13" s="26">
        <f t="shared" si="19"/>
        <v>0.18946457081379969</v>
      </c>
      <c r="AK13" s="23">
        <v>19.28</v>
      </c>
      <c r="AL13" s="23">
        <v>19.57</v>
      </c>
      <c r="AM13" s="8">
        <v>19.43</v>
      </c>
      <c r="AN13" s="25">
        <f t="shared" si="4"/>
        <v>0.16999999999999815</v>
      </c>
      <c r="AO13" s="25">
        <f t="shared" si="20"/>
        <v>2.0699999999999981</v>
      </c>
      <c r="AP13" s="25">
        <f t="shared" si="21"/>
        <v>0.23815949951098464</v>
      </c>
      <c r="AQ13" s="23">
        <f t="shared" si="5"/>
        <v>1.5500000000000007</v>
      </c>
      <c r="AR13" s="25">
        <f t="shared" si="22"/>
        <v>1.8950000000000007</v>
      </c>
      <c r="AS13" s="25">
        <f t="shared" si="23"/>
        <v>0.26887359761434443</v>
      </c>
    </row>
    <row r="14" spans="1:56" ht="15.5" x14ac:dyDescent="0.35">
      <c r="A14" s="8" t="s">
        <v>29</v>
      </c>
      <c r="B14" s="8" t="s">
        <v>46</v>
      </c>
      <c r="C14" s="28" t="s">
        <v>82</v>
      </c>
      <c r="D14" s="28">
        <v>21.62</v>
      </c>
      <c r="E14" s="28">
        <v>21.97</v>
      </c>
      <c r="F14" s="8">
        <v>21.8</v>
      </c>
      <c r="G14" s="8">
        <v>19.850000000000001</v>
      </c>
      <c r="H14" s="8">
        <v>19.87</v>
      </c>
      <c r="I14" s="8">
        <v>19.86</v>
      </c>
      <c r="J14" s="8">
        <v>22.25</v>
      </c>
      <c r="K14" s="8">
        <v>22.36</v>
      </c>
      <c r="L14" s="29">
        <v>22.3</v>
      </c>
      <c r="M14" s="22">
        <f t="shared" si="6"/>
        <v>0.5</v>
      </c>
      <c r="N14" s="22">
        <f t="shared" si="7"/>
        <v>-1.88</v>
      </c>
      <c r="O14" s="26">
        <f t="shared" si="8"/>
        <v>3.6807506024994998</v>
      </c>
      <c r="P14" s="22">
        <f t="shared" si="9"/>
        <v>2.4400000000000013</v>
      </c>
      <c r="Q14" s="22">
        <f t="shared" si="10"/>
        <v>-1.4899999999999989</v>
      </c>
      <c r="R14" s="26">
        <f t="shared" si="11"/>
        <v>2.8088897514759923</v>
      </c>
      <c r="S14" s="8">
        <v>17.25</v>
      </c>
      <c r="T14" s="8">
        <v>17.18</v>
      </c>
      <c r="U14" s="24">
        <v>17.215</v>
      </c>
      <c r="V14" s="24">
        <f t="shared" si="0"/>
        <v>-4.5850000000000009</v>
      </c>
      <c r="W14" s="24">
        <f t="shared" si="12"/>
        <v>-1.205000000000001</v>
      </c>
      <c r="X14" s="24">
        <f t="shared" si="13"/>
        <v>2.3053726935977301</v>
      </c>
      <c r="Y14" s="24">
        <f t="shared" si="1"/>
        <v>-2.6449999999999996</v>
      </c>
      <c r="Z14" s="24">
        <f t="shared" si="14"/>
        <v>-0.82499999999999951</v>
      </c>
      <c r="AA14" s="24">
        <f t="shared" si="15"/>
        <v>1.7715350382047206</v>
      </c>
      <c r="AB14" s="23">
        <v>24.24</v>
      </c>
      <c r="AC14" s="23">
        <v>24.07</v>
      </c>
      <c r="AD14" s="26">
        <v>24.155000000000001</v>
      </c>
      <c r="AE14" s="26">
        <f t="shared" si="2"/>
        <v>2.3550000000000004</v>
      </c>
      <c r="AF14" s="26">
        <f t="shared" si="16"/>
        <v>-1.4449999999999994</v>
      </c>
      <c r="AG14" s="26">
        <f t="shared" si="17"/>
        <v>2.7226282329989453</v>
      </c>
      <c r="AH14" s="26">
        <f t="shared" si="3"/>
        <v>4.2950000000000017</v>
      </c>
      <c r="AI14" s="26">
        <f t="shared" si="18"/>
        <v>-1.0549999999999979</v>
      </c>
      <c r="AJ14" s="26">
        <f t="shared" si="19"/>
        <v>2.0777182065953257</v>
      </c>
      <c r="AK14" s="23">
        <v>19.64</v>
      </c>
      <c r="AL14" s="23">
        <v>19.760000000000002</v>
      </c>
      <c r="AM14" s="8">
        <v>19.7</v>
      </c>
      <c r="AN14" s="25">
        <f t="shared" si="4"/>
        <v>-2.1000000000000014</v>
      </c>
      <c r="AO14" s="25">
        <f t="shared" si="20"/>
        <v>-0.20000000000000151</v>
      </c>
      <c r="AP14" s="25">
        <f t="shared" si="21"/>
        <v>1.1486983549970362</v>
      </c>
      <c r="AQ14" s="23">
        <f t="shared" si="5"/>
        <v>-0.16000000000000014</v>
      </c>
      <c r="AR14" s="25">
        <f t="shared" si="22"/>
        <v>0.18499999999999983</v>
      </c>
      <c r="AS14" s="25">
        <f t="shared" si="23"/>
        <v>0.8796490759224358</v>
      </c>
    </row>
    <row r="15" spans="1:56" ht="15.5" x14ac:dyDescent="0.35">
      <c r="A15" s="8" t="s">
        <v>30</v>
      </c>
      <c r="B15" s="8" t="s">
        <v>46</v>
      </c>
      <c r="C15" s="28" t="s">
        <v>82</v>
      </c>
      <c r="D15" s="28">
        <v>21.46</v>
      </c>
      <c r="E15" s="28">
        <v>21.61</v>
      </c>
      <c r="F15" s="8">
        <v>21.54</v>
      </c>
      <c r="G15" s="8">
        <v>20.61</v>
      </c>
      <c r="H15" s="8">
        <v>20.78</v>
      </c>
      <c r="I15" s="8">
        <v>20.69</v>
      </c>
      <c r="J15" s="8">
        <v>26.17</v>
      </c>
      <c r="K15" s="8">
        <v>26.58</v>
      </c>
      <c r="L15" s="29">
        <v>26.38</v>
      </c>
      <c r="M15" s="22">
        <f t="shared" si="6"/>
        <v>4.84</v>
      </c>
      <c r="N15" s="22">
        <f t="shared" si="7"/>
        <v>2.46</v>
      </c>
      <c r="O15" s="26">
        <f t="shared" si="8"/>
        <v>0.18174656466503886</v>
      </c>
      <c r="P15" s="22">
        <f t="shared" si="9"/>
        <v>5.6899999999999977</v>
      </c>
      <c r="Q15" s="22">
        <f t="shared" si="10"/>
        <v>1.7599999999999976</v>
      </c>
      <c r="R15" s="26">
        <f t="shared" si="11"/>
        <v>0.29524816535738313</v>
      </c>
      <c r="S15" s="8">
        <v>20.3</v>
      </c>
      <c r="T15" s="8">
        <v>20.38</v>
      </c>
      <c r="U15" s="24">
        <v>20.34</v>
      </c>
      <c r="V15" s="24">
        <f t="shared" si="0"/>
        <v>-1.1999999999999993</v>
      </c>
      <c r="W15" s="24">
        <f t="shared" si="12"/>
        <v>2.1800000000000006</v>
      </c>
      <c r="X15" s="24">
        <f t="shared" si="13"/>
        <v>0.22067574907266366</v>
      </c>
      <c r="Y15" s="24">
        <f t="shared" si="1"/>
        <v>-0.35000000000000142</v>
      </c>
      <c r="Z15" s="24">
        <f t="shared" si="14"/>
        <v>1.4699999999999986</v>
      </c>
      <c r="AA15" s="24">
        <f t="shared" si="15"/>
        <v>0.36098229888062433</v>
      </c>
      <c r="AB15" s="23">
        <v>27.73</v>
      </c>
      <c r="AC15" s="23">
        <v>28.83</v>
      </c>
      <c r="AD15" s="26">
        <v>28.28</v>
      </c>
      <c r="AE15" s="26">
        <f t="shared" si="2"/>
        <v>6.740000000000002</v>
      </c>
      <c r="AF15" s="26">
        <f t="shared" si="16"/>
        <v>2.9400000000000022</v>
      </c>
      <c r="AG15" s="26">
        <f t="shared" si="17"/>
        <v>0.13030822010514001</v>
      </c>
      <c r="AH15" s="26">
        <f t="shared" si="3"/>
        <v>7.59</v>
      </c>
      <c r="AI15" s="26">
        <f t="shared" si="18"/>
        <v>2.2400000000000002</v>
      </c>
      <c r="AJ15" s="26">
        <f t="shared" si="19"/>
        <v>0.21168632809063176</v>
      </c>
      <c r="AK15" s="23">
        <v>20.05</v>
      </c>
      <c r="AL15" s="23">
        <v>19.91</v>
      </c>
      <c r="AM15" s="8">
        <v>19.98</v>
      </c>
      <c r="AN15" s="25">
        <f t="shared" si="4"/>
        <v>-1.5599999999999987</v>
      </c>
      <c r="AO15" s="25">
        <f t="shared" si="20"/>
        <v>0.34000000000000119</v>
      </c>
      <c r="AP15" s="25">
        <f t="shared" si="21"/>
        <v>0.79004131186337645</v>
      </c>
      <c r="AQ15" s="23">
        <f t="shared" si="5"/>
        <v>-0.71000000000000085</v>
      </c>
      <c r="AR15" s="25">
        <f t="shared" si="22"/>
        <v>-0.36500000000000088</v>
      </c>
      <c r="AS15" s="25">
        <f t="shared" si="23"/>
        <v>1.2878816295098263</v>
      </c>
    </row>
    <row r="16" spans="1:56" ht="15.5" x14ac:dyDescent="0.35">
      <c r="A16" s="8" t="s">
        <v>31</v>
      </c>
      <c r="B16" s="8" t="s">
        <v>46</v>
      </c>
      <c r="C16" s="28" t="s">
        <v>82</v>
      </c>
      <c r="D16" s="28">
        <v>20.87</v>
      </c>
      <c r="E16" s="28">
        <v>20.85</v>
      </c>
      <c r="F16" s="8">
        <v>20.86</v>
      </c>
      <c r="G16" s="8">
        <v>19.48</v>
      </c>
      <c r="H16" s="8">
        <v>19.420000000000002</v>
      </c>
      <c r="I16" s="8">
        <v>19.45</v>
      </c>
      <c r="J16" s="8">
        <v>23.14</v>
      </c>
      <c r="K16" s="8">
        <v>23.25</v>
      </c>
      <c r="L16" s="29">
        <v>23.19</v>
      </c>
      <c r="M16" s="22">
        <f t="shared" si="6"/>
        <v>2.3300000000000018</v>
      </c>
      <c r="N16" s="22">
        <f t="shared" si="7"/>
        <v>-4.9999999999998046E-2</v>
      </c>
      <c r="O16" s="26">
        <f t="shared" si="8"/>
        <v>1.035264923841376</v>
      </c>
      <c r="P16" s="22">
        <f t="shared" si="9"/>
        <v>3.740000000000002</v>
      </c>
      <c r="Q16" s="22">
        <f t="shared" si="10"/>
        <v>-0.18999999999999817</v>
      </c>
      <c r="R16" s="26">
        <f t="shared" si="11"/>
        <v>1.1407637158684221</v>
      </c>
      <c r="S16" s="8">
        <v>16.579999999999998</v>
      </c>
      <c r="T16" s="8">
        <v>16.649999999999999</v>
      </c>
      <c r="U16" s="24">
        <v>16.614999999999998</v>
      </c>
      <c r="V16" s="24">
        <f t="shared" si="0"/>
        <v>-4.245000000000001</v>
      </c>
      <c r="W16" s="24">
        <f t="shared" si="12"/>
        <v>-0.8650000000000011</v>
      </c>
      <c r="X16" s="24">
        <f t="shared" si="13"/>
        <v>1.8213396671839581</v>
      </c>
      <c r="Y16" s="24">
        <f t="shared" si="1"/>
        <v>-2.8350000000000009</v>
      </c>
      <c r="Z16" s="24">
        <f t="shared" si="14"/>
        <v>-1.0150000000000008</v>
      </c>
      <c r="AA16" s="24">
        <f t="shared" si="15"/>
        <v>2.0209028929735284</v>
      </c>
      <c r="AB16" s="8">
        <v>24.31</v>
      </c>
      <c r="AC16" s="8">
        <v>23.86</v>
      </c>
      <c r="AD16" s="26">
        <v>24.085000000000001</v>
      </c>
      <c r="AE16" s="26">
        <f t="shared" si="2"/>
        <v>3.2250000000000014</v>
      </c>
      <c r="AF16" s="26">
        <f t="shared" si="16"/>
        <v>-0.5749999999999984</v>
      </c>
      <c r="AG16" s="26">
        <f t="shared" si="17"/>
        <v>1.4896774631227006</v>
      </c>
      <c r="AH16" s="26">
        <f t="shared" si="3"/>
        <v>4.6350000000000016</v>
      </c>
      <c r="AI16" s="26">
        <f t="shared" si="18"/>
        <v>-0.71499999999999808</v>
      </c>
      <c r="AJ16" s="26">
        <f t="shared" si="19"/>
        <v>1.6414832176209946</v>
      </c>
      <c r="AK16" s="23">
        <v>18.399999999999999</v>
      </c>
      <c r="AL16" s="23">
        <v>18.579999999999998</v>
      </c>
      <c r="AM16" s="8">
        <v>18.489999999999998</v>
      </c>
      <c r="AN16" s="25">
        <f t="shared" si="4"/>
        <v>-2.370000000000001</v>
      </c>
      <c r="AO16" s="25">
        <f t="shared" si="20"/>
        <v>-0.47000000000000108</v>
      </c>
      <c r="AP16" s="25">
        <f t="shared" si="21"/>
        <v>1.3851094681109257</v>
      </c>
      <c r="AQ16" s="23">
        <f t="shared" si="5"/>
        <v>-0.96000000000000085</v>
      </c>
      <c r="AR16" s="25">
        <f t="shared" si="22"/>
        <v>-0.61500000000000088</v>
      </c>
      <c r="AS16" s="25">
        <f t="shared" si="23"/>
        <v>1.5315579970943838</v>
      </c>
    </row>
    <row r="17" spans="1:45" ht="15.5" x14ac:dyDescent="0.35">
      <c r="A17" s="8" t="s">
        <v>32</v>
      </c>
      <c r="B17" s="8" t="s">
        <v>46</v>
      </c>
      <c r="C17" s="28" t="s">
        <v>82</v>
      </c>
      <c r="D17" s="28">
        <v>20.63</v>
      </c>
      <c r="E17" s="28">
        <v>20.51</v>
      </c>
      <c r="F17" s="8">
        <v>20.57</v>
      </c>
      <c r="G17" s="8">
        <v>18.54</v>
      </c>
      <c r="H17" s="8">
        <v>18.54</v>
      </c>
      <c r="I17" s="8">
        <v>18.54</v>
      </c>
      <c r="J17" s="8">
        <v>22.44</v>
      </c>
      <c r="K17" s="8">
        <v>22.39</v>
      </c>
      <c r="L17" s="29">
        <v>22.42</v>
      </c>
      <c r="M17" s="22">
        <f t="shared" si="6"/>
        <v>1.8500000000000014</v>
      </c>
      <c r="N17" s="22">
        <f t="shared" si="7"/>
        <v>-0.52999999999999847</v>
      </c>
      <c r="O17" s="26">
        <f t="shared" si="8"/>
        <v>1.4439291955224944</v>
      </c>
      <c r="P17" s="22">
        <f t="shared" si="9"/>
        <v>3.8800000000000026</v>
      </c>
      <c r="Q17" s="22">
        <f t="shared" si="10"/>
        <v>-4.9999999999997602E-2</v>
      </c>
      <c r="R17" s="26">
        <f t="shared" si="11"/>
        <v>1.0352649238413758</v>
      </c>
      <c r="S17" s="8">
        <v>17.02</v>
      </c>
      <c r="T17" s="8">
        <v>17.13</v>
      </c>
      <c r="U17" s="24">
        <v>17.074999999999999</v>
      </c>
      <c r="V17" s="24">
        <f t="shared" si="0"/>
        <v>-3.495000000000001</v>
      </c>
      <c r="W17" s="24">
        <f t="shared" si="12"/>
        <v>-0.1150000000000011</v>
      </c>
      <c r="X17" s="24">
        <f t="shared" si="13"/>
        <v>1.0829750455259255</v>
      </c>
      <c r="Y17" s="24">
        <f t="shared" si="1"/>
        <v>-1.4649999999999999</v>
      </c>
      <c r="Z17" s="24">
        <f t="shared" si="14"/>
        <v>0.3550000000000002</v>
      </c>
      <c r="AA17" s="24">
        <f t="shared" si="15"/>
        <v>0.78186964312859342</v>
      </c>
      <c r="AB17" s="23">
        <v>23.42</v>
      </c>
      <c r="AC17" s="23">
        <v>23.45</v>
      </c>
      <c r="AD17" s="26">
        <v>23.435000000000002</v>
      </c>
      <c r="AE17" s="26">
        <f t="shared" si="2"/>
        <v>2.865000000000002</v>
      </c>
      <c r="AF17" s="26">
        <f t="shared" si="16"/>
        <v>-0.93499999999999783</v>
      </c>
      <c r="AG17" s="26">
        <f t="shared" si="17"/>
        <v>1.9118906351874814</v>
      </c>
      <c r="AH17" s="26">
        <f t="shared" si="3"/>
        <v>4.8950000000000031</v>
      </c>
      <c r="AI17" s="26">
        <f t="shared" si="18"/>
        <v>-0.45499999999999652</v>
      </c>
      <c r="AJ17" s="26">
        <f t="shared" si="19"/>
        <v>1.3707828049797</v>
      </c>
      <c r="AK17" s="8">
        <v>18.96</v>
      </c>
      <c r="AL17" s="8">
        <v>19.02</v>
      </c>
      <c r="AM17" s="8">
        <v>18.989999999999998</v>
      </c>
      <c r="AN17" s="25">
        <f t="shared" si="4"/>
        <v>-1.5800000000000018</v>
      </c>
      <c r="AO17" s="25">
        <f t="shared" si="20"/>
        <v>0.31999999999999806</v>
      </c>
      <c r="AP17" s="25">
        <f t="shared" si="21"/>
        <v>0.80106987758962311</v>
      </c>
      <c r="AQ17" s="23">
        <f t="shared" si="5"/>
        <v>0.44999999999999929</v>
      </c>
      <c r="AR17" s="25">
        <f t="shared" si="22"/>
        <v>0.79499999999999926</v>
      </c>
      <c r="AS17" s="25">
        <f t="shared" si="23"/>
        <v>0.57634317339943242</v>
      </c>
    </row>
    <row r="18" spans="1:45" ht="15.5" x14ac:dyDescent="0.35">
      <c r="A18" s="8" t="s">
        <v>33</v>
      </c>
      <c r="B18" s="8" t="s">
        <v>47</v>
      </c>
      <c r="C18" s="8" t="s">
        <v>81</v>
      </c>
      <c r="D18" s="8">
        <v>21.87</v>
      </c>
      <c r="E18" s="8">
        <v>22.22</v>
      </c>
      <c r="F18" s="8">
        <v>22.05</v>
      </c>
      <c r="G18" s="8">
        <v>20.03</v>
      </c>
      <c r="H18" s="8">
        <v>20.059999999999999</v>
      </c>
      <c r="I18" s="8">
        <v>20.05</v>
      </c>
      <c r="J18" s="8">
        <v>24.99</v>
      </c>
      <c r="K18" s="8">
        <v>24.74</v>
      </c>
      <c r="L18" s="22">
        <v>24.86</v>
      </c>
      <c r="M18" s="22">
        <f t="shared" si="6"/>
        <v>2.8099999999999987</v>
      </c>
      <c r="N18" s="22">
        <f t="shared" si="7"/>
        <v>0.42999999999999883</v>
      </c>
      <c r="O18" s="26">
        <f t="shared" si="8"/>
        <v>0.74226178531452514</v>
      </c>
      <c r="P18" s="22">
        <f t="shared" si="9"/>
        <v>4.8099999999999987</v>
      </c>
      <c r="Q18" s="22">
        <f t="shared" si="10"/>
        <v>0.87999999999999856</v>
      </c>
      <c r="R18" s="26">
        <f t="shared" si="11"/>
        <v>0.54336743126302955</v>
      </c>
      <c r="S18" s="8">
        <v>18.600000000000001</v>
      </c>
      <c r="T18" s="8">
        <v>18.71</v>
      </c>
      <c r="U18" s="24">
        <v>18.655000000000001</v>
      </c>
      <c r="V18" s="24">
        <f t="shared" si="0"/>
        <v>-3.3949999999999996</v>
      </c>
      <c r="W18" s="24">
        <f t="shared" si="12"/>
        <v>-1.499999999999968E-2</v>
      </c>
      <c r="X18" s="24">
        <f t="shared" si="13"/>
        <v>1.0104514464867635</v>
      </c>
      <c r="Y18" s="24">
        <f t="shared" si="1"/>
        <v>-1.3949999999999996</v>
      </c>
      <c r="Z18" s="24">
        <f t="shared" si="14"/>
        <v>0.42500000000000049</v>
      </c>
      <c r="AA18" s="24">
        <f t="shared" si="15"/>
        <v>0.74483873156135083</v>
      </c>
      <c r="AB18" s="23">
        <v>24.79</v>
      </c>
      <c r="AC18" s="23">
        <v>24.39</v>
      </c>
      <c r="AD18" s="26">
        <v>24.59</v>
      </c>
      <c r="AE18" s="26">
        <f t="shared" si="2"/>
        <v>2.5399999999999991</v>
      </c>
      <c r="AF18" s="26">
        <f t="shared" si="16"/>
        <v>-1.2600000000000007</v>
      </c>
      <c r="AG18" s="26">
        <f t="shared" si="17"/>
        <v>2.3949574092378585</v>
      </c>
      <c r="AH18" s="26">
        <f t="shared" si="3"/>
        <v>4.5399999999999991</v>
      </c>
      <c r="AI18" s="26">
        <f t="shared" si="18"/>
        <v>-0.8100000000000005</v>
      </c>
      <c r="AJ18" s="26">
        <f t="shared" si="19"/>
        <v>1.7532114426320708</v>
      </c>
      <c r="AK18" s="23">
        <v>19.11</v>
      </c>
      <c r="AL18" s="23">
        <v>18.989999999999998</v>
      </c>
      <c r="AM18" s="8">
        <v>19.05</v>
      </c>
      <c r="AN18" s="25">
        <f t="shared" si="4"/>
        <v>-3</v>
      </c>
      <c r="AO18" s="25">
        <f t="shared" si="20"/>
        <v>-1.1000000000000001</v>
      </c>
      <c r="AP18" s="25">
        <f t="shared" si="21"/>
        <v>2.1435469250725863</v>
      </c>
      <c r="AQ18" s="23">
        <f t="shared" si="5"/>
        <v>-1</v>
      </c>
      <c r="AR18" s="25">
        <f t="shared" si="22"/>
        <v>-0.65500000000000003</v>
      </c>
      <c r="AS18" s="25">
        <f t="shared" si="23"/>
        <v>1.5746159531384067</v>
      </c>
    </row>
    <row r="19" spans="1:45" ht="15.5" x14ac:dyDescent="0.35">
      <c r="A19" s="8" t="s">
        <v>34</v>
      </c>
      <c r="B19" s="8" t="s">
        <v>47</v>
      </c>
      <c r="C19" s="8" t="s">
        <v>81</v>
      </c>
      <c r="D19" s="8">
        <v>19.96</v>
      </c>
      <c r="E19" s="8">
        <v>20.05</v>
      </c>
      <c r="F19" s="8">
        <v>20.010000000000002</v>
      </c>
      <c r="G19" s="8">
        <v>18.899999999999999</v>
      </c>
      <c r="H19" s="8">
        <v>19.149999999999999</v>
      </c>
      <c r="I19" s="8">
        <v>19.03</v>
      </c>
      <c r="J19" s="8">
        <v>22.17</v>
      </c>
      <c r="K19" s="8">
        <v>22.43</v>
      </c>
      <c r="L19" s="22">
        <v>22.3</v>
      </c>
      <c r="M19" s="22">
        <f t="shared" si="6"/>
        <v>2.2899999999999991</v>
      </c>
      <c r="N19" s="22">
        <f t="shared" si="7"/>
        <v>-9.0000000000000746E-2</v>
      </c>
      <c r="O19" s="26">
        <f t="shared" si="8"/>
        <v>1.0643701824533605</v>
      </c>
      <c r="P19" s="22">
        <f t="shared" si="9"/>
        <v>3.2699999999999996</v>
      </c>
      <c r="Q19" s="22">
        <f t="shared" si="10"/>
        <v>-0.66000000000000059</v>
      </c>
      <c r="R19" s="26">
        <f t="shared" si="11"/>
        <v>1.5800826237267549</v>
      </c>
      <c r="S19" s="8">
        <v>17.84</v>
      </c>
      <c r="T19" s="8">
        <v>18.02</v>
      </c>
      <c r="U19" s="24">
        <v>17.93</v>
      </c>
      <c r="V19" s="24">
        <f t="shared" si="0"/>
        <v>-2.0800000000000018</v>
      </c>
      <c r="W19" s="24">
        <f t="shared" si="12"/>
        <v>1.299999999999998</v>
      </c>
      <c r="X19" s="24">
        <f t="shared" si="13"/>
        <v>0.40612619817811829</v>
      </c>
      <c r="Y19" s="24">
        <f t="shared" si="1"/>
        <v>-1.1000000000000014</v>
      </c>
      <c r="Z19" s="24">
        <f t="shared" si="14"/>
        <v>0.71999999999999864</v>
      </c>
      <c r="AA19" s="24">
        <f t="shared" si="15"/>
        <v>0.60709744219752404</v>
      </c>
      <c r="AB19" s="23">
        <v>23.1</v>
      </c>
      <c r="AC19" s="23">
        <v>23.4</v>
      </c>
      <c r="AD19" s="26">
        <v>23.25</v>
      </c>
      <c r="AE19" s="26">
        <f t="shared" si="2"/>
        <v>3.2399999999999984</v>
      </c>
      <c r="AF19" s="26">
        <f t="shared" si="16"/>
        <v>-0.56000000000000139</v>
      </c>
      <c r="AG19" s="26">
        <f t="shared" si="17"/>
        <v>1.4742692172911025</v>
      </c>
      <c r="AH19" s="26">
        <f t="shared" si="3"/>
        <v>4.2199999999999989</v>
      </c>
      <c r="AI19" s="26">
        <f t="shared" si="18"/>
        <v>-1.1300000000000008</v>
      </c>
      <c r="AJ19" s="26">
        <f t="shared" si="19"/>
        <v>2.1885874025214802</v>
      </c>
      <c r="AK19" s="23">
        <v>17.739999999999998</v>
      </c>
      <c r="AL19" s="23">
        <v>18.04</v>
      </c>
      <c r="AM19" s="8">
        <v>17.89</v>
      </c>
      <c r="AN19" s="25">
        <f t="shared" si="4"/>
        <v>-2.120000000000001</v>
      </c>
      <c r="AO19" s="25">
        <f t="shared" si="20"/>
        <v>-0.22000000000000108</v>
      </c>
      <c r="AP19" s="25">
        <f t="shared" si="21"/>
        <v>1.1647335864684567</v>
      </c>
      <c r="AQ19" s="23">
        <f t="shared" si="5"/>
        <v>-1.1400000000000006</v>
      </c>
      <c r="AR19" s="25">
        <f t="shared" si="22"/>
        <v>-0.7950000000000006</v>
      </c>
      <c r="AS19" s="25">
        <f t="shared" si="23"/>
        <v>1.7350773743041366</v>
      </c>
    </row>
    <row r="20" spans="1:45" ht="15.5" x14ac:dyDescent="0.35">
      <c r="A20" s="8" t="s">
        <v>35</v>
      </c>
      <c r="B20" s="8" t="s">
        <v>47</v>
      </c>
      <c r="C20" s="8" t="s">
        <v>81</v>
      </c>
      <c r="D20" s="8">
        <v>20.010000000000002</v>
      </c>
      <c r="E20" s="8">
        <v>20.13</v>
      </c>
      <c r="F20" s="8">
        <v>20.07</v>
      </c>
      <c r="G20" s="8">
        <v>18.18</v>
      </c>
      <c r="H20" s="8">
        <v>18.170000000000002</v>
      </c>
      <c r="I20" s="8">
        <v>18.170000000000002</v>
      </c>
      <c r="J20" s="8">
        <v>23.29</v>
      </c>
      <c r="K20" s="8">
        <v>23.51</v>
      </c>
      <c r="L20" s="22">
        <v>23.4</v>
      </c>
      <c r="M20" s="22">
        <f t="shared" si="6"/>
        <v>3.3299999999999983</v>
      </c>
      <c r="N20" s="22">
        <f t="shared" si="7"/>
        <v>0.9499999999999984</v>
      </c>
      <c r="O20" s="26">
        <f t="shared" si="8"/>
        <v>0.51763246192068935</v>
      </c>
      <c r="P20" s="22">
        <f t="shared" si="9"/>
        <v>5.2299999999999969</v>
      </c>
      <c r="Q20" s="22">
        <f t="shared" si="10"/>
        <v>1.2999999999999967</v>
      </c>
      <c r="R20" s="26">
        <f t="shared" si="11"/>
        <v>0.40612619817811868</v>
      </c>
      <c r="S20" s="8">
        <v>20.07</v>
      </c>
      <c r="T20" s="8">
        <v>20.010000000000002</v>
      </c>
      <c r="U20" s="24">
        <v>20.04</v>
      </c>
      <c r="V20" s="24">
        <f t="shared" si="0"/>
        <v>-3.0000000000001137E-2</v>
      </c>
      <c r="W20" s="24">
        <f t="shared" si="12"/>
        <v>3.3499999999999988</v>
      </c>
      <c r="X20" s="24">
        <f t="shared" si="13"/>
        <v>9.8073012237093943E-2</v>
      </c>
      <c r="Y20" s="24">
        <f t="shared" si="1"/>
        <v>1.8699999999999974</v>
      </c>
      <c r="Z20" s="24">
        <f t="shared" si="14"/>
        <v>3.6899999999999977</v>
      </c>
      <c r="AA20" s="24">
        <f t="shared" si="15"/>
        <v>7.7481731246186791E-2</v>
      </c>
      <c r="AB20" s="23">
        <v>17.82</v>
      </c>
      <c r="AC20" s="23">
        <v>17.8</v>
      </c>
      <c r="AD20" s="26">
        <v>17.810000000000002</v>
      </c>
      <c r="AE20" s="26">
        <f t="shared" si="2"/>
        <v>-2.259999999999998</v>
      </c>
      <c r="AF20" s="26">
        <f t="shared" si="16"/>
        <v>-6.0599999999999978</v>
      </c>
      <c r="AG20" s="26">
        <f t="shared" si="17"/>
        <v>66.717808693831671</v>
      </c>
      <c r="AH20" s="26">
        <f t="shared" si="3"/>
        <v>-0.35999999999999943</v>
      </c>
      <c r="AI20" s="26">
        <f t="shared" si="18"/>
        <v>-5.7099999999999991</v>
      </c>
      <c r="AJ20" s="26">
        <f t="shared" si="19"/>
        <v>52.345731747697961</v>
      </c>
      <c r="AK20" s="23">
        <v>17.3</v>
      </c>
      <c r="AL20" s="23">
        <v>17.329999999999998</v>
      </c>
      <c r="AM20" s="8">
        <v>17.32</v>
      </c>
      <c r="AN20" s="25">
        <f t="shared" si="4"/>
        <v>-2.75</v>
      </c>
      <c r="AO20" s="25">
        <f t="shared" si="20"/>
        <v>-0.85000000000000009</v>
      </c>
      <c r="AP20" s="25">
        <f t="shared" si="21"/>
        <v>1.8025009252216606</v>
      </c>
      <c r="AQ20" s="23">
        <f t="shared" si="5"/>
        <v>-0.85000000000000142</v>
      </c>
      <c r="AR20" s="25">
        <f t="shared" si="22"/>
        <v>-0.50500000000000145</v>
      </c>
      <c r="AS20" s="25">
        <f t="shared" si="23"/>
        <v>1.419123356200384</v>
      </c>
    </row>
    <row r="22" spans="1:45" ht="15.5" x14ac:dyDescent="0.35">
      <c r="P22" s="27"/>
    </row>
  </sheetData>
  <mergeCells count="1">
    <mergeCell ref="A1:A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Table  1</vt:lpstr>
      <vt:lpstr>Supplementary Table 2</vt:lpstr>
      <vt:lpstr>Supplementary Table 3</vt:lpstr>
      <vt:lpstr>Supplementary Table 4</vt:lpstr>
      <vt:lpstr>Supplementary 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iyer</dc:creator>
  <cp:lastModifiedBy>mayuri iyer</cp:lastModifiedBy>
  <dcterms:created xsi:type="dcterms:W3CDTF">2025-08-19T10:02:32Z</dcterms:created>
  <dcterms:modified xsi:type="dcterms:W3CDTF">2025-10-20T10:59:11Z</dcterms:modified>
</cp:coreProperties>
</file>