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wana\Desktop\SHARE datasets\"/>
    </mc:Choice>
  </mc:AlternateContent>
  <xr:revisionPtr revIDLastSave="0" documentId="8_{EF066891-3675-4BBB-B7DC-3760BC68D2E5}" xr6:coauthVersionLast="47" xr6:coauthVersionMax="47" xr10:uidLastSave="{00000000-0000-0000-0000-000000000000}"/>
  <bookViews>
    <workbookView xWindow="-108" yWindow="-108" windowWidth="23256" windowHeight="12456" firstSheet="2" activeTab="5" xr2:uid="{9516DB78-807E-4258-B9FF-65ED891583ED}"/>
  </bookViews>
  <sheets>
    <sheet name="FLIP BSI_Outbreaks" sheetId="1" r:id="rId1"/>
    <sheet name="NNU Admissions and Mortalities" sheetId="2" r:id="rId2"/>
    <sheet name="Hand Hygiene" sheetId="3" r:id="rId3"/>
    <sheet name="CHG Compliance" sheetId="4" r:id="rId4"/>
    <sheet name="Delivery Mode" sheetId="5" r:id="rId5"/>
    <sheet name="Sweeps Colonisa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6" l="1"/>
  <c r="I31" i="6"/>
  <c r="E31" i="6"/>
  <c r="B31" i="6"/>
  <c r="M35" i="6"/>
  <c r="L35" i="6"/>
  <c r="K35" i="6"/>
  <c r="I35" i="6"/>
  <c r="H35" i="6"/>
  <c r="G35" i="6"/>
  <c r="E35" i="6"/>
  <c r="D35" i="6"/>
  <c r="C35" i="6"/>
  <c r="B35" i="6"/>
  <c r="M34" i="6"/>
  <c r="M37" i="6" s="1"/>
  <c r="L34" i="6"/>
  <c r="L37" i="6" s="1"/>
  <c r="K34" i="6"/>
  <c r="I34" i="6"/>
  <c r="H34" i="6"/>
  <c r="G34" i="6"/>
  <c r="E34" i="6"/>
  <c r="D34" i="6"/>
  <c r="D37" i="6" s="1"/>
  <c r="C34" i="6"/>
  <c r="C37" i="6" s="1"/>
  <c r="B34" i="6"/>
  <c r="B37" i="6" s="1"/>
  <c r="M33" i="6"/>
  <c r="L33" i="6"/>
  <c r="K33" i="6"/>
  <c r="I33" i="6"/>
  <c r="H33" i="6"/>
  <c r="G33" i="6"/>
  <c r="E33" i="6"/>
  <c r="D33" i="6"/>
  <c r="C33" i="6"/>
  <c r="B33" i="6"/>
  <c r="M29" i="6"/>
  <c r="L29" i="6"/>
  <c r="K29" i="6"/>
  <c r="I29" i="6"/>
  <c r="H29" i="6"/>
  <c r="G29" i="6"/>
  <c r="E29" i="6"/>
  <c r="D29" i="6"/>
  <c r="C29" i="6"/>
  <c r="B29" i="6"/>
  <c r="M28" i="6"/>
  <c r="L28" i="6"/>
  <c r="K28" i="6"/>
  <c r="I28" i="6"/>
  <c r="H28" i="6"/>
  <c r="G28" i="6"/>
  <c r="E28" i="6"/>
  <c r="D28" i="6"/>
  <c r="C28" i="6"/>
  <c r="B5" i="6"/>
  <c r="B4" i="6"/>
  <c r="B3" i="6"/>
  <c r="E37" i="6" l="1"/>
  <c r="G37" i="6"/>
  <c r="H37" i="6"/>
  <c r="B28" i="6"/>
  <c r="I37" i="6"/>
  <c r="K37" i="6"/>
  <c r="F29" i="4" l="1"/>
  <c r="F28" i="4"/>
  <c r="F27" i="4"/>
  <c r="F26" i="4"/>
  <c r="F25" i="4"/>
  <c r="F24" i="4"/>
  <c r="F20" i="4"/>
  <c r="F19" i="4"/>
  <c r="F18" i="4"/>
  <c r="F17" i="4"/>
  <c r="F16" i="4"/>
  <c r="F15" i="4"/>
  <c r="F14" i="4"/>
  <c r="E23" i="3"/>
  <c r="C23" i="3"/>
  <c r="D23" i="3" s="1"/>
  <c r="G23" i="3" s="1"/>
  <c r="D22" i="3"/>
  <c r="G22" i="3" s="1"/>
  <c r="D21" i="3"/>
  <c r="G21" i="3" s="1"/>
  <c r="D20" i="3"/>
  <c r="G20" i="3" s="1"/>
  <c r="D19" i="3"/>
  <c r="G19" i="3" s="1"/>
  <c r="D18" i="3"/>
  <c r="G18" i="3" s="1"/>
  <c r="G17" i="3"/>
  <c r="D17" i="3"/>
  <c r="C34" i="3"/>
  <c r="D34" i="3" s="1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F10" i="4"/>
  <c r="F9" i="4"/>
  <c r="F8" i="4"/>
  <c r="F7" i="4"/>
  <c r="F6" i="4"/>
  <c r="F5" i="4"/>
  <c r="F4" i="4"/>
  <c r="E11" i="3"/>
  <c r="C11" i="3"/>
  <c r="D11" i="3" s="1"/>
  <c r="B11" i="3"/>
  <c r="D10" i="3"/>
  <c r="G10" i="3" s="1"/>
  <c r="D9" i="3"/>
  <c r="G9" i="3" s="1"/>
  <c r="D8" i="3"/>
  <c r="G8" i="3" s="1"/>
  <c r="D7" i="3"/>
  <c r="G7" i="3" s="1"/>
  <c r="D6" i="3"/>
  <c r="G6" i="3" s="1"/>
  <c r="D5" i="3"/>
  <c r="G5" i="3" s="1"/>
  <c r="C43" i="2"/>
  <c r="D41" i="2"/>
  <c r="C41" i="2"/>
  <c r="C40" i="2"/>
  <c r="D38" i="2"/>
  <c r="C38" i="2"/>
  <c r="D37" i="2"/>
  <c r="D42" i="2" s="1"/>
  <c r="C37" i="2"/>
  <c r="C42" i="2" s="1"/>
  <c r="D36" i="2"/>
  <c r="D40" i="2" s="1"/>
  <c r="C36" i="2"/>
  <c r="D35" i="2"/>
  <c r="C35" i="2"/>
  <c r="D33" i="2"/>
  <c r="C33" i="2"/>
  <c r="G11" i="3" l="1"/>
  <c r="BI44" i="1" l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53" i="1" l="1"/>
  <c r="C53" i="1"/>
  <c r="C51" i="1"/>
  <c r="B52" i="1"/>
  <c r="C52" i="1"/>
  <c r="C50" i="1"/>
  <c r="B50" i="1"/>
  <c r="B51" i="1"/>
  <c r="C55" i="1" l="1"/>
  <c r="B55" i="1"/>
</calcChain>
</file>

<file path=xl/sharedStrings.xml><?xml version="1.0" encoding="utf-8"?>
<sst xmlns="http://schemas.openxmlformats.org/spreadsheetml/2006/main" count="292" uniqueCount="174">
  <si>
    <t>Row Labels</t>
  </si>
  <si>
    <t>Acinetobacter baumannii</t>
  </si>
  <si>
    <t>Acinetobacter lwoffii</t>
  </si>
  <si>
    <t>Acinetobacter radioresistens</t>
  </si>
  <si>
    <t>Acinetobacter sp</t>
  </si>
  <si>
    <t>C. krusei</t>
  </si>
  <si>
    <t>C. parapsilosis</t>
  </si>
  <si>
    <t>Candida albicans</t>
  </si>
  <si>
    <t>Candida sp</t>
  </si>
  <si>
    <t>Chryseobacterium indologenes</t>
  </si>
  <si>
    <t>Enterobacter aerogenes (Klebsiella aerogenes)</t>
  </si>
  <si>
    <t>Enterobacter agglomerans</t>
  </si>
  <si>
    <t>Enterobacter cloacae complex</t>
  </si>
  <si>
    <t>Enterobacter sp</t>
  </si>
  <si>
    <t>Enterococcus faecalis</t>
  </si>
  <si>
    <t>Enterococcus faecium</t>
  </si>
  <si>
    <t>Enterococcus sp</t>
  </si>
  <si>
    <t>Escherichia coli</t>
  </si>
  <si>
    <t>Group B Streptococcus</t>
  </si>
  <si>
    <t>H. influenzae</t>
  </si>
  <si>
    <t>Klebsiella ozaene</t>
  </si>
  <si>
    <t>Klebsiella pneumoniae</t>
  </si>
  <si>
    <t>Leuconostoc mesenteroides</t>
  </si>
  <si>
    <t>Listeria innowa</t>
  </si>
  <si>
    <t>Methicillin-resistant CNS</t>
  </si>
  <si>
    <t>Norcadia</t>
  </si>
  <si>
    <t>Other Gram negative organism</t>
  </si>
  <si>
    <t>Other Gram positive organism _____</t>
  </si>
  <si>
    <t>Proteus mirabilis</t>
  </si>
  <si>
    <t>Pseudomonas stutzeri</t>
  </si>
  <si>
    <t>Serratia marcescens</t>
  </si>
  <si>
    <t>Serratia sp</t>
  </si>
  <si>
    <t>Shigella sonnei</t>
  </si>
  <si>
    <t>Sphingomonas paucimobilis</t>
  </si>
  <si>
    <t>Staphylococcus aureus</t>
  </si>
  <si>
    <t>Streptococcus agalactiae</t>
  </si>
  <si>
    <t>Streptococcus mitis</t>
  </si>
  <si>
    <t>Streptococcus pneumoniae</t>
  </si>
  <si>
    <t>Streptococcus pyogenes</t>
  </si>
  <si>
    <t>Streptococcus sp.</t>
  </si>
  <si>
    <t>Streptococcus verstbularis</t>
  </si>
  <si>
    <t>Unidentified organism</t>
  </si>
  <si>
    <t>Viridians streptococcus</t>
  </si>
  <si>
    <t>TOTAL</t>
  </si>
  <si>
    <t>Total Admissions</t>
  </si>
  <si>
    <t>Outbreak</t>
  </si>
  <si>
    <t>No 1</t>
  </si>
  <si>
    <t>Admissions</t>
  </si>
  <si>
    <t>Pre-FLIP</t>
  </si>
  <si>
    <t>Pilot-FLIP</t>
  </si>
  <si>
    <t>Review-FLIP</t>
  </si>
  <si>
    <t>Continuation-FLIP</t>
  </si>
  <si>
    <t>Post-FLIP</t>
  </si>
  <si>
    <t>Number_Outbreak</t>
  </si>
  <si>
    <t>NNU ADMISSIONS AND MORTALITY</t>
  </si>
  <si>
    <t>Year</t>
  </si>
  <si>
    <t>Month</t>
  </si>
  <si>
    <t>Mortalities</t>
  </si>
  <si>
    <t xml:space="preserve"> August</t>
  </si>
  <si>
    <t xml:space="preserve"> September</t>
  </si>
  <si>
    <t>October</t>
  </si>
  <si>
    <t>Nov</t>
  </si>
  <si>
    <t>Dec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</si>
  <si>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</si>
  <si>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</si>
  <si>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</si>
  <si>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</si>
  <si>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</si>
  <si>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</si>
  <si>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</si>
  <si>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</si>
  <si>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</si>
  <si>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</si>
  <si>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</si>
  <si>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Oct24 Post</t>
  </si>
  <si>
    <t>NEW Continuation</t>
  </si>
  <si>
    <t>Oct24 Continuation</t>
  </si>
  <si>
    <t>Number of Admissions</t>
  </si>
  <si>
    <t>FLIP PILOT HAND HYGIENE COMPLIANCE  AUGUST 2023 TO JANUARY 2024</t>
  </si>
  <si>
    <t>MONTH</t>
  </si>
  <si>
    <t>NNU ADMISSIONS</t>
  </si>
  <si>
    <t>NO OF MOTHERS ASSESSED</t>
  </si>
  <si>
    <t>CRITERION ASSESSED (13 observations per Audit tool)</t>
  </si>
  <si>
    <t>COMPLIANT</t>
  </si>
  <si>
    <t>COMPLIANCE RATE</t>
  </si>
  <si>
    <t>%</t>
  </si>
  <si>
    <r>
      <t xml:space="preserve"> </t>
    </r>
    <r>
      <rPr>
        <b/>
        <sz val="11"/>
        <color theme="1"/>
        <rFont val="Aptos Narrow"/>
        <family val="2"/>
        <scheme val="minor"/>
      </rPr>
      <t>FLIP PILOT PERIOD</t>
    </r>
  </si>
  <si>
    <t xml:space="preserve">AUGUST </t>
  </si>
  <si>
    <t>123/169</t>
  </si>
  <si>
    <t>SEPTEMBER</t>
  </si>
  <si>
    <t>241/299</t>
  </si>
  <si>
    <t>OCTOBER</t>
  </si>
  <si>
    <t>136/169</t>
  </si>
  <si>
    <t>NOVEMBER</t>
  </si>
  <si>
    <t>34/65</t>
  </si>
  <si>
    <t>DECEMBER</t>
  </si>
  <si>
    <t>110/143</t>
  </si>
  <si>
    <t>2024 JANUARY</t>
  </si>
  <si>
    <t>203/286</t>
  </si>
  <si>
    <t>TOTALS</t>
  </si>
  <si>
    <t>847/1131</t>
  </si>
  <si>
    <t>NNU CHG COMPLIANCE</t>
  </si>
  <si>
    <t>FLIP IMPLEMENTATION   PERIOD</t>
  </si>
  <si>
    <t>AUGUST 2023 TO JANUARY 2024</t>
  </si>
  <si>
    <t xml:space="preserve"> NNU Admissions</t>
  </si>
  <si>
    <t>CHG Eligible Babies</t>
  </si>
  <si>
    <t>Babies CHG  Cleansed</t>
  </si>
  <si>
    <t>Compliance Rate</t>
  </si>
  <si>
    <t>AUGUST</t>
  </si>
  <si>
    <t>90/205</t>
  </si>
  <si>
    <t>127/199</t>
  </si>
  <si>
    <t>182/245</t>
  </si>
  <si>
    <t>101/266</t>
  </si>
  <si>
    <t>79/167</t>
  </si>
  <si>
    <t>JANUARY</t>
  </si>
  <si>
    <t>166/265</t>
  </si>
  <si>
    <t>745/1347</t>
  </si>
  <si>
    <t>AUGUST 2024 TO JANUARY 2025</t>
  </si>
  <si>
    <t>Mothers Assessed</t>
  </si>
  <si>
    <t>Expected Compliance</t>
  </si>
  <si>
    <t>Compliant</t>
  </si>
  <si>
    <t>272/442</t>
  </si>
  <si>
    <t>254/468</t>
  </si>
  <si>
    <t>415/624</t>
  </si>
  <si>
    <t>493/650</t>
  </si>
  <si>
    <t>128/143</t>
  </si>
  <si>
    <t>493/663</t>
  </si>
  <si>
    <t>2055/2990</t>
  </si>
  <si>
    <t>FLIP REVISION  PERIOD HAND HYGIENE COMPLIANCE  FEBRUARY TO JULY 2024</t>
  </si>
  <si>
    <t>FLIP REVISION  PERIOD</t>
  </si>
  <si>
    <t>FEBRUARY</t>
  </si>
  <si>
    <t>307/442</t>
  </si>
  <si>
    <t>MARCH</t>
  </si>
  <si>
    <t>245/235</t>
  </si>
  <si>
    <t>APRIL</t>
  </si>
  <si>
    <t>525/611</t>
  </si>
  <si>
    <t>MAY</t>
  </si>
  <si>
    <t>379/598</t>
  </si>
  <si>
    <t>JUNE</t>
  </si>
  <si>
    <t>382/533</t>
  </si>
  <si>
    <t>JULY</t>
  </si>
  <si>
    <t>472/559</t>
  </si>
  <si>
    <t>2310/3068</t>
  </si>
  <si>
    <t>FEBRUARY TO JULY 2024</t>
  </si>
  <si>
    <t>183/205</t>
  </si>
  <si>
    <t>187/195</t>
  </si>
  <si>
    <t>205/207</t>
  </si>
  <si>
    <t>214/227</t>
  </si>
  <si>
    <t>183/193</t>
  </si>
  <si>
    <t>177/188</t>
  </si>
  <si>
    <t>1149/1215</t>
  </si>
  <si>
    <t>203/226</t>
  </si>
  <si>
    <t>301/326</t>
  </si>
  <si>
    <t>394/426</t>
  </si>
  <si>
    <t>898/978</t>
  </si>
  <si>
    <t>CHG not done from November to January  due to unavailability of stock</t>
  </si>
  <si>
    <t>Caesarean</t>
  </si>
  <si>
    <t>Vaginal</t>
  </si>
  <si>
    <t>Aprl</t>
  </si>
  <si>
    <t>Ward census</t>
  </si>
  <si>
    <t>ESBL skin</t>
  </si>
  <si>
    <t>ESBL rectal</t>
  </si>
  <si>
    <t>ESBL both/either</t>
  </si>
  <si>
    <t>CRE skin</t>
  </si>
  <si>
    <t>CRE rectal</t>
  </si>
  <si>
    <t>CRE both/either</t>
  </si>
  <si>
    <t>Acineto Skin</t>
  </si>
  <si>
    <t>Acineto rectal</t>
  </si>
  <si>
    <t>Acineto both/either</t>
  </si>
  <si>
    <t>Pilot</t>
  </si>
  <si>
    <t>Revision</t>
  </si>
  <si>
    <t>Implementation</t>
  </si>
  <si>
    <t>Totals</t>
  </si>
  <si>
    <t>NEW Continuous (revision + implementation)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</si>
</sst>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7" fontId="0" fillId="0" borderId="0" xfId="0" applyNumberFormat="1"/>
    <xf numFmtId="17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10" fontId="0" fillId="0" borderId="0" xfId="0" applyNumberFormat="1"/>
    <xf numFmtId="9" fontId="0" fillId="0" borderId="0" xfId="0" applyNumberFormat="1"/>
    <xf numFmtId="17" fontId="0" fillId="0" borderId="1" xfId="0" applyNumberFormat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0" fillId="0" borderId="3" xfId="0" applyNumberForma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1" xfId="0" applyBorder="1"/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7" fontId="0" fillId="5" borderId="0" xfId="0" applyNumberFormat="1" applyFill="1"/>
    <xf numFmtId="0" fontId="0" fillId="5" borderId="0" xfId="0" applyFill="1"/>
    <xf numFmtId="17" fontId="0" fillId="4" borderId="0" xfId="0" applyNumberForma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20D1-F60F-4757-A909-9CB8426E91D7}">
  <dimension ref="A1:BI66"/>
  <sheetViews>
    <sheetView workbookViewId="0">
      <selection activeCell="F25" sqref="F25"/>
    </sheetView>
  </sheetViews>
  <sheetFormatPr defaultRowHeight="14.4" x14ac:dyDescent="0.3"/>
  <cols>
    <col min="1" max="1" width="39.88671875" bestFit="1" customWidth="1"/>
    <col min="3" max="3" width="10.33203125" style="11" bestFit="1" customWidth="1"/>
    <col min="5" max="5" width="8.88671875" style="11"/>
    <col min="7" max="7" width="8.88671875" style="11"/>
    <col min="9" max="9" width="8.88671875" style="11"/>
    <col min="11" max="11" width="8.88671875" style="11"/>
    <col min="13" max="13" width="8.88671875" style="11"/>
    <col min="15" max="15" width="8.88671875" style="11"/>
    <col min="17" max="17" width="8.88671875" style="11"/>
    <col min="19" max="19" width="8.88671875" style="11"/>
    <col min="21" max="21" width="8.88671875" style="11"/>
    <col min="23" max="23" width="8.88671875" style="11"/>
    <col min="25" max="25" width="8.88671875" style="11"/>
    <col min="27" max="27" width="8.88671875" style="11"/>
    <col min="29" max="29" width="8.88671875" style="11"/>
    <col min="31" max="31" width="8.88671875" style="11"/>
    <col min="33" max="33" width="8.88671875" style="11"/>
    <col min="35" max="35" width="8.88671875" style="11"/>
    <col min="37" max="37" width="8.88671875" style="11"/>
    <col min="39" max="39" width="8.88671875" style="11"/>
    <col min="41" max="41" width="8.88671875" style="11"/>
    <col min="43" max="43" width="8.88671875" style="11"/>
    <col min="45" max="45" width="8.88671875" style="11"/>
    <col min="47" max="47" width="8.88671875" style="11"/>
    <col min="49" max="49" width="8.88671875" style="11"/>
    <col min="51" max="51" width="8.88671875" style="11"/>
    <col min="53" max="53" width="8.88671875" style="11"/>
    <col min="55" max="55" width="8.88671875" style="11"/>
    <col min="57" max="57" width="8.88671875" style="11"/>
    <col min="59" max="59" width="8.88671875" style="11"/>
    <col min="61" max="61" width="8.88671875" style="11"/>
  </cols>
  <sheetData>
    <row r="1" spans="1:61" x14ac:dyDescent="0.3">
      <c r="A1" t="s">
        <v>0</v>
      </c>
      <c r="B1" s="1">
        <v>44774</v>
      </c>
      <c r="C1" s="2" t="s">
        <v>53</v>
      </c>
      <c r="D1" s="1">
        <v>44805</v>
      </c>
      <c r="E1" s="2" t="s">
        <v>53</v>
      </c>
      <c r="F1" s="1">
        <v>44835</v>
      </c>
      <c r="G1" s="2" t="s">
        <v>53</v>
      </c>
      <c r="H1" s="1">
        <v>44866</v>
      </c>
      <c r="I1" s="2" t="s">
        <v>53</v>
      </c>
      <c r="J1" s="1">
        <v>44896</v>
      </c>
      <c r="K1" s="2" t="s">
        <v>53</v>
      </c>
      <c r="L1" s="1">
        <v>44927</v>
      </c>
      <c r="M1" s="2" t="s">
        <v>53</v>
      </c>
      <c r="N1" s="1">
        <v>44958</v>
      </c>
      <c r="O1" s="2" t="s">
        <v>53</v>
      </c>
      <c r="P1" s="1">
        <v>44986</v>
      </c>
      <c r="Q1" s="2" t="s">
        <v>53</v>
      </c>
      <c r="R1" s="1">
        <v>45017</v>
      </c>
      <c r="S1" s="2" t="s">
        <v>53</v>
      </c>
      <c r="T1" s="1">
        <v>45047</v>
      </c>
      <c r="U1" s="2" t="s">
        <v>53</v>
      </c>
      <c r="V1" s="1">
        <v>45078</v>
      </c>
      <c r="W1" s="2" t="s">
        <v>53</v>
      </c>
      <c r="X1" s="1">
        <v>45108</v>
      </c>
      <c r="Y1" s="2" t="s">
        <v>53</v>
      </c>
      <c r="Z1" s="1">
        <v>45139</v>
      </c>
      <c r="AA1" s="2" t="s">
        <v>53</v>
      </c>
      <c r="AB1" s="1">
        <v>45170</v>
      </c>
      <c r="AC1" s="2" t="s">
        <v>53</v>
      </c>
      <c r="AD1" s="1">
        <v>45200</v>
      </c>
      <c r="AE1" s="2" t="s">
        <v>53</v>
      </c>
      <c r="AF1" s="1">
        <v>45231</v>
      </c>
      <c r="AG1" s="2" t="s">
        <v>53</v>
      </c>
      <c r="AH1" s="1">
        <v>45261</v>
      </c>
      <c r="AI1" s="2" t="s">
        <v>53</v>
      </c>
      <c r="AJ1" s="1">
        <v>45292</v>
      </c>
      <c r="AK1" s="2" t="s">
        <v>53</v>
      </c>
      <c r="AL1" s="1">
        <v>45323</v>
      </c>
      <c r="AM1" s="2" t="s">
        <v>53</v>
      </c>
      <c r="AN1" s="1">
        <v>45352</v>
      </c>
      <c r="AO1" s="2" t="s">
        <v>53</v>
      </c>
      <c r="AP1" s="1">
        <v>45383</v>
      </c>
      <c r="AQ1" s="2" t="s">
        <v>53</v>
      </c>
      <c r="AR1" s="1">
        <v>45413</v>
      </c>
      <c r="AS1" s="2" t="s">
        <v>53</v>
      </c>
      <c r="AT1" s="1">
        <v>45444</v>
      </c>
      <c r="AU1" s="2" t="s">
        <v>53</v>
      </c>
      <c r="AV1" s="1">
        <v>45474</v>
      </c>
      <c r="AW1" s="2" t="s">
        <v>53</v>
      </c>
      <c r="AX1" s="1">
        <v>45505</v>
      </c>
      <c r="AY1" s="2" t="s">
        <v>53</v>
      </c>
      <c r="AZ1" s="1">
        <v>45536</v>
      </c>
      <c r="BA1" s="2" t="s">
        <v>53</v>
      </c>
      <c r="BB1" s="1">
        <v>45566</v>
      </c>
      <c r="BC1" s="2" t="s">
        <v>53</v>
      </c>
      <c r="BD1" s="1">
        <v>45597</v>
      </c>
      <c r="BE1" s="2" t="s">
        <v>53</v>
      </c>
      <c r="BF1" s="1">
        <v>45627</v>
      </c>
      <c r="BG1" s="2" t="s">
        <v>53</v>
      </c>
      <c r="BH1" s="1">
        <v>45658</v>
      </c>
      <c r="BI1" s="2" t="s">
        <v>53</v>
      </c>
    </row>
    <row r="2" spans="1:61" s="3" customFormat="1" x14ac:dyDescent="0.3">
      <c r="A2" s="3" t="s">
        <v>1</v>
      </c>
      <c r="C2" s="4"/>
      <c r="E2" s="4"/>
      <c r="G2" s="4"/>
      <c r="I2" s="4"/>
      <c r="K2" s="4"/>
      <c r="M2" s="4"/>
      <c r="O2" s="4"/>
      <c r="Q2" s="4"/>
      <c r="S2" s="4"/>
      <c r="U2" s="4"/>
      <c r="W2" s="4"/>
      <c r="Y2" s="4"/>
      <c r="AA2" s="4"/>
      <c r="AC2" s="4"/>
      <c r="AE2" s="4"/>
      <c r="AF2" s="3">
        <v>1</v>
      </c>
      <c r="AG2" s="4">
        <v>1</v>
      </c>
      <c r="AH2" s="3">
        <v>1</v>
      </c>
      <c r="AI2" s="4">
        <v>1</v>
      </c>
      <c r="AK2" s="4"/>
      <c r="AL2" s="3">
        <v>2</v>
      </c>
      <c r="AM2" s="4">
        <v>2</v>
      </c>
      <c r="AN2" s="3">
        <v>1</v>
      </c>
      <c r="AO2" s="4">
        <v>1</v>
      </c>
      <c r="AQ2" s="4"/>
      <c r="AR2" s="3">
        <v>1</v>
      </c>
      <c r="AS2" s="4">
        <v>1</v>
      </c>
      <c r="AU2" s="4"/>
      <c r="AV2" s="3">
        <v>3</v>
      </c>
      <c r="AW2" s="4">
        <v>3</v>
      </c>
      <c r="AY2" s="4"/>
      <c r="BA2" s="4"/>
      <c r="BB2" s="3">
        <v>1</v>
      </c>
      <c r="BC2" s="4">
        <v>1</v>
      </c>
      <c r="BD2" s="3">
        <v>1</v>
      </c>
      <c r="BE2" s="4">
        <v>1</v>
      </c>
      <c r="BF2" s="3">
        <v>2</v>
      </c>
      <c r="BG2" s="4">
        <v>2</v>
      </c>
      <c r="BH2" s="3">
        <v>2</v>
      </c>
      <c r="BI2" s="4">
        <v>2</v>
      </c>
    </row>
    <row r="3" spans="1:61" s="5" customFormat="1" x14ac:dyDescent="0.3">
      <c r="A3" s="5" t="s">
        <v>2</v>
      </c>
      <c r="C3" s="6"/>
      <c r="E3" s="6"/>
      <c r="G3" s="6"/>
      <c r="I3" s="6"/>
      <c r="K3" s="6"/>
      <c r="M3" s="6"/>
      <c r="O3" s="6"/>
      <c r="Q3" s="6"/>
      <c r="S3" s="6"/>
      <c r="U3" s="6"/>
      <c r="W3" s="6"/>
      <c r="X3" s="5">
        <v>2</v>
      </c>
      <c r="Y3" s="6">
        <v>2</v>
      </c>
      <c r="AA3" s="6"/>
      <c r="AC3" s="6"/>
      <c r="AE3" s="6"/>
      <c r="AG3" s="6"/>
      <c r="AI3" s="6"/>
      <c r="AK3" s="6"/>
      <c r="AM3" s="6"/>
      <c r="AO3" s="6"/>
      <c r="AQ3" s="6"/>
      <c r="AS3" s="6"/>
      <c r="AU3" s="6"/>
      <c r="AW3" s="6"/>
      <c r="AY3" s="6"/>
      <c r="BA3" s="6"/>
      <c r="BC3" s="6"/>
      <c r="BE3" s="6"/>
      <c r="BG3" s="6"/>
      <c r="BH3" s="5">
        <v>1</v>
      </c>
      <c r="BI3" s="6">
        <v>1</v>
      </c>
    </row>
    <row r="4" spans="1:61" s="5" customFormat="1" x14ac:dyDescent="0.3">
      <c r="A4" s="5" t="s">
        <v>3</v>
      </c>
      <c r="C4" s="6"/>
      <c r="E4" s="6"/>
      <c r="G4" s="6"/>
      <c r="I4" s="6"/>
      <c r="K4" s="6"/>
      <c r="M4" s="6"/>
      <c r="O4" s="6"/>
      <c r="Q4" s="6"/>
      <c r="S4" s="6"/>
      <c r="U4" s="6"/>
      <c r="W4" s="6"/>
      <c r="Y4" s="6"/>
      <c r="AA4" s="6"/>
      <c r="AC4" s="6"/>
      <c r="AD4" s="5">
        <v>1</v>
      </c>
      <c r="AE4" s="6">
        <v>1</v>
      </c>
      <c r="AG4" s="6"/>
      <c r="AI4" s="6"/>
      <c r="AK4" s="6"/>
      <c r="AM4" s="6"/>
      <c r="AO4" s="6"/>
      <c r="AQ4" s="6"/>
      <c r="AS4" s="6"/>
      <c r="AU4" s="6"/>
      <c r="AW4" s="6"/>
      <c r="AY4" s="6"/>
      <c r="BA4" s="6"/>
      <c r="BC4" s="6"/>
      <c r="BE4" s="6"/>
      <c r="BG4" s="6"/>
      <c r="BI4" s="6"/>
    </row>
    <row r="5" spans="1:61" s="3" customFormat="1" x14ac:dyDescent="0.3">
      <c r="A5" s="3" t="s">
        <v>4</v>
      </c>
      <c r="C5" s="4"/>
      <c r="E5" s="4"/>
      <c r="F5" s="3">
        <v>1</v>
      </c>
      <c r="G5" s="4">
        <v>1</v>
      </c>
      <c r="H5" s="3">
        <v>1</v>
      </c>
      <c r="I5" s="4">
        <v>1</v>
      </c>
      <c r="K5" s="4"/>
      <c r="L5" s="3">
        <v>4</v>
      </c>
      <c r="M5" s="4">
        <v>4</v>
      </c>
      <c r="O5" s="4"/>
      <c r="Q5" s="4"/>
      <c r="S5" s="4"/>
      <c r="U5" s="4"/>
      <c r="W5" s="4"/>
      <c r="Y5" s="4"/>
      <c r="AA5" s="4"/>
      <c r="AC5" s="4"/>
      <c r="AE5" s="4"/>
      <c r="AG5" s="4"/>
      <c r="AI5" s="4"/>
      <c r="AK5" s="4"/>
      <c r="AM5" s="4"/>
      <c r="AO5" s="4"/>
      <c r="AQ5" s="4"/>
      <c r="AS5" s="4"/>
      <c r="AU5" s="4"/>
      <c r="AW5" s="4"/>
      <c r="AY5" s="4"/>
      <c r="BA5" s="4"/>
      <c r="BC5" s="4"/>
      <c r="BE5" s="4"/>
      <c r="BG5" s="4"/>
      <c r="BI5" s="4"/>
    </row>
    <row r="6" spans="1:61" s="3" customFormat="1" x14ac:dyDescent="0.3">
      <c r="A6" s="3" t="s">
        <v>5</v>
      </c>
      <c r="C6" s="4"/>
      <c r="E6" s="4"/>
      <c r="G6" s="4"/>
      <c r="I6" s="4"/>
      <c r="K6" s="4"/>
      <c r="M6" s="4"/>
      <c r="O6" s="4"/>
      <c r="Q6" s="4"/>
      <c r="S6" s="4"/>
      <c r="U6" s="4"/>
      <c r="W6" s="4"/>
      <c r="Y6" s="4"/>
      <c r="AA6" s="4"/>
      <c r="AC6" s="4"/>
      <c r="AE6" s="4"/>
      <c r="AG6" s="4"/>
      <c r="AH6" s="3">
        <v>2</v>
      </c>
      <c r="AI6" s="4">
        <v>2</v>
      </c>
      <c r="AJ6" s="3">
        <v>1</v>
      </c>
      <c r="AK6" s="4">
        <v>1</v>
      </c>
      <c r="AM6" s="4"/>
      <c r="AO6" s="4"/>
      <c r="AQ6" s="4"/>
      <c r="AS6" s="4"/>
      <c r="AU6" s="4"/>
      <c r="AW6" s="4"/>
      <c r="AY6" s="4"/>
      <c r="BA6" s="4"/>
      <c r="BC6" s="4"/>
      <c r="BE6" s="4"/>
      <c r="BG6" s="4"/>
      <c r="BI6" s="4"/>
    </row>
    <row r="7" spans="1:61" s="5" customFormat="1" x14ac:dyDescent="0.3">
      <c r="A7" s="5" t="s">
        <v>6</v>
      </c>
      <c r="C7" s="6"/>
      <c r="E7" s="6"/>
      <c r="G7" s="6"/>
      <c r="I7" s="6"/>
      <c r="K7" s="6"/>
      <c r="M7" s="6"/>
      <c r="O7" s="6"/>
      <c r="Q7" s="6"/>
      <c r="S7" s="6"/>
      <c r="U7" s="6"/>
      <c r="W7" s="6"/>
      <c r="Y7" s="6"/>
      <c r="AA7" s="6"/>
      <c r="AC7" s="6"/>
      <c r="AE7" s="6"/>
      <c r="AG7" s="6"/>
      <c r="AI7" s="6"/>
      <c r="AK7" s="6"/>
      <c r="AM7" s="6"/>
      <c r="AO7" s="6"/>
      <c r="AQ7" s="6"/>
      <c r="AS7" s="6"/>
      <c r="AU7" s="6"/>
      <c r="AW7" s="6"/>
      <c r="AY7" s="6"/>
      <c r="BA7" s="6"/>
      <c r="BB7" s="5">
        <v>1</v>
      </c>
      <c r="BC7" s="6">
        <v>1</v>
      </c>
      <c r="BE7" s="6"/>
      <c r="BG7" s="6"/>
      <c r="BI7" s="6"/>
    </row>
    <row r="8" spans="1:61" s="5" customFormat="1" x14ac:dyDescent="0.3">
      <c r="A8" s="5" t="s">
        <v>7</v>
      </c>
      <c r="C8" s="6"/>
      <c r="E8" s="6"/>
      <c r="G8" s="6"/>
      <c r="I8" s="6"/>
      <c r="K8" s="6"/>
      <c r="M8" s="6"/>
      <c r="O8" s="6"/>
      <c r="Q8" s="6"/>
      <c r="S8" s="6"/>
      <c r="U8" s="6"/>
      <c r="W8" s="6"/>
      <c r="Y8" s="6"/>
      <c r="AA8" s="6"/>
      <c r="AC8" s="6"/>
      <c r="AE8" s="6"/>
      <c r="AG8" s="6"/>
      <c r="AI8" s="6"/>
      <c r="AK8" s="6"/>
      <c r="AM8" s="6"/>
      <c r="AO8" s="6"/>
      <c r="AQ8" s="6"/>
      <c r="AS8" s="6"/>
      <c r="AU8" s="6"/>
      <c r="AW8" s="6"/>
      <c r="AY8" s="6"/>
      <c r="BA8" s="6"/>
      <c r="BC8" s="6"/>
      <c r="BE8" s="6"/>
      <c r="BF8" s="5">
        <v>1</v>
      </c>
      <c r="BG8" s="6">
        <v>1</v>
      </c>
      <c r="BI8" s="6"/>
    </row>
    <row r="9" spans="1:61" s="5" customFormat="1" x14ac:dyDescent="0.3">
      <c r="A9" s="5" t="s">
        <v>8</v>
      </c>
      <c r="C9" s="6"/>
      <c r="E9" s="6"/>
      <c r="G9" s="6"/>
      <c r="H9" s="5">
        <v>1</v>
      </c>
      <c r="I9" s="6">
        <v>1</v>
      </c>
      <c r="J9" s="5">
        <v>2</v>
      </c>
      <c r="K9" s="6">
        <v>2</v>
      </c>
      <c r="M9" s="6"/>
      <c r="O9" s="6"/>
      <c r="Q9" s="6"/>
      <c r="S9" s="6"/>
      <c r="U9" s="6"/>
      <c r="W9" s="6"/>
      <c r="Y9" s="6"/>
      <c r="AA9" s="6"/>
      <c r="AC9" s="6"/>
      <c r="AE9" s="6"/>
      <c r="AF9" s="5">
        <v>1</v>
      </c>
      <c r="AG9" s="6">
        <v>1</v>
      </c>
      <c r="AH9" s="5">
        <v>3</v>
      </c>
      <c r="AI9" s="6">
        <v>3</v>
      </c>
      <c r="AJ9" s="5">
        <v>1</v>
      </c>
      <c r="AK9" s="6">
        <v>1</v>
      </c>
      <c r="AM9" s="6"/>
      <c r="AO9" s="6"/>
      <c r="AQ9" s="6"/>
      <c r="AS9" s="6"/>
      <c r="AU9" s="6"/>
      <c r="AW9" s="6"/>
      <c r="AY9" s="6"/>
      <c r="BA9" s="6"/>
      <c r="BC9" s="6"/>
      <c r="BE9" s="6"/>
      <c r="BG9" s="6"/>
      <c r="BH9" s="5">
        <v>1</v>
      </c>
      <c r="BI9" s="6">
        <v>1</v>
      </c>
    </row>
    <row r="10" spans="1:61" s="5" customFormat="1" x14ac:dyDescent="0.3">
      <c r="A10" s="5" t="s">
        <v>9</v>
      </c>
      <c r="C10" s="6"/>
      <c r="E10" s="6"/>
      <c r="G10" s="6"/>
      <c r="I10" s="6"/>
      <c r="K10" s="6"/>
      <c r="M10" s="6"/>
      <c r="O10" s="6"/>
      <c r="Q10" s="6"/>
      <c r="S10" s="6"/>
      <c r="U10" s="6"/>
      <c r="W10" s="6"/>
      <c r="Y10" s="6"/>
      <c r="AA10" s="6"/>
      <c r="AC10" s="6"/>
      <c r="AE10" s="6"/>
      <c r="AG10" s="6"/>
      <c r="AH10" s="5">
        <v>1</v>
      </c>
      <c r="AI10" s="6">
        <v>1</v>
      </c>
      <c r="AK10" s="6"/>
      <c r="AM10" s="6"/>
      <c r="AO10" s="6"/>
      <c r="AQ10" s="6"/>
      <c r="AS10" s="6"/>
      <c r="AU10" s="6"/>
      <c r="AW10" s="6"/>
      <c r="AY10" s="6"/>
      <c r="BA10" s="6"/>
      <c r="BC10" s="6"/>
      <c r="BE10" s="6"/>
      <c r="BG10" s="6"/>
      <c r="BI10" s="6"/>
    </row>
    <row r="11" spans="1:61" s="5" customFormat="1" x14ac:dyDescent="0.3">
      <c r="A11" s="5" t="s">
        <v>10</v>
      </c>
      <c r="C11" s="6"/>
      <c r="D11" s="5">
        <v>1</v>
      </c>
      <c r="E11" s="6">
        <v>1</v>
      </c>
      <c r="F11" s="5">
        <v>1</v>
      </c>
      <c r="G11" s="6">
        <v>1</v>
      </c>
      <c r="I11" s="6"/>
      <c r="K11" s="6"/>
      <c r="L11" s="5">
        <v>1</v>
      </c>
      <c r="M11" s="6">
        <v>1</v>
      </c>
      <c r="O11" s="6"/>
      <c r="Q11" s="6"/>
      <c r="S11" s="6"/>
      <c r="U11" s="6"/>
      <c r="W11" s="6"/>
      <c r="Y11" s="6"/>
      <c r="AA11" s="6"/>
      <c r="AC11" s="6"/>
      <c r="AE11" s="6"/>
      <c r="AG11" s="6"/>
      <c r="AI11" s="6"/>
      <c r="AK11" s="6"/>
      <c r="AM11" s="6"/>
      <c r="AO11" s="6"/>
      <c r="AQ11" s="6"/>
      <c r="AS11" s="6"/>
      <c r="AU11" s="6"/>
      <c r="AW11" s="6"/>
      <c r="AY11" s="6"/>
      <c r="BA11" s="6"/>
      <c r="BC11" s="6"/>
      <c r="BE11" s="6"/>
      <c r="BG11" s="6"/>
      <c r="BI11" s="6"/>
    </row>
    <row r="12" spans="1:61" s="5" customFormat="1" x14ac:dyDescent="0.3">
      <c r="A12" s="5" t="s">
        <v>11</v>
      </c>
      <c r="C12" s="6"/>
      <c r="E12" s="6"/>
      <c r="G12" s="6"/>
      <c r="H12" s="5">
        <v>1</v>
      </c>
      <c r="I12" s="6">
        <v>1</v>
      </c>
      <c r="J12" s="5">
        <v>1</v>
      </c>
      <c r="K12" s="6">
        <v>1</v>
      </c>
      <c r="M12" s="6"/>
      <c r="N12" s="5">
        <v>1</v>
      </c>
      <c r="O12" s="6">
        <v>1</v>
      </c>
      <c r="Q12" s="6"/>
      <c r="S12" s="6"/>
      <c r="U12" s="6"/>
      <c r="W12" s="6"/>
      <c r="Y12" s="6"/>
      <c r="AA12" s="6"/>
      <c r="AC12" s="6"/>
      <c r="AE12" s="6"/>
      <c r="AG12" s="6"/>
      <c r="AI12" s="6"/>
      <c r="AK12" s="6"/>
      <c r="AM12" s="6"/>
      <c r="AO12" s="6"/>
      <c r="AQ12" s="6"/>
      <c r="AS12" s="6"/>
      <c r="AU12" s="6"/>
      <c r="AW12" s="6"/>
      <c r="AY12" s="6"/>
      <c r="BA12" s="6"/>
      <c r="BC12" s="6"/>
      <c r="BE12" s="6"/>
      <c r="BG12" s="6"/>
      <c r="BI12" s="6"/>
    </row>
    <row r="13" spans="1:61" s="5" customFormat="1" x14ac:dyDescent="0.3">
      <c r="A13" s="5" t="s">
        <v>12</v>
      </c>
      <c r="C13" s="6"/>
      <c r="E13" s="6"/>
      <c r="G13" s="6"/>
      <c r="I13" s="6"/>
      <c r="K13" s="6"/>
      <c r="M13" s="6"/>
      <c r="O13" s="6"/>
      <c r="Q13" s="6"/>
      <c r="S13" s="6"/>
      <c r="U13" s="6"/>
      <c r="W13" s="6"/>
      <c r="Y13" s="6"/>
      <c r="AA13" s="6"/>
      <c r="AC13" s="6"/>
      <c r="AE13" s="6"/>
      <c r="AG13" s="6"/>
      <c r="AH13" s="5">
        <v>1</v>
      </c>
      <c r="AI13" s="6">
        <v>1</v>
      </c>
      <c r="AK13" s="6"/>
      <c r="AL13" s="5">
        <v>1</v>
      </c>
      <c r="AM13" s="6">
        <v>1</v>
      </c>
      <c r="AO13" s="6"/>
      <c r="AQ13" s="6"/>
      <c r="AS13" s="6"/>
      <c r="AU13" s="6"/>
      <c r="AV13" s="5">
        <v>1</v>
      </c>
      <c r="AW13" s="6">
        <v>1</v>
      </c>
      <c r="AY13" s="6"/>
      <c r="BA13" s="6"/>
      <c r="BC13" s="6"/>
      <c r="BD13" s="5">
        <v>1</v>
      </c>
      <c r="BE13" s="6">
        <v>1</v>
      </c>
      <c r="BF13" s="5">
        <v>1</v>
      </c>
      <c r="BG13" s="6">
        <v>1</v>
      </c>
      <c r="BI13" s="6"/>
    </row>
    <row r="14" spans="1:61" s="5" customFormat="1" x14ac:dyDescent="0.3">
      <c r="A14" s="5" t="s">
        <v>13</v>
      </c>
      <c r="C14" s="6"/>
      <c r="E14" s="6"/>
      <c r="G14" s="6"/>
      <c r="I14" s="6"/>
      <c r="K14" s="6"/>
      <c r="M14" s="6"/>
      <c r="N14" s="5">
        <v>1</v>
      </c>
      <c r="O14" s="6">
        <v>1</v>
      </c>
      <c r="P14" s="5">
        <v>1</v>
      </c>
      <c r="Q14" s="6">
        <v>1</v>
      </c>
      <c r="S14" s="6"/>
      <c r="U14" s="6"/>
      <c r="W14" s="6"/>
      <c r="Y14" s="6"/>
      <c r="AA14" s="6"/>
      <c r="AC14" s="6"/>
      <c r="AE14" s="6"/>
      <c r="AG14" s="6"/>
      <c r="AI14" s="6"/>
      <c r="AK14" s="6"/>
      <c r="AM14" s="6"/>
      <c r="AO14" s="6"/>
      <c r="AQ14" s="6"/>
      <c r="AS14" s="6"/>
      <c r="AU14" s="6"/>
      <c r="AW14" s="6"/>
      <c r="AY14" s="6"/>
      <c r="BA14" s="6"/>
      <c r="BC14" s="6"/>
      <c r="BE14" s="6"/>
      <c r="BG14" s="6"/>
      <c r="BI14" s="6"/>
    </row>
    <row r="15" spans="1:61" s="5" customFormat="1" x14ac:dyDescent="0.3">
      <c r="A15" s="5" t="s">
        <v>14</v>
      </c>
      <c r="C15" s="6"/>
      <c r="D15" s="5">
        <v>1</v>
      </c>
      <c r="E15" s="6">
        <v>1</v>
      </c>
      <c r="G15" s="6"/>
      <c r="I15" s="6"/>
      <c r="K15" s="6"/>
      <c r="M15" s="6"/>
      <c r="O15" s="6"/>
      <c r="Q15" s="6"/>
      <c r="S15" s="6"/>
      <c r="T15" s="5">
        <v>1</v>
      </c>
      <c r="U15" s="6">
        <v>1</v>
      </c>
      <c r="W15" s="6"/>
      <c r="X15" s="5">
        <v>1</v>
      </c>
      <c r="Y15" s="6">
        <v>1</v>
      </c>
      <c r="AA15" s="6"/>
      <c r="AC15" s="6"/>
      <c r="AE15" s="6"/>
      <c r="AF15" s="5">
        <v>2</v>
      </c>
      <c r="AG15" s="6">
        <v>2</v>
      </c>
      <c r="AI15" s="6"/>
      <c r="AK15" s="6"/>
      <c r="AL15" s="5">
        <v>1</v>
      </c>
      <c r="AM15" s="6">
        <v>1</v>
      </c>
      <c r="AO15" s="6"/>
      <c r="AQ15" s="6"/>
      <c r="AS15" s="6"/>
      <c r="AT15" s="5">
        <v>1</v>
      </c>
      <c r="AU15" s="6">
        <v>1</v>
      </c>
      <c r="AW15" s="6"/>
      <c r="AX15" s="5">
        <v>1</v>
      </c>
      <c r="AY15" s="6">
        <v>1</v>
      </c>
      <c r="BA15" s="6"/>
      <c r="BC15" s="6"/>
      <c r="BE15" s="6"/>
      <c r="BG15" s="6"/>
      <c r="BI15" s="6"/>
    </row>
    <row r="16" spans="1:61" s="3" customFormat="1" x14ac:dyDescent="0.3">
      <c r="A16" s="3" t="s">
        <v>15</v>
      </c>
      <c r="C16" s="4"/>
      <c r="E16" s="4"/>
      <c r="G16" s="4"/>
      <c r="I16" s="4"/>
      <c r="K16" s="4"/>
      <c r="L16" s="3">
        <v>1</v>
      </c>
      <c r="M16" s="4">
        <v>1</v>
      </c>
      <c r="O16" s="4"/>
      <c r="Q16" s="4"/>
      <c r="S16" s="4"/>
      <c r="T16" s="3">
        <v>1</v>
      </c>
      <c r="U16" s="4">
        <v>1</v>
      </c>
      <c r="W16" s="4"/>
      <c r="Y16" s="4"/>
      <c r="AA16" s="4"/>
      <c r="AC16" s="4"/>
      <c r="AD16" s="3">
        <v>1</v>
      </c>
      <c r="AE16" s="4">
        <v>1</v>
      </c>
      <c r="AG16" s="4"/>
      <c r="AI16" s="4"/>
      <c r="AJ16" s="3">
        <v>1</v>
      </c>
      <c r="AK16" s="4">
        <v>1</v>
      </c>
      <c r="AM16" s="4"/>
      <c r="AO16" s="4"/>
      <c r="AQ16" s="4"/>
      <c r="AS16" s="4"/>
      <c r="AU16" s="4"/>
      <c r="AW16" s="4"/>
      <c r="AX16" s="3">
        <v>1</v>
      </c>
      <c r="AY16" s="4">
        <v>1</v>
      </c>
      <c r="AZ16" s="3">
        <v>1</v>
      </c>
      <c r="BA16" s="4">
        <v>1</v>
      </c>
      <c r="BB16" s="3">
        <v>1</v>
      </c>
      <c r="BC16" s="4">
        <v>1</v>
      </c>
      <c r="BD16" s="3">
        <v>3</v>
      </c>
      <c r="BE16" s="4">
        <v>3</v>
      </c>
      <c r="BF16" s="3">
        <v>2</v>
      </c>
      <c r="BG16" s="4">
        <v>2</v>
      </c>
      <c r="BI16" s="4"/>
    </row>
    <row r="17" spans="1:61" s="3" customFormat="1" x14ac:dyDescent="0.3">
      <c r="A17" s="3" t="s">
        <v>16</v>
      </c>
      <c r="C17" s="4"/>
      <c r="D17" s="3">
        <v>1</v>
      </c>
      <c r="E17" s="4">
        <v>1</v>
      </c>
      <c r="F17" s="3">
        <v>1</v>
      </c>
      <c r="G17" s="4">
        <v>1</v>
      </c>
      <c r="H17" s="3">
        <v>1</v>
      </c>
      <c r="I17" s="4">
        <v>1</v>
      </c>
      <c r="K17" s="4"/>
      <c r="M17" s="4"/>
      <c r="O17" s="4"/>
      <c r="Q17" s="4"/>
      <c r="R17" s="3">
        <v>1</v>
      </c>
      <c r="S17" s="4">
        <v>1</v>
      </c>
      <c r="T17" s="3">
        <v>1</v>
      </c>
      <c r="U17" s="4">
        <v>1</v>
      </c>
      <c r="W17" s="4"/>
      <c r="Y17" s="4"/>
      <c r="AA17" s="4"/>
      <c r="AB17" s="3">
        <v>1</v>
      </c>
      <c r="AC17" s="4">
        <v>1</v>
      </c>
      <c r="AE17" s="4"/>
      <c r="AG17" s="4"/>
      <c r="AI17" s="4"/>
      <c r="AK17" s="4"/>
      <c r="AL17" s="3">
        <v>2</v>
      </c>
      <c r="AM17" s="4">
        <v>2</v>
      </c>
      <c r="AN17" s="3">
        <v>1</v>
      </c>
      <c r="AO17" s="4">
        <v>1</v>
      </c>
      <c r="AP17" s="3">
        <v>1</v>
      </c>
      <c r="AQ17" s="4">
        <v>1</v>
      </c>
      <c r="AR17" s="3">
        <v>1</v>
      </c>
      <c r="AS17" s="4">
        <v>1</v>
      </c>
      <c r="AU17" s="4"/>
      <c r="AW17" s="4"/>
      <c r="AY17" s="4"/>
      <c r="BA17" s="4"/>
      <c r="BC17" s="4"/>
      <c r="BE17" s="4"/>
      <c r="BF17" s="3">
        <v>1</v>
      </c>
      <c r="BG17" s="4">
        <v>1</v>
      </c>
      <c r="BI17" s="4"/>
    </row>
    <row r="18" spans="1:61" s="5" customFormat="1" x14ac:dyDescent="0.3">
      <c r="A18" s="5" t="s">
        <v>17</v>
      </c>
      <c r="B18" s="5">
        <v>1</v>
      </c>
      <c r="C18" s="6">
        <v>1</v>
      </c>
      <c r="E18" s="6"/>
      <c r="G18" s="6"/>
      <c r="H18" s="5">
        <v>1</v>
      </c>
      <c r="I18" s="6">
        <v>1</v>
      </c>
      <c r="K18" s="6"/>
      <c r="L18" s="5">
        <v>2</v>
      </c>
      <c r="M18" s="6">
        <v>2</v>
      </c>
      <c r="O18" s="6"/>
      <c r="Q18" s="6"/>
      <c r="S18" s="6"/>
      <c r="T18" s="5">
        <v>1</v>
      </c>
      <c r="U18" s="6">
        <v>1</v>
      </c>
      <c r="W18" s="6"/>
      <c r="X18" s="5">
        <v>2</v>
      </c>
      <c r="Y18" s="6">
        <v>2</v>
      </c>
      <c r="AA18" s="6"/>
      <c r="AC18" s="6"/>
      <c r="AE18" s="6"/>
      <c r="AG18" s="6"/>
      <c r="AI18" s="6"/>
      <c r="AJ18" s="5">
        <v>1</v>
      </c>
      <c r="AK18" s="6">
        <v>1</v>
      </c>
      <c r="AM18" s="6"/>
      <c r="AN18" s="5">
        <v>2</v>
      </c>
      <c r="AO18" s="6">
        <v>2</v>
      </c>
      <c r="AP18" s="5">
        <v>2</v>
      </c>
      <c r="AQ18" s="6">
        <v>2</v>
      </c>
      <c r="AS18" s="6"/>
      <c r="AT18" s="5">
        <v>1</v>
      </c>
      <c r="AU18" s="6">
        <v>1</v>
      </c>
      <c r="AV18" s="5">
        <v>1</v>
      </c>
      <c r="AW18" s="6">
        <v>1</v>
      </c>
      <c r="AY18" s="6"/>
      <c r="AZ18" s="5">
        <v>1</v>
      </c>
      <c r="BA18" s="6">
        <v>1</v>
      </c>
      <c r="BC18" s="6"/>
      <c r="BE18" s="6"/>
      <c r="BG18" s="6"/>
      <c r="BH18" s="5">
        <v>2</v>
      </c>
      <c r="BI18" s="6">
        <v>2</v>
      </c>
    </row>
    <row r="19" spans="1:61" s="5" customFormat="1" x14ac:dyDescent="0.3">
      <c r="A19" s="5" t="s">
        <v>18</v>
      </c>
      <c r="B19" s="5">
        <v>2</v>
      </c>
      <c r="C19" s="6">
        <v>2</v>
      </c>
      <c r="E19" s="6"/>
      <c r="G19" s="6"/>
      <c r="I19" s="6"/>
      <c r="K19" s="6"/>
      <c r="M19" s="6"/>
      <c r="O19" s="6"/>
      <c r="Q19" s="6"/>
      <c r="S19" s="6"/>
      <c r="U19" s="6"/>
      <c r="W19" s="6"/>
      <c r="Y19" s="6"/>
      <c r="AA19" s="6"/>
      <c r="AC19" s="6"/>
      <c r="AE19" s="6"/>
      <c r="AG19" s="6"/>
      <c r="AI19" s="6"/>
      <c r="AK19" s="6"/>
      <c r="AM19" s="6"/>
      <c r="AO19" s="6"/>
      <c r="AQ19" s="6"/>
      <c r="AS19" s="6"/>
      <c r="AU19" s="6"/>
      <c r="AW19" s="6"/>
      <c r="AY19" s="6"/>
      <c r="BA19" s="6"/>
      <c r="BC19" s="6"/>
      <c r="BE19" s="6"/>
      <c r="BG19" s="6"/>
      <c r="BI19" s="6"/>
    </row>
    <row r="20" spans="1:61" s="5" customFormat="1" x14ac:dyDescent="0.3">
      <c r="A20" s="5" t="s">
        <v>19</v>
      </c>
      <c r="C20" s="6"/>
      <c r="E20" s="6"/>
      <c r="G20" s="6"/>
      <c r="I20" s="6"/>
      <c r="K20" s="6"/>
      <c r="M20" s="6"/>
      <c r="O20" s="6"/>
      <c r="Q20" s="6"/>
      <c r="S20" s="6"/>
      <c r="U20" s="6"/>
      <c r="W20" s="6"/>
      <c r="Y20" s="6"/>
      <c r="AA20" s="6"/>
      <c r="AC20" s="6"/>
      <c r="AE20" s="6"/>
      <c r="AF20" s="5">
        <v>1</v>
      </c>
      <c r="AG20" s="6">
        <v>1</v>
      </c>
      <c r="AI20" s="6"/>
      <c r="AK20" s="6"/>
      <c r="AM20" s="6"/>
      <c r="AO20" s="6"/>
      <c r="AQ20" s="6"/>
      <c r="AS20" s="6"/>
      <c r="AU20" s="6"/>
      <c r="AW20" s="6"/>
      <c r="AY20" s="6"/>
      <c r="BA20" s="6"/>
      <c r="BC20" s="6"/>
      <c r="BE20" s="6"/>
      <c r="BG20" s="6"/>
      <c r="BI20" s="6"/>
    </row>
    <row r="21" spans="1:61" s="5" customFormat="1" x14ac:dyDescent="0.3">
      <c r="A21" s="5" t="s">
        <v>20</v>
      </c>
      <c r="C21" s="6"/>
      <c r="E21" s="6"/>
      <c r="G21" s="6"/>
      <c r="I21" s="6"/>
      <c r="K21" s="6"/>
      <c r="M21" s="6"/>
      <c r="O21" s="6"/>
      <c r="Q21" s="6"/>
      <c r="S21" s="6"/>
      <c r="U21" s="6"/>
      <c r="W21" s="6"/>
      <c r="Y21" s="6"/>
      <c r="AA21" s="6"/>
      <c r="AC21" s="6"/>
      <c r="AE21" s="6"/>
      <c r="AG21" s="6"/>
      <c r="AI21" s="6"/>
      <c r="AK21" s="6"/>
      <c r="AM21" s="6"/>
      <c r="AO21" s="6"/>
      <c r="AQ21" s="6"/>
      <c r="AS21" s="6"/>
      <c r="AT21" s="5">
        <v>1</v>
      </c>
      <c r="AU21" s="6">
        <v>1</v>
      </c>
      <c r="AW21" s="6"/>
      <c r="AY21" s="6"/>
      <c r="BA21" s="6"/>
      <c r="BC21" s="6"/>
      <c r="BE21" s="6"/>
      <c r="BG21" s="6"/>
      <c r="BI21" s="6"/>
    </row>
    <row r="22" spans="1:61" s="7" customFormat="1" x14ac:dyDescent="0.3">
      <c r="A22" s="7" t="s">
        <v>21</v>
      </c>
      <c r="C22" s="8"/>
      <c r="D22" s="7">
        <v>1</v>
      </c>
      <c r="E22" s="8">
        <v>1</v>
      </c>
      <c r="G22" s="8"/>
      <c r="H22" s="7">
        <v>4</v>
      </c>
      <c r="I22" s="8">
        <v>4</v>
      </c>
      <c r="J22" s="7">
        <v>1</v>
      </c>
      <c r="K22" s="8">
        <v>1</v>
      </c>
      <c r="L22" s="7">
        <v>1</v>
      </c>
      <c r="M22" s="8">
        <v>1</v>
      </c>
      <c r="N22" s="7">
        <v>8</v>
      </c>
      <c r="O22" s="8">
        <v>1</v>
      </c>
      <c r="P22" s="7">
        <v>22</v>
      </c>
      <c r="Q22" s="8">
        <v>2</v>
      </c>
      <c r="R22" s="7">
        <v>5</v>
      </c>
      <c r="S22" s="8"/>
      <c r="T22" s="7">
        <v>1</v>
      </c>
      <c r="U22" s="8">
        <v>1</v>
      </c>
      <c r="V22" s="7">
        <v>2</v>
      </c>
      <c r="W22" s="8">
        <v>2</v>
      </c>
      <c r="X22" s="7">
        <v>1</v>
      </c>
      <c r="Y22" s="8">
        <v>1</v>
      </c>
      <c r="AA22" s="8"/>
      <c r="AB22" s="7">
        <v>2</v>
      </c>
      <c r="AC22" s="8">
        <v>2</v>
      </c>
      <c r="AD22" s="7">
        <v>2</v>
      </c>
      <c r="AE22" s="8">
        <v>2</v>
      </c>
      <c r="AF22" s="7">
        <v>1</v>
      </c>
      <c r="AG22" s="8">
        <v>1</v>
      </c>
      <c r="AH22" s="7">
        <v>1</v>
      </c>
      <c r="AI22" s="8">
        <v>1</v>
      </c>
      <c r="AK22" s="8"/>
      <c r="AL22" s="7">
        <v>2</v>
      </c>
      <c r="AM22" s="8">
        <v>2</v>
      </c>
      <c r="AN22" s="7">
        <v>3</v>
      </c>
      <c r="AO22" s="8"/>
      <c r="AP22" s="7">
        <v>14</v>
      </c>
      <c r="AQ22" s="8">
        <v>1</v>
      </c>
      <c r="AR22" s="7">
        <v>2</v>
      </c>
      <c r="AS22" s="8">
        <v>2</v>
      </c>
      <c r="AT22" s="7">
        <v>18</v>
      </c>
      <c r="AU22" s="8"/>
      <c r="AV22" s="7">
        <v>3</v>
      </c>
      <c r="AW22" s="8"/>
      <c r="AX22" s="7">
        <v>3</v>
      </c>
      <c r="AY22" s="8">
        <v>3</v>
      </c>
      <c r="AZ22" s="7">
        <v>5</v>
      </c>
      <c r="BA22" s="8"/>
      <c r="BB22" s="7">
        <v>1</v>
      </c>
      <c r="BC22" s="8">
        <v>1</v>
      </c>
      <c r="BD22" s="7">
        <v>4</v>
      </c>
      <c r="BE22" s="8">
        <v>4</v>
      </c>
      <c r="BG22" s="8"/>
      <c r="BH22" s="7">
        <v>1</v>
      </c>
      <c r="BI22" s="8">
        <v>1</v>
      </c>
    </row>
    <row r="23" spans="1:61" s="5" customFormat="1" x14ac:dyDescent="0.3">
      <c r="A23" s="5" t="s">
        <v>22</v>
      </c>
      <c r="C23" s="6"/>
      <c r="E23" s="6"/>
      <c r="G23" s="6"/>
      <c r="I23" s="6"/>
      <c r="K23" s="6"/>
      <c r="M23" s="6"/>
      <c r="O23" s="6"/>
      <c r="Q23" s="6"/>
      <c r="S23" s="6"/>
      <c r="U23" s="6"/>
      <c r="W23" s="6"/>
      <c r="Y23" s="6"/>
      <c r="AA23" s="6"/>
      <c r="AC23" s="6"/>
      <c r="AE23" s="6"/>
      <c r="AG23" s="6"/>
      <c r="AI23" s="6"/>
      <c r="AK23" s="6"/>
      <c r="AM23" s="6"/>
      <c r="AO23" s="6"/>
      <c r="AQ23" s="6"/>
      <c r="AR23" s="5">
        <v>1</v>
      </c>
      <c r="AS23" s="6">
        <v>1</v>
      </c>
      <c r="AU23" s="6"/>
      <c r="AW23" s="6"/>
      <c r="AY23" s="6"/>
      <c r="BA23" s="6"/>
      <c r="BC23" s="6"/>
      <c r="BE23" s="6"/>
      <c r="BG23" s="6"/>
      <c r="BI23" s="6"/>
    </row>
    <row r="24" spans="1:61" s="5" customFormat="1" x14ac:dyDescent="0.3">
      <c r="A24" s="5" t="s">
        <v>23</v>
      </c>
      <c r="C24" s="6"/>
      <c r="E24" s="6"/>
      <c r="G24" s="6"/>
      <c r="I24" s="6"/>
      <c r="K24" s="6"/>
      <c r="M24" s="6"/>
      <c r="O24" s="6"/>
      <c r="Q24" s="6"/>
      <c r="S24" s="6"/>
      <c r="U24" s="6"/>
      <c r="W24" s="6"/>
      <c r="Y24" s="6"/>
      <c r="AA24" s="6"/>
      <c r="AC24" s="6"/>
      <c r="AE24" s="6"/>
      <c r="AG24" s="6"/>
      <c r="AI24" s="6"/>
      <c r="AK24" s="6"/>
      <c r="AM24" s="6"/>
      <c r="AN24" s="5">
        <v>1</v>
      </c>
      <c r="AO24" s="6">
        <v>1</v>
      </c>
      <c r="AQ24" s="6"/>
      <c r="AS24" s="6"/>
      <c r="AU24" s="6"/>
      <c r="AW24" s="6"/>
      <c r="AY24" s="6"/>
      <c r="BA24" s="6"/>
      <c r="BC24" s="6"/>
      <c r="BE24" s="6"/>
      <c r="BG24" s="6"/>
      <c r="BI24" s="6"/>
    </row>
    <row r="25" spans="1:61" s="5" customFormat="1" x14ac:dyDescent="0.3">
      <c r="A25" s="5" t="s">
        <v>24</v>
      </c>
      <c r="C25" s="6"/>
      <c r="E25" s="6"/>
      <c r="G25" s="6"/>
      <c r="I25" s="6"/>
      <c r="K25" s="6"/>
      <c r="M25" s="6"/>
      <c r="O25" s="6"/>
      <c r="Q25" s="6"/>
      <c r="S25" s="6"/>
      <c r="T25" s="5">
        <v>2</v>
      </c>
      <c r="U25" s="6">
        <v>2</v>
      </c>
      <c r="V25" s="5">
        <v>2</v>
      </c>
      <c r="W25" s="6">
        <v>2</v>
      </c>
      <c r="X25" s="5">
        <v>6</v>
      </c>
      <c r="Y25" s="6">
        <v>6</v>
      </c>
      <c r="Z25" s="5">
        <v>4</v>
      </c>
      <c r="AA25" s="6">
        <v>4</v>
      </c>
      <c r="AC25" s="6"/>
      <c r="AE25" s="6"/>
      <c r="AG25" s="6"/>
      <c r="AI25" s="6"/>
      <c r="AK25" s="6"/>
      <c r="AM25" s="6"/>
      <c r="AO25" s="6"/>
      <c r="AQ25" s="6"/>
      <c r="AS25" s="6"/>
      <c r="AU25" s="6"/>
      <c r="AW25" s="6"/>
      <c r="AX25" s="5">
        <v>2</v>
      </c>
      <c r="AY25" s="6">
        <v>2</v>
      </c>
      <c r="BA25" s="6"/>
      <c r="BC25" s="6"/>
      <c r="BD25" s="5">
        <v>1</v>
      </c>
      <c r="BE25" s="6">
        <v>1</v>
      </c>
      <c r="BG25" s="6"/>
      <c r="BI25" s="6"/>
    </row>
    <row r="26" spans="1:61" s="5" customFormat="1" x14ac:dyDescent="0.3">
      <c r="A26" s="5" t="s">
        <v>25</v>
      </c>
      <c r="C26" s="6"/>
      <c r="E26" s="6"/>
      <c r="G26" s="6"/>
      <c r="I26" s="6"/>
      <c r="K26" s="6"/>
      <c r="M26" s="6"/>
      <c r="O26" s="6"/>
      <c r="Q26" s="6"/>
      <c r="S26" s="6"/>
      <c r="U26" s="6"/>
      <c r="W26" s="6"/>
      <c r="Y26" s="6"/>
      <c r="AA26" s="6"/>
      <c r="AC26" s="6"/>
      <c r="AE26" s="6"/>
      <c r="AG26" s="6"/>
      <c r="AI26" s="6"/>
      <c r="AK26" s="6"/>
      <c r="AL26" s="5">
        <v>1</v>
      </c>
      <c r="AM26" s="6">
        <v>1</v>
      </c>
      <c r="AO26" s="6"/>
      <c r="AQ26" s="6"/>
      <c r="AS26" s="6"/>
      <c r="AU26" s="6"/>
      <c r="AW26" s="6"/>
      <c r="AY26" s="6"/>
      <c r="BA26" s="6"/>
      <c r="BC26" s="6"/>
      <c r="BE26" s="6"/>
      <c r="BG26" s="6"/>
      <c r="BI26" s="6"/>
    </row>
    <row r="27" spans="1:61" s="5" customFormat="1" x14ac:dyDescent="0.3">
      <c r="A27" s="5" t="s">
        <v>26</v>
      </c>
      <c r="C27" s="6"/>
      <c r="E27" s="6"/>
      <c r="G27" s="6"/>
      <c r="I27" s="6"/>
      <c r="K27" s="6"/>
      <c r="M27" s="6"/>
      <c r="N27" s="5">
        <v>2</v>
      </c>
      <c r="O27" s="6">
        <v>2</v>
      </c>
      <c r="Q27" s="6"/>
      <c r="R27" s="5">
        <v>2</v>
      </c>
      <c r="S27" s="6">
        <v>2</v>
      </c>
      <c r="U27" s="6"/>
      <c r="W27" s="6"/>
      <c r="Y27" s="6"/>
      <c r="AA27" s="6"/>
      <c r="AC27" s="6"/>
      <c r="AE27" s="6"/>
      <c r="AG27" s="6"/>
      <c r="AI27" s="6"/>
      <c r="AK27" s="6"/>
      <c r="AM27" s="6"/>
      <c r="AO27" s="6"/>
      <c r="AQ27" s="6"/>
      <c r="AS27" s="6"/>
      <c r="AU27" s="6"/>
      <c r="AW27" s="6"/>
      <c r="AY27" s="6"/>
      <c r="BA27" s="6"/>
      <c r="BC27" s="6"/>
      <c r="BE27" s="6"/>
      <c r="BG27" s="6"/>
      <c r="BI27" s="6"/>
    </row>
    <row r="28" spans="1:61" s="5" customFormat="1" x14ac:dyDescent="0.3">
      <c r="A28" s="5" t="s">
        <v>27</v>
      </c>
      <c r="C28" s="6"/>
      <c r="E28" s="6"/>
      <c r="G28" s="6"/>
      <c r="I28" s="6"/>
      <c r="K28" s="6"/>
      <c r="M28" s="6"/>
      <c r="O28" s="6"/>
      <c r="Q28" s="6"/>
      <c r="S28" s="6"/>
      <c r="U28" s="6"/>
      <c r="V28" s="5">
        <v>1</v>
      </c>
      <c r="W28" s="6">
        <v>1</v>
      </c>
      <c r="Y28" s="6"/>
      <c r="AA28" s="6"/>
      <c r="AC28" s="6"/>
      <c r="AE28" s="6"/>
      <c r="AG28" s="6"/>
      <c r="AI28" s="6"/>
      <c r="AK28" s="6"/>
      <c r="AM28" s="6"/>
      <c r="AO28" s="6"/>
      <c r="AQ28" s="6"/>
      <c r="AS28" s="6"/>
      <c r="AU28" s="6"/>
      <c r="AW28" s="6"/>
      <c r="AY28" s="6"/>
      <c r="BA28" s="6"/>
      <c r="BC28" s="6"/>
      <c r="BE28" s="6"/>
      <c r="BG28" s="6"/>
      <c r="BI28" s="6"/>
    </row>
    <row r="29" spans="1:61" s="5" customFormat="1" x14ac:dyDescent="0.3">
      <c r="A29" s="5" t="s">
        <v>28</v>
      </c>
      <c r="C29" s="6"/>
      <c r="E29" s="6"/>
      <c r="G29" s="6"/>
      <c r="I29" s="6"/>
      <c r="K29" s="6"/>
      <c r="M29" s="6"/>
      <c r="O29" s="6"/>
      <c r="Q29" s="6"/>
      <c r="S29" s="6"/>
      <c r="U29" s="6"/>
      <c r="W29" s="6"/>
      <c r="Y29" s="6"/>
      <c r="AA29" s="6"/>
      <c r="AC29" s="6"/>
      <c r="AD29" s="5">
        <v>1</v>
      </c>
      <c r="AE29" s="6">
        <v>1</v>
      </c>
      <c r="AG29" s="6"/>
      <c r="AI29" s="6"/>
      <c r="AK29" s="6"/>
      <c r="AM29" s="6"/>
      <c r="AO29" s="6"/>
      <c r="AQ29" s="6"/>
      <c r="AS29" s="6"/>
      <c r="AU29" s="6"/>
      <c r="AW29" s="6"/>
      <c r="AY29" s="6"/>
      <c r="BA29" s="6"/>
      <c r="BC29" s="6"/>
      <c r="BE29" s="6"/>
      <c r="BG29" s="6"/>
      <c r="BI29" s="6"/>
    </row>
    <row r="30" spans="1:61" s="5" customFormat="1" x14ac:dyDescent="0.3">
      <c r="A30" s="5" t="s">
        <v>29</v>
      </c>
      <c r="C30" s="6"/>
      <c r="E30" s="6"/>
      <c r="G30" s="6"/>
      <c r="I30" s="6"/>
      <c r="K30" s="6"/>
      <c r="M30" s="6"/>
      <c r="O30" s="6"/>
      <c r="P30" s="5">
        <v>1</v>
      </c>
      <c r="Q30" s="6">
        <v>1</v>
      </c>
      <c r="S30" s="6"/>
      <c r="U30" s="6"/>
      <c r="W30" s="6"/>
      <c r="Y30" s="6"/>
      <c r="AA30" s="6"/>
      <c r="AC30" s="6"/>
      <c r="AE30" s="6"/>
      <c r="AG30" s="6"/>
      <c r="AI30" s="6"/>
      <c r="AK30" s="6"/>
      <c r="AM30" s="6"/>
      <c r="AO30" s="6"/>
      <c r="AQ30" s="6"/>
      <c r="AS30" s="6"/>
      <c r="AU30" s="6"/>
      <c r="AW30" s="6"/>
      <c r="AY30" s="6"/>
      <c r="BA30" s="6"/>
      <c r="BC30" s="6"/>
      <c r="BE30" s="6"/>
      <c r="BG30" s="6"/>
      <c r="BI30" s="6"/>
    </row>
    <row r="31" spans="1:61" s="5" customFormat="1" x14ac:dyDescent="0.3">
      <c r="A31" s="5" t="s">
        <v>30</v>
      </c>
      <c r="C31" s="6"/>
      <c r="E31" s="6"/>
      <c r="G31" s="6"/>
      <c r="I31" s="6"/>
      <c r="K31" s="6"/>
      <c r="M31" s="6"/>
      <c r="O31" s="6"/>
      <c r="Q31" s="6"/>
      <c r="S31" s="6"/>
      <c r="U31" s="6"/>
      <c r="W31" s="6"/>
      <c r="Y31" s="6"/>
      <c r="AA31" s="6"/>
      <c r="AC31" s="6"/>
      <c r="AE31" s="6"/>
      <c r="AG31" s="6"/>
      <c r="AI31" s="6"/>
      <c r="AK31" s="6"/>
      <c r="AM31" s="6"/>
      <c r="AO31" s="6"/>
      <c r="AQ31" s="6"/>
      <c r="AS31" s="6"/>
      <c r="AU31" s="6"/>
      <c r="AW31" s="6"/>
      <c r="AY31" s="6"/>
      <c r="BA31" s="6"/>
      <c r="BC31" s="6"/>
      <c r="BD31" s="5">
        <v>1</v>
      </c>
      <c r="BE31" s="6">
        <v>1</v>
      </c>
      <c r="BG31" s="6"/>
      <c r="BI31" s="6"/>
    </row>
    <row r="32" spans="1:61" s="5" customFormat="1" x14ac:dyDescent="0.3">
      <c r="A32" s="5" t="s">
        <v>31</v>
      </c>
      <c r="C32" s="6"/>
      <c r="E32" s="6"/>
      <c r="G32" s="6"/>
      <c r="I32" s="6"/>
      <c r="K32" s="6"/>
      <c r="M32" s="6"/>
      <c r="O32" s="6"/>
      <c r="Q32" s="6"/>
      <c r="S32" s="6"/>
      <c r="U32" s="6"/>
      <c r="W32" s="6"/>
      <c r="Y32" s="6"/>
      <c r="AA32" s="6"/>
      <c r="AC32" s="6"/>
      <c r="AE32" s="6"/>
      <c r="AG32" s="6"/>
      <c r="AI32" s="6"/>
      <c r="AK32" s="6"/>
      <c r="AM32" s="6"/>
      <c r="AO32" s="6"/>
      <c r="AQ32" s="6"/>
      <c r="AS32" s="6"/>
      <c r="AU32" s="6"/>
      <c r="AW32" s="6"/>
      <c r="AY32" s="6"/>
      <c r="BA32" s="6"/>
      <c r="BC32" s="6"/>
      <c r="BD32" s="5">
        <v>1</v>
      </c>
      <c r="BE32" s="6">
        <v>1</v>
      </c>
      <c r="BG32" s="6"/>
      <c r="BI32" s="6"/>
    </row>
    <row r="33" spans="1:61" s="5" customFormat="1" x14ac:dyDescent="0.3">
      <c r="A33" s="5" t="s">
        <v>32</v>
      </c>
      <c r="C33" s="6"/>
      <c r="E33" s="6"/>
      <c r="G33" s="6"/>
      <c r="I33" s="6"/>
      <c r="K33" s="6"/>
      <c r="M33" s="6"/>
      <c r="O33" s="6"/>
      <c r="Q33" s="6"/>
      <c r="S33" s="6"/>
      <c r="U33" s="6"/>
      <c r="W33" s="6"/>
      <c r="X33" s="5">
        <v>1</v>
      </c>
      <c r="Y33" s="6">
        <v>1</v>
      </c>
      <c r="AA33" s="6"/>
      <c r="AC33" s="6"/>
      <c r="AE33" s="6"/>
      <c r="AG33" s="6"/>
      <c r="AI33" s="6"/>
      <c r="AK33" s="6"/>
      <c r="AM33" s="6"/>
      <c r="AO33" s="6"/>
      <c r="AQ33" s="6"/>
      <c r="AS33" s="6"/>
      <c r="AU33" s="6"/>
      <c r="AW33" s="6"/>
      <c r="AY33" s="6"/>
      <c r="BA33" s="6"/>
      <c r="BC33" s="6"/>
      <c r="BE33" s="6"/>
      <c r="BG33" s="6"/>
      <c r="BI33" s="6"/>
    </row>
    <row r="34" spans="1:61" s="5" customFormat="1" x14ac:dyDescent="0.3">
      <c r="A34" s="5" t="s">
        <v>33</v>
      </c>
      <c r="B34" s="5">
        <v>1</v>
      </c>
      <c r="C34" s="6">
        <v>1</v>
      </c>
      <c r="E34" s="6"/>
      <c r="G34" s="6"/>
      <c r="I34" s="6"/>
      <c r="K34" s="6"/>
      <c r="M34" s="6"/>
      <c r="O34" s="6"/>
      <c r="Q34" s="6"/>
      <c r="S34" s="6"/>
      <c r="U34" s="6"/>
      <c r="W34" s="6"/>
      <c r="Y34" s="6"/>
      <c r="AA34" s="6"/>
      <c r="AC34" s="6"/>
      <c r="AE34" s="6"/>
      <c r="AG34" s="6"/>
      <c r="AI34" s="6"/>
      <c r="AK34" s="6"/>
      <c r="AM34" s="6"/>
      <c r="AO34" s="6"/>
      <c r="AQ34" s="6"/>
      <c r="AR34" s="5">
        <v>1</v>
      </c>
      <c r="AS34" s="6">
        <v>1</v>
      </c>
      <c r="AT34" s="5">
        <v>1</v>
      </c>
      <c r="AU34" s="6">
        <v>1</v>
      </c>
      <c r="AW34" s="6"/>
      <c r="AY34" s="6"/>
      <c r="AZ34" s="5">
        <v>1</v>
      </c>
      <c r="BA34" s="6">
        <v>1</v>
      </c>
      <c r="BC34" s="6"/>
      <c r="BE34" s="6"/>
      <c r="BG34" s="6"/>
      <c r="BI34" s="6"/>
    </row>
    <row r="35" spans="1:61" s="5" customFormat="1" x14ac:dyDescent="0.3">
      <c r="A35" s="5" t="s">
        <v>34</v>
      </c>
      <c r="B35" s="5">
        <v>1</v>
      </c>
      <c r="C35" s="6">
        <v>1</v>
      </c>
      <c r="D35" s="5">
        <v>1</v>
      </c>
      <c r="E35" s="6">
        <v>1</v>
      </c>
      <c r="G35" s="6"/>
      <c r="I35" s="6"/>
      <c r="K35" s="6"/>
      <c r="M35" s="6"/>
      <c r="O35" s="6"/>
      <c r="Q35" s="6"/>
      <c r="S35" s="6"/>
      <c r="U35" s="6"/>
      <c r="W35" s="6"/>
      <c r="Y35" s="6"/>
      <c r="AA35" s="6"/>
      <c r="AC35" s="6"/>
      <c r="AD35" s="5">
        <v>1</v>
      </c>
      <c r="AE35" s="6">
        <v>1</v>
      </c>
      <c r="AG35" s="6"/>
      <c r="AI35" s="6"/>
      <c r="AJ35" s="5">
        <v>1</v>
      </c>
      <c r="AK35" s="6">
        <v>1</v>
      </c>
      <c r="AL35" s="5">
        <v>2</v>
      </c>
      <c r="AM35" s="6">
        <v>2</v>
      </c>
      <c r="AO35" s="6"/>
      <c r="AQ35" s="6"/>
      <c r="AS35" s="6"/>
      <c r="AT35" s="5">
        <v>2</v>
      </c>
      <c r="AU35" s="6">
        <v>2</v>
      </c>
      <c r="AV35" s="5">
        <v>1</v>
      </c>
      <c r="AW35" s="6">
        <v>1</v>
      </c>
      <c r="AY35" s="6"/>
      <c r="BA35" s="6"/>
      <c r="BB35" s="5">
        <v>1</v>
      </c>
      <c r="BC35" s="6">
        <v>1</v>
      </c>
      <c r="BE35" s="6"/>
      <c r="BG35" s="6"/>
      <c r="BI35" s="6"/>
    </row>
    <row r="36" spans="1:61" s="5" customFormat="1" x14ac:dyDescent="0.3">
      <c r="A36" s="5" t="s">
        <v>35</v>
      </c>
      <c r="C36" s="6"/>
      <c r="E36" s="6"/>
      <c r="F36" s="5">
        <v>1</v>
      </c>
      <c r="G36" s="6">
        <v>1</v>
      </c>
      <c r="I36" s="6"/>
      <c r="K36" s="6"/>
      <c r="M36" s="6"/>
      <c r="O36" s="6"/>
      <c r="Q36" s="6"/>
      <c r="S36" s="6"/>
      <c r="U36" s="6"/>
      <c r="W36" s="6"/>
      <c r="Y36" s="6"/>
      <c r="AA36" s="6"/>
      <c r="AC36" s="6"/>
      <c r="AD36" s="5">
        <v>1</v>
      </c>
      <c r="AE36" s="6">
        <v>1</v>
      </c>
      <c r="AG36" s="6"/>
      <c r="AI36" s="6"/>
      <c r="AJ36" s="5">
        <v>1</v>
      </c>
      <c r="AK36" s="6">
        <v>1</v>
      </c>
      <c r="AM36" s="6"/>
      <c r="AO36" s="6"/>
      <c r="AQ36" s="6"/>
      <c r="AS36" s="6"/>
      <c r="AT36" s="5">
        <v>1</v>
      </c>
      <c r="AU36" s="6">
        <v>1</v>
      </c>
      <c r="AW36" s="6"/>
      <c r="AY36" s="6"/>
      <c r="BA36" s="6"/>
      <c r="BB36" s="5">
        <v>1</v>
      </c>
      <c r="BC36" s="6">
        <v>1</v>
      </c>
      <c r="BE36" s="6"/>
      <c r="BF36" s="5">
        <v>2</v>
      </c>
      <c r="BG36" s="6">
        <v>2</v>
      </c>
      <c r="BI36" s="6"/>
    </row>
    <row r="37" spans="1:61" s="5" customFormat="1" x14ac:dyDescent="0.3">
      <c r="A37" s="5" t="s">
        <v>36</v>
      </c>
      <c r="C37" s="6"/>
      <c r="E37" s="6"/>
      <c r="G37" s="6"/>
      <c r="I37" s="6"/>
      <c r="K37" s="6"/>
      <c r="M37" s="6"/>
      <c r="O37" s="6"/>
      <c r="Q37" s="6"/>
      <c r="S37" s="6"/>
      <c r="U37" s="6"/>
      <c r="W37" s="6"/>
      <c r="X37" s="5">
        <v>1</v>
      </c>
      <c r="Y37" s="6">
        <v>1</v>
      </c>
      <c r="AA37" s="6"/>
      <c r="AC37" s="6"/>
      <c r="AE37" s="6"/>
      <c r="AG37" s="6"/>
      <c r="AI37" s="6"/>
      <c r="AK37" s="6"/>
      <c r="AM37" s="6"/>
      <c r="AO37" s="6"/>
      <c r="AQ37" s="6"/>
      <c r="AR37" s="5">
        <v>1</v>
      </c>
      <c r="AS37" s="6">
        <v>1</v>
      </c>
      <c r="AT37" s="5">
        <v>1</v>
      </c>
      <c r="AU37" s="6">
        <v>1</v>
      </c>
      <c r="AW37" s="6"/>
      <c r="AY37" s="6"/>
      <c r="BA37" s="6"/>
      <c r="BC37" s="6"/>
      <c r="BE37" s="6"/>
      <c r="BF37" s="5">
        <v>1</v>
      </c>
      <c r="BG37" s="6">
        <v>1</v>
      </c>
      <c r="BI37" s="6"/>
    </row>
    <row r="38" spans="1:61" s="5" customFormat="1" x14ac:dyDescent="0.3">
      <c r="A38" s="5" t="s">
        <v>37</v>
      </c>
      <c r="C38" s="6"/>
      <c r="E38" s="6"/>
      <c r="G38" s="6"/>
      <c r="I38" s="6"/>
      <c r="K38" s="6"/>
      <c r="M38" s="6"/>
      <c r="O38" s="6"/>
      <c r="Q38" s="6"/>
      <c r="S38" s="6"/>
      <c r="U38" s="6"/>
      <c r="W38" s="6"/>
      <c r="X38" s="5">
        <v>1</v>
      </c>
      <c r="Y38" s="6">
        <v>1</v>
      </c>
      <c r="AA38" s="6"/>
      <c r="AC38" s="6"/>
      <c r="AE38" s="6"/>
      <c r="AG38" s="6"/>
      <c r="AI38" s="6"/>
      <c r="AK38" s="6"/>
      <c r="AM38" s="6"/>
      <c r="AO38" s="6"/>
      <c r="AQ38" s="6"/>
      <c r="AS38" s="6"/>
      <c r="AU38" s="6"/>
      <c r="AW38" s="6"/>
      <c r="AY38" s="6"/>
      <c r="BA38" s="6"/>
      <c r="BC38" s="6"/>
      <c r="BE38" s="6"/>
      <c r="BG38" s="6"/>
      <c r="BI38" s="6"/>
    </row>
    <row r="39" spans="1:61" s="5" customFormat="1" x14ac:dyDescent="0.3">
      <c r="A39" s="5" t="s">
        <v>38</v>
      </c>
      <c r="C39" s="6"/>
      <c r="E39" s="6"/>
      <c r="G39" s="6"/>
      <c r="I39" s="6"/>
      <c r="K39" s="6"/>
      <c r="M39" s="6"/>
      <c r="O39" s="6"/>
      <c r="Q39" s="6"/>
      <c r="S39" s="6"/>
      <c r="U39" s="6"/>
      <c r="W39" s="6"/>
      <c r="Y39" s="6"/>
      <c r="AA39" s="6"/>
      <c r="AC39" s="6"/>
      <c r="AE39" s="6"/>
      <c r="AG39" s="6"/>
      <c r="AH39" s="5">
        <v>1</v>
      </c>
      <c r="AI39" s="6">
        <v>1</v>
      </c>
      <c r="AK39" s="6"/>
      <c r="AM39" s="6"/>
      <c r="AO39" s="6"/>
      <c r="AQ39" s="6"/>
      <c r="AS39" s="6"/>
      <c r="AU39" s="6"/>
      <c r="AW39" s="6"/>
      <c r="AY39" s="6"/>
      <c r="BA39" s="6"/>
      <c r="BC39" s="6"/>
      <c r="BE39" s="6"/>
      <c r="BG39" s="6"/>
      <c r="BI39" s="6"/>
    </row>
    <row r="40" spans="1:61" s="5" customFormat="1" x14ac:dyDescent="0.3">
      <c r="A40" s="5" t="s">
        <v>39</v>
      </c>
      <c r="C40" s="6"/>
      <c r="D40" s="5">
        <v>1</v>
      </c>
      <c r="E40" s="6">
        <v>1</v>
      </c>
      <c r="F40" s="5">
        <v>1</v>
      </c>
      <c r="G40" s="6">
        <v>1</v>
      </c>
      <c r="I40" s="6"/>
      <c r="K40" s="6"/>
      <c r="M40" s="6"/>
      <c r="O40" s="6"/>
      <c r="Q40" s="6"/>
      <c r="R40" s="5">
        <v>3</v>
      </c>
      <c r="S40" s="6">
        <v>3</v>
      </c>
      <c r="U40" s="6"/>
      <c r="W40" s="6"/>
      <c r="Y40" s="6"/>
      <c r="AA40" s="6"/>
      <c r="AB40" s="5">
        <v>1</v>
      </c>
      <c r="AC40" s="6">
        <v>1</v>
      </c>
      <c r="AE40" s="6"/>
      <c r="AG40" s="6"/>
      <c r="AH40" s="5">
        <v>2</v>
      </c>
      <c r="AI40" s="6">
        <v>2</v>
      </c>
      <c r="AK40" s="6"/>
      <c r="AM40" s="6"/>
      <c r="AO40" s="6"/>
      <c r="AQ40" s="6"/>
      <c r="AS40" s="6"/>
      <c r="AT40" s="5">
        <v>1</v>
      </c>
      <c r="AU40" s="6">
        <v>1</v>
      </c>
      <c r="AW40" s="6"/>
      <c r="AY40" s="6"/>
      <c r="BA40" s="6"/>
      <c r="BB40" s="5">
        <v>1</v>
      </c>
      <c r="BC40" s="6">
        <v>1</v>
      </c>
      <c r="BD40" s="5">
        <v>1</v>
      </c>
      <c r="BE40" s="6">
        <v>1</v>
      </c>
      <c r="BG40" s="6"/>
      <c r="BI40" s="6"/>
    </row>
    <row r="41" spans="1:61" s="5" customFormat="1" x14ac:dyDescent="0.3">
      <c r="A41" s="5" t="s">
        <v>40</v>
      </c>
      <c r="C41" s="6"/>
      <c r="E41" s="6"/>
      <c r="G41" s="6"/>
      <c r="I41" s="6"/>
      <c r="K41" s="6"/>
      <c r="M41" s="6"/>
      <c r="O41" s="6"/>
      <c r="Q41" s="6"/>
      <c r="S41" s="6"/>
      <c r="U41" s="6"/>
      <c r="W41" s="6"/>
      <c r="Y41" s="6"/>
      <c r="AA41" s="6"/>
      <c r="AC41" s="6"/>
      <c r="AE41" s="6"/>
      <c r="AG41" s="6"/>
      <c r="AI41" s="6"/>
      <c r="AK41" s="6"/>
      <c r="AM41" s="6"/>
      <c r="AO41" s="6"/>
      <c r="AQ41" s="6"/>
      <c r="AS41" s="6"/>
      <c r="AT41" s="5">
        <v>1</v>
      </c>
      <c r="AU41" s="6">
        <v>1</v>
      </c>
      <c r="AW41" s="6"/>
      <c r="AY41" s="6"/>
      <c r="BA41" s="6"/>
      <c r="BC41" s="6"/>
      <c r="BE41" s="6"/>
      <c r="BG41" s="6"/>
      <c r="BI41" s="6"/>
    </row>
    <row r="42" spans="1:61" s="5" customFormat="1" x14ac:dyDescent="0.3">
      <c r="A42" s="5" t="s">
        <v>41</v>
      </c>
      <c r="C42" s="6"/>
      <c r="E42" s="6"/>
      <c r="F42" s="5">
        <v>1</v>
      </c>
      <c r="G42" s="6">
        <v>1</v>
      </c>
      <c r="I42" s="6"/>
      <c r="J42" s="5">
        <v>1</v>
      </c>
      <c r="K42" s="6">
        <v>1</v>
      </c>
      <c r="M42" s="6"/>
      <c r="O42" s="6"/>
      <c r="Q42" s="6"/>
      <c r="S42" s="6"/>
      <c r="U42" s="6"/>
      <c r="W42" s="6"/>
      <c r="Y42" s="6"/>
      <c r="AA42" s="6"/>
      <c r="AC42" s="6"/>
      <c r="AE42" s="6"/>
      <c r="AG42" s="6"/>
      <c r="AI42" s="6"/>
      <c r="AK42" s="6"/>
      <c r="AM42" s="6"/>
      <c r="AO42" s="6"/>
      <c r="AQ42" s="6"/>
      <c r="AS42" s="6"/>
      <c r="AU42" s="6"/>
      <c r="AW42" s="6"/>
      <c r="AY42" s="6"/>
      <c r="BA42" s="6"/>
      <c r="BC42" s="6"/>
      <c r="BE42" s="6"/>
      <c r="BG42" s="6"/>
      <c r="BI42" s="6"/>
    </row>
    <row r="43" spans="1:61" s="5" customFormat="1" x14ac:dyDescent="0.3">
      <c r="A43" s="5" t="s">
        <v>42</v>
      </c>
      <c r="C43" s="6"/>
      <c r="E43" s="6"/>
      <c r="G43" s="6"/>
      <c r="H43" s="5">
        <v>1</v>
      </c>
      <c r="I43" s="6">
        <v>1</v>
      </c>
      <c r="J43" s="5">
        <v>1</v>
      </c>
      <c r="K43" s="6">
        <v>1</v>
      </c>
      <c r="L43" s="5">
        <v>1</v>
      </c>
      <c r="M43" s="6">
        <v>1</v>
      </c>
      <c r="N43" s="5">
        <v>1</v>
      </c>
      <c r="O43" s="6">
        <v>1</v>
      </c>
      <c r="Q43" s="6"/>
      <c r="S43" s="6"/>
      <c r="U43" s="6"/>
      <c r="W43" s="6"/>
      <c r="Y43" s="6"/>
      <c r="AA43" s="6"/>
      <c r="AC43" s="6"/>
      <c r="AE43" s="6"/>
      <c r="AG43" s="6"/>
      <c r="AI43" s="6"/>
      <c r="AK43" s="6"/>
      <c r="AL43" s="5">
        <v>1</v>
      </c>
      <c r="AM43" s="6">
        <v>1</v>
      </c>
      <c r="AO43" s="6"/>
      <c r="AP43" s="5">
        <v>1</v>
      </c>
      <c r="AQ43" s="6">
        <v>1</v>
      </c>
      <c r="AS43" s="6"/>
      <c r="AU43" s="6"/>
      <c r="AV43" s="5">
        <v>1</v>
      </c>
      <c r="AW43" s="6">
        <v>1</v>
      </c>
      <c r="AY43" s="6"/>
      <c r="BA43" s="6"/>
      <c r="BC43" s="6"/>
      <c r="BD43" s="5">
        <v>1</v>
      </c>
      <c r="BE43" s="6">
        <v>1</v>
      </c>
      <c r="BG43" s="6"/>
      <c r="BI43" s="6"/>
    </row>
    <row r="44" spans="1:61" s="9" customFormat="1" x14ac:dyDescent="0.3">
      <c r="A44" s="9" t="s">
        <v>43</v>
      </c>
      <c r="B44" s="9">
        <f t="shared" ref="B44:AR44" si="0">SUM(B2:B43)</f>
        <v>5</v>
      </c>
      <c r="C44" s="10">
        <f t="shared" si="0"/>
        <v>5</v>
      </c>
      <c r="D44" s="9">
        <f t="shared" si="0"/>
        <v>6</v>
      </c>
      <c r="E44" s="10">
        <f t="shared" si="0"/>
        <v>6</v>
      </c>
      <c r="F44" s="9">
        <f t="shared" si="0"/>
        <v>6</v>
      </c>
      <c r="G44" s="10">
        <f t="shared" si="0"/>
        <v>6</v>
      </c>
      <c r="H44" s="9">
        <f t="shared" si="0"/>
        <v>10</v>
      </c>
      <c r="I44" s="10">
        <f t="shared" si="0"/>
        <v>10</v>
      </c>
      <c r="J44" s="9">
        <f t="shared" si="0"/>
        <v>6</v>
      </c>
      <c r="K44" s="10">
        <f t="shared" si="0"/>
        <v>6</v>
      </c>
      <c r="L44" s="9">
        <f t="shared" si="0"/>
        <v>10</v>
      </c>
      <c r="M44" s="10">
        <f t="shared" si="0"/>
        <v>10</v>
      </c>
      <c r="N44" s="9">
        <f t="shared" si="0"/>
        <v>13</v>
      </c>
      <c r="O44" s="10">
        <f t="shared" si="0"/>
        <v>6</v>
      </c>
      <c r="P44" s="9">
        <f t="shared" si="0"/>
        <v>24</v>
      </c>
      <c r="Q44" s="10">
        <f t="shared" si="0"/>
        <v>4</v>
      </c>
      <c r="R44" s="9">
        <f t="shared" si="0"/>
        <v>11</v>
      </c>
      <c r="S44" s="10">
        <f t="shared" si="0"/>
        <v>6</v>
      </c>
      <c r="T44" s="9">
        <f t="shared" si="0"/>
        <v>7</v>
      </c>
      <c r="U44" s="10">
        <f t="shared" si="0"/>
        <v>7</v>
      </c>
      <c r="V44" s="9">
        <f t="shared" si="0"/>
        <v>5</v>
      </c>
      <c r="W44" s="10">
        <f t="shared" si="0"/>
        <v>5</v>
      </c>
      <c r="X44" s="9">
        <f t="shared" si="0"/>
        <v>15</v>
      </c>
      <c r="Y44" s="10">
        <f t="shared" si="0"/>
        <v>15</v>
      </c>
      <c r="Z44" s="9">
        <f t="shared" si="0"/>
        <v>4</v>
      </c>
      <c r="AA44" s="10">
        <f t="shared" si="0"/>
        <v>4</v>
      </c>
      <c r="AB44" s="9">
        <f t="shared" si="0"/>
        <v>4</v>
      </c>
      <c r="AC44" s="10">
        <f t="shared" si="0"/>
        <v>4</v>
      </c>
      <c r="AD44" s="9">
        <f t="shared" si="0"/>
        <v>7</v>
      </c>
      <c r="AE44" s="10">
        <f t="shared" si="0"/>
        <v>7</v>
      </c>
      <c r="AF44" s="9">
        <f t="shared" si="0"/>
        <v>6</v>
      </c>
      <c r="AG44" s="10">
        <f t="shared" si="0"/>
        <v>6</v>
      </c>
      <c r="AH44" s="9">
        <f t="shared" si="0"/>
        <v>12</v>
      </c>
      <c r="AI44" s="10">
        <f t="shared" si="0"/>
        <v>12</v>
      </c>
      <c r="AJ44" s="9">
        <f t="shared" si="0"/>
        <v>6</v>
      </c>
      <c r="AK44" s="10">
        <f t="shared" si="0"/>
        <v>6</v>
      </c>
      <c r="AL44" s="9">
        <f t="shared" si="0"/>
        <v>12</v>
      </c>
      <c r="AM44" s="10">
        <f t="shared" si="0"/>
        <v>12</v>
      </c>
      <c r="AN44" s="9">
        <f t="shared" si="0"/>
        <v>8</v>
      </c>
      <c r="AO44" s="10">
        <f t="shared" si="0"/>
        <v>5</v>
      </c>
      <c r="AP44" s="9">
        <f t="shared" si="0"/>
        <v>18</v>
      </c>
      <c r="AQ44" s="10">
        <f t="shared" si="0"/>
        <v>5</v>
      </c>
      <c r="AR44" s="9">
        <f t="shared" si="0"/>
        <v>7</v>
      </c>
      <c r="AS44" s="10">
        <f t="shared" ref="AS44:BI44" si="1">SUM(AS2:AS43)</f>
        <v>7</v>
      </c>
      <c r="AT44" s="9">
        <f t="shared" si="1"/>
        <v>28</v>
      </c>
      <c r="AU44" s="10">
        <f t="shared" si="1"/>
        <v>10</v>
      </c>
      <c r="AV44" s="9">
        <f t="shared" si="1"/>
        <v>10</v>
      </c>
      <c r="AW44" s="10">
        <f t="shared" si="1"/>
        <v>7</v>
      </c>
      <c r="AX44" s="9">
        <f t="shared" si="1"/>
        <v>7</v>
      </c>
      <c r="AY44" s="10">
        <f t="shared" si="1"/>
        <v>7</v>
      </c>
      <c r="AZ44" s="9">
        <f t="shared" si="1"/>
        <v>8</v>
      </c>
      <c r="BA44" s="10">
        <f t="shared" si="1"/>
        <v>3</v>
      </c>
      <c r="BB44" s="9">
        <f t="shared" si="1"/>
        <v>7</v>
      </c>
      <c r="BC44" s="10">
        <f t="shared" si="1"/>
        <v>7</v>
      </c>
      <c r="BD44" s="9">
        <f t="shared" si="1"/>
        <v>14</v>
      </c>
      <c r="BE44" s="10">
        <f t="shared" si="1"/>
        <v>14</v>
      </c>
      <c r="BF44" s="9">
        <f t="shared" si="1"/>
        <v>10</v>
      </c>
      <c r="BG44" s="10">
        <f t="shared" si="1"/>
        <v>10</v>
      </c>
      <c r="BH44" s="9">
        <f t="shared" si="1"/>
        <v>7</v>
      </c>
      <c r="BI44" s="10">
        <f t="shared" si="1"/>
        <v>7</v>
      </c>
    </row>
    <row r="45" spans="1:61" x14ac:dyDescent="0.3">
      <c r="A45" s="5" t="s">
        <v>44</v>
      </c>
      <c r="C45" s="11">
        <v>94</v>
      </c>
      <c r="E45" s="11">
        <v>85</v>
      </c>
      <c r="G45" s="11">
        <v>100</v>
      </c>
      <c r="I45" s="11">
        <v>80</v>
      </c>
      <c r="K45" s="11">
        <v>100</v>
      </c>
      <c r="M45" s="11">
        <v>81</v>
      </c>
      <c r="O45" s="11">
        <v>92</v>
      </c>
      <c r="Q45" s="11">
        <v>106</v>
      </c>
      <c r="S45" s="11">
        <v>93</v>
      </c>
      <c r="U45" s="11">
        <v>82</v>
      </c>
      <c r="W45" s="11">
        <v>85</v>
      </c>
      <c r="Y45" s="11">
        <v>71</v>
      </c>
      <c r="AA45" s="11">
        <v>97</v>
      </c>
      <c r="AC45" s="11">
        <v>93</v>
      </c>
      <c r="AE45" s="11">
        <v>113</v>
      </c>
      <c r="AG45" s="11">
        <v>119</v>
      </c>
      <c r="AI45" s="11">
        <v>108</v>
      </c>
      <c r="AK45" s="11">
        <v>107</v>
      </c>
      <c r="AM45" s="11">
        <v>97</v>
      </c>
      <c r="AO45" s="11">
        <v>111</v>
      </c>
      <c r="AQ45" s="11">
        <v>93</v>
      </c>
      <c r="AS45" s="11">
        <v>108</v>
      </c>
      <c r="AU45" s="11">
        <v>97</v>
      </c>
      <c r="AW45" s="11">
        <v>93</v>
      </c>
      <c r="AY45" s="11">
        <v>116</v>
      </c>
      <c r="BA45" s="11">
        <v>90</v>
      </c>
      <c r="BC45" s="11">
        <v>112</v>
      </c>
      <c r="BE45" s="11">
        <v>106</v>
      </c>
      <c r="BG45" s="11">
        <v>107</v>
      </c>
      <c r="BI45" s="11">
        <v>99</v>
      </c>
    </row>
    <row r="49" spans="1:4" x14ac:dyDescent="0.3">
      <c r="B49" t="s">
        <v>45</v>
      </c>
      <c r="C49" s="11" t="s">
        <v>46</v>
      </c>
      <c r="D49" t="s">
        <v>47</v>
      </c>
    </row>
    <row r="50" spans="1:4" x14ac:dyDescent="0.3">
      <c r="A50" t="s">
        <v>48</v>
      </c>
      <c r="B50">
        <f>B44+D44+F44+H44+J44+L44+N44+P44+R44+T44+V44+X44</f>
        <v>118</v>
      </c>
      <c r="C50" s="11">
        <f>C44+E44+G44+I44+K44+M44+O44+Q44+S44+U44+W44+Y44</f>
        <v>86</v>
      </c>
      <c r="D50">
        <v>1069</v>
      </c>
    </row>
    <row r="51" spans="1:4" x14ac:dyDescent="0.3">
      <c r="A51" t="s">
        <v>49</v>
      </c>
      <c r="B51">
        <f>Z44+AB44+AD44+AF44+AH44+AJ44</f>
        <v>39</v>
      </c>
      <c r="C51" s="11">
        <f>AA44+AC44+AE44+AG44+AI44+AK44</f>
        <v>39</v>
      </c>
      <c r="D51">
        <v>637</v>
      </c>
    </row>
    <row r="52" spans="1:4" x14ac:dyDescent="0.3">
      <c r="A52" t="s">
        <v>50</v>
      </c>
      <c r="B52">
        <f>AL44+AN44+AP44+AT44+AV44+AR44</f>
        <v>83</v>
      </c>
      <c r="C52" s="11">
        <f>AM44+AO44+AQ44+AS44+AU44+AW44</f>
        <v>46</v>
      </c>
      <c r="D52">
        <v>599</v>
      </c>
    </row>
    <row r="53" spans="1:4" x14ac:dyDescent="0.3">
      <c r="A53" t="s">
        <v>51</v>
      </c>
      <c r="B53">
        <f>AX44+AZ44+BB44+BD44+BF44+BH44</f>
        <v>53</v>
      </c>
      <c r="C53" s="11">
        <f>AY44+BA44+BC44+BE44+BG44+BI44</f>
        <v>48</v>
      </c>
      <c r="D53">
        <v>630</v>
      </c>
    </row>
    <row r="55" spans="1:4" x14ac:dyDescent="0.3">
      <c r="A55" t="s">
        <v>52</v>
      </c>
      <c r="B55">
        <f>SUM(B51:B53)</f>
        <v>175</v>
      </c>
      <c r="C55" s="11">
        <f>SUM(C51:C53)</f>
        <v>133</v>
      </c>
      <c r="D55">
        <v>1866</v>
      </c>
    </row>
    <row r="66" spans="3:3" x14ac:dyDescent="0.3">
      <c r="C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3EE8-814F-418D-946A-B3A149968404}">
  <dimension ref="A1:E43"/>
  <sheetViews>
    <sheetView workbookViewId="0">
      <selection activeCell="F8" sqref="F8"/>
    </sheetView>
  </sheetViews>
  <sheetFormatPr defaultRowHeight="14.4" x14ac:dyDescent="0.3"/>
  <cols>
    <col min="2" max="2" width="17.77734375" customWidth="1"/>
    <col min="3" max="3" width="19.88671875" bestFit="1" customWidth="1"/>
    <col min="4" max="4" width="16.33203125" customWidth="1"/>
    <col min="5" max="5" width="17.77734375" customWidth="1"/>
  </cols>
  <sheetData>
    <row r="1" spans="1:5" x14ac:dyDescent="0.3">
      <c r="A1" s="9" t="s">
        <v>54</v>
      </c>
      <c r="B1" s="9"/>
      <c r="C1" s="9"/>
    </row>
    <row r="2" spans="1:5" x14ac:dyDescent="0.3">
      <c r="A2" s="12" t="s">
        <v>55</v>
      </c>
      <c r="B2" s="12" t="s">
        <v>56</v>
      </c>
      <c r="C2" s="12" t="s">
        <v>77</v>
      </c>
      <c r="D2" s="12" t="s">
        <v>57</v>
      </c>
    </row>
    <row r="3" spans="1:5" x14ac:dyDescent="0.3">
      <c r="A3" s="13">
        <v>2022</v>
      </c>
      <c r="B3" s="13" t="s">
        <v>58</v>
      </c>
      <c r="C3" s="13">
        <v>94</v>
      </c>
      <c r="D3" s="13">
        <v>15</v>
      </c>
    </row>
    <row r="4" spans="1:5" x14ac:dyDescent="0.3">
      <c r="A4" s="13"/>
      <c r="B4" s="13" t="s">
        <v>59</v>
      </c>
      <c r="C4" s="13">
        <v>85</v>
      </c>
      <c r="D4" s="13">
        <v>11</v>
      </c>
    </row>
    <row r="5" spans="1:5" x14ac:dyDescent="0.3">
      <c r="A5" s="13"/>
      <c r="B5" s="13" t="s">
        <v>60</v>
      </c>
      <c r="C5" s="13">
        <v>100</v>
      </c>
      <c r="D5" s="13">
        <v>9</v>
      </c>
    </row>
    <row r="6" spans="1:5" x14ac:dyDescent="0.3">
      <c r="A6" s="13"/>
      <c r="B6" s="13" t="s">
        <v>61</v>
      </c>
      <c r="C6" s="13">
        <v>80</v>
      </c>
      <c r="D6" s="13">
        <v>26</v>
      </c>
      <c r="E6" s="14"/>
    </row>
    <row r="7" spans="1:5" x14ac:dyDescent="0.3">
      <c r="A7" s="13"/>
      <c r="B7" s="13" t="s">
        <v>62</v>
      </c>
      <c r="C7" s="13">
        <v>100</v>
      </c>
      <c r="D7" s="13">
        <v>8</v>
      </c>
      <c r="E7" s="15"/>
    </row>
    <row r="8" spans="1:5" x14ac:dyDescent="0.3">
      <c r="A8" s="13">
        <v>2023</v>
      </c>
      <c r="B8" s="13" t="s">
        <v>63</v>
      </c>
      <c r="C8" s="13">
        <v>81</v>
      </c>
      <c r="D8" s="13">
        <v>16</v>
      </c>
      <c r="E8" s="14"/>
    </row>
    <row r="9" spans="1:5" x14ac:dyDescent="0.3">
      <c r="A9" s="13"/>
      <c r="B9" s="16" t="s">
        <v>64</v>
      </c>
      <c r="C9" s="13">
        <v>92</v>
      </c>
      <c r="D9" s="13">
        <v>18</v>
      </c>
      <c r="E9" s="14"/>
    </row>
    <row r="10" spans="1:5" x14ac:dyDescent="0.3">
      <c r="A10" s="13"/>
      <c r="B10" s="13" t="s">
        <v>65</v>
      </c>
      <c r="C10" s="13">
        <v>106</v>
      </c>
      <c r="D10" s="13">
        <v>13</v>
      </c>
      <c r="E10" s="14"/>
    </row>
    <row r="11" spans="1:5" x14ac:dyDescent="0.3">
      <c r="A11" s="13"/>
      <c r="B11" s="13" t="s">
        <v>66</v>
      </c>
      <c r="C11" s="13">
        <v>93</v>
      </c>
      <c r="D11" s="13">
        <v>13</v>
      </c>
      <c r="E11" s="14"/>
    </row>
    <row r="12" spans="1:5" x14ac:dyDescent="0.3">
      <c r="A12" s="13"/>
      <c r="B12" s="13" t="s">
        <v>67</v>
      </c>
      <c r="C12" s="13">
        <v>82</v>
      </c>
      <c r="D12" s="13">
        <v>15</v>
      </c>
      <c r="E12" s="14"/>
    </row>
    <row r="13" spans="1:5" x14ac:dyDescent="0.3">
      <c r="A13" s="13"/>
      <c r="B13" s="13" t="s">
        <v>68</v>
      </c>
      <c r="C13" s="13">
        <v>85</v>
      </c>
      <c r="D13" s="13">
        <v>12</v>
      </c>
      <c r="E13" s="14"/>
    </row>
    <row r="14" spans="1:5" x14ac:dyDescent="0.3">
      <c r="A14" s="13"/>
      <c r="B14" s="13" t="s">
        <v>69</v>
      </c>
      <c r="C14" s="13">
        <v>71</v>
      </c>
      <c r="D14" s="13">
        <v>9</v>
      </c>
      <c r="E14" s="14"/>
    </row>
    <row r="15" spans="1:5" x14ac:dyDescent="0.3">
      <c r="A15" s="13"/>
      <c r="B15" s="13" t="s">
        <v>70</v>
      </c>
      <c r="C15" s="13">
        <v>97</v>
      </c>
      <c r="D15" s="13">
        <v>13</v>
      </c>
    </row>
    <row r="16" spans="1:5" x14ac:dyDescent="0.3">
      <c r="A16" s="13"/>
      <c r="B16" s="13" t="s">
        <v>71</v>
      </c>
      <c r="C16" s="13">
        <v>93</v>
      </c>
      <c r="D16" s="13">
        <v>14</v>
      </c>
    </row>
    <row r="17" spans="1:4" x14ac:dyDescent="0.3">
      <c r="A17" s="13"/>
      <c r="B17" s="13" t="s">
        <v>60</v>
      </c>
      <c r="C17" s="13">
        <v>113</v>
      </c>
      <c r="D17" s="13">
        <v>12</v>
      </c>
    </row>
    <row r="18" spans="1:4" x14ac:dyDescent="0.3">
      <c r="A18" s="13"/>
      <c r="B18" s="13" t="s">
        <v>72</v>
      </c>
      <c r="C18" s="13">
        <v>119</v>
      </c>
      <c r="D18" s="13">
        <v>9</v>
      </c>
    </row>
    <row r="19" spans="1:4" x14ac:dyDescent="0.3">
      <c r="A19" s="13"/>
      <c r="B19" s="13" t="s">
        <v>73</v>
      </c>
      <c r="C19" s="13">
        <v>108</v>
      </c>
      <c r="D19" s="13">
        <v>15</v>
      </c>
    </row>
    <row r="20" spans="1:4" x14ac:dyDescent="0.3">
      <c r="A20" s="13">
        <v>2024</v>
      </c>
      <c r="B20" s="13" t="s">
        <v>63</v>
      </c>
      <c r="C20" s="13">
        <v>107</v>
      </c>
      <c r="D20" s="13">
        <v>9</v>
      </c>
    </row>
    <row r="21" spans="1:4" x14ac:dyDescent="0.3">
      <c r="A21" s="13"/>
      <c r="B21" s="13" t="s">
        <v>64</v>
      </c>
      <c r="C21" s="13">
        <v>97</v>
      </c>
      <c r="D21" s="13">
        <v>9</v>
      </c>
    </row>
    <row r="22" spans="1:4" x14ac:dyDescent="0.3">
      <c r="A22" s="13"/>
      <c r="B22" s="13" t="s">
        <v>65</v>
      </c>
      <c r="C22" s="13">
        <v>111</v>
      </c>
      <c r="D22" s="13">
        <v>15</v>
      </c>
    </row>
    <row r="23" spans="1:4" x14ac:dyDescent="0.3">
      <c r="A23" s="13"/>
      <c r="B23" s="13" t="s">
        <v>66</v>
      </c>
      <c r="C23" s="13">
        <v>93</v>
      </c>
      <c r="D23" s="13">
        <v>12</v>
      </c>
    </row>
    <row r="24" spans="1:4" x14ac:dyDescent="0.3">
      <c r="A24" s="13"/>
      <c r="B24" s="13" t="s">
        <v>67</v>
      </c>
      <c r="C24" s="13">
        <v>108</v>
      </c>
      <c r="D24" s="13">
        <v>19</v>
      </c>
    </row>
    <row r="25" spans="1:4" x14ac:dyDescent="0.3">
      <c r="A25" s="13"/>
      <c r="B25" s="13" t="s">
        <v>68</v>
      </c>
      <c r="C25" s="13">
        <v>97</v>
      </c>
      <c r="D25" s="13">
        <v>19</v>
      </c>
    </row>
    <row r="26" spans="1:4" x14ac:dyDescent="0.3">
      <c r="A26" s="13"/>
      <c r="B26" s="13" t="s">
        <v>69</v>
      </c>
      <c r="C26" s="13">
        <v>93</v>
      </c>
      <c r="D26" s="13">
        <v>12</v>
      </c>
    </row>
    <row r="27" spans="1:4" x14ac:dyDescent="0.3">
      <c r="A27" s="13"/>
      <c r="B27" s="13" t="s">
        <v>70</v>
      </c>
      <c r="C27" s="13">
        <v>116</v>
      </c>
      <c r="D27" s="13">
        <v>7</v>
      </c>
    </row>
    <row r="28" spans="1:4" x14ac:dyDescent="0.3">
      <c r="A28" s="13"/>
      <c r="B28" s="13" t="s">
        <v>71</v>
      </c>
      <c r="C28" s="13">
        <v>90</v>
      </c>
      <c r="D28" s="13">
        <v>9</v>
      </c>
    </row>
    <row r="29" spans="1:4" x14ac:dyDescent="0.3">
      <c r="A29" s="13"/>
      <c r="B29" s="13" t="s">
        <v>60</v>
      </c>
      <c r="C29" s="13">
        <v>112</v>
      </c>
      <c r="D29" s="13">
        <v>8</v>
      </c>
    </row>
    <row r="30" spans="1:4" x14ac:dyDescent="0.3">
      <c r="A30" s="13"/>
      <c r="B30" s="13" t="s">
        <v>72</v>
      </c>
      <c r="C30" s="13">
        <v>106</v>
      </c>
      <c r="D30" s="13">
        <v>10</v>
      </c>
    </row>
    <row r="31" spans="1:4" x14ac:dyDescent="0.3">
      <c r="A31" s="13"/>
      <c r="B31" s="13" t="s">
        <v>73</v>
      </c>
      <c r="C31" s="13">
        <v>107</v>
      </c>
      <c r="D31" s="13">
        <v>11</v>
      </c>
    </row>
    <row r="32" spans="1:4" x14ac:dyDescent="0.3">
      <c r="A32" s="13">
        <v>2025</v>
      </c>
      <c r="B32" s="13" t="s">
        <v>63</v>
      </c>
      <c r="C32" s="13">
        <v>99</v>
      </c>
      <c r="D32" s="13">
        <v>5</v>
      </c>
    </row>
    <row r="33" spans="1:4" x14ac:dyDescent="0.3">
      <c r="A33" s="13"/>
      <c r="B33" s="13"/>
      <c r="C33" s="13">
        <f>SUM(C3:C32)</f>
        <v>2935</v>
      </c>
      <c r="D33" s="13">
        <f>SUM(D3:D32)</f>
        <v>373</v>
      </c>
    </row>
    <row r="35" spans="1:4" x14ac:dyDescent="0.3">
      <c r="B35" t="s">
        <v>48</v>
      </c>
      <c r="C35">
        <f>SUM(C3:C14)</f>
        <v>1069</v>
      </c>
      <c r="D35">
        <f>SUM(D3:D14)</f>
        <v>165</v>
      </c>
    </row>
    <row r="36" spans="1:4" x14ac:dyDescent="0.3">
      <c r="B36" t="s">
        <v>49</v>
      </c>
      <c r="C36">
        <f>SUM(C15:C20)</f>
        <v>637</v>
      </c>
      <c r="D36">
        <f>SUM(D15:D20)</f>
        <v>72</v>
      </c>
    </row>
    <row r="37" spans="1:4" x14ac:dyDescent="0.3">
      <c r="B37" t="s">
        <v>50</v>
      </c>
      <c r="C37">
        <f>SUM(C21:C26)</f>
        <v>599</v>
      </c>
      <c r="D37">
        <f>SUM(D21:D26)</f>
        <v>86</v>
      </c>
    </row>
    <row r="38" spans="1:4" x14ac:dyDescent="0.3">
      <c r="B38" t="s">
        <v>51</v>
      </c>
      <c r="C38">
        <f>SUM(C27:C32)</f>
        <v>630</v>
      </c>
      <c r="D38">
        <f>SUM(D27:D32)</f>
        <v>50</v>
      </c>
    </row>
    <row r="40" spans="1:4" x14ac:dyDescent="0.3">
      <c r="B40" t="s">
        <v>52</v>
      </c>
      <c r="C40">
        <f>SUM(C36:C38)</f>
        <v>1866</v>
      </c>
      <c r="D40">
        <f>SUM(D36:D38)</f>
        <v>208</v>
      </c>
    </row>
    <row r="41" spans="1:4" x14ac:dyDescent="0.3">
      <c r="B41" t="s">
        <v>74</v>
      </c>
      <c r="C41">
        <f>SUM(C15:C29)</f>
        <v>1554</v>
      </c>
      <c r="D41">
        <f>SUM(D15:D29)</f>
        <v>182</v>
      </c>
    </row>
    <row r="42" spans="1:4" x14ac:dyDescent="0.3">
      <c r="B42" t="s">
        <v>75</v>
      </c>
      <c r="C42">
        <f>C37+C38</f>
        <v>1229</v>
      </c>
      <c r="D42">
        <f>D37+D38</f>
        <v>136</v>
      </c>
    </row>
    <row r="43" spans="1:4" x14ac:dyDescent="0.3">
      <c r="B43" t="s">
        <v>76</v>
      </c>
      <c r="C43">
        <f>SUM(C21:C29)</f>
        <v>917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878A-483F-4E53-924D-525676074AF0}">
  <dimension ref="A1:G37"/>
  <sheetViews>
    <sheetView topLeftCell="A7" workbookViewId="0">
      <selection activeCell="A24" sqref="A24:XFD24"/>
    </sheetView>
  </sheetViews>
  <sheetFormatPr defaultRowHeight="14.4" x14ac:dyDescent="0.3"/>
  <cols>
    <col min="1" max="1" width="17.5546875" customWidth="1"/>
    <col min="2" max="2" width="20.5546875" customWidth="1"/>
    <col min="3" max="3" width="14.21875" customWidth="1"/>
    <col min="4" max="4" width="25.5546875" customWidth="1"/>
    <col min="5" max="5" width="19.44140625" customWidth="1"/>
    <col min="6" max="6" width="21" customWidth="1"/>
  </cols>
  <sheetData>
    <row r="1" spans="1:7" ht="15" thickBot="1" x14ac:dyDescent="0.35">
      <c r="A1" s="17" t="s">
        <v>78</v>
      </c>
    </row>
    <row r="2" spans="1:7" ht="100.95" customHeight="1" x14ac:dyDescent="0.3">
      <c r="A2" s="18" t="s">
        <v>79</v>
      </c>
      <c r="B2" s="18" t="s">
        <v>80</v>
      </c>
      <c r="C2" s="18" t="s">
        <v>81</v>
      </c>
      <c r="D2" s="18" t="s">
        <v>82</v>
      </c>
      <c r="E2" s="18" t="s">
        <v>83</v>
      </c>
      <c r="F2" s="18" t="s">
        <v>84</v>
      </c>
      <c r="G2" t="s">
        <v>85</v>
      </c>
    </row>
    <row r="3" spans="1:7" ht="15" thickBot="1" x14ac:dyDescent="0.35">
      <c r="A3" s="19"/>
      <c r="B3" s="19"/>
      <c r="C3" s="19"/>
      <c r="D3" s="19"/>
      <c r="E3" s="19"/>
      <c r="F3" s="19"/>
    </row>
    <row r="4" spans="1:7" ht="15" thickBot="1" x14ac:dyDescent="0.35">
      <c r="A4" s="20" t="s">
        <v>86</v>
      </c>
      <c r="B4" s="21"/>
      <c r="C4" s="21"/>
      <c r="D4" s="21"/>
      <c r="E4" s="21"/>
      <c r="F4" s="21"/>
    </row>
    <row r="5" spans="1:7" ht="15" thickBot="1" x14ac:dyDescent="0.35">
      <c r="A5" s="22" t="s">
        <v>87</v>
      </c>
      <c r="B5" s="21">
        <v>97</v>
      </c>
      <c r="C5" s="21">
        <v>13</v>
      </c>
      <c r="D5" s="21">
        <f>C5*13</f>
        <v>169</v>
      </c>
      <c r="E5" s="21">
        <v>123</v>
      </c>
      <c r="F5" s="21" t="s">
        <v>88</v>
      </c>
      <c r="G5">
        <f>E5/D5</f>
        <v>0.72781065088757402</v>
      </c>
    </row>
    <row r="6" spans="1:7" ht="15" thickBot="1" x14ac:dyDescent="0.35">
      <c r="A6" s="20" t="s">
        <v>89</v>
      </c>
      <c r="B6" s="21">
        <v>93</v>
      </c>
      <c r="C6" s="21">
        <v>23</v>
      </c>
      <c r="D6" s="21">
        <f>C6*13</f>
        <v>299</v>
      </c>
      <c r="E6" s="21">
        <v>241</v>
      </c>
      <c r="F6" s="21" t="s">
        <v>90</v>
      </c>
      <c r="G6">
        <f>E6/D6</f>
        <v>0.80602006688963213</v>
      </c>
    </row>
    <row r="7" spans="1:7" ht="15" thickBot="1" x14ac:dyDescent="0.35">
      <c r="A7" s="20" t="s">
        <v>91</v>
      </c>
      <c r="B7" s="21">
        <v>113</v>
      </c>
      <c r="C7" s="21">
        <v>13</v>
      </c>
      <c r="D7" s="21">
        <f>C7*13</f>
        <v>169</v>
      </c>
      <c r="E7" s="21">
        <v>136</v>
      </c>
      <c r="F7" s="21" t="s">
        <v>92</v>
      </c>
      <c r="G7">
        <f>E7/D7</f>
        <v>0.80473372781065089</v>
      </c>
    </row>
    <row r="8" spans="1:7" ht="15" thickBot="1" x14ac:dyDescent="0.35">
      <c r="A8" s="20" t="s">
        <v>93</v>
      </c>
      <c r="B8" s="21">
        <v>119</v>
      </c>
      <c r="C8" s="21">
        <v>5</v>
      </c>
      <c r="D8" s="21">
        <f>C8*13</f>
        <v>65</v>
      </c>
      <c r="E8" s="21">
        <v>34</v>
      </c>
      <c r="F8" s="21" t="s">
        <v>94</v>
      </c>
      <c r="G8">
        <f>E8/D8</f>
        <v>0.52307692307692311</v>
      </c>
    </row>
    <row r="9" spans="1:7" ht="15" thickBot="1" x14ac:dyDescent="0.35">
      <c r="A9" s="20" t="s">
        <v>95</v>
      </c>
      <c r="B9" s="21">
        <v>108</v>
      </c>
      <c r="C9" s="21">
        <v>11</v>
      </c>
      <c r="D9" s="21">
        <f>C9*13</f>
        <v>143</v>
      </c>
      <c r="E9" s="21">
        <v>110</v>
      </c>
      <c r="F9" s="21" t="s">
        <v>96</v>
      </c>
      <c r="G9">
        <f>E9/D9</f>
        <v>0.76923076923076927</v>
      </c>
    </row>
    <row r="10" spans="1:7" ht="15" thickBot="1" x14ac:dyDescent="0.35">
      <c r="A10" s="22" t="s">
        <v>97</v>
      </c>
      <c r="B10" s="21">
        <v>107</v>
      </c>
      <c r="C10" s="21">
        <v>22</v>
      </c>
      <c r="D10" s="21">
        <f>C10*13</f>
        <v>286</v>
      </c>
      <c r="E10" s="21">
        <v>203</v>
      </c>
      <c r="F10" s="21" t="s">
        <v>98</v>
      </c>
      <c r="G10">
        <f>E10/D10</f>
        <v>0.70979020979020979</v>
      </c>
    </row>
    <row r="11" spans="1:7" ht="15" thickBot="1" x14ac:dyDescent="0.35">
      <c r="A11" s="23" t="s">
        <v>99</v>
      </c>
      <c r="B11" s="24">
        <f>SUM(B5:B10)</f>
        <v>637</v>
      </c>
      <c r="C11" s="24">
        <f>SUM(C5:C10)</f>
        <v>87</v>
      </c>
      <c r="D11" s="21">
        <f>C11*13</f>
        <v>1131</v>
      </c>
      <c r="E11" s="24">
        <f>SUM(E5:E10)</f>
        <v>847</v>
      </c>
      <c r="F11" s="24" t="s">
        <v>100</v>
      </c>
      <c r="G11">
        <f>E11/D11</f>
        <v>0.74889478337754201</v>
      </c>
    </row>
    <row r="12" spans="1:7" ht="15" thickBot="1" x14ac:dyDescent="0.35">
      <c r="A12" s="52"/>
      <c r="B12" s="53"/>
      <c r="C12" s="53"/>
      <c r="D12" s="54"/>
      <c r="E12" s="53"/>
      <c r="F12" s="24"/>
    </row>
    <row r="13" spans="1:7" ht="15" thickBot="1" x14ac:dyDescent="0.35">
      <c r="A13" s="52"/>
      <c r="B13" s="53"/>
      <c r="C13" s="53"/>
      <c r="D13" s="54"/>
      <c r="E13" s="53"/>
      <c r="F13" s="24"/>
    </row>
    <row r="14" spans="1:7" ht="29.55" customHeight="1" thickBot="1" x14ac:dyDescent="0.35">
      <c r="A14" s="49" t="s">
        <v>128</v>
      </c>
      <c r="B14" s="50"/>
      <c r="C14" s="50"/>
      <c r="D14" s="50"/>
      <c r="E14" s="50"/>
      <c r="F14" s="51"/>
    </row>
    <row r="15" spans="1:7" ht="29.55" customHeight="1" x14ac:dyDescent="0.3">
      <c r="A15" s="18" t="s">
        <v>129</v>
      </c>
      <c r="B15" s="18" t="s">
        <v>80</v>
      </c>
      <c r="C15" s="18" t="s">
        <v>81</v>
      </c>
      <c r="D15" s="18" t="s">
        <v>82</v>
      </c>
      <c r="E15" s="18" t="s">
        <v>83</v>
      </c>
      <c r="F15" s="18" t="s">
        <v>84</v>
      </c>
      <c r="G15" t="s">
        <v>85</v>
      </c>
    </row>
    <row r="16" spans="1:7" ht="15" thickBot="1" x14ac:dyDescent="0.35">
      <c r="A16" s="19"/>
      <c r="B16" s="19"/>
      <c r="C16" s="19"/>
      <c r="D16" s="19"/>
      <c r="E16" s="19"/>
      <c r="F16" s="19"/>
    </row>
    <row r="17" spans="1:7" ht="15" thickBot="1" x14ac:dyDescent="0.35">
      <c r="A17" s="20" t="s">
        <v>130</v>
      </c>
      <c r="B17" s="21">
        <v>97</v>
      </c>
      <c r="C17" s="21">
        <v>34</v>
      </c>
      <c r="D17" s="21">
        <f>C17*13</f>
        <v>442</v>
      </c>
      <c r="E17" s="21">
        <v>307</v>
      </c>
      <c r="F17" s="21" t="s">
        <v>131</v>
      </c>
      <c r="G17">
        <f>E17/D17</f>
        <v>0.69457013574660631</v>
      </c>
    </row>
    <row r="18" spans="1:7" ht="15" thickBot="1" x14ac:dyDescent="0.35">
      <c r="A18" s="20" t="s">
        <v>132</v>
      </c>
      <c r="B18" s="21">
        <v>111</v>
      </c>
      <c r="C18" s="21">
        <v>25</v>
      </c>
      <c r="D18" s="21">
        <f t="shared" ref="D18:D23" si="0">C18*13</f>
        <v>325</v>
      </c>
      <c r="E18" s="21">
        <v>245</v>
      </c>
      <c r="F18" s="21" t="s">
        <v>133</v>
      </c>
      <c r="G18">
        <f t="shared" ref="G18:G23" si="1">E18/D18</f>
        <v>0.75384615384615383</v>
      </c>
    </row>
    <row r="19" spans="1:7" ht="15" thickBot="1" x14ac:dyDescent="0.35">
      <c r="A19" s="20" t="s">
        <v>134</v>
      </c>
      <c r="B19" s="21">
        <v>93</v>
      </c>
      <c r="C19" s="21">
        <v>47</v>
      </c>
      <c r="D19" s="21">
        <f t="shared" si="0"/>
        <v>611</v>
      </c>
      <c r="E19" s="21">
        <v>525</v>
      </c>
      <c r="F19" s="21" t="s">
        <v>135</v>
      </c>
      <c r="G19">
        <f t="shared" si="1"/>
        <v>0.85924713584288048</v>
      </c>
    </row>
    <row r="20" spans="1:7" ht="15" thickBot="1" x14ac:dyDescent="0.35">
      <c r="A20" s="20" t="s">
        <v>136</v>
      </c>
      <c r="B20" s="21">
        <v>108</v>
      </c>
      <c r="C20" s="21">
        <v>46</v>
      </c>
      <c r="D20" s="21">
        <f t="shared" si="0"/>
        <v>598</v>
      </c>
      <c r="E20" s="21">
        <v>379</v>
      </c>
      <c r="F20" s="21" t="s">
        <v>137</v>
      </c>
      <c r="G20">
        <f t="shared" si="1"/>
        <v>0.63377926421404684</v>
      </c>
    </row>
    <row r="21" spans="1:7" ht="15" thickBot="1" x14ac:dyDescent="0.35">
      <c r="A21" s="20" t="s">
        <v>138</v>
      </c>
      <c r="B21" s="21">
        <v>97</v>
      </c>
      <c r="C21" s="21">
        <v>41</v>
      </c>
      <c r="D21" s="21">
        <f t="shared" si="0"/>
        <v>533</v>
      </c>
      <c r="E21" s="21">
        <v>382</v>
      </c>
      <c r="F21" s="21" t="s">
        <v>139</v>
      </c>
      <c r="G21">
        <f t="shared" si="1"/>
        <v>0.71669793621013134</v>
      </c>
    </row>
    <row r="22" spans="1:7" ht="15" thickBot="1" x14ac:dyDescent="0.35">
      <c r="A22" s="22" t="s">
        <v>140</v>
      </c>
      <c r="B22" s="21">
        <v>93</v>
      </c>
      <c r="C22" s="21">
        <v>43</v>
      </c>
      <c r="D22" s="21">
        <f t="shared" si="0"/>
        <v>559</v>
      </c>
      <c r="E22" s="21">
        <v>472</v>
      </c>
      <c r="F22" s="21" t="s">
        <v>141</v>
      </c>
      <c r="G22">
        <f t="shared" si="1"/>
        <v>0.84436493738819318</v>
      </c>
    </row>
    <row r="23" spans="1:7" ht="15" thickBot="1" x14ac:dyDescent="0.35">
      <c r="A23" s="23" t="s">
        <v>99</v>
      </c>
      <c r="B23" s="24">
        <v>599</v>
      </c>
      <c r="C23" s="24">
        <f>SUM(C17:C22)</f>
        <v>236</v>
      </c>
      <c r="D23" s="21">
        <f t="shared" si="0"/>
        <v>3068</v>
      </c>
      <c r="E23" s="24">
        <f>SUM(E17:E22)</f>
        <v>2310</v>
      </c>
      <c r="F23" s="24" t="s">
        <v>142</v>
      </c>
      <c r="G23">
        <f t="shared" si="1"/>
        <v>0.75293350717079532</v>
      </c>
    </row>
    <row r="24" spans="1:7" x14ac:dyDescent="0.3">
      <c r="A24" s="47"/>
      <c r="B24" s="47"/>
      <c r="C24" s="47"/>
      <c r="D24" s="48"/>
      <c r="E24" s="47"/>
      <c r="F24" s="47"/>
    </row>
    <row r="26" spans="1:7" ht="18" x14ac:dyDescent="0.35">
      <c r="A26" s="29" t="s">
        <v>102</v>
      </c>
      <c r="B26" s="29"/>
      <c r="C26" s="29" t="s">
        <v>117</v>
      </c>
      <c r="D26" s="29"/>
      <c r="E26" s="30"/>
      <c r="F26" s="30"/>
    </row>
    <row r="27" spans="1:7" ht="36" x14ac:dyDescent="0.3">
      <c r="A27" s="31" t="s">
        <v>56</v>
      </c>
      <c r="B27" s="32" t="s">
        <v>104</v>
      </c>
      <c r="C27" s="32" t="s">
        <v>118</v>
      </c>
      <c r="D27" s="32" t="s">
        <v>119</v>
      </c>
      <c r="E27" s="32" t="s">
        <v>120</v>
      </c>
      <c r="F27" s="33" t="s">
        <v>107</v>
      </c>
      <c r="G27" s="34" t="s">
        <v>85</v>
      </c>
    </row>
    <row r="28" spans="1:7" ht="18.600000000000001" thickBot="1" x14ac:dyDescent="0.35">
      <c r="A28" s="35" t="s">
        <v>108</v>
      </c>
      <c r="B28" s="36">
        <v>116</v>
      </c>
      <c r="C28" s="36">
        <v>34</v>
      </c>
      <c r="D28" s="36">
        <f>C28*13</f>
        <v>442</v>
      </c>
      <c r="E28" s="36">
        <v>272</v>
      </c>
      <c r="F28" s="37" t="s">
        <v>121</v>
      </c>
      <c r="G28" s="38">
        <f>E28/D28</f>
        <v>0.61538461538461542</v>
      </c>
    </row>
    <row r="29" spans="1:7" ht="18.600000000000001" thickBot="1" x14ac:dyDescent="0.35">
      <c r="A29" s="39" t="s">
        <v>89</v>
      </c>
      <c r="B29" s="36">
        <v>90</v>
      </c>
      <c r="C29" s="36">
        <v>36</v>
      </c>
      <c r="D29" s="36">
        <f t="shared" ref="D29:D34" si="2">C29*13</f>
        <v>468</v>
      </c>
      <c r="E29" s="40">
        <v>254</v>
      </c>
      <c r="F29" s="41" t="s">
        <v>122</v>
      </c>
      <c r="G29" s="38">
        <f t="shared" ref="G29:G34" si="3">E29/D29</f>
        <v>0.54273504273504269</v>
      </c>
    </row>
    <row r="30" spans="1:7" ht="18.600000000000001" thickBot="1" x14ac:dyDescent="0.35">
      <c r="A30" s="39" t="s">
        <v>91</v>
      </c>
      <c r="B30" s="36">
        <v>112</v>
      </c>
      <c r="C30" s="36">
        <v>48</v>
      </c>
      <c r="D30" s="36">
        <f t="shared" si="2"/>
        <v>624</v>
      </c>
      <c r="E30" s="36">
        <v>415</v>
      </c>
      <c r="F30" s="42" t="s">
        <v>123</v>
      </c>
      <c r="G30" s="38">
        <f t="shared" si="3"/>
        <v>0.66506410256410253</v>
      </c>
    </row>
    <row r="31" spans="1:7" ht="18.600000000000001" thickBot="1" x14ac:dyDescent="0.35">
      <c r="A31" s="39" t="s">
        <v>93</v>
      </c>
      <c r="B31" s="36">
        <v>106</v>
      </c>
      <c r="C31" s="36">
        <v>50</v>
      </c>
      <c r="D31" s="36">
        <f t="shared" si="2"/>
        <v>650</v>
      </c>
      <c r="E31" s="36">
        <v>493</v>
      </c>
      <c r="F31" s="43" t="s">
        <v>124</v>
      </c>
      <c r="G31" s="38">
        <f t="shared" si="3"/>
        <v>0.75846153846153841</v>
      </c>
    </row>
    <row r="32" spans="1:7" ht="18.600000000000001" thickBot="1" x14ac:dyDescent="0.35">
      <c r="A32" s="39" t="s">
        <v>95</v>
      </c>
      <c r="B32" s="36">
        <v>107</v>
      </c>
      <c r="C32" s="36">
        <v>11</v>
      </c>
      <c r="D32" s="36">
        <f t="shared" si="2"/>
        <v>143</v>
      </c>
      <c r="E32" s="36">
        <v>128</v>
      </c>
      <c r="F32" s="37" t="s">
        <v>125</v>
      </c>
      <c r="G32" s="38">
        <f t="shared" si="3"/>
        <v>0.8951048951048951</v>
      </c>
    </row>
    <row r="33" spans="1:7" ht="18.600000000000001" thickBot="1" x14ac:dyDescent="0.35">
      <c r="A33" s="35" t="s">
        <v>114</v>
      </c>
      <c r="B33" s="36">
        <v>99</v>
      </c>
      <c r="C33" s="36">
        <v>51</v>
      </c>
      <c r="D33" s="36">
        <f t="shared" si="2"/>
        <v>663</v>
      </c>
      <c r="E33" s="36">
        <v>493</v>
      </c>
      <c r="F33" s="43" t="s">
        <v>126</v>
      </c>
      <c r="G33" s="38">
        <f t="shared" si="3"/>
        <v>0.74358974358974361</v>
      </c>
    </row>
    <row r="34" spans="1:7" ht="18.600000000000001" thickBot="1" x14ac:dyDescent="0.35">
      <c r="A34" s="44" t="s">
        <v>99</v>
      </c>
      <c r="B34" s="45">
        <v>630</v>
      </c>
      <c r="C34" s="45">
        <f>SUM(C28:C33)</f>
        <v>230</v>
      </c>
      <c r="D34" s="36">
        <f t="shared" si="2"/>
        <v>2990</v>
      </c>
      <c r="E34" s="45">
        <v>2055</v>
      </c>
      <c r="F34" s="46" t="s">
        <v>127</v>
      </c>
      <c r="G34" s="38">
        <f t="shared" si="3"/>
        <v>0.68729096989966554</v>
      </c>
    </row>
    <row r="37" spans="1:7" x14ac:dyDescent="0.3">
      <c r="A37" s="17"/>
    </row>
  </sheetData>
  <mergeCells count="13">
    <mergeCell ref="A14:F14"/>
    <mergeCell ref="A15:A16"/>
    <mergeCell ref="B15:B16"/>
    <mergeCell ref="C15:C16"/>
    <mergeCell ref="D15:D16"/>
    <mergeCell ref="E15:E16"/>
    <mergeCell ref="F15:F16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AFBA-BC30-4FE3-AB64-3AD0B2B90919}">
  <dimension ref="A1:F32"/>
  <sheetViews>
    <sheetView workbookViewId="0">
      <selection activeCell="I28" sqref="I28"/>
    </sheetView>
  </sheetViews>
  <sheetFormatPr defaultRowHeight="14.4" x14ac:dyDescent="0.3"/>
  <cols>
    <col min="2" max="2" width="22.44140625" customWidth="1"/>
    <col min="3" max="3" width="15.44140625" customWidth="1"/>
    <col min="4" max="4" width="13.21875" customWidth="1"/>
    <col min="5" max="5" width="15.44140625" customWidth="1"/>
  </cols>
  <sheetData>
    <row r="1" spans="1:6" x14ac:dyDescent="0.3">
      <c r="A1" s="9" t="s">
        <v>101</v>
      </c>
      <c r="B1" s="9"/>
    </row>
    <row r="2" spans="1:6" x14ac:dyDescent="0.3">
      <c r="A2" s="9" t="s">
        <v>102</v>
      </c>
      <c r="B2" s="9"/>
      <c r="C2" s="9" t="s">
        <v>103</v>
      </c>
      <c r="D2" s="9"/>
    </row>
    <row r="3" spans="1:6" ht="43.2" x14ac:dyDescent="0.3">
      <c r="A3" s="25" t="s">
        <v>56</v>
      </c>
      <c r="B3" s="26" t="s">
        <v>104</v>
      </c>
      <c r="C3" s="26" t="s">
        <v>105</v>
      </c>
      <c r="D3" s="26" t="s">
        <v>106</v>
      </c>
      <c r="E3" s="26" t="s">
        <v>107</v>
      </c>
      <c r="F3" s="27" t="s">
        <v>85</v>
      </c>
    </row>
    <row r="4" spans="1:6" ht="15" thickBot="1" x14ac:dyDescent="0.35">
      <c r="A4" s="22" t="s">
        <v>108</v>
      </c>
      <c r="B4" s="21">
        <v>97</v>
      </c>
      <c r="C4" s="21">
        <v>205</v>
      </c>
      <c r="D4" s="21">
        <v>90</v>
      </c>
      <c r="E4" s="21" t="s">
        <v>109</v>
      </c>
      <c r="F4">
        <f>D4/C4</f>
        <v>0.43902439024390244</v>
      </c>
    </row>
    <row r="5" spans="1:6" ht="29.4" thickBot="1" x14ac:dyDescent="0.35">
      <c r="A5" s="20" t="s">
        <v>89</v>
      </c>
      <c r="B5" s="21">
        <v>93</v>
      </c>
      <c r="C5" s="21">
        <v>199</v>
      </c>
      <c r="D5" s="21">
        <v>127</v>
      </c>
      <c r="E5" s="28" t="s">
        <v>110</v>
      </c>
      <c r="F5">
        <f>D5/C5</f>
        <v>0.63819095477386933</v>
      </c>
    </row>
    <row r="6" spans="1:6" ht="29.4" thickBot="1" x14ac:dyDescent="0.35">
      <c r="A6" s="20" t="s">
        <v>91</v>
      </c>
      <c r="B6" s="21">
        <v>113</v>
      </c>
      <c r="C6" s="21">
        <v>245</v>
      </c>
      <c r="D6" s="21">
        <v>182</v>
      </c>
      <c r="E6" s="21" t="s">
        <v>111</v>
      </c>
      <c r="F6">
        <f>D6/C6</f>
        <v>0.74285714285714288</v>
      </c>
    </row>
    <row r="7" spans="1:6" ht="29.4" thickBot="1" x14ac:dyDescent="0.35">
      <c r="A7" s="20" t="s">
        <v>93</v>
      </c>
      <c r="B7" s="21">
        <v>119</v>
      </c>
      <c r="C7" s="21">
        <v>266</v>
      </c>
      <c r="D7" s="21">
        <v>101</v>
      </c>
      <c r="E7" s="21" t="s">
        <v>112</v>
      </c>
      <c r="F7">
        <f>D7/C7</f>
        <v>0.37969924812030076</v>
      </c>
    </row>
    <row r="8" spans="1:6" ht="29.4" thickBot="1" x14ac:dyDescent="0.35">
      <c r="A8" s="20" t="s">
        <v>95</v>
      </c>
      <c r="B8" s="21">
        <v>108</v>
      </c>
      <c r="C8" s="21">
        <v>167</v>
      </c>
      <c r="D8" s="21">
        <v>79</v>
      </c>
      <c r="E8" s="21" t="s">
        <v>113</v>
      </c>
      <c r="F8">
        <f>D8/C8</f>
        <v>0.47305389221556887</v>
      </c>
    </row>
    <row r="9" spans="1:6" ht="15" thickBot="1" x14ac:dyDescent="0.35">
      <c r="A9" s="22" t="s">
        <v>114</v>
      </c>
      <c r="B9" s="21">
        <v>107</v>
      </c>
      <c r="C9" s="21">
        <v>265</v>
      </c>
      <c r="D9" s="21">
        <v>166</v>
      </c>
      <c r="E9" s="21" t="s">
        <v>115</v>
      </c>
      <c r="F9">
        <f>D9/C9</f>
        <v>0.62641509433962261</v>
      </c>
    </row>
    <row r="10" spans="1:6" ht="15" thickBot="1" x14ac:dyDescent="0.35">
      <c r="A10" s="23" t="s">
        <v>99</v>
      </c>
      <c r="B10" s="24">
        <v>637</v>
      </c>
      <c r="C10" s="24">
        <v>1347</v>
      </c>
      <c r="D10" s="24">
        <v>745</v>
      </c>
      <c r="E10" s="24" t="s">
        <v>116</v>
      </c>
      <c r="F10">
        <f>D10/C10</f>
        <v>0.55308092056421676</v>
      </c>
    </row>
    <row r="12" spans="1:6" x14ac:dyDescent="0.3">
      <c r="A12" s="9" t="s">
        <v>102</v>
      </c>
      <c r="B12" s="9"/>
      <c r="C12" s="9" t="s">
        <v>143</v>
      </c>
      <c r="D12" s="9"/>
    </row>
    <row r="13" spans="1:6" ht="28.8" x14ac:dyDescent="0.3">
      <c r="A13" s="25" t="s">
        <v>56</v>
      </c>
      <c r="B13" s="26" t="s">
        <v>104</v>
      </c>
      <c r="C13" s="26" t="s">
        <v>105</v>
      </c>
      <c r="D13" s="26" t="s">
        <v>106</v>
      </c>
      <c r="E13" s="26" t="s">
        <v>107</v>
      </c>
      <c r="F13" s="27" t="s">
        <v>85</v>
      </c>
    </row>
    <row r="14" spans="1:6" ht="29.4" thickBot="1" x14ac:dyDescent="0.35">
      <c r="A14" s="22" t="s">
        <v>130</v>
      </c>
      <c r="B14" s="21">
        <v>97</v>
      </c>
      <c r="C14" s="21">
        <v>205</v>
      </c>
      <c r="D14" s="21">
        <v>183</v>
      </c>
      <c r="E14" s="21" t="s">
        <v>144</v>
      </c>
      <c r="F14">
        <f>D14/C14</f>
        <v>0.89268292682926831</v>
      </c>
    </row>
    <row r="15" spans="1:6" ht="15" thickBot="1" x14ac:dyDescent="0.35">
      <c r="A15" s="20" t="s">
        <v>132</v>
      </c>
      <c r="B15" s="21">
        <v>111</v>
      </c>
      <c r="C15" s="21">
        <v>195</v>
      </c>
      <c r="D15" s="21">
        <v>187</v>
      </c>
      <c r="E15" s="28" t="s">
        <v>145</v>
      </c>
      <c r="F15">
        <f t="shared" ref="F15:F20" si="0">D15/C15</f>
        <v>0.95897435897435901</v>
      </c>
    </row>
    <row r="16" spans="1:6" ht="15" thickBot="1" x14ac:dyDescent="0.35">
      <c r="A16" s="20" t="s">
        <v>134</v>
      </c>
      <c r="B16" s="21">
        <v>93</v>
      </c>
      <c r="C16" s="21">
        <v>207</v>
      </c>
      <c r="D16" s="21">
        <v>205</v>
      </c>
      <c r="E16" s="21" t="s">
        <v>146</v>
      </c>
      <c r="F16">
        <f t="shared" si="0"/>
        <v>0.99033816425120769</v>
      </c>
    </row>
    <row r="17" spans="1:6" ht="15" thickBot="1" x14ac:dyDescent="0.35">
      <c r="A17" s="20" t="s">
        <v>136</v>
      </c>
      <c r="B17" s="21">
        <v>108</v>
      </c>
      <c r="C17" s="21">
        <v>227</v>
      </c>
      <c r="D17" s="21">
        <v>214</v>
      </c>
      <c r="E17" s="21" t="s">
        <v>147</v>
      </c>
      <c r="F17">
        <f t="shared" si="0"/>
        <v>0.94273127753303965</v>
      </c>
    </row>
    <row r="18" spans="1:6" ht="15" thickBot="1" x14ac:dyDescent="0.35">
      <c r="A18" s="20" t="s">
        <v>138</v>
      </c>
      <c r="B18" s="21">
        <v>97</v>
      </c>
      <c r="C18" s="21">
        <v>193</v>
      </c>
      <c r="D18" s="21">
        <v>183</v>
      </c>
      <c r="E18" s="21" t="s">
        <v>148</v>
      </c>
      <c r="F18">
        <f t="shared" si="0"/>
        <v>0.94818652849740936</v>
      </c>
    </row>
    <row r="19" spans="1:6" ht="15" thickBot="1" x14ac:dyDescent="0.35">
      <c r="A19" s="22" t="s">
        <v>140</v>
      </c>
      <c r="B19" s="21">
        <v>93</v>
      </c>
      <c r="C19" s="21">
        <v>188</v>
      </c>
      <c r="D19" s="21">
        <v>177</v>
      </c>
      <c r="E19" s="21" t="s">
        <v>149</v>
      </c>
      <c r="F19">
        <f t="shared" si="0"/>
        <v>0.94148936170212771</v>
      </c>
    </row>
    <row r="20" spans="1:6" ht="15" thickBot="1" x14ac:dyDescent="0.35">
      <c r="A20" s="23" t="s">
        <v>99</v>
      </c>
      <c r="B20" s="24">
        <v>599</v>
      </c>
      <c r="C20" s="24">
        <v>1215</v>
      </c>
      <c r="D20" s="24">
        <v>1149</v>
      </c>
      <c r="E20" s="24" t="s">
        <v>150</v>
      </c>
      <c r="F20">
        <f t="shared" si="0"/>
        <v>0.94567901234567897</v>
      </c>
    </row>
    <row r="22" spans="1:6" ht="18" x14ac:dyDescent="0.35">
      <c r="A22" s="29" t="s">
        <v>102</v>
      </c>
      <c r="B22" s="29"/>
      <c r="C22" s="29" t="s">
        <v>117</v>
      </c>
      <c r="D22" s="29"/>
      <c r="E22" s="30"/>
    </row>
    <row r="23" spans="1:6" ht="54" x14ac:dyDescent="0.3">
      <c r="A23" s="31" t="s">
        <v>56</v>
      </c>
      <c r="B23" s="32" t="s">
        <v>104</v>
      </c>
      <c r="C23" s="32" t="s">
        <v>105</v>
      </c>
      <c r="D23" s="32" t="s">
        <v>106</v>
      </c>
      <c r="E23" s="55" t="s">
        <v>107</v>
      </c>
      <c r="F23" s="34" t="s">
        <v>85</v>
      </c>
    </row>
    <row r="24" spans="1:6" ht="36.6" thickBot="1" x14ac:dyDescent="0.35">
      <c r="A24" s="35" t="s">
        <v>108</v>
      </c>
      <c r="B24" s="36">
        <v>116</v>
      </c>
      <c r="C24" s="36">
        <v>226</v>
      </c>
      <c r="D24" s="36">
        <v>203</v>
      </c>
      <c r="E24" s="56" t="s">
        <v>151</v>
      </c>
      <c r="F24">
        <f>D24/C24</f>
        <v>0.89823008849557517</v>
      </c>
    </row>
    <row r="25" spans="1:6" ht="36.6" thickBot="1" x14ac:dyDescent="0.35">
      <c r="A25" s="39" t="s">
        <v>89</v>
      </c>
      <c r="B25" s="36">
        <v>90</v>
      </c>
      <c r="C25" s="36">
        <v>326</v>
      </c>
      <c r="D25" s="36">
        <v>301</v>
      </c>
      <c r="E25" s="56" t="s">
        <v>152</v>
      </c>
      <c r="F25">
        <f t="shared" ref="F25:F29" si="1">D25/C25</f>
        <v>0.92331288343558282</v>
      </c>
    </row>
    <row r="26" spans="1:6" ht="36.6" thickBot="1" x14ac:dyDescent="0.35">
      <c r="A26" s="39" t="s">
        <v>91</v>
      </c>
      <c r="B26" s="36">
        <v>112</v>
      </c>
      <c r="C26" s="36">
        <v>426</v>
      </c>
      <c r="D26" s="36">
        <v>394</v>
      </c>
      <c r="E26" s="36" t="s">
        <v>153</v>
      </c>
      <c r="F26">
        <f t="shared" si="1"/>
        <v>0.92488262910798125</v>
      </c>
    </row>
    <row r="27" spans="1:6" ht="36.6" thickBot="1" x14ac:dyDescent="0.35">
      <c r="A27" s="39" t="s">
        <v>93</v>
      </c>
      <c r="B27" s="36">
        <v>106</v>
      </c>
      <c r="C27" s="36">
        <v>0</v>
      </c>
      <c r="D27" s="36">
        <v>0</v>
      </c>
      <c r="E27" s="36"/>
      <c r="F27" t="e">
        <f t="shared" si="1"/>
        <v>#DIV/0!</v>
      </c>
    </row>
    <row r="28" spans="1:6" ht="36.6" thickBot="1" x14ac:dyDescent="0.35">
      <c r="A28" s="39" t="s">
        <v>95</v>
      </c>
      <c r="B28" s="36">
        <v>107</v>
      </c>
      <c r="C28" s="36">
        <v>0</v>
      </c>
      <c r="D28" s="36">
        <v>0</v>
      </c>
      <c r="E28" s="36"/>
      <c r="F28" t="e">
        <f t="shared" si="1"/>
        <v>#DIV/0!</v>
      </c>
    </row>
    <row r="29" spans="1:6" ht="36.6" thickBot="1" x14ac:dyDescent="0.35">
      <c r="A29" s="35" t="s">
        <v>114</v>
      </c>
      <c r="B29" s="36">
        <v>99</v>
      </c>
      <c r="C29" s="36">
        <v>0</v>
      </c>
      <c r="D29" s="36">
        <v>0</v>
      </c>
      <c r="E29" s="36"/>
      <c r="F29" t="e">
        <f t="shared" si="1"/>
        <v>#DIV/0!</v>
      </c>
    </row>
    <row r="30" spans="1:6" ht="18.600000000000001" thickBot="1" x14ac:dyDescent="0.35">
      <c r="A30" s="44" t="s">
        <v>99</v>
      </c>
      <c r="B30" s="45">
        <v>630</v>
      </c>
      <c r="C30" s="45">
        <v>978</v>
      </c>
      <c r="D30" s="45">
        <v>898</v>
      </c>
      <c r="E30" s="45" t="s">
        <v>154</v>
      </c>
    </row>
    <row r="32" spans="1:6" x14ac:dyDescent="0.3">
      <c r="A3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B85C-3D95-4084-881E-45329CF67605}">
  <dimension ref="A1:C13"/>
  <sheetViews>
    <sheetView workbookViewId="0">
      <selection activeCell="K23" sqref="K23"/>
    </sheetView>
  </sheetViews>
  <sheetFormatPr defaultRowHeight="14.4" x14ac:dyDescent="0.3"/>
  <cols>
    <col min="1" max="2" width="9.77734375" bestFit="1" customWidth="1"/>
  </cols>
  <sheetData>
    <row r="1" spans="1:3" x14ac:dyDescent="0.3">
      <c r="A1" t="s">
        <v>56</v>
      </c>
      <c r="B1" t="s">
        <v>156</v>
      </c>
      <c r="C1" t="s">
        <v>157</v>
      </c>
    </row>
    <row r="2" spans="1:3" x14ac:dyDescent="0.3">
      <c r="A2" t="s">
        <v>64</v>
      </c>
      <c r="B2">
        <v>9.3000000000000007</v>
      </c>
      <c r="C2">
        <v>2.6</v>
      </c>
    </row>
    <row r="3" spans="1:3" x14ac:dyDescent="0.3">
      <c r="A3" t="s">
        <v>65</v>
      </c>
      <c r="B3">
        <v>9.4</v>
      </c>
      <c r="C3">
        <v>2.1</v>
      </c>
    </row>
    <row r="4" spans="1:3" x14ac:dyDescent="0.3">
      <c r="A4" t="s">
        <v>158</v>
      </c>
      <c r="B4">
        <v>9.6999999999999993</v>
      </c>
      <c r="C4">
        <v>2.2999999999999998</v>
      </c>
    </row>
    <row r="5" spans="1:3" x14ac:dyDescent="0.3">
      <c r="A5" t="s">
        <v>67</v>
      </c>
      <c r="B5">
        <v>10</v>
      </c>
      <c r="C5">
        <v>2.2999999999999998</v>
      </c>
    </row>
    <row r="6" spans="1:3" x14ac:dyDescent="0.3">
      <c r="A6" t="s">
        <v>68</v>
      </c>
      <c r="B6">
        <v>10.9</v>
      </c>
      <c r="C6">
        <v>2.6</v>
      </c>
    </row>
    <row r="7" spans="1:3" x14ac:dyDescent="0.3">
      <c r="A7" t="s">
        <v>69</v>
      </c>
      <c r="B7">
        <v>9.5</v>
      </c>
      <c r="C7">
        <v>2.2999999999999998</v>
      </c>
    </row>
    <row r="8" spans="1:3" x14ac:dyDescent="0.3">
      <c r="A8" t="s">
        <v>70</v>
      </c>
      <c r="B8">
        <v>8.5</v>
      </c>
      <c r="C8">
        <v>1.6</v>
      </c>
    </row>
    <row r="9" spans="1:3" x14ac:dyDescent="0.3">
      <c r="A9" t="s">
        <v>71</v>
      </c>
      <c r="B9">
        <v>10.9</v>
      </c>
      <c r="C9">
        <v>1.9</v>
      </c>
    </row>
    <row r="10" spans="1:3" x14ac:dyDescent="0.3">
      <c r="A10" t="s">
        <v>60</v>
      </c>
      <c r="B10">
        <v>9</v>
      </c>
      <c r="C10">
        <v>1.7</v>
      </c>
    </row>
    <row r="11" spans="1:3" x14ac:dyDescent="0.3">
      <c r="A11" t="s">
        <v>72</v>
      </c>
      <c r="B11">
        <v>10.7</v>
      </c>
      <c r="C11">
        <v>1.3</v>
      </c>
    </row>
    <row r="12" spans="1:3" x14ac:dyDescent="0.3">
      <c r="A12" t="s">
        <v>73</v>
      </c>
      <c r="B12">
        <v>10.4</v>
      </c>
      <c r="C12">
        <v>1.1000000000000001</v>
      </c>
    </row>
    <row r="13" spans="1:3" x14ac:dyDescent="0.3">
      <c r="A13" t="s">
        <v>63</v>
      </c>
      <c r="B13">
        <v>9.6</v>
      </c>
      <c r="C13">
        <v>1.2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C6A2-F93A-4886-8852-D79FAC17045F}">
  <dimension ref="A1:M37"/>
  <sheetViews>
    <sheetView tabSelected="1" workbookViewId="0">
      <selection activeCell="O17" sqref="O17"/>
    </sheetView>
  </sheetViews>
  <sheetFormatPr defaultRowHeight="14.4" x14ac:dyDescent="0.3"/>
  <cols>
    <col min="1" max="1" width="14.5546875" bestFit="1" customWidth="1"/>
  </cols>
  <sheetData>
    <row r="1" spans="1:13" x14ac:dyDescent="0.3">
      <c r="A1" t="s">
        <v>56</v>
      </c>
      <c r="B1" t="s">
        <v>159</v>
      </c>
      <c r="C1" t="s">
        <v>160</v>
      </c>
      <c r="D1" t="s">
        <v>161</v>
      </c>
      <c r="E1" t="s">
        <v>162</v>
      </c>
      <c r="G1" t="s">
        <v>163</v>
      </c>
      <c r="H1" t="s">
        <v>164</v>
      </c>
      <c r="I1" t="s">
        <v>165</v>
      </c>
      <c r="K1" t="s">
        <v>166</v>
      </c>
      <c r="L1" t="s">
        <v>167</v>
      </c>
      <c r="M1" t="s">
        <v>168</v>
      </c>
    </row>
    <row r="2" spans="1:13" s="58" customFormat="1" x14ac:dyDescent="0.3">
      <c r="A2" s="57">
        <v>44835</v>
      </c>
      <c r="B2" s="58">
        <v>20</v>
      </c>
      <c r="C2" s="58">
        <v>8</v>
      </c>
      <c r="D2" s="58">
        <v>10</v>
      </c>
      <c r="E2" s="58">
        <v>13</v>
      </c>
      <c r="K2" s="58">
        <v>4</v>
      </c>
      <c r="L2" s="58">
        <v>7</v>
      </c>
      <c r="M2" s="58">
        <v>10</v>
      </c>
    </row>
    <row r="3" spans="1:13" s="58" customFormat="1" x14ac:dyDescent="0.3">
      <c r="A3" s="57">
        <v>44866</v>
      </c>
      <c r="B3" s="58">
        <f>51-15-2</f>
        <v>34</v>
      </c>
      <c r="C3" s="58">
        <v>6</v>
      </c>
      <c r="D3" s="58">
        <v>19</v>
      </c>
      <c r="E3" s="58">
        <v>20</v>
      </c>
      <c r="K3" s="58">
        <v>2</v>
      </c>
      <c r="L3" s="58">
        <v>7</v>
      </c>
      <c r="M3" s="58">
        <v>8</v>
      </c>
    </row>
    <row r="4" spans="1:13" s="58" customFormat="1" x14ac:dyDescent="0.3">
      <c r="A4" s="57">
        <v>44896</v>
      </c>
      <c r="B4" s="58">
        <f>99-28-3</f>
        <v>68</v>
      </c>
      <c r="C4" s="58">
        <v>14</v>
      </c>
      <c r="D4" s="58">
        <v>30</v>
      </c>
      <c r="E4" s="58">
        <v>32</v>
      </c>
      <c r="K4" s="58">
        <v>8</v>
      </c>
      <c r="L4" s="58">
        <v>20</v>
      </c>
      <c r="M4" s="58">
        <v>25</v>
      </c>
    </row>
    <row r="5" spans="1:13" s="58" customFormat="1" x14ac:dyDescent="0.3">
      <c r="A5" s="57">
        <v>44927</v>
      </c>
      <c r="B5" s="58">
        <f>99-24-5</f>
        <v>70</v>
      </c>
      <c r="C5" s="58">
        <v>33</v>
      </c>
      <c r="D5" s="58">
        <v>52</v>
      </c>
      <c r="E5" s="58">
        <v>54</v>
      </c>
      <c r="K5" s="58">
        <v>17</v>
      </c>
      <c r="L5" s="58">
        <v>14</v>
      </c>
      <c r="M5" s="58">
        <v>22</v>
      </c>
    </row>
    <row r="6" spans="1:13" s="58" customFormat="1" x14ac:dyDescent="0.3">
      <c r="A6" s="57">
        <v>44958</v>
      </c>
      <c r="B6" s="58">
        <v>67</v>
      </c>
      <c r="C6" s="58">
        <v>16</v>
      </c>
      <c r="D6" s="58">
        <v>43</v>
      </c>
      <c r="E6" s="58">
        <v>46</v>
      </c>
      <c r="K6" s="58">
        <v>20</v>
      </c>
      <c r="L6" s="58">
        <v>31</v>
      </c>
      <c r="M6" s="58">
        <v>38</v>
      </c>
    </row>
    <row r="7" spans="1:13" s="58" customFormat="1" x14ac:dyDescent="0.3">
      <c r="A7" s="57">
        <v>44986</v>
      </c>
      <c r="B7" s="58">
        <v>46</v>
      </c>
      <c r="C7" s="58">
        <v>3</v>
      </c>
      <c r="D7" s="58">
        <v>9</v>
      </c>
      <c r="E7" s="58">
        <v>10</v>
      </c>
      <c r="G7" s="58">
        <v>0</v>
      </c>
      <c r="H7" s="58">
        <v>0</v>
      </c>
      <c r="I7" s="58">
        <v>0</v>
      </c>
      <c r="K7" s="58">
        <v>1</v>
      </c>
      <c r="L7" s="58">
        <v>8</v>
      </c>
      <c r="M7" s="58">
        <v>8</v>
      </c>
    </row>
    <row r="8" spans="1:13" s="58" customFormat="1" x14ac:dyDescent="0.3">
      <c r="A8" s="57">
        <v>45017</v>
      </c>
      <c r="B8" s="58">
        <v>67</v>
      </c>
      <c r="C8" s="58">
        <v>6</v>
      </c>
      <c r="D8" s="58">
        <v>21</v>
      </c>
      <c r="E8" s="58">
        <v>23</v>
      </c>
      <c r="G8" s="58">
        <v>0</v>
      </c>
      <c r="H8" s="58">
        <v>4</v>
      </c>
      <c r="I8" s="58">
        <v>4</v>
      </c>
      <c r="K8" s="58">
        <v>6</v>
      </c>
      <c r="L8" s="58">
        <v>19</v>
      </c>
      <c r="M8" s="58">
        <v>20</v>
      </c>
    </row>
    <row r="9" spans="1:13" s="58" customFormat="1" x14ac:dyDescent="0.3">
      <c r="A9" s="57">
        <v>45047</v>
      </c>
      <c r="B9" s="58">
        <v>52</v>
      </c>
      <c r="C9" s="58">
        <v>14</v>
      </c>
      <c r="D9" s="58">
        <v>30</v>
      </c>
      <c r="E9" s="58">
        <v>34</v>
      </c>
      <c r="G9" s="58">
        <v>2</v>
      </c>
      <c r="H9" s="58">
        <v>2</v>
      </c>
      <c r="I9" s="58">
        <v>3</v>
      </c>
      <c r="K9" s="58">
        <v>7</v>
      </c>
      <c r="L9" s="58">
        <v>15</v>
      </c>
      <c r="M9" s="58">
        <v>17</v>
      </c>
    </row>
    <row r="10" spans="1:13" s="58" customFormat="1" x14ac:dyDescent="0.3">
      <c r="A10" s="57">
        <v>45078</v>
      </c>
      <c r="B10" s="58">
        <v>57</v>
      </c>
      <c r="C10" s="58">
        <v>11</v>
      </c>
      <c r="D10" s="58">
        <v>21</v>
      </c>
      <c r="E10" s="58">
        <v>22</v>
      </c>
      <c r="G10" s="58">
        <v>1</v>
      </c>
      <c r="H10" s="58">
        <v>1</v>
      </c>
      <c r="I10" s="58">
        <v>2</v>
      </c>
      <c r="K10" s="58">
        <v>12</v>
      </c>
      <c r="L10" s="58">
        <v>12</v>
      </c>
      <c r="M10" s="58">
        <v>16</v>
      </c>
    </row>
    <row r="11" spans="1:13" s="58" customFormat="1" x14ac:dyDescent="0.3">
      <c r="A11" s="57">
        <v>45108</v>
      </c>
      <c r="B11" s="58">
        <v>74</v>
      </c>
      <c r="C11" s="58">
        <v>4</v>
      </c>
      <c r="D11" s="58">
        <v>24</v>
      </c>
      <c r="E11" s="58">
        <v>25</v>
      </c>
      <c r="G11" s="58">
        <v>0</v>
      </c>
      <c r="H11" s="58">
        <v>3</v>
      </c>
      <c r="I11" s="58">
        <v>3</v>
      </c>
      <c r="K11" s="58">
        <v>4</v>
      </c>
      <c r="L11" s="58">
        <v>14</v>
      </c>
      <c r="M11" s="58">
        <v>14</v>
      </c>
    </row>
    <row r="12" spans="1:13" s="7" customFormat="1" x14ac:dyDescent="0.3">
      <c r="A12" s="59">
        <v>45139</v>
      </c>
      <c r="B12" s="7">
        <v>57</v>
      </c>
      <c r="C12" s="7">
        <v>6</v>
      </c>
      <c r="D12" s="7">
        <v>19</v>
      </c>
      <c r="E12" s="7">
        <v>22</v>
      </c>
      <c r="G12" s="7">
        <v>0</v>
      </c>
      <c r="H12" s="7">
        <v>1</v>
      </c>
      <c r="I12" s="7">
        <v>1</v>
      </c>
      <c r="K12" s="7">
        <v>6</v>
      </c>
      <c r="L12" s="7">
        <v>11</v>
      </c>
      <c r="M12" s="7">
        <v>14</v>
      </c>
    </row>
    <row r="13" spans="1:13" s="7" customFormat="1" x14ac:dyDescent="0.3">
      <c r="A13" s="59">
        <v>45170</v>
      </c>
      <c r="B13" s="7">
        <v>61</v>
      </c>
      <c r="C13" s="7">
        <v>16</v>
      </c>
      <c r="D13" s="7">
        <v>36</v>
      </c>
      <c r="E13" s="7">
        <v>41</v>
      </c>
      <c r="G13" s="7">
        <v>1</v>
      </c>
      <c r="H13" s="7">
        <v>1</v>
      </c>
      <c r="I13" s="7">
        <v>2</v>
      </c>
      <c r="K13" s="7">
        <v>18</v>
      </c>
      <c r="L13" s="7">
        <v>25</v>
      </c>
      <c r="M13" s="7">
        <v>29</v>
      </c>
    </row>
    <row r="14" spans="1:13" s="7" customFormat="1" x14ac:dyDescent="0.3">
      <c r="A14" s="59">
        <v>45200</v>
      </c>
      <c r="B14" s="7">
        <v>67</v>
      </c>
      <c r="C14" s="7">
        <v>15</v>
      </c>
      <c r="D14" s="7">
        <v>29</v>
      </c>
      <c r="E14" s="7">
        <v>30</v>
      </c>
      <c r="G14" s="7">
        <v>0</v>
      </c>
      <c r="H14" s="7">
        <v>2</v>
      </c>
      <c r="I14" s="7">
        <v>2</v>
      </c>
      <c r="K14" s="7">
        <v>20</v>
      </c>
      <c r="L14" s="7">
        <v>24</v>
      </c>
      <c r="M14" s="7">
        <v>30</v>
      </c>
    </row>
    <row r="15" spans="1:13" s="7" customFormat="1" x14ac:dyDescent="0.3">
      <c r="A15" s="59">
        <v>45231</v>
      </c>
      <c r="B15" s="7">
        <v>61</v>
      </c>
      <c r="C15" s="7">
        <v>11</v>
      </c>
      <c r="D15" s="7">
        <v>26</v>
      </c>
      <c r="E15" s="7">
        <v>28</v>
      </c>
      <c r="G15" s="7">
        <v>1</v>
      </c>
      <c r="H15" s="7">
        <v>3</v>
      </c>
      <c r="I15" s="7">
        <v>4</v>
      </c>
      <c r="K15" s="7">
        <v>13</v>
      </c>
      <c r="L15" s="7">
        <v>24</v>
      </c>
      <c r="M15" s="7">
        <v>28</v>
      </c>
    </row>
    <row r="16" spans="1:13" s="7" customFormat="1" x14ac:dyDescent="0.3">
      <c r="A16" s="59">
        <v>45261</v>
      </c>
      <c r="B16" s="7">
        <v>26</v>
      </c>
      <c r="C16" s="7">
        <v>6</v>
      </c>
      <c r="D16" s="7">
        <v>14</v>
      </c>
      <c r="E16" s="7">
        <v>14</v>
      </c>
      <c r="G16" s="7">
        <v>1</v>
      </c>
      <c r="H16" s="7">
        <v>5</v>
      </c>
      <c r="I16" s="7">
        <v>5</v>
      </c>
      <c r="K16" s="7">
        <v>8</v>
      </c>
      <c r="L16" s="7">
        <v>11</v>
      </c>
      <c r="M16" s="7">
        <v>12</v>
      </c>
    </row>
    <row r="17" spans="1:13" s="7" customFormat="1" x14ac:dyDescent="0.3">
      <c r="A17" s="59">
        <v>45292</v>
      </c>
      <c r="B17" s="7">
        <v>67</v>
      </c>
      <c r="C17" s="7">
        <v>9</v>
      </c>
      <c r="D17" s="7">
        <v>22</v>
      </c>
      <c r="E17" s="7">
        <v>23</v>
      </c>
      <c r="G17" s="7">
        <v>3</v>
      </c>
      <c r="H17" s="7">
        <v>9</v>
      </c>
      <c r="I17" s="7">
        <v>9</v>
      </c>
      <c r="K17" s="7">
        <v>13</v>
      </c>
      <c r="L17" s="7">
        <v>16</v>
      </c>
      <c r="M17" s="7">
        <v>22</v>
      </c>
    </row>
    <row r="18" spans="1:13" x14ac:dyDescent="0.3">
      <c r="A18" s="1">
        <v>45323</v>
      </c>
      <c r="B18">
        <v>57</v>
      </c>
      <c r="C18">
        <v>15</v>
      </c>
      <c r="D18">
        <v>27</v>
      </c>
      <c r="E18">
        <v>31</v>
      </c>
      <c r="G18">
        <v>2</v>
      </c>
      <c r="H18">
        <v>5</v>
      </c>
      <c r="I18">
        <v>5</v>
      </c>
      <c r="K18">
        <v>14</v>
      </c>
      <c r="L18">
        <v>24</v>
      </c>
      <c r="M18">
        <v>27</v>
      </c>
    </row>
    <row r="19" spans="1:13" x14ac:dyDescent="0.3">
      <c r="A19" s="1">
        <v>45352</v>
      </c>
      <c r="B19">
        <v>57</v>
      </c>
      <c r="C19">
        <v>26</v>
      </c>
      <c r="D19">
        <v>39</v>
      </c>
      <c r="E19">
        <v>41</v>
      </c>
      <c r="G19">
        <v>0</v>
      </c>
      <c r="H19">
        <v>2</v>
      </c>
      <c r="I19">
        <v>2</v>
      </c>
      <c r="K19">
        <v>25</v>
      </c>
      <c r="L19">
        <v>36</v>
      </c>
      <c r="M19">
        <v>39</v>
      </c>
    </row>
    <row r="20" spans="1:13" x14ac:dyDescent="0.3">
      <c r="A20" s="1">
        <v>45383</v>
      </c>
      <c r="B20">
        <v>81</v>
      </c>
      <c r="C20">
        <v>25</v>
      </c>
      <c r="D20">
        <v>41</v>
      </c>
      <c r="E20">
        <v>48</v>
      </c>
      <c r="G20">
        <v>1</v>
      </c>
      <c r="H20">
        <v>2</v>
      </c>
      <c r="I20">
        <v>2</v>
      </c>
      <c r="K20">
        <v>30</v>
      </c>
      <c r="L20">
        <v>36</v>
      </c>
      <c r="M20">
        <v>45</v>
      </c>
    </row>
    <row r="21" spans="1:13" x14ac:dyDescent="0.3">
      <c r="A21" s="1">
        <v>45413</v>
      </c>
      <c r="B21">
        <v>58</v>
      </c>
      <c r="C21">
        <v>26</v>
      </c>
      <c r="D21">
        <v>32</v>
      </c>
      <c r="E21">
        <v>34</v>
      </c>
      <c r="G21">
        <v>0</v>
      </c>
      <c r="H21">
        <v>1</v>
      </c>
      <c r="I21">
        <v>1</v>
      </c>
      <c r="K21">
        <v>30</v>
      </c>
      <c r="L21">
        <v>29</v>
      </c>
      <c r="M21">
        <v>37</v>
      </c>
    </row>
    <row r="22" spans="1:13" x14ac:dyDescent="0.3">
      <c r="A22" s="1">
        <v>45444</v>
      </c>
      <c r="B22">
        <v>65</v>
      </c>
      <c r="C22">
        <v>22</v>
      </c>
      <c r="D22">
        <v>29</v>
      </c>
      <c r="E22">
        <v>34</v>
      </c>
      <c r="G22">
        <v>0</v>
      </c>
      <c r="H22">
        <v>1</v>
      </c>
      <c r="I22">
        <v>1</v>
      </c>
      <c r="K22">
        <v>21</v>
      </c>
      <c r="L22">
        <v>27</v>
      </c>
      <c r="M22">
        <v>34</v>
      </c>
    </row>
    <row r="23" spans="1:13" x14ac:dyDescent="0.3">
      <c r="A23" s="1">
        <v>45474</v>
      </c>
      <c r="B23">
        <v>44</v>
      </c>
      <c r="C23">
        <v>10</v>
      </c>
      <c r="D23">
        <v>18</v>
      </c>
      <c r="E23">
        <v>20</v>
      </c>
      <c r="G23">
        <v>1</v>
      </c>
      <c r="H23">
        <v>1</v>
      </c>
      <c r="I23">
        <v>1</v>
      </c>
      <c r="K23">
        <v>16</v>
      </c>
      <c r="L23">
        <v>20</v>
      </c>
      <c r="M23">
        <v>23</v>
      </c>
    </row>
    <row r="24" spans="1:13" x14ac:dyDescent="0.3">
      <c r="A24" s="1">
        <v>45505</v>
      </c>
      <c r="B24">
        <v>59</v>
      </c>
      <c r="C24">
        <v>28</v>
      </c>
      <c r="D24">
        <v>36</v>
      </c>
      <c r="E24">
        <v>42</v>
      </c>
      <c r="G24">
        <v>0</v>
      </c>
      <c r="H24">
        <v>6</v>
      </c>
      <c r="I24">
        <v>6</v>
      </c>
      <c r="K24">
        <v>19</v>
      </c>
      <c r="L24">
        <v>32</v>
      </c>
      <c r="M24">
        <v>37</v>
      </c>
    </row>
    <row r="25" spans="1:13" x14ac:dyDescent="0.3">
      <c r="A25" s="1">
        <v>45536</v>
      </c>
      <c r="B25">
        <v>63</v>
      </c>
      <c r="C25">
        <v>17</v>
      </c>
      <c r="D25">
        <v>37</v>
      </c>
      <c r="E25">
        <v>39</v>
      </c>
      <c r="G25">
        <v>0</v>
      </c>
      <c r="H25">
        <v>3</v>
      </c>
      <c r="I25">
        <v>3</v>
      </c>
      <c r="K25">
        <v>21</v>
      </c>
      <c r="L25">
        <v>37</v>
      </c>
      <c r="M25">
        <v>40</v>
      </c>
    </row>
    <row r="26" spans="1:13" x14ac:dyDescent="0.3">
      <c r="A26" s="1">
        <v>45566</v>
      </c>
      <c r="B26">
        <v>81</v>
      </c>
      <c r="C26">
        <v>17</v>
      </c>
      <c r="D26">
        <v>46</v>
      </c>
      <c r="E26">
        <v>49</v>
      </c>
      <c r="G26">
        <v>0</v>
      </c>
      <c r="H26">
        <v>5</v>
      </c>
      <c r="I26">
        <v>5</v>
      </c>
      <c r="K26">
        <v>24</v>
      </c>
      <c r="L26">
        <v>38</v>
      </c>
      <c r="M26">
        <v>44</v>
      </c>
    </row>
    <row r="28" spans="1:13" x14ac:dyDescent="0.3">
      <c r="A28" t="s">
        <v>48</v>
      </c>
      <c r="B28">
        <f>SUM(B2:B11)</f>
        <v>555</v>
      </c>
      <c r="C28">
        <f>SUM(C2:C11)</f>
        <v>115</v>
      </c>
      <c r="D28">
        <f>SUM(D2:D11)</f>
        <v>259</v>
      </c>
      <c r="E28">
        <f>SUM(E2:E11)</f>
        <v>279</v>
      </c>
      <c r="G28">
        <f>SUM(G2:G11)</f>
        <v>3</v>
      </c>
      <c r="H28">
        <f>SUM(H2:H11)</f>
        <v>10</v>
      </c>
      <c r="I28">
        <f>SUM(I2:I11)</f>
        <v>12</v>
      </c>
      <c r="K28">
        <f>SUM(K2:K11)</f>
        <v>81</v>
      </c>
      <c r="L28">
        <f>SUM(L2:L11)</f>
        <v>147</v>
      </c>
      <c r="M28">
        <f>SUM(M2:M11)</f>
        <v>178</v>
      </c>
    </row>
    <row r="29" spans="1:13" x14ac:dyDescent="0.3">
      <c r="A29" t="s">
        <v>52</v>
      </c>
      <c r="B29">
        <f>SUM(B12:B26)</f>
        <v>904</v>
      </c>
      <c r="C29">
        <f t="shared" ref="C29:E29" si="0">SUM(C12:C26)</f>
        <v>249</v>
      </c>
      <c r="D29">
        <f t="shared" si="0"/>
        <v>451</v>
      </c>
      <c r="E29">
        <f t="shared" si="0"/>
        <v>496</v>
      </c>
      <c r="G29">
        <f>SUM(G12:G26)</f>
        <v>10</v>
      </c>
      <c r="H29">
        <f t="shared" ref="H29:I29" si="1">SUM(H12:H26)</f>
        <v>47</v>
      </c>
      <c r="I29">
        <f t="shared" si="1"/>
        <v>49</v>
      </c>
      <c r="K29">
        <f>SUM(K12:K26)</f>
        <v>278</v>
      </c>
      <c r="L29">
        <f t="shared" ref="L29:M29" si="2">SUM(L12:L26)</f>
        <v>390</v>
      </c>
      <c r="M29">
        <f t="shared" si="2"/>
        <v>461</v>
      </c>
    </row>
    <row r="31" spans="1:13" x14ac:dyDescent="0.3">
      <c r="A31" t="s">
        <v>172</v>
      </c>
      <c r="B31">
        <f>555+904</f>
        <v>1459</v>
      </c>
      <c r="E31">
        <f>279+496</f>
        <v>775</v>
      </c>
      <c r="I31">
        <f>12+49</f>
        <v>61</v>
      </c>
      <c r="M31">
        <f>178+461</f>
        <v>639</v>
      </c>
    </row>
    <row r="33" spans="1:13" x14ac:dyDescent="0.3">
      <c r="A33" t="s">
        <v>169</v>
      </c>
      <c r="B33">
        <f>SUM(B12:B17)</f>
        <v>339</v>
      </c>
      <c r="C33">
        <f t="shared" ref="C33:M33" si="3">SUM(C12:C17)</f>
        <v>63</v>
      </c>
      <c r="D33">
        <f t="shared" si="3"/>
        <v>146</v>
      </c>
      <c r="E33">
        <f t="shared" si="3"/>
        <v>158</v>
      </c>
      <c r="G33">
        <f t="shared" si="3"/>
        <v>6</v>
      </c>
      <c r="H33">
        <f t="shared" si="3"/>
        <v>21</v>
      </c>
      <c r="I33">
        <f t="shared" si="3"/>
        <v>23</v>
      </c>
      <c r="K33">
        <f t="shared" si="3"/>
        <v>78</v>
      </c>
      <c r="L33">
        <f t="shared" si="3"/>
        <v>111</v>
      </c>
      <c r="M33">
        <f t="shared" si="3"/>
        <v>135</v>
      </c>
    </row>
    <row r="34" spans="1:13" x14ac:dyDescent="0.3">
      <c r="A34" t="s">
        <v>170</v>
      </c>
      <c r="B34">
        <f>SUM(B18:B23)</f>
        <v>362</v>
      </c>
      <c r="C34">
        <f>SUM(C18:C23)</f>
        <v>124</v>
      </c>
      <c r="D34">
        <f t="shared" ref="D34:M34" si="4">SUM(D18:D23)</f>
        <v>186</v>
      </c>
      <c r="E34">
        <f t="shared" si="4"/>
        <v>208</v>
      </c>
      <c r="G34">
        <f t="shared" si="4"/>
        <v>4</v>
      </c>
      <c r="H34">
        <f t="shared" si="4"/>
        <v>12</v>
      </c>
      <c r="I34">
        <f t="shared" si="4"/>
        <v>12</v>
      </c>
      <c r="K34">
        <f t="shared" si="4"/>
        <v>136</v>
      </c>
      <c r="L34">
        <f t="shared" si="4"/>
        <v>172</v>
      </c>
      <c r="M34">
        <f t="shared" si="4"/>
        <v>205</v>
      </c>
    </row>
    <row r="35" spans="1:13" x14ac:dyDescent="0.3">
      <c r="A35" t="s">
        <v>171</v>
      </c>
      <c r="B35">
        <f>SUM(B24:B26)</f>
        <v>203</v>
      </c>
      <c r="C35">
        <f t="shared" ref="C35:M35" si="5">SUM(C24:C26)</f>
        <v>62</v>
      </c>
      <c r="D35">
        <f t="shared" si="5"/>
        <v>119</v>
      </c>
      <c r="E35">
        <f t="shared" si="5"/>
        <v>130</v>
      </c>
      <c r="G35">
        <f t="shared" si="5"/>
        <v>0</v>
      </c>
      <c r="H35">
        <f t="shared" si="5"/>
        <v>14</v>
      </c>
      <c r="I35">
        <f t="shared" si="5"/>
        <v>14</v>
      </c>
      <c r="K35">
        <f t="shared" si="5"/>
        <v>64</v>
      </c>
      <c r="L35">
        <f t="shared" si="5"/>
        <v>107</v>
      </c>
      <c r="M35">
        <f t="shared" si="5"/>
        <v>121</v>
      </c>
    </row>
    <row r="37" spans="1:13" ht="43.2" x14ac:dyDescent="0.3">
      <c r="A37" s="60" t="s">
        <v>173</v>
      </c>
      <c r="B37">
        <f>B34+B35</f>
        <v>565</v>
      </c>
      <c r="C37">
        <f>C34+C35</f>
        <v>186</v>
      </c>
      <c r="D37">
        <f>D34+D35</f>
        <v>305</v>
      </c>
      <c r="E37">
        <f>E34+E35</f>
        <v>338</v>
      </c>
      <c r="G37">
        <f t="shared" ref="G37:M37" si="6">G34+G35</f>
        <v>4</v>
      </c>
      <c r="H37">
        <f t="shared" si="6"/>
        <v>26</v>
      </c>
      <c r="I37">
        <f t="shared" si="6"/>
        <v>26</v>
      </c>
      <c r="K37">
        <f t="shared" si="6"/>
        <v>200</v>
      </c>
      <c r="L37">
        <f t="shared" si="6"/>
        <v>279</v>
      </c>
      <c r="M37">
        <f t="shared" si="6"/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FLIP BSI_Outbreaks</vt:lpstr>
      <vt:lpstr>NNU Admissions and Mortalities</vt:lpstr>
      <vt:lpstr>Hand Hygiene</vt:lpstr>
      <vt:lpstr>CHG Compliance</vt:lpstr>
      <vt:lpstr>Delivery Mode</vt:lpstr>
      <vt:lpstr>Sweeps Colonisation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Kwana Lechiile</dc:creator>
  <cp:lastModifiedBy>Kwana Lechiile</cp:lastModifiedBy>
  <dcterms:created xsi:type="dcterms:W3CDTF">2025-09-22T03:16:52Z</dcterms:created>
  <dcterms:modified xsi:type="dcterms:W3CDTF">2025-09-22T03:44:24Z</dcterms:modified>
</cp:coreProperties>
</file>