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beles/Desktop/Preop Manuscript/"/>
    </mc:Choice>
  </mc:AlternateContent>
  <xr:revisionPtr revIDLastSave="0" documentId="13_ncr:1_{62C62D32-903D-414D-BB8D-F5B071FB2414}" xr6:coauthVersionLast="47" xr6:coauthVersionMax="47" xr10:uidLastSave="{00000000-0000-0000-0000-000000000000}"/>
  <bookViews>
    <workbookView xWindow="10040" yWindow="2820" windowWidth="30240" windowHeight="15600" xr2:uid="{FC49CE10-0DEF-4C31-8081-55402B5D387A}"/>
  </bookViews>
  <sheets>
    <sheet name="Knowledge" sheetId="1" r:id="rId1"/>
    <sheet name="Confide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B19" i="2"/>
  <c r="B18" i="2"/>
  <c r="B17" i="2"/>
  <c r="B16" i="2"/>
  <c r="B15" i="2"/>
  <c r="B14" i="2"/>
  <c r="B13" i="2"/>
  <c r="E8" i="2"/>
  <c r="E7" i="2"/>
  <c r="E6" i="2"/>
  <c r="E5" i="2"/>
  <c r="E4" i="2"/>
  <c r="E3" i="2"/>
  <c r="E2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<sst xmlns="http://schemas.openxmlformats.org/spreadsheetml/2006/main" count="64" uniqueCount="28">
  <si>
    <t>Cardio</t>
  </si>
  <si>
    <t>Med Mgmt</t>
  </si>
  <si>
    <t>Special</t>
  </si>
  <si>
    <t>AC</t>
  </si>
  <si>
    <t>13/30</t>
  </si>
  <si>
    <t>15/33</t>
  </si>
  <si>
    <t>43/60</t>
  </si>
  <si>
    <t>39/66</t>
  </si>
  <si>
    <t>27/49</t>
  </si>
  <si>
    <t>22/47</t>
  </si>
  <si>
    <t>32/60</t>
  </si>
  <si>
    <t>28/64</t>
  </si>
  <si>
    <t>Control Group Pre-Test (Knowledge)</t>
  </si>
  <si>
    <t>Control Group Post-Test (Knowledge)</t>
  </si>
  <si>
    <t>Intervention Group Pre-Test (Knowledge)</t>
  </si>
  <si>
    <t>Intervention Group Post-Test (Knowledge)</t>
  </si>
  <si>
    <t>Intervention Group Pre-Test (Confidence)</t>
  </si>
  <si>
    <t>Intervention Group Post-Test (Confidence)</t>
  </si>
  <si>
    <t>Ambulatory Preop Assessment</t>
  </si>
  <si>
    <t>Inpatient Preop Assessment</t>
  </si>
  <si>
    <t>ACC/AHA Guidelines</t>
  </si>
  <si>
    <t>Bariatric Surgery</t>
  </si>
  <si>
    <t>CKD</t>
  </si>
  <si>
    <t>Liver disease</t>
  </si>
  <si>
    <t>Rheumatology</t>
  </si>
  <si>
    <t>Control Group Pre-Test (Confidence)</t>
  </si>
  <si>
    <t>Control Group Post-Test (Confidence)</t>
  </si>
  <si>
    <t>33/50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</si>
</sst>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9" fontId="0" fillId="0" borderId="0" xfId="0" applyNumberFormat="1"/>
    <xf numFmtId="10" fontId="0" fillId="0" borderId="0" xfId="0" applyNumberFormat="1"/>
    <xf numFmtId="12" fontId="0" fillId="0" borderId="0" xfId="0" applyNumberFormat="1"/>
    <xf numFmtId="0" fontId="2" fillId="0" borderId="0" xfId="0" applyFont="1"/>
    <xf numFmtId="0" fontId="3" fillId="0" borderId="0" xfId="0" applyFont="1"/>
    <xf numFmtId="12" fontId="3" fillId="0" borderId="0" xfId="0" applyNumberFormat="1" applyFont="1"/>
    <xf numFmtId="0" fontId="0" fillId="0" borderId="0" xfId="0" applyNumberFormat="1"/>
    <xf numFmtId="164" fontId="0" fillId="0" borderId="0" xfId="0" applyNumberFormat="1" applyAlignment="1">
      <alignment horizontal="center" vertical="top"/>
    </xf>
    <xf numFmtId="12" fontId="0" fillId="0" borderId="0" xfId="0" applyNumberFormat="1" applyAlignment="1">
      <alignment horizontal="center" vertical="top"/>
    </xf>
    <xf numFmtId="13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D1F6-B2CD-4A4C-9D0B-446A043B465A}">
  <dimension ref="A1:O13"/>
  <sheetViews>
    <sheetView tabSelected="1" workbookViewId="0">
      <selection activeCell="F6" sqref="F6"/>
    </sheetView>
  </sheetViews>
  <sheetFormatPr baseColWidth="10" defaultColWidth="8.83203125" defaultRowHeight="15" x14ac:dyDescent="0.2"/>
  <cols>
    <col min="1" max="1" width="45.6640625" bestFit="1" customWidth="1"/>
    <col min="2" max="3" width="8.83203125" customWidth="1"/>
    <col min="5" max="5" width="46.83203125" bestFit="1" customWidth="1"/>
    <col min="6" max="6" width="10" bestFit="1" customWidth="1"/>
    <col min="10" max="10" width="22" bestFit="1" customWidth="1"/>
    <col min="13" max="13" width="7.5" customWidth="1"/>
    <col min="14" max="14" width="14.83203125" customWidth="1"/>
    <col min="15" max="15" width="9.1640625" style="4"/>
  </cols>
  <sheetData>
    <row r="1" spans="1:15" s="6" customFormat="1" ht="22" x14ac:dyDescent="0.3">
      <c r="A1" s="5" t="s">
        <v>14</v>
      </c>
      <c r="E1" s="5" t="s">
        <v>15</v>
      </c>
      <c r="F1" s="7"/>
    </row>
    <row r="2" spans="1:15" x14ac:dyDescent="0.2">
      <c r="A2" t="s">
        <v>0</v>
      </c>
      <c r="B2" t="s">
        <v>4</v>
      </c>
      <c r="C2" s="2"/>
      <c r="E2" t="s">
        <v>0</v>
      </c>
      <c r="F2" s="9">
        <v>10</v>
      </c>
      <c r="G2" s="8">
        <v>30</v>
      </c>
    </row>
    <row r="3" spans="1:15" x14ac:dyDescent="0.2">
      <c r="A3" t="s">
        <v>1</v>
      </c>
      <c r="B3" t="s">
        <v>6</v>
      </c>
      <c r="C3" s="3"/>
      <c r="E3" t="s">
        <v>1</v>
      </c>
      <c r="F3" s="10">
        <v>22</v>
      </c>
      <c r="G3" s="8">
        <v>60</v>
      </c>
    </row>
    <row r="4" spans="1:15" x14ac:dyDescent="0.2">
      <c r="A4" t="s">
        <v>2</v>
      </c>
      <c r="B4" t="s">
        <v>27</v>
      </c>
      <c r="C4" s="2"/>
      <c r="E4" t="s">
        <v>2</v>
      </c>
      <c r="F4" s="11">
        <v>39</v>
      </c>
      <c r="G4" s="8">
        <v>50</v>
      </c>
    </row>
    <row r="5" spans="1:15" x14ac:dyDescent="0.2">
      <c r="A5" t="s">
        <v>3</v>
      </c>
      <c r="B5" t="s">
        <v>10</v>
      </c>
      <c r="C5" s="2"/>
      <c r="E5" t="s">
        <v>3</v>
      </c>
      <c r="F5" s="4">
        <v>18</v>
      </c>
      <c r="G5" s="8">
        <v>60</v>
      </c>
    </row>
    <row r="6" spans="1:15" x14ac:dyDescent="0.2">
      <c r="G6" s="8"/>
    </row>
    <row r="7" spans="1:15" x14ac:dyDescent="0.2">
      <c r="A7" s="1"/>
      <c r="E7" s="1"/>
      <c r="G7" s="8"/>
      <c r="J7" s="1"/>
      <c r="N7" s="1"/>
    </row>
    <row r="8" spans="1:15" x14ac:dyDescent="0.2">
      <c r="B8" s="2"/>
      <c r="F8" s="2"/>
      <c r="G8" s="8"/>
    </row>
    <row r="9" spans="1:15" ht="22" x14ac:dyDescent="0.3">
      <c r="A9" s="5" t="s">
        <v>12</v>
      </c>
      <c r="B9" s="6"/>
      <c r="C9" s="6"/>
      <c r="D9" s="6"/>
      <c r="E9" s="5" t="s">
        <v>13</v>
      </c>
      <c r="F9" s="6"/>
      <c r="G9" s="6"/>
      <c r="H9" s="6"/>
    </row>
    <row r="10" spans="1:15" x14ac:dyDescent="0.2">
      <c r="A10" t="s">
        <v>0</v>
      </c>
      <c r="B10" t="s">
        <v>5</v>
      </c>
      <c r="C10" s="2"/>
      <c r="E10" t="s">
        <v>0</v>
      </c>
      <c r="F10" t="s">
        <v>4</v>
      </c>
      <c r="G10" s="2">
        <v>0.43</v>
      </c>
      <c r="K10" s="2"/>
      <c r="O10" s="2"/>
    </row>
    <row r="11" spans="1:15" x14ac:dyDescent="0.2">
      <c r="A11" t="s">
        <v>1</v>
      </c>
      <c r="B11" t="s">
        <v>7</v>
      </c>
      <c r="C11" s="2"/>
      <c r="E11" t="s">
        <v>1</v>
      </c>
      <c r="F11" t="s">
        <v>6</v>
      </c>
      <c r="G11" s="3">
        <v>0.71599999999999997</v>
      </c>
      <c r="K11" s="2"/>
      <c r="O11" s="2"/>
    </row>
    <row r="12" spans="1:15" x14ac:dyDescent="0.2">
      <c r="A12" t="s">
        <v>2</v>
      </c>
      <c r="B12" t="s">
        <v>9</v>
      </c>
      <c r="C12" s="3"/>
      <c r="E12" t="s">
        <v>2</v>
      </c>
      <c r="F12" t="s">
        <v>8</v>
      </c>
      <c r="G12" s="2">
        <v>0.55000000000000004</v>
      </c>
    </row>
    <row r="13" spans="1:15" x14ac:dyDescent="0.2">
      <c r="A13" t="s">
        <v>3</v>
      </c>
      <c r="B13" t="s">
        <v>11</v>
      </c>
      <c r="C13" s="3"/>
      <c r="E13" t="s">
        <v>3</v>
      </c>
      <c r="F13" t="s">
        <v>10</v>
      </c>
      <c r="G13" s="2">
        <v>0.53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F606-EA7B-6149-8D80-B3EDEAE16180}">
  <dimension ref="A1:E19"/>
  <sheetViews>
    <sheetView workbookViewId="0">
      <selection activeCell="E20" sqref="E20"/>
    </sheetView>
  </sheetViews>
  <sheetFormatPr baseColWidth="10" defaultRowHeight="15" x14ac:dyDescent="0.2"/>
  <cols>
    <col min="1" max="1" width="46.33203125" bestFit="1" customWidth="1"/>
    <col min="4" max="4" width="47.6640625" bestFit="1" customWidth="1"/>
  </cols>
  <sheetData>
    <row r="1" spans="1:5" ht="22" x14ac:dyDescent="0.3">
      <c r="A1" s="5" t="s">
        <v>16</v>
      </c>
      <c r="D1" s="5" t="s">
        <v>17</v>
      </c>
    </row>
    <row r="2" spans="1:5" x14ac:dyDescent="0.2">
      <c r="A2" t="s">
        <v>18</v>
      </c>
      <c r="B2">
        <f>(5*2+3*3)/8</f>
        <v>2.375</v>
      </c>
      <c r="D2" t="s">
        <v>18</v>
      </c>
      <c r="E2">
        <f>SUM(1*5+1*3+1*2+3*4)/6</f>
        <v>3.6666666666666665</v>
      </c>
    </row>
    <row r="3" spans="1:5" x14ac:dyDescent="0.2">
      <c r="A3" t="s">
        <v>19</v>
      </c>
      <c r="B3">
        <f>(2*3+6*2)/8</f>
        <v>2.25</v>
      </c>
      <c r="D3" t="s">
        <v>19</v>
      </c>
      <c r="E3">
        <f>SUM(3*3+2*2)/5</f>
        <v>2.6</v>
      </c>
    </row>
    <row r="4" spans="1:5" x14ac:dyDescent="0.2">
      <c r="A4" t="s">
        <v>20</v>
      </c>
      <c r="B4">
        <f>(3*3+2*1+3*2)/8</f>
        <v>2.125</v>
      </c>
      <c r="D4" t="s">
        <v>20</v>
      </c>
      <c r="E4">
        <f>SUM(2*3+1*2+2*4)/5</f>
        <v>3.2</v>
      </c>
    </row>
    <row r="5" spans="1:5" x14ac:dyDescent="0.2">
      <c r="A5" t="s">
        <v>21</v>
      </c>
      <c r="B5">
        <f>(1*3+5*1+2*2)/8</f>
        <v>1.5</v>
      </c>
      <c r="D5" t="s">
        <v>21</v>
      </c>
      <c r="E5">
        <f>SUM(2*3+1*2+2*4)/5</f>
        <v>3.2</v>
      </c>
    </row>
    <row r="6" spans="1:5" x14ac:dyDescent="0.2">
      <c r="A6" t="s">
        <v>22</v>
      </c>
      <c r="B6">
        <f>SUM(3*1+5*2)/8</f>
        <v>1.625</v>
      </c>
      <c r="D6" t="s">
        <v>22</v>
      </c>
      <c r="E6">
        <f>SUM(2*3+1*2+2*4)/5</f>
        <v>3.2</v>
      </c>
    </row>
    <row r="7" spans="1:5" x14ac:dyDescent="0.2">
      <c r="A7" t="s">
        <v>23</v>
      </c>
      <c r="B7">
        <f>SUM(2*1+6*2)/8</f>
        <v>1.75</v>
      </c>
      <c r="D7" t="s">
        <v>23</v>
      </c>
      <c r="E7">
        <f>SUM(3*3+1*2+1*4)/5</f>
        <v>3</v>
      </c>
    </row>
    <row r="8" spans="1:5" x14ac:dyDescent="0.2">
      <c r="A8" t="s">
        <v>24</v>
      </c>
      <c r="B8">
        <f>SUM(1*3+6*1+1*2)/8</f>
        <v>1.375</v>
      </c>
      <c r="D8" t="s">
        <v>24</v>
      </c>
      <c r="E8">
        <f>SUM(3*3+2*4)/5</f>
        <v>3.4</v>
      </c>
    </row>
    <row r="12" spans="1:5" ht="22" x14ac:dyDescent="0.3">
      <c r="A12" s="5" t="s">
        <v>25</v>
      </c>
      <c r="D12" s="5" t="s">
        <v>26</v>
      </c>
    </row>
    <row r="13" spans="1:5" x14ac:dyDescent="0.2">
      <c r="A13" t="s">
        <v>18</v>
      </c>
      <c r="B13">
        <f>SUM(6*3+1*1+6*2)/13</f>
        <v>2.3846153846153846</v>
      </c>
      <c r="D13" t="s">
        <v>18</v>
      </c>
      <c r="E13">
        <f>SUM(8*3+4*2+2*4)/14</f>
        <v>2.8571428571428572</v>
      </c>
    </row>
    <row r="14" spans="1:5" x14ac:dyDescent="0.2">
      <c r="A14" t="s">
        <v>19</v>
      </c>
      <c r="B14">
        <f>SUM(6*3+5*2+2*4)/13</f>
        <v>2.7692307692307692</v>
      </c>
      <c r="D14" t="s">
        <v>19</v>
      </c>
      <c r="E14">
        <f>SUM(10*3+2*2+2*4)/14</f>
        <v>3</v>
      </c>
    </row>
    <row r="15" spans="1:5" x14ac:dyDescent="0.2">
      <c r="A15" t="s">
        <v>20</v>
      </c>
      <c r="B15">
        <f>SUM(6*3+1*1+5*2+1*4)/13</f>
        <v>2.5384615384615383</v>
      </c>
      <c r="D15" t="s">
        <v>20</v>
      </c>
      <c r="E15">
        <f>SUM(4*3+1*1+8*2+1*4)/14</f>
        <v>2.3571428571428572</v>
      </c>
    </row>
    <row r="16" spans="1:5" x14ac:dyDescent="0.2">
      <c r="A16" t="s">
        <v>21</v>
      </c>
      <c r="B16">
        <f>SUM(3*3+4*1+5*2+1*4)/13</f>
        <v>2.0769230769230771</v>
      </c>
      <c r="D16" t="s">
        <v>21</v>
      </c>
      <c r="E16">
        <f>SUM(2*3+4*1+8*2)/14</f>
        <v>1.8571428571428572</v>
      </c>
    </row>
    <row r="17" spans="1:5" x14ac:dyDescent="0.2">
      <c r="A17" t="s">
        <v>22</v>
      </c>
      <c r="B17">
        <f>SUM(1*5+6*3+2*1+3*2+1*4)/13</f>
        <v>2.6923076923076925</v>
      </c>
      <c r="D17" t="s">
        <v>22</v>
      </c>
      <c r="E17">
        <f>SUM(1*5+6*3+1*1+6*2)/14</f>
        <v>2.5714285714285716</v>
      </c>
    </row>
    <row r="18" spans="1:5" x14ac:dyDescent="0.2">
      <c r="A18" t="s">
        <v>23</v>
      </c>
      <c r="B18">
        <f>SUM(5*3+2*1+6*2)/13</f>
        <v>2.2307692307692308</v>
      </c>
      <c r="D18" t="s">
        <v>23</v>
      </c>
      <c r="E18">
        <f>SUM(5*3+2*1+7*2)/14</f>
        <v>2.2142857142857144</v>
      </c>
    </row>
    <row r="19" spans="1:5" x14ac:dyDescent="0.2">
      <c r="A19" t="s">
        <v>24</v>
      </c>
      <c r="B19">
        <f>SUM(3*3+6*1+4*2)/13</f>
        <v>1.7692307692307692</v>
      </c>
      <c r="D19" t="s">
        <v>24</v>
      </c>
      <c r="E19">
        <f>SUM(1*3+4*1+9*2)/14</f>
        <v>1.7857142857142858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898ABF850664D801F1DB47C326694" ma:contentTypeVersion="5" ma:contentTypeDescription="Create a new document." ma:contentTypeScope="" ma:versionID="2e6401de3468f90ee1e16650eac77c8c">
  <xsd:schema xmlns:xsd="http://www.w3.org/2001/XMLSchema" xmlns:xs="http://www.w3.org/2001/XMLSchema" xmlns:p="http://schemas.microsoft.com/office/2006/metadata/properties" xmlns:ns3="8619aa48-8fe2-474c-9236-9c074bd8d1fd" targetNamespace="http://schemas.microsoft.com/office/2006/metadata/properties" ma:root="true" ma:fieldsID="cf2e7cf6251b0f509237c0a52beb5e8f" ns3:_="">
    <xsd:import namespace="8619aa48-8fe2-474c-9236-9c074bd8d1f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9aa48-8fe2-474c-9236-9c074bd8d1f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C21AE-D238-4563-B28E-F6F5C47BBA56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8619aa48-8fe2-474c-9236-9c074bd8d1fd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7AA43D-FB6C-4445-BCD1-37FEE6B65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19aa48-8fe2-474c-9236-9c074bd8d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380E70-F0B1-4EFF-9225-6ABA4166E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Knowledge</vt:lpstr>
      <vt:lpstr>Confidence</vt:lpstr>
    </vt:vector>
  </TitlesOfParts>
  <Company>Stanford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Maharaj, Saloni</dc:creator>
  <cp:lastModifiedBy>Abeles, Ruth</cp:lastModifiedBy>
  <dcterms:created xsi:type="dcterms:W3CDTF">2025-07-24T18:05:42Z</dcterms:created>
  <dcterms:modified xsi:type="dcterms:W3CDTF">2025-08-11T16:07:29Z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0x0101000F3898ABF850664D801F1DB47C326694</vt:lpwstr>
  </property>
</Properties>
</file>