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mj2770/Downloads/"/>
    </mc:Choice>
  </mc:AlternateContent>
  <xr:revisionPtr revIDLastSave="0" documentId="13_ncr:1_{0F402741-D09F-6E41-850A-BA43A552F418}" xr6:coauthVersionLast="47" xr6:coauthVersionMax="47" xr10:uidLastSave="{00000000-0000-0000-0000-000000000000}"/>
  <bookViews>
    <workbookView xWindow="0" yWindow="700" windowWidth="27040" windowHeight="15820" activeTab="9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  <sheet name="Table S9" sheetId="9" r:id="rId9"/>
    <sheet name="Table S10" sheetId="10" r:id="rId10"/>
    <sheet name="Table S11" sheetId="11" r:id="rId11"/>
    <sheet name="Table S12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2" l="1"/>
  <c r="D120" i="12"/>
  <c r="D113" i="12"/>
  <c r="D95" i="12"/>
  <c r="D93" i="12"/>
  <c r="D92" i="12"/>
  <c r="E77" i="12"/>
  <c r="D77" i="12"/>
  <c r="F77" i="12" s="1"/>
  <c r="G77" i="12" s="1"/>
  <c r="G72" i="12"/>
  <c r="D71" i="12"/>
  <c r="F71" i="12" s="1"/>
  <c r="F70" i="12"/>
  <c r="F69" i="12"/>
  <c r="F68" i="12"/>
  <c r="F67" i="12"/>
  <c r="F66" i="12"/>
  <c r="G66" i="12" s="1"/>
  <c r="E65" i="12"/>
  <c r="D65" i="12"/>
  <c r="F65" i="12" s="1"/>
  <c r="G65" i="12" s="1"/>
  <c r="G58" i="12"/>
  <c r="F57" i="12"/>
  <c r="D57" i="12"/>
  <c r="F56" i="12"/>
  <c r="F55" i="12"/>
  <c r="F54" i="12"/>
  <c r="F53" i="12"/>
  <c r="F52" i="12"/>
  <c r="F51" i="12"/>
  <c r="F50" i="12"/>
  <c r="G48" i="12" s="1"/>
  <c r="H48" i="12" s="1"/>
  <c r="F49" i="12"/>
  <c r="F48" i="12"/>
  <c r="E47" i="12"/>
  <c r="D47" i="12"/>
  <c r="F47" i="12" s="1"/>
  <c r="G47" i="12" s="1"/>
  <c r="G40" i="12"/>
  <c r="D39" i="12"/>
  <c r="F39" i="12" s="1"/>
  <c r="F38" i="12"/>
  <c r="F37" i="12"/>
  <c r="F36" i="12"/>
  <c r="F35" i="12"/>
  <c r="F34" i="12"/>
  <c r="F33" i="12"/>
  <c r="F32" i="12"/>
  <c r="F31" i="12"/>
  <c r="F30" i="12"/>
  <c r="G30" i="12" s="1"/>
  <c r="F29" i="12"/>
  <c r="G29" i="12" s="1"/>
  <c r="E29" i="12"/>
  <c r="D29" i="12"/>
  <c r="G27" i="12"/>
  <c r="F23" i="12"/>
  <c r="D23" i="12"/>
  <c r="F22" i="12"/>
  <c r="D22" i="12"/>
  <c r="F21" i="12"/>
  <c r="F20" i="12"/>
  <c r="F19" i="12"/>
  <c r="D18" i="12"/>
  <c r="F18" i="12" s="1"/>
  <c r="G17" i="12" s="1"/>
  <c r="H17" i="12" s="1"/>
  <c r="F17" i="12"/>
  <c r="F16" i="12"/>
  <c r="G13" i="12"/>
  <c r="D9" i="12"/>
  <c r="F9" i="12" s="1"/>
  <c r="D8" i="12"/>
  <c r="F8" i="12" s="1"/>
  <c r="F7" i="12"/>
  <c r="F6" i="12"/>
  <c r="F5" i="12"/>
  <c r="D5" i="12"/>
  <c r="F4" i="12"/>
  <c r="G4" i="12" s="1"/>
  <c r="H4" i="12" s="1"/>
  <c r="I26" i="6"/>
  <c r="H26" i="6"/>
  <c r="C26" i="6"/>
  <c r="I25" i="6"/>
  <c r="C25" i="6"/>
  <c r="H25" i="6" s="1"/>
  <c r="I24" i="6"/>
  <c r="C24" i="6"/>
  <c r="H24" i="6" s="1"/>
  <c r="I23" i="6"/>
  <c r="C23" i="6"/>
  <c r="H23" i="6" s="1"/>
  <c r="I22" i="6"/>
  <c r="H22" i="6"/>
  <c r="C22" i="6"/>
  <c r="I21" i="6"/>
  <c r="H21" i="6"/>
  <c r="C21" i="6"/>
  <c r="I20" i="6"/>
  <c r="H20" i="6"/>
  <c r="C20" i="6"/>
  <c r="I19" i="6"/>
  <c r="C19" i="6"/>
  <c r="H19" i="6" s="1"/>
  <c r="I18" i="6"/>
  <c r="H18" i="6"/>
  <c r="C18" i="6"/>
  <c r="I17" i="6"/>
  <c r="C17" i="6"/>
  <c r="H17" i="6" s="1"/>
  <c r="I16" i="6"/>
  <c r="C16" i="6"/>
  <c r="H16" i="6" s="1"/>
  <c r="I15" i="6"/>
  <c r="C15" i="6"/>
  <c r="H15" i="6" s="1"/>
  <c r="I14" i="6"/>
  <c r="H14" i="6"/>
  <c r="C14" i="6"/>
  <c r="I13" i="6"/>
  <c r="H13" i="6"/>
  <c r="C13" i="6"/>
  <c r="I12" i="6"/>
  <c r="H12" i="6"/>
  <c r="C12" i="6"/>
  <c r="I11" i="6"/>
  <c r="C11" i="6"/>
  <c r="H11" i="6" s="1"/>
  <c r="I10" i="6"/>
  <c r="H10" i="6"/>
  <c r="C10" i="6"/>
  <c r="I9" i="6"/>
  <c r="C9" i="6"/>
  <c r="H9" i="6" s="1"/>
  <c r="I8" i="6"/>
  <c r="C8" i="6"/>
  <c r="H8" i="6" s="1"/>
  <c r="I7" i="6"/>
  <c r="C7" i="6"/>
  <c r="H7" i="6" s="1"/>
  <c r="I6" i="6"/>
  <c r="H6" i="6"/>
  <c r="C6" i="6"/>
  <c r="I5" i="6"/>
  <c r="H5" i="6"/>
  <c r="C5" i="6"/>
  <c r="I4" i="6"/>
  <c r="H4" i="6"/>
  <c r="C4" i="6"/>
  <c r="I3" i="6"/>
  <c r="C3" i="6"/>
  <c r="H3" i="6" s="1"/>
  <c r="G22" i="1"/>
  <c r="G21" i="1"/>
  <c r="O20" i="1"/>
  <c r="N20" i="1"/>
  <c r="M20" i="1"/>
  <c r="L20" i="1"/>
  <c r="K20" i="1"/>
  <c r="J20" i="1"/>
  <c r="I20" i="1"/>
  <c r="G20" i="1" s="1"/>
  <c r="H20" i="1"/>
  <c r="H66" i="12" l="1"/>
  <c r="H30" i="12"/>
</calcChain>
</file>

<file path=xl/sharedStrings.xml><?xml version="1.0" encoding="utf-8"?>
<sst xmlns="http://schemas.openxmlformats.org/spreadsheetml/2006/main" count="3213" uniqueCount="713">
  <si>
    <r>
      <rPr>
        <b/>
        <sz val="11"/>
        <color theme="1"/>
        <rFont val="Arial"/>
        <family val="2"/>
      </rPr>
      <t>Table S1</t>
    </r>
    <r>
      <rPr>
        <sz val="11"/>
        <color theme="1"/>
        <rFont val="Arial"/>
        <family val="2"/>
      </rPr>
      <t>: Metadata for sequences included in the probe design</t>
    </r>
  </si>
  <si>
    <t>subtype</t>
  </si>
  <si>
    <t>download source</t>
  </si>
  <si>
    <t>Host/strain</t>
  </si>
  <si>
    <t>Time range</t>
  </si>
  <si>
    <t>download_date</t>
  </si>
  <si>
    <t>Total virus</t>
  </si>
  <si>
    <t>Total sequences</t>
  </si>
  <si>
    <t>PA seqs #</t>
  </si>
  <si>
    <t>NS seqs #</t>
  </si>
  <si>
    <t>PB2 seqs #</t>
  </si>
  <si>
    <t>PB1 seqs #</t>
  </si>
  <si>
    <t>MP seqs #</t>
  </si>
  <si>
    <t>HA seqs #</t>
  </si>
  <si>
    <t>NP seq #</t>
  </si>
  <si>
    <t>NA seqs #</t>
  </si>
  <si>
    <t>H1N1</t>
  </si>
  <si>
    <t>GISAID</t>
  </si>
  <si>
    <t>all</t>
  </si>
  <si>
    <t>5/15/23-5/15/24</t>
  </si>
  <si>
    <t>Avian + mammal</t>
  </si>
  <si>
    <t>5/15/14-5/15/24</t>
  </si>
  <si>
    <t>NCBI</t>
  </si>
  <si>
    <t>JF9151XX.1 
A/California/04/2009(H1N1)</t>
  </si>
  <si>
    <t>Spike-in viruses</t>
  </si>
  <si>
    <t>H3N1</t>
  </si>
  <si>
    <t>until 6/5/24</t>
  </si>
  <si>
    <t>HA segment
A/Texas/1/1977|CY113261|H3N2
NA and other segments
A/Puerto_Rico/8/1934|CY148245|H1N1</t>
  </si>
  <si>
    <t>H5N1</t>
  </si>
  <si>
    <t>5/15/19 - 5/15/24</t>
  </si>
  <si>
    <t>GU0524XX.1
A/environment/Viet Nam/1203/2004(H5N1)</t>
  </si>
  <si>
    <t>Potential spike-in viruses</t>
  </si>
  <si>
    <t>H1N2</t>
  </si>
  <si>
    <t>H2N2</t>
  </si>
  <si>
    <t>H3N2</t>
  </si>
  <si>
    <t>CY113740.1 
A/Netherlands/823/1992(H3N2)</t>
  </si>
  <si>
    <t>H9N2</t>
  </si>
  <si>
    <t>H7N9</t>
  </si>
  <si>
    <t>H4N6</t>
  </si>
  <si>
    <t>until 6/16/24</t>
  </si>
  <si>
    <t>H5N6</t>
  </si>
  <si>
    <t>H5N8</t>
  </si>
  <si>
    <t>After filtering Ns</t>
  </si>
  <si>
    <t>After clustering at 90% identity</t>
  </si>
  <si>
    <r>
      <rPr>
        <b/>
        <sz val="11"/>
        <color theme="1"/>
        <rFont val="Arial"/>
        <family val="2"/>
      </rPr>
      <t>Table S2</t>
    </r>
    <r>
      <rPr>
        <sz val="11"/>
        <color theme="1"/>
        <rFont val="Arial"/>
        <family val="2"/>
      </rPr>
      <t>: Different parametes for probes design</t>
    </r>
  </si>
  <si>
    <t>Probes design ID</t>
  </si>
  <si>
    <t>cluster %</t>
  </si>
  <si>
    <t>total sequences after clustering</t>
  </si>
  <si>
    <t>mismatch</t>
  </si>
  <si>
    <t>coverage</t>
  </si>
  <si>
    <t>gaps</t>
  </si>
  <si>
    <t>gaps redesign mismatch</t>
  </si>
  <si>
    <t>baits number</t>
  </si>
  <si>
    <t>Design 1</t>
  </si>
  <si>
    <t>Design 2</t>
  </si>
  <si>
    <t>Design 3</t>
  </si>
  <si>
    <t>Design 4</t>
  </si>
  <si>
    <t>Design 5</t>
  </si>
  <si>
    <t>Design 6</t>
  </si>
  <si>
    <t>Design 7</t>
  </si>
  <si>
    <t>Design 8</t>
  </si>
  <si>
    <t>Design 9</t>
  </si>
  <si>
    <t>Design 10</t>
  </si>
  <si>
    <t>Design 11</t>
  </si>
  <si>
    <t>Design 12</t>
  </si>
  <si>
    <t>Design 13</t>
  </si>
  <si>
    <t>Design 14</t>
  </si>
  <si>
    <t>Design 15 *</t>
  </si>
  <si>
    <t>Design 16</t>
  </si>
  <si>
    <t>Design 17</t>
  </si>
  <si>
    <t>Design 18</t>
  </si>
  <si>
    <t>Design 19</t>
  </si>
  <si>
    <t>* Final selected probe set</t>
  </si>
  <si>
    <r>
      <rPr>
        <b/>
        <sz val="11"/>
        <color rgb="FF000000"/>
        <rFont val="Arial"/>
        <family val="2"/>
      </rPr>
      <t xml:space="preserve">Table S3. </t>
    </r>
    <r>
      <rPr>
        <sz val="11"/>
        <color rgb="FF000000"/>
        <rFont val="Arial"/>
        <family val="2"/>
      </rPr>
      <t>Tiled-amplicon primer sets designed in this study.</t>
    </r>
  </si>
  <si>
    <t>pool</t>
  </si>
  <si>
    <t>tile</t>
  </si>
  <si>
    <t>orientation</t>
  </si>
  <si>
    <t>name</t>
  </si>
  <si>
    <t>sequence</t>
  </si>
  <si>
    <t>design tool</t>
  </si>
  <si>
    <t>currently working</t>
  </si>
  <si>
    <t>H1</t>
  </si>
  <si>
    <t>F</t>
  </si>
  <si>
    <t>H1_0F</t>
  </si>
  <si>
    <t>TGCNGACACAYTATGTATA</t>
  </si>
  <si>
    <t>primux</t>
  </si>
  <si>
    <t>yes</t>
  </si>
  <si>
    <t>R</t>
  </si>
  <si>
    <t>H1_0R</t>
  </si>
  <si>
    <t>ACATGCHGCHGTTACACC</t>
  </si>
  <si>
    <t>H1_1F</t>
  </si>
  <si>
    <t>AGCTCAGTNTCDTCVTTTG</t>
  </si>
  <si>
    <t>H1_1R</t>
  </si>
  <si>
    <t>TCTBGCTGTAYNTTGATG</t>
  </si>
  <si>
    <t>H1_2F</t>
  </si>
  <si>
    <t>TMAAGGGAAAGAAGTCCTCG</t>
  </si>
  <si>
    <t>yes, added 1 degeneracy</t>
  </si>
  <si>
    <t>H1_2R</t>
  </si>
  <si>
    <t>GAGGCTDGTGTTTATAGC</t>
  </si>
  <si>
    <t>H1_3F</t>
  </si>
  <si>
    <t>AABVTTYGAAGCAACTGG</t>
  </si>
  <si>
    <t>H1_3R</t>
  </si>
  <si>
    <t>YCATNCCTGTCCANCCCC</t>
  </si>
  <si>
    <t>H1_4F</t>
  </si>
  <si>
    <t>ATTGAGRCTGGCHACAGG</t>
  </si>
  <si>
    <t>H1_4R</t>
  </si>
  <si>
    <t>TTCDGCATTGTADGTCCA</t>
  </si>
  <si>
    <t>H1_5F.2</t>
  </si>
  <si>
    <t>TCACAGCAGTAGGTAAAG</t>
  </si>
  <si>
    <t>no, despite redesign</t>
  </si>
  <si>
    <t>H1_5R.2</t>
  </si>
  <si>
    <t>TTTTGCTTCCTCTGAGTA</t>
  </si>
  <si>
    <t>H3</t>
  </si>
  <si>
    <t>H3_0F</t>
  </si>
  <si>
    <t>TGAAGRCTATCATTGCTTTGAGC</t>
  </si>
  <si>
    <t>primer3plus</t>
  </si>
  <si>
    <t>no, probably needed higher primer concentration</t>
  </si>
  <si>
    <t>H3_0R</t>
  </si>
  <si>
    <t>YTCDACAAAVAGGTCCCA</t>
  </si>
  <si>
    <t>H3_1F</t>
  </si>
  <si>
    <t>CCTCAKTGTGAYGGCTTYCA</t>
  </si>
  <si>
    <t>H3_1R</t>
  </si>
  <si>
    <t>AGYTTGTTGGCTTCTTTTGGT</t>
  </si>
  <si>
    <t>H3_2F</t>
  </si>
  <si>
    <t>CTGCKTGCAAAAGGGGAYCT</t>
  </si>
  <si>
    <t>H3_2R</t>
  </si>
  <si>
    <t>TTTGAAGTAACCCCKAGG</t>
  </si>
  <si>
    <t>H3_3F</t>
  </si>
  <si>
    <t>AGCATCTAYTGGACRATAGT</t>
  </si>
  <si>
    <t>H3_3R</t>
  </si>
  <si>
    <t>TCCCAWCCATTTTCTATGA</t>
  </si>
  <si>
    <t>H3_4F</t>
  </si>
  <si>
    <t>GCAACAGGRATGCGRAAT</t>
  </si>
  <si>
    <t>H3_4R.2</t>
  </si>
  <si>
    <t>CTCCGCGTTGTAWGACCA</t>
  </si>
  <si>
    <t>H3_5F</t>
  </si>
  <si>
    <t>TAGAYCTHTGGTCDTACAA</t>
  </si>
  <si>
    <t>H3_5R</t>
  </si>
  <si>
    <t>GTTGCAYYTAATGTTGCC</t>
  </si>
  <si>
    <t>H5</t>
  </si>
  <si>
    <t>H5_0F.2</t>
  </si>
  <si>
    <t>GTTCACTCTGTCAAAATGGA</t>
  </si>
  <si>
    <t>H5_0R.2</t>
  </si>
  <si>
    <t>AGAGGTCATTAGCTGGGT</t>
  </si>
  <si>
    <t>H5_1F</t>
  </si>
  <si>
    <t>NGGNTGGCTCCTNGGAAA</t>
  </si>
  <si>
    <t>H5_1R</t>
  </si>
  <si>
    <t>TTDGVRTGATGAATCCCC</t>
  </si>
  <si>
    <t>H5_2F</t>
  </si>
  <si>
    <t>CAGAAATGTGDTGTGGCT</t>
  </si>
  <si>
    <t>H5_2R</t>
  </si>
  <si>
    <t>TTGACAYTTDGTGTYGCA</t>
  </si>
  <si>
    <t>H5_3F</t>
  </si>
  <si>
    <t>GAATGGANTTCTTCTGGACA</t>
  </si>
  <si>
    <t>yes, added 1 degeneracy to accommodate 2004 vaccine strain</t>
  </si>
  <si>
    <t>H5_3R</t>
  </si>
  <si>
    <t>ATACCADCCATCNACCAT</t>
  </si>
  <si>
    <t>H5_4F</t>
  </si>
  <si>
    <t>TGCDACNGGGCTCAGAAA</t>
  </si>
  <si>
    <t>H5_4R</t>
  </si>
  <si>
    <t>TCYTGACATTTGARTCATG</t>
  </si>
  <si>
    <t>H5_5F.2</t>
  </si>
  <si>
    <t>TGGACMTATAATGCTGAAC</t>
  </si>
  <si>
    <t>yes, reduced degeneracy</t>
  </si>
  <si>
    <t>H5_5R.2</t>
  </si>
  <si>
    <t>TGTAACGACCCATTGGAG</t>
  </si>
  <si>
    <r>
      <rPr>
        <b/>
        <sz val="11"/>
        <color theme="1"/>
        <rFont val="Arial"/>
        <family val="2"/>
      </rPr>
      <t>Table S4</t>
    </r>
    <r>
      <rPr>
        <sz val="11"/>
        <color theme="1"/>
        <rFont val="Arial"/>
        <family val="2"/>
      </rPr>
      <t>: Amplicon-based method PCR reaction parameters</t>
    </r>
  </si>
  <si>
    <t>Sequencing 
method</t>
  </si>
  <si>
    <t>Reagents</t>
  </si>
  <si>
    <t>Volume (uL)</t>
  </si>
  <si>
    <t>Tiled-amplicon</t>
  </si>
  <si>
    <t>2x platinum SuperFi mastermix</t>
  </si>
  <si>
    <t>PCR water</t>
  </si>
  <si>
    <t>SuperScript IV RT mix</t>
  </si>
  <si>
    <t>Forward (2.5uM)</t>
  </si>
  <si>
    <t>Reverse primer (2.5 uM)</t>
  </si>
  <si>
    <t>Template RNA</t>
  </si>
  <si>
    <t>Universal-amplicon</t>
  </si>
  <si>
    <t>MBTuni-12 (1.25 uM)</t>
  </si>
  <si>
    <t>MBTuni-12.4 (1.25 uM)</t>
  </si>
  <si>
    <t>MBTuni-13 primer (2.5 uM)</t>
  </si>
  <si>
    <r>
      <rPr>
        <b/>
        <sz val="11"/>
        <color theme="1"/>
        <rFont val="Arial"/>
        <family val="2"/>
      </rPr>
      <t>Table S5</t>
    </r>
    <r>
      <rPr>
        <sz val="11"/>
        <color theme="1"/>
        <rFont val="Arial"/>
        <family val="2"/>
      </rPr>
      <t>: Amplicon-based sequencing method PCR thermal cycling conditions</t>
    </r>
  </si>
  <si>
    <t>Sequencing method</t>
  </si>
  <si>
    <t>Step</t>
  </si>
  <si>
    <t>Temp</t>
  </si>
  <si>
    <t>Time</t>
  </si>
  <si>
    <t>Cycles</t>
  </si>
  <si>
    <t>RT</t>
  </si>
  <si>
    <t>RT inactivation/denat</t>
  </si>
  <si>
    <t>denature</t>
  </si>
  <si>
    <t>anneal</t>
  </si>
  <si>
    <t>extend</t>
  </si>
  <si>
    <t>Final extension</t>
  </si>
  <si>
    <t>Hold</t>
  </si>
  <si>
    <t>Inf</t>
  </si>
  <si>
    <r>
      <rPr>
        <b/>
        <sz val="11"/>
        <color theme="1"/>
        <rFont val="Arial"/>
        <family val="2"/>
      </rPr>
      <t>Table S6</t>
    </r>
    <r>
      <rPr>
        <sz val="11"/>
        <color theme="1"/>
        <rFont val="Arial"/>
        <family val="2"/>
      </rPr>
      <t>. Targeted and dPCR-quantified HA segment concentrations for each virus across direct mixtures S1–S3</t>
    </r>
  </si>
  <si>
    <t>Sample ID</t>
  </si>
  <si>
    <t>Strains</t>
  </si>
  <si>
    <t>Targeted conc. in library (gc/uL)</t>
  </si>
  <si>
    <t>Actual conc. in library (gc/uL)</t>
  </si>
  <si>
    <t>Virus v.s. WW RNA mass ratio</t>
  </si>
  <si>
    <t>Input volume (uL)</t>
  </si>
  <si>
    <t xml:space="preserve">Final targeted gc in library </t>
  </si>
  <si>
    <t>Actual gc in library</t>
  </si>
  <si>
    <t>S1</t>
  </si>
  <si>
    <t>Tiled-amplicon
Universal-amplicon</t>
  </si>
  <si>
    <t>S2</t>
  </si>
  <si>
    <t>S3</t>
  </si>
  <si>
    <t>Probe-IAV
Probe-Twist
Unenriched</t>
  </si>
  <si>
    <r>
      <rPr>
        <b/>
        <sz val="11"/>
        <color theme="1"/>
        <rFont val="Arial"/>
        <family val="2"/>
      </rPr>
      <t>Table S7</t>
    </r>
    <r>
      <rPr>
        <sz val="11"/>
        <color theme="1"/>
        <rFont val="Arial"/>
        <family val="2"/>
      </rPr>
      <t>: Averaged sequencing depth across triplicates for each sample</t>
    </r>
  </si>
  <si>
    <t>Sequencing Method</t>
  </si>
  <si>
    <t>Mean read depth</t>
  </si>
  <si>
    <t>STD of read depth</t>
  </si>
  <si>
    <t>IP_0h_1</t>
  </si>
  <si>
    <t>Twist_comprehensive</t>
  </si>
  <si>
    <t>Twist_IAV</t>
  </si>
  <si>
    <t>IP_3h</t>
  </si>
  <si>
    <t>PMG_0h_1</t>
  </si>
  <si>
    <t>unenriched</t>
  </si>
  <si>
    <r>
      <rPr>
        <b/>
        <sz val="11"/>
        <color theme="1"/>
        <rFont val="Arial"/>
        <family val="2"/>
      </rPr>
      <t xml:space="preserve">Table S8. </t>
    </r>
    <r>
      <rPr>
        <sz val="11"/>
        <color theme="1"/>
        <rFont val="Arial"/>
        <family val="2"/>
      </rPr>
      <t>Averaged log10 RPKM and coverage breadth of all segments across all sequencing methods and all virus strains.</t>
    </r>
  </si>
  <si>
    <t>Segment</t>
  </si>
  <si>
    <t>Sequencing methods</t>
  </si>
  <si>
    <t>Strain</t>
  </si>
  <si>
    <t xml:space="preserve">Log10 RPKM </t>
  </si>
  <si>
    <t>Coverage breadth (%)</t>
  </si>
  <si>
    <t>PB2</t>
  </si>
  <si>
    <t>Probe-IAV</t>
  </si>
  <si>
    <t>2.5 ± 0.3</t>
  </si>
  <si>
    <t>64.1 ± 11.3</t>
  </si>
  <si>
    <t>2.4 ± 0.4</t>
  </si>
  <si>
    <t>97.5 ± 1.6</t>
  </si>
  <si>
    <t>77.9 ± 7.9</t>
  </si>
  <si>
    <t>Probe-Twist</t>
  </si>
  <si>
    <t>1.9 ± 0.4</t>
  </si>
  <si>
    <t>64.9 ± 16.9</t>
  </si>
  <si>
    <t>2.0 ± 0.4</t>
  </si>
  <si>
    <t>93.3 ± 4.8</t>
  </si>
  <si>
    <t>75.7 ± 10.7</t>
  </si>
  <si>
    <t>1.9 ± 0.3</t>
  </si>
  <si>
    <t>16.3 ± 5.1</t>
  </si>
  <si>
    <t>2.0 ± 0.6</t>
  </si>
  <si>
    <t>16.2 ± 0.5</t>
  </si>
  <si>
    <t>1.7 ± 0.3</t>
  </si>
  <si>
    <t>45.2 ± 38.4</t>
  </si>
  <si>
    <t>PB1</t>
  </si>
  <si>
    <t>2.7 ± 0.3</t>
  </si>
  <si>
    <t>89.5 ± 0.6</t>
  </si>
  <si>
    <t>2.4 ± 0.5</t>
  </si>
  <si>
    <t>95.5 ± 2.5</t>
  </si>
  <si>
    <t>2.5 ± 0.5</t>
  </si>
  <si>
    <t>93.5 ± 5.2</t>
  </si>
  <si>
    <t>2.3 ± 0.3</t>
  </si>
  <si>
    <t>89.4 ± 5.8</t>
  </si>
  <si>
    <t>2.0 ± 0.5</t>
  </si>
  <si>
    <t>91.6 ± 4.2</t>
  </si>
  <si>
    <t>2.2 ± 0.4</t>
  </si>
  <si>
    <t>94.1 ± 1.5</t>
  </si>
  <si>
    <t>4.3 ± 0.9</t>
  </si>
  <si>
    <t>18.0 ± 13.1</t>
  </si>
  <si>
    <t>1.8 ± 0.0</t>
  </si>
  <si>
    <t>99.3 ± 2.9</t>
  </si>
  <si>
    <t>2.2 ± 0.5</t>
  </si>
  <si>
    <t>23.6 ± 0.7</t>
  </si>
  <si>
    <t>PA</t>
  </si>
  <si>
    <t>2.5 ± 0.4</t>
  </si>
  <si>
    <t>75.9 ± 3.3</t>
  </si>
  <si>
    <t>94.2 ± 3.5</t>
  </si>
  <si>
    <t>85.9 ± 11.8</t>
  </si>
  <si>
    <t>72.4 ± 5.2</t>
  </si>
  <si>
    <t>2.1 ± 0.5</t>
  </si>
  <si>
    <t>91.5 ± 1.4</t>
  </si>
  <si>
    <t>1.8 ± 0.5</t>
  </si>
  <si>
    <t>67.0 ± 9.9</t>
  </si>
  <si>
    <t>0.0 ± 0.0</t>
  </si>
  <si>
    <t>3.5 ± 1.7</t>
  </si>
  <si>
    <t>24.8 ± 7.2</t>
  </si>
  <si>
    <t>1.8 ± 0.4</t>
  </si>
  <si>
    <t>74.7 ± 34.5</t>
  </si>
  <si>
    <t>HA</t>
  </si>
  <si>
    <t>2.2 ± 0.8</t>
  </si>
  <si>
    <t>87.4 ± 0.0</t>
  </si>
  <si>
    <t>3.6 ± 1.0</t>
  </si>
  <si>
    <t>88.4 ± 5.5</t>
  </si>
  <si>
    <t>3.2 ± 0.9</t>
  </si>
  <si>
    <t>87.7 ± 4.6</t>
  </si>
  <si>
    <t>2.7 ± 0.7</t>
  </si>
  <si>
    <t>89.2 ± 13.0</t>
  </si>
  <si>
    <t>2.3 ± 0.4</t>
  </si>
  <si>
    <t>87.8 ± 11.0</t>
  </si>
  <si>
    <t>3.0 ± 0.3</t>
  </si>
  <si>
    <t>97.6 ± 2.4</t>
  </si>
  <si>
    <t>2.9 ± 0.5</t>
  </si>
  <si>
    <t>93.4 ± 6.2</t>
  </si>
  <si>
    <t>77.9 ± 13.4</t>
  </si>
  <si>
    <t>2.1 ± 0.3</t>
  </si>
  <si>
    <t>58.6 ± 4.1</t>
  </si>
  <si>
    <t>92.1 ± 1.2</t>
  </si>
  <si>
    <t>85.5 ± 10.4</t>
  </si>
  <si>
    <t>1.5 ± 0.4</t>
  </si>
  <si>
    <t>40.2 ± 16.7</t>
  </si>
  <si>
    <t>98.7 ± 1.8</t>
  </si>
  <si>
    <t>NP</t>
  </si>
  <si>
    <t>2.6 ± 0.3</t>
  </si>
  <si>
    <t>89.2 ± 11.7</t>
  </si>
  <si>
    <t>3.0 ± 0.4</t>
  </si>
  <si>
    <t>96.2 ± 1.5</t>
  </si>
  <si>
    <t>2.7 ± 0.4</t>
  </si>
  <si>
    <t>91.9 ± 2.6</t>
  </si>
  <si>
    <t>72.6 ± 15.6</t>
  </si>
  <si>
    <t>91.6 ± 6.2</t>
  </si>
  <si>
    <t>1.9 ± 0.5</t>
  </si>
  <si>
    <t>78.7 ± 2.7</t>
  </si>
  <si>
    <t>1.6 ± 0.3</t>
  </si>
  <si>
    <t>61.0 ± 38.1</t>
  </si>
  <si>
    <t>NA</t>
  </si>
  <si>
    <t>69.0 ± 5.7</t>
  </si>
  <si>
    <t>3.2 ± 0.3</t>
  </si>
  <si>
    <t>98.3 ± 1.0</t>
  </si>
  <si>
    <t>86.4 ± 7.5</t>
  </si>
  <si>
    <t>57.9 ± 1.1</t>
  </si>
  <si>
    <t>45.7 ± 14.9</t>
  </si>
  <si>
    <t>90.4 ± 1.7</t>
  </si>
  <si>
    <t>70.1 ± 9.4</t>
  </si>
  <si>
    <t>1.6 ± 0.2</t>
  </si>
  <si>
    <t>25.3 ± 8.1</t>
  </si>
  <si>
    <t>99.4 ± 3.7</t>
  </si>
  <si>
    <t>2.2 ± 0.0</t>
  </si>
  <si>
    <t>87.5 ± 3.3</t>
  </si>
  <si>
    <t>MP</t>
  </si>
  <si>
    <t>2.9 ± 0.4</t>
  </si>
  <si>
    <t>93.8 ± 3.9</t>
  </si>
  <si>
    <t>3.6 ± 0.5</t>
  </si>
  <si>
    <t>99.4 ± 0.2</t>
  </si>
  <si>
    <t>2.8 ± 0.4</t>
  </si>
  <si>
    <t>90.7 ± 5.9</t>
  </si>
  <si>
    <t>99.9 ± 0.0</t>
  </si>
  <si>
    <t>3.5 ± 0.4</t>
  </si>
  <si>
    <t>99.8 ± 0.2</t>
  </si>
  <si>
    <t>80.3 ± 10.8</t>
  </si>
  <si>
    <t>1.7 ± 0.0</t>
  </si>
  <si>
    <t>99.8 ± 4.5</t>
  </si>
  <si>
    <t>5.1 ± 0.0</t>
  </si>
  <si>
    <t>99.9 ± 2.3</t>
  </si>
  <si>
    <t>100.0 ± 0.0</t>
  </si>
  <si>
    <t>NS</t>
  </si>
  <si>
    <t>2.4 ± 0.3</t>
  </si>
  <si>
    <t>52.9 ± 19.6</t>
  </si>
  <si>
    <t>92.2 ± 5.3</t>
  </si>
  <si>
    <t>2.1 ± 0.4</t>
  </si>
  <si>
    <t>66.7 ± 21.1</t>
  </si>
  <si>
    <t>2.0 ± 0.3</t>
  </si>
  <si>
    <t>54.7 ± 25.7</t>
  </si>
  <si>
    <t>2.3 ± 0.5</t>
  </si>
  <si>
    <t>91.3 ± 6.0</t>
  </si>
  <si>
    <t>60.5 ± 22.5</t>
  </si>
  <si>
    <t>1.4 ± 0.0</t>
  </si>
  <si>
    <t>99.4 ± 4.9</t>
  </si>
  <si>
    <t>5.0 ± 0.0</t>
  </si>
  <si>
    <t>99.8 ± 4.9</t>
  </si>
  <si>
    <t>2.5 ± 0.1</t>
  </si>
  <si>
    <t>3.1 ± 0.3</t>
  </si>
  <si>
    <t>96.2 ± 1.1</t>
  </si>
  <si>
    <t>99.6 ± 0.3</t>
  </si>
  <si>
    <t>94.6 ± 2.3</t>
  </si>
  <si>
    <t>2.9 ± 0.2</t>
  </si>
  <si>
    <t>2.7 ± 0.2</t>
  </si>
  <si>
    <t>99.7 ± 0.3</t>
  </si>
  <si>
    <t>3.0 ± 0.1</t>
  </si>
  <si>
    <t>19.1 ± 0.6</t>
  </si>
  <si>
    <t>3.3 ± 1.4</t>
  </si>
  <si>
    <t>18.9 ± 3.3</t>
  </si>
  <si>
    <t>4.1 ± 1.0</t>
  </si>
  <si>
    <t>59.5 ± 40.5</t>
  </si>
  <si>
    <t>3.3 ± 0.3</t>
  </si>
  <si>
    <t>97.3 ± 2.0</t>
  </si>
  <si>
    <t>3.3 ± 0.4</t>
  </si>
  <si>
    <t>98.3 ± 1.8</t>
  </si>
  <si>
    <t>98.7 ± 0.9</t>
  </si>
  <si>
    <t>3.1 ± 0.2</t>
  </si>
  <si>
    <t>3.1 ± 0.4</t>
  </si>
  <si>
    <t>99.6 ± 0.4</t>
  </si>
  <si>
    <t>15.1 ± 0.2</t>
  </si>
  <si>
    <t>1.8 ± 0.7</t>
  </si>
  <si>
    <t>42.7 ± 40.0</t>
  </si>
  <si>
    <t>1.8 ± 0.1</t>
  </si>
  <si>
    <t>7.7 ± 0.6</t>
  </si>
  <si>
    <t>89.1 ± 8.8</t>
  </si>
  <si>
    <t>98.6 ± 1.1</t>
  </si>
  <si>
    <t>93.8 ± 5.0</t>
  </si>
  <si>
    <t>2.9 ± 0.3</t>
  </si>
  <si>
    <t>99.6 ± 0.2</t>
  </si>
  <si>
    <t>2.8 ± 0.3</t>
  </si>
  <si>
    <t>99.7 ± 0.2</t>
  </si>
  <si>
    <t>4.3 ± 0.2</t>
  </si>
  <si>
    <t>23.3 ± 0.7</t>
  </si>
  <si>
    <t>3.3 ± 1.5</t>
  </si>
  <si>
    <t>99.5 ± 1.6</t>
  </si>
  <si>
    <t>3.1 ± 1.1</t>
  </si>
  <si>
    <t>62.9 ± 32.8</t>
  </si>
  <si>
    <t>3.3 ± 0.7</t>
  </si>
  <si>
    <t>4.0 ± 1.5</t>
  </si>
  <si>
    <t>97.9 ± 0.9</t>
  </si>
  <si>
    <t>3.7 ± 1.3</t>
  </si>
  <si>
    <t>95.5 ± 3.3</t>
  </si>
  <si>
    <t>3.7 ± 0.6</t>
  </si>
  <si>
    <t>98.7 ± 0.4</t>
  </si>
  <si>
    <t>94.0 ± 3.4</t>
  </si>
  <si>
    <t>99.0 ± 1.0</t>
  </si>
  <si>
    <t>98.9 ± 0.8</t>
  </si>
  <si>
    <t>99.1 ± 0.6</t>
  </si>
  <si>
    <t>99.2 ± 1.1</t>
  </si>
  <si>
    <t>98.2 ± 1.9</t>
  </si>
  <si>
    <t>12.0 ± 2.4</t>
  </si>
  <si>
    <t>2.7 ± 1.0</t>
  </si>
  <si>
    <t>99.9 ± 1.7</t>
  </si>
  <si>
    <t>3.4 ± 0.3</t>
  </si>
  <si>
    <t>95.4 ± 1.9</t>
  </si>
  <si>
    <t>3.6 ± 0.4</t>
  </si>
  <si>
    <t>99.6 ± 0.1</t>
  </si>
  <si>
    <t>94.2 ± 1.7</t>
  </si>
  <si>
    <t>99.1 ± 1.0</t>
  </si>
  <si>
    <t>99.2 ± 0.7</t>
  </si>
  <si>
    <t>99.2 ± 1.2</t>
  </si>
  <si>
    <t>2.1 ± 0.6</t>
  </si>
  <si>
    <t>19.1 ± 0.1</t>
  </si>
  <si>
    <t>67.7 ± 31.5</t>
  </si>
  <si>
    <t>90.2 ± 3.7</t>
  </si>
  <si>
    <t>3.8 ± 0.4</t>
  </si>
  <si>
    <t>94.7 ± 3.3</t>
  </si>
  <si>
    <t>86.6 ± 8.6</t>
  </si>
  <si>
    <t>97.8 ± 1.2</t>
  </si>
  <si>
    <t>98.5 ± 1.6</t>
  </si>
  <si>
    <t>93.7 ± 7.3</t>
  </si>
  <si>
    <t>99.9 ± 3.8</t>
  </si>
  <si>
    <t>4.7 ± 0.6</t>
  </si>
  <si>
    <t>100.0 ± 1.9</t>
  </si>
  <si>
    <t>1.7 ± 0.1</t>
  </si>
  <si>
    <t>94.9 ± 3.6</t>
  </si>
  <si>
    <t>3.5 ± 0.3</t>
  </si>
  <si>
    <t>99.0 ± 0.7</t>
  </si>
  <si>
    <t>4.3 ± 0.4</t>
  </si>
  <si>
    <t>3.3 ± 0.5</t>
  </si>
  <si>
    <t>96.3 ± 3.5</t>
  </si>
  <si>
    <t>3.4 ± 0.2</t>
  </si>
  <si>
    <t>4.5 ± 0.4</t>
  </si>
  <si>
    <t>3.2 ± 0.4</t>
  </si>
  <si>
    <t>99.1 ± 0.4</t>
  </si>
  <si>
    <t>99.1 ± 4.5</t>
  </si>
  <si>
    <t>5.3 ± 0.1</t>
  </si>
  <si>
    <t>3.3 ± 1.0</t>
  </si>
  <si>
    <t>3.0 ± 0.6</t>
  </si>
  <si>
    <t>91.4 ± 5.7</t>
  </si>
  <si>
    <t>3.4 ± 0.7</t>
  </si>
  <si>
    <t>98.9 ± 0.4</t>
  </si>
  <si>
    <t>3.0 ± 0.5</t>
  </si>
  <si>
    <t>96.7 ± 2.3</t>
  </si>
  <si>
    <t>95.3 ± 0.8</t>
  </si>
  <si>
    <t>2.1 ± 0.0</t>
  </si>
  <si>
    <t>4.1 ± 1.6</t>
  </si>
  <si>
    <t>94.1 ± 8.4</t>
  </si>
  <si>
    <t>98.9 ± 4.8</t>
  </si>
  <si>
    <t>3.8 ± 0.3</t>
  </si>
  <si>
    <t>99.5 ± 0.3</t>
  </si>
  <si>
    <t>99.2 ± 1.0</t>
  </si>
  <si>
    <t>3.7 ± 0.2</t>
  </si>
  <si>
    <t>3.6 ± 0.2</t>
  </si>
  <si>
    <t>3.8 ± 1.0</t>
  </si>
  <si>
    <t>23.3 ± 2.4</t>
  </si>
  <si>
    <t>2.9 ± 0.7</t>
  </si>
  <si>
    <t>20.6 ± 1.5</t>
  </si>
  <si>
    <t>3.9 ± 0.6</t>
  </si>
  <si>
    <t>73.3 ± 37.8</t>
  </si>
  <si>
    <t>Unenriched</t>
  </si>
  <si>
    <t>-0.2 ± 0.1</t>
  </si>
  <si>
    <t>14.2 ± 0.0</t>
  </si>
  <si>
    <t>0.0 ± 0.2</t>
  </si>
  <si>
    <t>20.6 ± 0.0</t>
  </si>
  <si>
    <t>4.0 ± 0.3</t>
  </si>
  <si>
    <t>99.9 ± 0.1</t>
  </si>
  <si>
    <t>99.7 ± 0.1</t>
  </si>
  <si>
    <t>4.0 ± 0.2</t>
  </si>
  <si>
    <t>3.9 ± 0.3</t>
  </si>
  <si>
    <t>4.0 ± 0.6</t>
  </si>
  <si>
    <t>56.7 ± 43.3</t>
  </si>
  <si>
    <t>4.2 ± 0.8</t>
  </si>
  <si>
    <t>53.4 ± 46.6</t>
  </si>
  <si>
    <t>2.8 ± 1.2</t>
  </si>
  <si>
    <t>99.7 ± 0.4</t>
  </si>
  <si>
    <t>0.0 ± 0.1</t>
  </si>
  <si>
    <t>14.6 ± 0.0</t>
  </si>
  <si>
    <t>0.1 ± 0.2</t>
  </si>
  <si>
    <t>42.8 ± 0.0</t>
  </si>
  <si>
    <t>99.3 ± 0.4</t>
  </si>
  <si>
    <t>99.8 ± 0.1</t>
  </si>
  <si>
    <t>3.7 ± 0.3</t>
  </si>
  <si>
    <t>2.9 ± 1.2</t>
  </si>
  <si>
    <t>99.6 ± 1.6</t>
  </si>
  <si>
    <t>2.6 ± 0.0</t>
  </si>
  <si>
    <t>99.9 ± 3.0</t>
  </si>
  <si>
    <t>4.6 ± 0.2</t>
  </si>
  <si>
    <t>-0.1 ± 0.1</t>
  </si>
  <si>
    <t>30.3 ± 0.0</t>
  </si>
  <si>
    <t>-0.2 ± 0.0</t>
  </si>
  <si>
    <t>6.9 ± 0.0</t>
  </si>
  <si>
    <t>4.2 ± 0.7</t>
  </si>
  <si>
    <t>3.8 ± 1.4</t>
  </si>
  <si>
    <t>98.6 ± 0.5</t>
  </si>
  <si>
    <t>4.4 ± 1.3</t>
  </si>
  <si>
    <t>99.2 ± 0.1</t>
  </si>
  <si>
    <t>3.5 ± 0.6</t>
  </si>
  <si>
    <t>98.9 ± 0.0</t>
  </si>
  <si>
    <t>3.7 ± 0.4</t>
  </si>
  <si>
    <t>98.9 ± 0.9</t>
  </si>
  <si>
    <t>95.5 ± 2.9</t>
  </si>
  <si>
    <t>3.6 ± 0.3</t>
  </si>
  <si>
    <t>98.9 ± 0.2</t>
  </si>
  <si>
    <t>2.4 ± 0.2</t>
  </si>
  <si>
    <t>19.7 ± 1.3</t>
  </si>
  <si>
    <t>4.0 ± 0.0</t>
  </si>
  <si>
    <t>99.9 ± 3.4</t>
  </si>
  <si>
    <t>18.4 ± 0.0</t>
  </si>
  <si>
    <t>21.6 ± 0.0</t>
  </si>
  <si>
    <t>98.8 ± 0.8</t>
  </si>
  <si>
    <t>4.0 ± 0.4</t>
  </si>
  <si>
    <t>99.8 ± 0.3</t>
  </si>
  <si>
    <t>100.0 ± 0.1</t>
  </si>
  <si>
    <t>4.4 ± 0.2</t>
  </si>
  <si>
    <t>87.1 ± 12.9</t>
  </si>
  <si>
    <t>19.0 ± 0.7</t>
  </si>
  <si>
    <t>4.4 ± 0.0</t>
  </si>
  <si>
    <t>100.0 ± 1.8</t>
  </si>
  <si>
    <t>-0.5 ± 0.0</t>
  </si>
  <si>
    <t>20.1 ± 0.0</t>
  </si>
  <si>
    <t>99.6 ± 0.6</t>
  </si>
  <si>
    <t>3.4 ± 0.4</t>
  </si>
  <si>
    <t>3.9 ± 0.4</t>
  </si>
  <si>
    <t>85.9 ± 7.9</t>
  </si>
  <si>
    <t>96.4 ± 1.2</t>
  </si>
  <si>
    <t>4.2 ± 0.3</t>
  </si>
  <si>
    <t>3.9 ± 1.2</t>
  </si>
  <si>
    <t>62.2 ± 37.8</t>
  </si>
  <si>
    <t>24.1 ± 0.0</t>
  </si>
  <si>
    <t>4.1 ± 0.4</t>
  </si>
  <si>
    <t>4.4 ± 0.4</t>
  </si>
  <si>
    <t>4.8 ± 0.3</t>
  </si>
  <si>
    <t>4.5 ± 0.3</t>
  </si>
  <si>
    <t>5.4 ± 0.1</t>
  </si>
  <si>
    <t>40.4 ± 0.0</t>
  </si>
  <si>
    <t>18.1 ± 0.0</t>
  </si>
  <si>
    <t>12.6 ± 0.0</t>
  </si>
  <si>
    <t>98.0 ± 1.7</t>
  </si>
  <si>
    <t>3.2 ± 0.5</t>
  </si>
  <si>
    <t>99.6 ± 0.5</t>
  </si>
  <si>
    <t>3.5 ± 0.5</t>
  </si>
  <si>
    <t>99.4 ± 0.8</t>
  </si>
  <si>
    <t>3.9 ± 1.6</t>
  </si>
  <si>
    <t>4.3 ± 0.3</t>
  </si>
  <si>
    <t>21.1 ± 0.0</t>
  </si>
  <si>
    <r>
      <rPr>
        <b/>
        <sz val="11"/>
        <color rgb="FF1F1F1F"/>
        <rFont val="Arial"/>
        <family val="2"/>
      </rPr>
      <t xml:space="preserve">Table S9: </t>
    </r>
    <r>
      <rPr>
        <sz val="11"/>
        <color rgb="FF1F1F1F"/>
        <rFont val="Arial"/>
        <family val="2"/>
      </rPr>
      <t xml:space="preserve">The slope and R^2 value of quantitative correlation between log10 RPKM and log10 dPCR concentration of HA </t>
    </r>
  </si>
  <si>
    <t>Slope</t>
  </si>
  <si>
    <t>R^2</t>
  </si>
  <si>
    <r>
      <rPr>
        <b/>
        <sz val="11"/>
        <color theme="1"/>
        <rFont val="Arial"/>
        <family val="2"/>
      </rPr>
      <t>Table S10</t>
    </r>
    <r>
      <rPr>
        <sz val="11"/>
        <color theme="1"/>
        <rFont val="Arial"/>
        <family val="2"/>
      </rPr>
      <t>. Statistical test for IP v.s. PMG coverage breadth, dPCR conc., and RPKM from each strain under each sequencing method</t>
    </r>
  </si>
  <si>
    <t>Coverage p value</t>
  </si>
  <si>
    <t>dPCR p value</t>
  </si>
  <si>
    <t>RPKM p value</t>
  </si>
  <si>
    <t>0.003*</t>
  </si>
  <si>
    <t>0.002*</t>
  </si>
  <si>
    <t>0.000036*</t>
  </si>
  <si>
    <t>0.023*</t>
  </si>
  <si>
    <t>0.006*</t>
  </si>
  <si>
    <t>0.005*</t>
  </si>
  <si>
    <t>0.001*</t>
  </si>
  <si>
    <t>NaN</t>
  </si>
  <si>
    <t>0.000004*</t>
  </si>
  <si>
    <t>* p &lt; 0.05</t>
  </si>
  <si>
    <r>
      <rPr>
        <b/>
        <sz val="11"/>
        <color theme="1"/>
        <rFont val="Arial"/>
        <family val="2"/>
      </rPr>
      <t>Table S11:</t>
    </r>
    <r>
      <rPr>
        <sz val="11"/>
        <color theme="1"/>
        <rFont val="Arial"/>
        <family val="2"/>
      </rPr>
      <t xml:space="preserve"> Log2 fold change of coverage breadth of all IAV strains’ 8 segments from two concentration and extraction methods and four sequencing methods</t>
    </r>
  </si>
  <si>
    <t>Wastewater 
processing method</t>
  </si>
  <si>
    <t>Sequencing
method</t>
  </si>
  <si>
    <t>Mean fold change</t>
  </si>
  <si>
    <t>IP</t>
  </si>
  <si>
    <t>-0.7 ± 1.0</t>
  </si>
  <si>
    <t>0.4 ± 0.4</t>
  </si>
  <si>
    <t>-0.2 ± 0.2</t>
  </si>
  <si>
    <t>0.1 ± 0.3</t>
  </si>
  <si>
    <t>0.1 ± 0.4</t>
  </si>
  <si>
    <t>0.5 ± 0.1</t>
  </si>
  <si>
    <t>-0.7 ± 1.2</t>
  </si>
  <si>
    <t>0.7 ± 0.9</t>
  </si>
  <si>
    <t>1.3 ± 0.8</t>
  </si>
  <si>
    <t>-0.6 ± 1.0</t>
  </si>
  <si>
    <t>PMG</t>
  </si>
  <si>
    <t>-0.1 ± 0.0</t>
  </si>
  <si>
    <t>-1.8 ± 1.0</t>
  </si>
  <si>
    <t>-0.9 ± 0.4</t>
  </si>
  <si>
    <t>-0.1 ± 0.2</t>
  </si>
  <si>
    <t>0.5 ± 0.6</t>
  </si>
  <si>
    <t>-0.3 ± 0.0</t>
  </si>
  <si>
    <t>-0.4 ± 0.5</t>
  </si>
  <si>
    <t>-0.3 ± 0.2</t>
  </si>
  <si>
    <t>-2.7 ± 0.4</t>
  </si>
  <si>
    <t>1.6 ± 0.1</t>
  </si>
  <si>
    <t>0.7 ± 1.2</t>
  </si>
  <si>
    <r>
      <rPr>
        <b/>
        <sz val="11"/>
        <color theme="1"/>
        <rFont val="Arial"/>
        <family val="2"/>
      </rPr>
      <t>Table S12:</t>
    </r>
    <r>
      <rPr>
        <sz val="11"/>
        <color theme="1"/>
        <rFont val="Arial"/>
        <family val="2"/>
      </rPr>
      <t xml:space="preserve"> Economic evaluation of sequencing methods based on capital costs and labor hours</t>
    </r>
  </si>
  <si>
    <t>(a) Capital cost of each sequencing methods</t>
  </si>
  <si>
    <t>Methods</t>
  </si>
  <si>
    <t>Category</t>
  </si>
  <si>
    <t>Description</t>
  </si>
  <si>
    <t>rxn #/EA</t>
  </si>
  <si>
    <t>price/EA</t>
  </si>
  <si>
    <t>Price/rxn</t>
  </si>
  <si>
    <t>Price/Category</t>
  </si>
  <si>
    <t>Price per sample per method (excluding equipments)</t>
  </si>
  <si>
    <t>MBTuni primers</t>
  </si>
  <si>
    <t>SPIV reagent and enzyme</t>
  </si>
  <si>
    <t xml:space="preserve">NEB Reagents </t>
  </si>
  <si>
    <t>Native Barcoding Kit 24 V14 (SQK-NBD114.24)</t>
  </si>
  <si>
    <t>AMPure XP beads 5mL</t>
  </si>
  <si>
    <t>Ethanol (3L)</t>
  </si>
  <si>
    <t>Consumable</t>
  </si>
  <si>
    <t>PCR-clean tubes, filter tips, etc.</t>
  </si>
  <si>
    <t>5 mL PCR clean tube or 15 mL conical (for 80% ethanol)</t>
  </si>
  <si>
    <t>Equipment</t>
  </si>
  <si>
    <t>minION</t>
  </si>
  <si>
    <t>Quantstudio 3</t>
  </si>
  <si>
    <t xml:space="preserve">Magnetic rack (8 strip PCR tubes) </t>
  </si>
  <si>
    <t>Sequencing</t>
  </si>
  <si>
    <t>0.5M Reads per sample**</t>
  </si>
  <si>
    <t>HA Tiled-amplicon</t>
  </si>
  <si>
    <t>FR primer pools (36 primers)</t>
  </si>
  <si>
    <t>Invitrogen SuperScript IV One-Step RT-PCR System</t>
  </si>
  <si>
    <t>NEBNext Ultra II End Repair/dA-Tail</t>
  </si>
  <si>
    <t>Twist Library Preparation EF Kit 2.0</t>
  </si>
  <si>
    <t>Twist UDI</t>
  </si>
  <si>
    <t>8.4M 300bp Reads per sample at lowest spike-in concentration**</t>
  </si>
  <si>
    <t>ProtoScript II First Strand cDNA Synthesis Kit</t>
  </si>
  <si>
    <t>NEBNext Ultra II Non-Directional RNA Second Strand Synthesis Module</t>
  </si>
  <si>
    <t>Random primer 6</t>
  </si>
  <si>
    <t>Twist Std Hyb and Wash Kit v2 with amp mix, 2 Reactions</t>
  </si>
  <si>
    <t>Twist Universal Blockers, 2 Reactions</t>
  </si>
  <si>
    <t>Twist Dry Down Beads, 2 Reactions</t>
  </si>
  <si>
    <t>Twist probe</t>
  </si>
  <si>
    <t>Ethanol (3L 80%)</t>
  </si>
  <si>
    <t>Vaccum concentrator</t>
  </si>
  <si>
    <t>Heat block/thermalmixer</t>
  </si>
  <si>
    <t>0</t>
  </si>
  <si>
    <t>20.3M 300bp reads per sample at lowest spike-in concentration**</t>
  </si>
  <si>
    <t>2.8M 150bp reads per sample at lowest spike-in concentration**</t>
  </si>
  <si>
    <t>Untargeted metagenome</t>
  </si>
  <si>
    <t>14.4M 300PE reads per sample**</t>
  </si>
  <si>
    <t xml:space="preserve">*per samples cost assuming 96 samples in total </t>
  </si>
  <si>
    <t>**We use the sequencing depth used in this study, which might be excessive for some methods, such as Universal-amplicon. We expect the cost to be lower if sequencing is performed at a lower depth.</t>
  </si>
  <si>
    <t>(b) Labor time for each sequencing methods</t>
  </si>
  <si>
    <t>Steps</t>
  </si>
  <si>
    <t>Details</t>
  </si>
  <si>
    <t>Unit</t>
  </si>
  <si>
    <t>Protocol</t>
  </si>
  <si>
    <t>Customized IAV Probe
(24 samples, 3 probes)</t>
  </si>
  <si>
    <t>Step 1. Dilute experimental samples</t>
  </si>
  <si>
    <t>Qubit on RNA and dilute samples to 3.3 ng/uL</t>
  </si>
  <si>
    <t>hr</t>
  </si>
  <si>
    <t>Twist Total Nucleic Acids Library Preparation EF Kit 2.0
for Viral Pathogen Detection and Characterization
Hours: 15.46</t>
  </si>
  <si>
    <t xml:space="preserve">Step 2. Execute cDNA synthesis and purify </t>
  </si>
  <si>
    <t>Prepare and add primer annealing solution</t>
  </si>
  <si>
    <t>Thermal cycler: incubate the solution</t>
  </si>
  <si>
    <t>Prepare and add first strand synthesis solution</t>
  </si>
  <si>
    <t>Prepare and add second strand synthesis solution</t>
  </si>
  <si>
    <t>Purification (adding beads, separation, washing, and eluting)</t>
  </si>
  <si>
    <t>Step 3. Prepare DNA fragmentation, end repair, and dA-tailing</t>
  </si>
  <si>
    <t>Qubit on DNA and dilute samples to 1 ng/uL</t>
  </si>
  <si>
    <t>Prepare and add Frag/AT buffer</t>
  </si>
  <si>
    <t>Thermal cycler: fragmentation, end repair, and dA-tailing</t>
  </si>
  <si>
    <t>Step 4. Ligate TWIST universal adapters and purify</t>
  </si>
  <si>
    <t>Prepare and add the adapters and ligation master mix</t>
  </si>
  <si>
    <t xml:space="preserve">Step 5. PCR amplify using TWIST UDI primers, purify, 
and perform QC </t>
  </si>
  <si>
    <t>Add UDI primers to each well</t>
  </si>
  <si>
    <t>Add of Equinox Library Amp Mix to each well</t>
  </si>
  <si>
    <t>Thermal cycler: PCR amplification</t>
  </si>
  <si>
    <t>Qubit on DNA and dilute samples for Fragment analyzer</t>
  </si>
  <si>
    <t>Step 6. Prepare libraries for hybridization</t>
  </si>
  <si>
    <t>Pool the indexed libraries</t>
  </si>
  <si>
    <r>
      <rPr>
        <sz val="11"/>
        <color theme="1"/>
        <rFont val="Arial"/>
        <family val="2"/>
      </rPr>
      <t xml:space="preserve">Twist Target Enrichment Standard Hybridization 
v2 Protocol
Hours: 26.18
</t>
    </r>
    <r>
      <rPr>
        <b/>
        <sz val="11"/>
        <color theme="1"/>
        <rFont val="Arial"/>
        <family val="2"/>
      </rPr>
      <t xml:space="preserve">Total hours for probe enrichment protocol: 
</t>
    </r>
    <r>
      <rPr>
        <sz val="11"/>
        <color theme="1"/>
        <rFont val="Arial"/>
        <family val="2"/>
      </rPr>
      <t xml:space="preserve">41.64 (1.73 h/sample)
</t>
    </r>
    <r>
      <rPr>
        <b/>
        <sz val="11"/>
        <color theme="1"/>
        <rFont val="Arial"/>
        <family val="2"/>
      </rPr>
      <t xml:space="preserve">Thermal cycling hours account for:  </t>
    </r>
    <r>
      <rPr>
        <sz val="11"/>
        <color theme="1"/>
        <rFont val="Arial"/>
        <family val="2"/>
      </rPr>
      <t xml:space="preserve">
19.11</t>
    </r>
  </si>
  <si>
    <t>Dry the indexed library pools</t>
  </si>
  <si>
    <t>Step 7. Hybridize capture probes with pools</t>
  </si>
  <si>
    <t>Prepare the probe solutions and resuspend the dried library pools</t>
  </si>
  <si>
    <t>Perform the hybridization reaction</t>
  </si>
  <si>
    <t>Thermal cycler: incubate the solution for hybridization</t>
  </si>
  <si>
    <t>Step 8. Bind hybridized targets to streptavidin beads</t>
  </si>
  <si>
    <t>Prepare the beads (wash, resuspend, and heat the beads)</t>
  </si>
  <si>
    <t>Bind the targets</t>
  </si>
  <si>
    <t>Step 9. Post capture PCR amplify, purify and perform QC</t>
  </si>
  <si>
    <t>Prepare and add PCR amplification mixture</t>
  </si>
  <si>
    <t>Tiled H5 Amplicon
(57 samples)</t>
  </si>
  <si>
    <t>Step 1. Perform RT-PCR</t>
  </si>
  <si>
    <t xml:space="preserve">Prepare primer mixture and masmtermix for two pools </t>
  </si>
  <si>
    <r>
      <rPr>
        <b/>
        <sz val="11"/>
        <color theme="1"/>
        <rFont val="Arial"/>
        <family val="2"/>
      </rPr>
      <t>Total hours for tiled H5 amplicon protocol:</t>
    </r>
    <r>
      <rPr>
        <sz val="11"/>
        <color theme="1"/>
        <rFont val="Arial"/>
        <family val="2"/>
      </rPr>
      <t xml:space="preserve"> 
20.35 (0.38 h/sample)
</t>
    </r>
    <r>
      <rPr>
        <b/>
        <sz val="11"/>
        <color theme="1"/>
        <rFont val="Arial"/>
        <family val="2"/>
      </rPr>
      <t xml:space="preserve">Thermal cycling hours account for: </t>
    </r>
    <r>
      <rPr>
        <sz val="11"/>
        <color theme="1"/>
        <rFont val="Arial"/>
        <family val="2"/>
      </rPr>
      <t xml:space="preserve">
3.11</t>
    </r>
  </si>
  <si>
    <t>Load MM into each well</t>
  </si>
  <si>
    <t>Load all samples into the wells (total of 114 wells) and mix well</t>
  </si>
  <si>
    <t>Step 2. PCR clean-up and perform QC</t>
  </si>
  <si>
    <t>PCR clean-up with magnetic beads (wash, dry, and elute) for 114 wells</t>
  </si>
  <si>
    <t>Qubit on DNA for 114 samples</t>
  </si>
  <si>
    <t>Step 3. Pool PCR products</t>
  </si>
  <si>
    <t>Pool PCR products</t>
  </si>
  <si>
    <t>Step 4. Perform dA-tailing and end-repair</t>
  </si>
  <si>
    <t>Prepare and add reaction mixtures</t>
  </si>
  <si>
    <t>Thermal cycler: dA-tailing and end-repair</t>
  </si>
  <si>
    <t>Step 5. Twist adapter ligation</t>
  </si>
  <si>
    <t>Prepare and add ligation mastermix with samples</t>
  </si>
  <si>
    <t>Thermal cycler: incubation</t>
  </si>
  <si>
    <t>PCR clean-up with magnetic beads (wash, dry, and elute) for 57 wells</t>
  </si>
  <si>
    <t>Step 6. Twist barcoding PCR and QC</t>
  </si>
  <si>
    <t>Prepare and add barcoding reagents to samples</t>
  </si>
  <si>
    <t>Thermal cycler: PCR cycles</t>
  </si>
  <si>
    <t>Qubit on DNA for 60 samples and dilute samples for fragment analyzer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</si>
</sst>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&quot;$&quot;#,##0.00"/>
    <numFmt numFmtId="167" formatCode="&quot;$&quot;#,##0"/>
  </numFmts>
  <fonts count="19">
    <font>
      <sz val="10"/>
      <color rgb="FF000000"/>
      <name val="Arial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000000"/>
      <name val="&quot;Aptos Narrow&quot;"/>
    </font>
    <font>
      <sz val="10"/>
      <color theme="1"/>
      <name val="Arial"/>
      <family val="2"/>
    </font>
    <font>
      <b/>
      <sz val="11"/>
      <color rgb="FF000000"/>
      <name val="&quot;Aptos Narrow&quot;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1F1F1F"/>
      <name val="Arial"/>
      <family val="2"/>
    </font>
    <font>
      <b/>
      <sz val="11"/>
      <color rgb="FF1F1F1F"/>
      <name val="Monospace"/>
    </font>
    <font>
      <sz val="11"/>
      <color rgb="FF1F1F1F"/>
      <name val="Roboto"/>
    </font>
    <font>
      <sz val="11"/>
      <color rgb="FF1F1F1F"/>
      <name val="Monospace"/>
    </font>
    <font>
      <sz val="10"/>
      <color theme="1"/>
      <name val="Arial"/>
      <family val="2"/>
      <scheme val="minor"/>
    </font>
    <font>
      <sz val="11"/>
      <color rgb="FF1F1F1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FEFE"/>
        <bgColor rgb="FFFDFEFE"/>
      </patternFill>
    </fill>
    <fill>
      <patternFill patternType="solid">
        <fgColor rgb="FFFBFEFD"/>
        <bgColor rgb="FFFBFEFD"/>
      </patternFill>
    </fill>
    <fill>
      <patternFill patternType="solid">
        <fgColor rgb="FFFEFFFE"/>
        <bgColor rgb="FFFEFFFE"/>
      </patternFill>
    </fill>
    <fill>
      <patternFill patternType="solid">
        <fgColor rgb="FFFCFEFD"/>
        <bgColor rgb="FFFCFEFD"/>
      </patternFill>
    </fill>
    <fill>
      <patternFill patternType="solid">
        <fgColor rgb="FFFEFFFF"/>
        <bgColor rgb="FFFEFFFF"/>
      </patternFill>
    </fill>
  </fills>
  <borders count="6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0" borderId="2" xfId="0" applyFont="1" applyBorder="1"/>
    <xf numFmtId="0" fontId="6" fillId="0" borderId="3" xfId="0" applyFont="1" applyBorder="1"/>
    <xf numFmtId="0" fontId="10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10" fillId="0" borderId="5" xfId="0" applyFont="1" applyBorder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7" fillId="0" borderId="0" xfId="0" applyFont="1" applyAlignment="1">
      <alignment horizontal="right" wrapText="1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20" fontId="1" fillId="0" borderId="0" xfId="0" applyNumberFormat="1" applyFont="1" applyAlignment="1">
      <alignment horizontal="center" wrapText="1"/>
    </xf>
    <xf numFmtId="0" fontId="1" fillId="0" borderId="1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0" xfId="0" applyNumberFormat="1" applyFont="1" applyAlignment="1">
      <alignment horizontal="right"/>
    </xf>
    <xf numFmtId="0" fontId="3" fillId="0" borderId="15" xfId="0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1" fillId="0" borderId="16" xfId="0" applyFont="1" applyBorder="1"/>
    <xf numFmtId="0" fontId="1" fillId="0" borderId="17" xfId="0" applyFont="1" applyBorder="1"/>
    <xf numFmtId="2" fontId="1" fillId="0" borderId="4" xfId="0" applyNumberFormat="1" applyFont="1" applyBorder="1" applyAlignment="1">
      <alignment horizontal="right"/>
    </xf>
    <xf numFmtId="164" fontId="1" fillId="0" borderId="0" xfId="0" applyNumberFormat="1" applyFont="1"/>
    <xf numFmtId="164" fontId="7" fillId="0" borderId="0" xfId="0" applyNumberFormat="1" applyFont="1"/>
    <xf numFmtId="0" fontId="3" fillId="0" borderId="15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11" fillId="0" borderId="0" xfId="0" applyNumberFormat="1" applyFont="1"/>
    <xf numFmtId="0" fontId="1" fillId="0" borderId="16" xfId="0" applyFont="1" applyBorder="1" applyAlignment="1">
      <alignment horizontal="center"/>
    </xf>
    <xf numFmtId="164" fontId="7" fillId="0" borderId="0" xfId="0" applyNumberFormat="1" applyFont="1" applyAlignment="1">
      <alignment horizontal="right"/>
    </xf>
    <xf numFmtId="0" fontId="1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4" fillId="2" borderId="0" xfId="0" applyFont="1" applyFill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6" fillId="2" borderId="0" xfId="0" applyFont="1" applyFill="1"/>
    <xf numFmtId="0" fontId="17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0" fontId="1" fillId="0" borderId="21" xfId="0" applyFont="1" applyBorder="1" applyAlignment="1">
      <alignment vertical="top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164" fontId="3" fillId="0" borderId="6" xfId="0" applyNumberFormat="1" applyFont="1" applyBorder="1" applyAlignment="1">
      <alignment horizontal="center" wrapText="1"/>
    </xf>
    <xf numFmtId="0" fontId="4" fillId="0" borderId="6" xfId="0" applyFont="1" applyBorder="1"/>
    <xf numFmtId="0" fontId="1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left" wrapText="1"/>
    </xf>
    <xf numFmtId="1" fontId="1" fillId="0" borderId="23" xfId="0" applyNumberFormat="1" applyFont="1" applyBorder="1" applyAlignment="1">
      <alignment horizontal="center" wrapText="1"/>
    </xf>
    <xf numFmtId="166" fontId="1" fillId="0" borderId="23" xfId="0" applyNumberFormat="1" applyFont="1" applyBorder="1" applyAlignment="1">
      <alignment horizontal="center" wrapText="1"/>
    </xf>
    <xf numFmtId="166" fontId="1" fillId="0" borderId="24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horizontal="left" wrapText="1"/>
    </xf>
    <xf numFmtId="1" fontId="1" fillId="0" borderId="24" xfId="0" applyNumberFormat="1" applyFont="1" applyBorder="1" applyAlignment="1">
      <alignment horizontal="center" wrapText="1"/>
    </xf>
    <xf numFmtId="0" fontId="10" fillId="2" borderId="24" xfId="0" applyFont="1" applyFill="1" applyBorder="1" applyAlignment="1">
      <alignment horizontal="left"/>
    </xf>
    <xf numFmtId="1" fontId="1" fillId="0" borderId="1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6" fontId="1" fillId="0" borderId="27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33" xfId="0" applyFont="1" applyBorder="1" applyAlignment="1">
      <alignment horizontal="left" wrapText="1"/>
    </xf>
    <xf numFmtId="0" fontId="1" fillId="0" borderId="33" xfId="0" applyFont="1" applyBorder="1" applyAlignment="1">
      <alignment horizontal="center"/>
    </xf>
    <xf numFmtId="166" fontId="1" fillId="0" borderId="33" xfId="0" applyNumberFormat="1" applyFont="1" applyBorder="1" applyAlignment="1">
      <alignment horizontal="center"/>
    </xf>
    <xf numFmtId="166" fontId="1" fillId="0" borderId="33" xfId="0" applyNumberFormat="1" applyFont="1" applyBorder="1" applyAlignment="1">
      <alignment horizontal="center" wrapText="1"/>
    </xf>
    <xf numFmtId="0" fontId="17" fillId="0" borderId="33" xfId="0" applyFont="1" applyBorder="1"/>
    <xf numFmtId="0" fontId="1" fillId="0" borderId="32" xfId="0" applyFont="1" applyBorder="1" applyAlignment="1">
      <alignment horizontal="center" wrapText="1"/>
    </xf>
    <xf numFmtId="164" fontId="1" fillId="0" borderId="32" xfId="0" applyNumberFormat="1" applyFont="1" applyBorder="1" applyAlignment="1">
      <alignment horizontal="center"/>
    </xf>
    <xf numFmtId="166" fontId="1" fillId="0" borderId="32" xfId="0" applyNumberFormat="1" applyFont="1" applyBorder="1" applyAlignment="1">
      <alignment horizontal="center"/>
    </xf>
    <xf numFmtId="166" fontId="17" fillId="0" borderId="33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" fontId="1" fillId="0" borderId="27" xfId="0" applyNumberFormat="1" applyFont="1" applyBorder="1" applyAlignment="1">
      <alignment horizontal="center" wrapText="1"/>
    </xf>
    <xf numFmtId="166" fontId="1" fillId="0" borderId="27" xfId="0" applyNumberFormat="1" applyFont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wrapText="1"/>
    </xf>
    <xf numFmtId="0" fontId="1" fillId="0" borderId="24" xfId="0" applyFont="1" applyBorder="1" applyAlignment="1">
      <alignment horizontal="left"/>
    </xf>
    <xf numFmtId="1" fontId="1" fillId="0" borderId="24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6" fontId="1" fillId="0" borderId="24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3" xfId="0" applyFont="1" applyBorder="1" applyAlignment="1">
      <alignment horizontal="center" wrapText="1"/>
    </xf>
    <xf numFmtId="0" fontId="12" fillId="0" borderId="3" xfId="0" applyFont="1" applyBorder="1"/>
    <xf numFmtId="0" fontId="12" fillId="0" borderId="13" xfId="0" applyFont="1" applyBorder="1"/>
    <xf numFmtId="0" fontId="2" fillId="0" borderId="3" xfId="0" applyFont="1" applyBorder="1" applyAlignment="1">
      <alignment horizontal="center"/>
    </xf>
    <xf numFmtId="0" fontId="12" fillId="0" borderId="5" xfId="0" applyFont="1" applyBorder="1"/>
    <xf numFmtId="0" fontId="1" fillId="0" borderId="3" xfId="0" applyFont="1" applyBorder="1" applyAlignment="1">
      <alignment horizontal="center" vertical="top" wrapText="1"/>
    </xf>
    <xf numFmtId="11" fontId="1" fillId="0" borderId="0" xfId="0" applyNumberFormat="1" applyFont="1" applyAlignment="1">
      <alignment horizontal="right"/>
    </xf>
    <xf numFmtId="0" fontId="1" fillId="0" borderId="0" xfId="0" applyFont="1"/>
    <xf numFmtId="0" fontId="12" fillId="0" borderId="4" xfId="0" applyFont="1" applyBorder="1"/>
    <xf numFmtId="0" fontId="1" fillId="0" borderId="28" xfId="0" applyFont="1" applyBorder="1" applyAlignment="1">
      <alignment horizontal="left"/>
    </xf>
    <xf numFmtId="0" fontId="12" fillId="0" borderId="28" xfId="0" applyFont="1" applyBorder="1"/>
    <xf numFmtId="0" fontId="12" fillId="0" borderId="30" xfId="0" applyFont="1" applyBorder="1"/>
    <xf numFmtId="0" fontId="1" fillId="0" borderId="18" xfId="0" applyFont="1" applyBorder="1" applyAlignment="1">
      <alignment horizontal="left"/>
    </xf>
    <xf numFmtId="0" fontId="1" fillId="0" borderId="35" xfId="0" applyFont="1" applyBorder="1" applyAlignment="1">
      <alignment horizontal="center" vertical="top"/>
    </xf>
    <xf numFmtId="0" fontId="12" fillId="0" borderId="40" xfId="0" applyFont="1" applyBorder="1"/>
    <xf numFmtId="0" fontId="12" fillId="0" borderId="46" xfId="0" applyFont="1" applyBorder="1"/>
    <xf numFmtId="0" fontId="1" fillId="0" borderId="43" xfId="0" applyFont="1" applyBorder="1" applyAlignment="1">
      <alignment horizontal="left"/>
    </xf>
    <xf numFmtId="0" fontId="12" fillId="0" borderId="42" xfId="0" applyFont="1" applyBorder="1"/>
    <xf numFmtId="0" fontId="1" fillId="0" borderId="22" xfId="0" applyFont="1" applyBorder="1" applyAlignment="1">
      <alignment horizontal="center" vertical="top"/>
    </xf>
    <xf numFmtId="0" fontId="12" fillId="0" borderId="22" xfId="0" applyFont="1" applyBorder="1"/>
    <xf numFmtId="0" fontId="12" fillId="0" borderId="32" xfId="0" applyFont="1" applyBorder="1"/>
    <xf numFmtId="0" fontId="1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2" fillId="0" borderId="29" xfId="0" applyFont="1" applyBorder="1"/>
    <xf numFmtId="0" fontId="12" fillId="0" borderId="12" xfId="0" applyFont="1" applyBorder="1"/>
    <xf numFmtId="0" fontId="12" fillId="0" borderId="31" xfId="0" applyFont="1" applyBorder="1"/>
    <xf numFmtId="0" fontId="17" fillId="0" borderId="27" xfId="0" applyFont="1" applyBorder="1"/>
    <xf numFmtId="0" fontId="12" fillId="0" borderId="23" xfId="0" applyFont="1" applyBorder="1"/>
    <xf numFmtId="166" fontId="17" fillId="0" borderId="22" xfId="0" applyNumberFormat="1" applyFont="1" applyBorder="1"/>
    <xf numFmtId="0" fontId="1" fillId="0" borderId="18" xfId="0" applyFont="1" applyBorder="1" applyAlignment="1">
      <alignment horizontal="center" wrapText="1"/>
    </xf>
    <xf numFmtId="0" fontId="12" fillId="0" borderId="25" xfId="0" applyFont="1" applyBorder="1"/>
    <xf numFmtId="0" fontId="12" fillId="0" borderId="26" xfId="0" applyFont="1" applyBorder="1"/>
    <xf numFmtId="166" fontId="17" fillId="0" borderId="27" xfId="0" applyNumberFormat="1" applyFont="1" applyBorder="1"/>
    <xf numFmtId="49" fontId="17" fillId="0" borderId="27" xfId="0" applyNumberFormat="1" applyFont="1" applyBorder="1" applyAlignment="1">
      <alignment horizontal="right"/>
    </xf>
    <xf numFmtId="0" fontId="1" fillId="0" borderId="39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4" xfId="0" applyFont="1" applyBorder="1"/>
    <xf numFmtId="0" fontId="1" fillId="0" borderId="10" xfId="0" applyFont="1" applyBorder="1" applyAlignment="1">
      <alignment horizontal="center" vertical="center"/>
    </xf>
    <xf numFmtId="167" fontId="17" fillId="0" borderId="27" xfId="0" applyNumberFormat="1" applyFont="1" applyBorder="1"/>
    <xf numFmtId="165" fontId="15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Alignment="1"/>
    <xf numFmtId="165" fontId="15" fillId="0" borderId="48" xfId="0" applyNumberFormat="1" applyFont="1" applyBorder="1" applyAlignment="1">
      <alignment horizontal="center"/>
    </xf>
    <xf numFmtId="165" fontId="15" fillId="0" borderId="49" xfId="0" applyNumberFormat="1" applyFont="1" applyBorder="1" applyAlignment="1">
      <alignment horizontal="center"/>
    </xf>
    <xf numFmtId="165" fontId="15" fillId="0" borderId="50" xfId="0" applyNumberFormat="1" applyFont="1" applyBorder="1" applyAlignment="1">
      <alignment horizontal="center"/>
    </xf>
    <xf numFmtId="165" fontId="15" fillId="2" borderId="47" xfId="0" applyNumberFormat="1" applyFont="1" applyFill="1" applyBorder="1" applyAlignment="1">
      <alignment horizontal="center"/>
    </xf>
    <xf numFmtId="165" fontId="15" fillId="2" borderId="50" xfId="0" applyNumberFormat="1" applyFont="1" applyFill="1" applyBorder="1" applyAlignment="1">
      <alignment horizontal="center"/>
    </xf>
    <xf numFmtId="165" fontId="15" fillId="2" borderId="49" xfId="0" applyNumberFormat="1" applyFont="1" applyFill="1" applyBorder="1" applyAlignment="1">
      <alignment horizontal="center"/>
    </xf>
    <xf numFmtId="0" fontId="0" fillId="0" borderId="51" xfId="0" applyBorder="1" applyAlignment="1"/>
    <xf numFmtId="165" fontId="15" fillId="0" borderId="53" xfId="0" applyNumberFormat="1" applyFont="1" applyBorder="1" applyAlignment="1">
      <alignment horizontal="center"/>
    </xf>
    <xf numFmtId="165" fontId="15" fillId="0" borderId="47" xfId="0" applyNumberFormat="1" applyFont="1" applyBorder="1" applyAlignment="1">
      <alignment horizontal="center"/>
    </xf>
    <xf numFmtId="165" fontId="15" fillId="2" borderId="53" xfId="0" applyNumberFormat="1" applyFont="1" applyFill="1" applyBorder="1" applyAlignment="1">
      <alignment horizontal="center"/>
    </xf>
    <xf numFmtId="0" fontId="17" fillId="0" borderId="54" xfId="0" applyFont="1" applyBorder="1"/>
    <xf numFmtId="0" fontId="0" fillId="0" borderId="52" xfId="0" applyBorder="1"/>
    <xf numFmtId="0" fontId="0" fillId="0" borderId="54" xfId="0" applyBorder="1"/>
    <xf numFmtId="0" fontId="0" fillId="0" borderId="51" xfId="0" applyBorder="1"/>
    <xf numFmtId="165" fontId="4" fillId="0" borderId="55" xfId="0" applyNumberFormat="1" applyFont="1" applyBorder="1" applyAlignment="1">
      <alignment horizontal="center"/>
    </xf>
    <xf numFmtId="165" fontId="4" fillId="0" borderId="56" xfId="0" applyNumberFormat="1" applyFont="1" applyBorder="1" applyAlignment="1">
      <alignment horizontal="center"/>
    </xf>
    <xf numFmtId="165" fontId="4" fillId="0" borderId="57" xfId="0" applyNumberFormat="1" applyFont="1" applyBorder="1" applyAlignment="1">
      <alignment horizontal="center"/>
    </xf>
    <xf numFmtId="165" fontId="4" fillId="0" borderId="58" xfId="0" applyNumberFormat="1" applyFont="1" applyBorder="1" applyAlignment="1">
      <alignment horizontal="center"/>
    </xf>
    <xf numFmtId="165" fontId="15" fillId="2" borderId="59" xfId="0" applyNumberFormat="1" applyFont="1" applyFill="1" applyBorder="1" applyAlignment="1">
      <alignment horizontal="center"/>
    </xf>
    <xf numFmtId="165" fontId="15" fillId="2" borderId="60" xfId="0" applyNumberFormat="1" applyFont="1" applyFill="1" applyBorder="1" applyAlignment="1">
      <alignment horizontal="center"/>
    </xf>
    <xf numFmtId="165" fontId="15" fillId="0" borderId="61" xfId="0" applyNumberFormat="1" applyFont="1" applyBorder="1" applyAlignment="1">
      <alignment horizontal="center"/>
    </xf>
    <xf numFmtId="165" fontId="15" fillId="0" borderId="62" xfId="0" applyNumberFormat="1" applyFont="1" applyBorder="1" applyAlignment="1">
      <alignment horizontal="center"/>
    </xf>
    <xf numFmtId="165" fontId="15" fillId="0" borderId="63" xfId="0" applyNumberFormat="1" applyFont="1" applyBorder="1" applyAlignment="1">
      <alignment horizontal="center"/>
    </xf>
    <xf numFmtId="165" fontId="15" fillId="0" borderId="64" xfId="0" applyNumberFormat="1" applyFont="1" applyBorder="1" applyAlignment="1">
      <alignment horizontal="center"/>
    </xf>
    <xf numFmtId="165" fontId="15" fillId="0" borderId="6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95"/>
  <sheetViews>
    <sheetView workbookViewId="0"/>
  </sheetViews>
  <sheetFormatPr baseColWidth="10" defaultColWidth="12.6640625" defaultRowHeight="15.75" customHeight="1"/>
  <cols>
    <col min="1" max="1" width="9" customWidth="1"/>
    <col min="2" max="2" width="15.1640625" customWidth="1"/>
    <col min="3" max="3" width="33.33203125" customWidth="1"/>
    <col min="4" max="4" width="15.33203125" customWidth="1"/>
    <col min="6" max="6" width="27.83203125" customWidth="1"/>
    <col min="7" max="7" width="15.1640625" customWidth="1"/>
  </cols>
  <sheetData>
    <row r="1" spans="1:21" ht="15.7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1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  <c r="P2" s="6"/>
      <c r="Q2" s="7"/>
      <c r="R2" s="8"/>
      <c r="S2" s="8"/>
      <c r="T2" s="8"/>
      <c r="U2" s="8"/>
    </row>
    <row r="3" spans="1:21" ht="15.75" customHeight="1">
      <c r="A3" s="177" t="s">
        <v>16</v>
      </c>
      <c r="B3" s="2" t="s">
        <v>17</v>
      </c>
      <c r="C3" s="2" t="s">
        <v>18</v>
      </c>
      <c r="D3" s="2" t="s">
        <v>19</v>
      </c>
      <c r="E3" s="9">
        <v>45450</v>
      </c>
      <c r="F3" s="2">
        <v>17273</v>
      </c>
      <c r="G3" s="10">
        <v>139033</v>
      </c>
      <c r="H3" s="2">
        <v>17371</v>
      </c>
      <c r="I3" s="2">
        <v>17383</v>
      </c>
      <c r="J3" s="2">
        <v>17385</v>
      </c>
      <c r="K3" s="2">
        <v>17382</v>
      </c>
      <c r="L3" s="2">
        <v>17385</v>
      </c>
      <c r="M3" s="2">
        <v>17387</v>
      </c>
      <c r="N3" s="2">
        <v>17373</v>
      </c>
      <c r="O3" s="11">
        <v>17367</v>
      </c>
      <c r="P3" s="12"/>
      <c r="Q3" s="3"/>
    </row>
    <row r="4" spans="1:21" ht="15.75" customHeight="1">
      <c r="A4" s="178"/>
      <c r="B4" s="2" t="s">
        <v>17</v>
      </c>
      <c r="C4" s="2" t="s">
        <v>20</v>
      </c>
      <c r="D4" s="2" t="s">
        <v>21</v>
      </c>
      <c r="E4" s="9">
        <v>45459</v>
      </c>
      <c r="F4" s="2">
        <v>2591</v>
      </c>
      <c r="G4" s="10">
        <v>20835</v>
      </c>
      <c r="H4" s="2">
        <v>2607</v>
      </c>
      <c r="I4" s="2">
        <v>2606</v>
      </c>
      <c r="J4" s="2">
        <v>2600</v>
      </c>
      <c r="K4" s="2">
        <v>2603</v>
      </c>
      <c r="L4" s="2">
        <v>2602</v>
      </c>
      <c r="M4" s="2">
        <v>2608</v>
      </c>
      <c r="N4" s="2">
        <v>2602</v>
      </c>
      <c r="O4" s="11">
        <v>2607</v>
      </c>
      <c r="P4" s="13"/>
      <c r="Q4" s="3"/>
    </row>
    <row r="5" spans="1:21" ht="15.75" customHeight="1">
      <c r="A5" s="178"/>
      <c r="B5" s="2" t="s">
        <v>22</v>
      </c>
      <c r="C5" s="2" t="s">
        <v>23</v>
      </c>
      <c r="D5" s="177" t="s">
        <v>24</v>
      </c>
      <c r="E5" s="178"/>
      <c r="F5" s="2">
        <v>1</v>
      </c>
      <c r="G5" s="2">
        <v>8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11">
        <v>1</v>
      </c>
      <c r="P5" s="1"/>
      <c r="Q5" s="3"/>
    </row>
    <row r="6" spans="1:21" ht="15.75" customHeight="1">
      <c r="A6" s="177" t="s">
        <v>25</v>
      </c>
      <c r="B6" s="2" t="s">
        <v>17</v>
      </c>
      <c r="C6" s="2" t="s">
        <v>18</v>
      </c>
      <c r="D6" s="2" t="s">
        <v>26</v>
      </c>
      <c r="E6" s="9">
        <v>45450</v>
      </c>
      <c r="F6" s="2">
        <v>209</v>
      </c>
      <c r="G6" s="2">
        <v>1694</v>
      </c>
      <c r="H6" s="2">
        <v>210</v>
      </c>
      <c r="I6" s="2">
        <v>210</v>
      </c>
      <c r="J6" s="2">
        <v>210</v>
      </c>
      <c r="K6" s="2">
        <v>212</v>
      </c>
      <c r="L6" s="2">
        <v>210</v>
      </c>
      <c r="M6" s="2">
        <v>214</v>
      </c>
      <c r="N6" s="2">
        <v>212</v>
      </c>
      <c r="O6" s="11">
        <v>216</v>
      </c>
      <c r="P6" s="12"/>
      <c r="Q6" s="3"/>
    </row>
    <row r="7" spans="1:21" ht="15.75" customHeight="1">
      <c r="A7" s="178"/>
      <c r="B7" s="2" t="s">
        <v>22</v>
      </c>
      <c r="C7" s="2" t="s">
        <v>27</v>
      </c>
      <c r="D7" s="177" t="s">
        <v>24</v>
      </c>
      <c r="E7" s="178"/>
      <c r="F7" s="2">
        <v>1</v>
      </c>
      <c r="G7" s="10">
        <v>2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11">
        <v>1</v>
      </c>
      <c r="P7" s="1"/>
      <c r="Q7" s="3"/>
    </row>
    <row r="8" spans="1:21" ht="15.75" customHeight="1">
      <c r="A8" s="177" t="s">
        <v>28</v>
      </c>
      <c r="B8" s="2" t="s">
        <v>17</v>
      </c>
      <c r="C8" s="2" t="s">
        <v>18</v>
      </c>
      <c r="D8" s="2" t="s">
        <v>29</v>
      </c>
      <c r="E8" s="9">
        <v>45450</v>
      </c>
      <c r="F8" s="2">
        <v>11321</v>
      </c>
      <c r="G8" s="10">
        <v>90752</v>
      </c>
      <c r="H8" s="2">
        <v>11343</v>
      </c>
      <c r="I8" s="2">
        <v>11339</v>
      </c>
      <c r="J8" s="2">
        <v>11343</v>
      </c>
      <c r="K8" s="2">
        <v>11344</v>
      </c>
      <c r="L8" s="2">
        <v>11341</v>
      </c>
      <c r="M8" s="2">
        <v>11343</v>
      </c>
      <c r="N8" s="2">
        <v>11341</v>
      </c>
      <c r="O8" s="11">
        <v>11358</v>
      </c>
      <c r="P8" s="12"/>
      <c r="Q8" s="3"/>
    </row>
    <row r="9" spans="1:21" ht="15.75" customHeight="1">
      <c r="A9" s="178"/>
      <c r="B9" s="2" t="s">
        <v>22</v>
      </c>
      <c r="C9" s="2" t="s">
        <v>30</v>
      </c>
      <c r="D9" s="177" t="s">
        <v>31</v>
      </c>
      <c r="E9" s="178"/>
      <c r="F9" s="2">
        <v>1</v>
      </c>
      <c r="G9" s="10">
        <v>8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11">
        <v>1</v>
      </c>
      <c r="P9" s="1"/>
      <c r="Q9" s="3"/>
    </row>
    <row r="10" spans="1:21" ht="15.75" customHeight="1">
      <c r="A10" s="2" t="s">
        <v>32</v>
      </c>
      <c r="B10" s="2" t="s">
        <v>17</v>
      </c>
      <c r="C10" s="2" t="s">
        <v>18</v>
      </c>
      <c r="D10" s="2" t="s">
        <v>26</v>
      </c>
      <c r="E10" s="9">
        <v>45450</v>
      </c>
      <c r="F10" s="2">
        <v>3448</v>
      </c>
      <c r="G10" s="10">
        <v>27687</v>
      </c>
      <c r="H10" s="2">
        <v>3462</v>
      </c>
      <c r="I10" s="2">
        <v>3466</v>
      </c>
      <c r="J10" s="2">
        <v>3460</v>
      </c>
      <c r="K10" s="2">
        <v>3463</v>
      </c>
      <c r="L10" s="2">
        <v>3457</v>
      </c>
      <c r="M10" s="2">
        <v>3462</v>
      </c>
      <c r="N10" s="2">
        <v>3458</v>
      </c>
      <c r="O10" s="11">
        <v>3459</v>
      </c>
      <c r="P10" s="14"/>
      <c r="Q10" s="3"/>
    </row>
    <row r="11" spans="1:21" ht="15.75" customHeight="1">
      <c r="A11" s="2" t="s">
        <v>33</v>
      </c>
      <c r="B11" s="2" t="s">
        <v>17</v>
      </c>
      <c r="C11" s="2" t="s">
        <v>18</v>
      </c>
      <c r="D11" s="2" t="s">
        <v>26</v>
      </c>
      <c r="E11" s="9">
        <v>45480</v>
      </c>
      <c r="F11" s="2">
        <v>297</v>
      </c>
      <c r="G11" s="10">
        <v>2461</v>
      </c>
      <c r="H11" s="2">
        <v>304</v>
      </c>
      <c r="I11" s="2">
        <v>310</v>
      </c>
      <c r="J11" s="2">
        <v>304</v>
      </c>
      <c r="K11" s="2">
        <v>305</v>
      </c>
      <c r="L11" s="2">
        <v>305</v>
      </c>
      <c r="M11" s="2">
        <v>315</v>
      </c>
      <c r="N11" s="2">
        <v>305</v>
      </c>
      <c r="O11" s="11">
        <v>313</v>
      </c>
      <c r="P11" s="12"/>
      <c r="Q11" s="3"/>
    </row>
    <row r="12" spans="1:21" ht="15.75" customHeight="1">
      <c r="A12" s="177" t="s">
        <v>34</v>
      </c>
      <c r="B12" s="2" t="s">
        <v>17</v>
      </c>
      <c r="C12" s="2" t="s">
        <v>18</v>
      </c>
      <c r="D12" s="2" t="s">
        <v>19</v>
      </c>
      <c r="E12" s="9">
        <v>45450</v>
      </c>
      <c r="F12" s="2">
        <v>12677</v>
      </c>
      <c r="G12" s="10">
        <v>102032</v>
      </c>
      <c r="H12" s="2">
        <v>12754</v>
      </c>
      <c r="I12" s="2">
        <v>12757</v>
      </c>
      <c r="J12" s="2">
        <v>12756</v>
      </c>
      <c r="K12" s="2">
        <v>12755</v>
      </c>
      <c r="L12" s="2">
        <v>12756</v>
      </c>
      <c r="M12" s="2">
        <v>12758</v>
      </c>
      <c r="N12" s="2">
        <v>12750</v>
      </c>
      <c r="O12" s="11">
        <v>12746</v>
      </c>
      <c r="P12" s="12"/>
      <c r="Q12" s="3"/>
    </row>
    <row r="13" spans="1:21" ht="15.75" customHeight="1">
      <c r="A13" s="178"/>
      <c r="B13" s="2" t="s">
        <v>17</v>
      </c>
      <c r="C13" s="2" t="s">
        <v>20</v>
      </c>
      <c r="D13" s="2" t="s">
        <v>21</v>
      </c>
      <c r="E13" s="9">
        <v>45459</v>
      </c>
      <c r="F13" s="2">
        <v>2174</v>
      </c>
      <c r="G13" s="10">
        <v>17432</v>
      </c>
      <c r="H13" s="2">
        <v>2179</v>
      </c>
      <c r="I13" s="2">
        <v>2179</v>
      </c>
      <c r="J13" s="2">
        <v>2182</v>
      </c>
      <c r="K13" s="2">
        <v>2181</v>
      </c>
      <c r="L13" s="2">
        <v>2176</v>
      </c>
      <c r="M13" s="2">
        <v>2178</v>
      </c>
      <c r="N13" s="2">
        <v>2179</v>
      </c>
      <c r="O13" s="11">
        <v>2178</v>
      </c>
      <c r="P13" s="15"/>
      <c r="Q13" s="3"/>
    </row>
    <row r="14" spans="1:21" ht="15.75" customHeight="1">
      <c r="A14" s="178"/>
      <c r="B14" s="2" t="s">
        <v>22</v>
      </c>
      <c r="C14" s="2" t="s">
        <v>35</v>
      </c>
      <c r="D14" s="177" t="s">
        <v>24</v>
      </c>
      <c r="E14" s="178"/>
      <c r="F14" s="2">
        <v>1</v>
      </c>
      <c r="G14" s="10">
        <v>8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11">
        <v>1</v>
      </c>
      <c r="P14" s="1"/>
      <c r="Q14" s="3"/>
    </row>
    <row r="15" spans="1:21" ht="15.75" customHeight="1">
      <c r="A15" s="2" t="s">
        <v>36</v>
      </c>
      <c r="B15" s="2" t="s">
        <v>17</v>
      </c>
      <c r="C15" s="2" t="s">
        <v>18</v>
      </c>
      <c r="D15" s="2" t="s">
        <v>26</v>
      </c>
      <c r="E15" s="9">
        <v>45450</v>
      </c>
      <c r="F15" s="2">
        <v>5453</v>
      </c>
      <c r="G15" s="10">
        <v>44002</v>
      </c>
      <c r="H15" s="2">
        <v>5487</v>
      </c>
      <c r="I15" s="2">
        <v>5491</v>
      </c>
      <c r="J15" s="2">
        <v>5500</v>
      </c>
      <c r="K15" s="2">
        <v>5496</v>
      </c>
      <c r="L15" s="2">
        <v>5489</v>
      </c>
      <c r="M15" s="2">
        <v>5544</v>
      </c>
      <c r="N15" s="2">
        <v>5495</v>
      </c>
      <c r="O15" s="11">
        <v>5500</v>
      </c>
      <c r="P15" s="16"/>
      <c r="Q15" s="3"/>
    </row>
    <row r="16" spans="1:21" ht="15.75" customHeight="1">
      <c r="A16" s="2" t="s">
        <v>37</v>
      </c>
      <c r="B16" s="2" t="s">
        <v>17</v>
      </c>
      <c r="C16" s="2" t="s">
        <v>18</v>
      </c>
      <c r="D16" s="2" t="s">
        <v>26</v>
      </c>
      <c r="E16" s="9">
        <v>45450</v>
      </c>
      <c r="F16" s="2">
        <v>2503</v>
      </c>
      <c r="G16" s="10">
        <v>20052</v>
      </c>
      <c r="H16" s="2">
        <v>2506</v>
      </c>
      <c r="I16" s="2">
        <v>2506</v>
      </c>
      <c r="J16" s="2">
        <v>2508</v>
      </c>
      <c r="K16" s="2">
        <v>2506</v>
      </c>
      <c r="L16" s="2">
        <v>2506</v>
      </c>
      <c r="M16" s="2">
        <v>2508</v>
      </c>
      <c r="N16" s="2">
        <v>2506</v>
      </c>
      <c r="O16" s="11">
        <v>2506</v>
      </c>
      <c r="P16" s="12"/>
      <c r="Q16" s="3"/>
    </row>
    <row r="17" spans="1:17" ht="15.75" customHeight="1">
      <c r="A17" s="2" t="s">
        <v>38</v>
      </c>
      <c r="B17" s="2" t="s">
        <v>17</v>
      </c>
      <c r="C17" s="2" t="s">
        <v>18</v>
      </c>
      <c r="D17" s="2" t="s">
        <v>39</v>
      </c>
      <c r="E17" s="9">
        <v>45459</v>
      </c>
      <c r="F17" s="2">
        <v>1749</v>
      </c>
      <c r="G17" s="10">
        <v>14087</v>
      </c>
      <c r="H17" s="2">
        <v>1758</v>
      </c>
      <c r="I17" s="2">
        <v>1760</v>
      </c>
      <c r="J17" s="2">
        <v>1763</v>
      </c>
      <c r="K17" s="2">
        <v>1760</v>
      </c>
      <c r="L17" s="2">
        <v>1759</v>
      </c>
      <c r="M17" s="2">
        <v>1764</v>
      </c>
      <c r="N17" s="2">
        <v>1758</v>
      </c>
      <c r="O17" s="11">
        <v>1765</v>
      </c>
      <c r="P17" s="17"/>
      <c r="Q17" s="3"/>
    </row>
    <row r="18" spans="1:17" ht="15.75" customHeight="1">
      <c r="A18" s="2" t="s">
        <v>40</v>
      </c>
      <c r="B18" s="2" t="s">
        <v>17</v>
      </c>
      <c r="C18" s="2" t="s">
        <v>18</v>
      </c>
      <c r="D18" s="2" t="s">
        <v>39</v>
      </c>
      <c r="E18" s="9">
        <v>45459</v>
      </c>
      <c r="F18" s="2">
        <v>2219</v>
      </c>
      <c r="G18" s="10">
        <v>17905</v>
      </c>
      <c r="H18" s="2">
        <v>2219</v>
      </c>
      <c r="I18" s="2">
        <v>2220</v>
      </c>
      <c r="J18" s="2">
        <v>2219</v>
      </c>
      <c r="K18" s="2">
        <v>2219</v>
      </c>
      <c r="L18" s="2">
        <v>2219</v>
      </c>
      <c r="M18" s="2">
        <v>2304</v>
      </c>
      <c r="N18" s="2">
        <v>2220</v>
      </c>
      <c r="O18" s="11">
        <v>2285</v>
      </c>
      <c r="P18" s="12"/>
      <c r="Q18" s="3"/>
    </row>
    <row r="19" spans="1:17" ht="15.75" customHeight="1">
      <c r="A19" s="18" t="s">
        <v>41</v>
      </c>
      <c r="B19" s="18" t="s">
        <v>17</v>
      </c>
      <c r="C19" s="18" t="s">
        <v>18</v>
      </c>
      <c r="D19" s="18" t="s">
        <v>39</v>
      </c>
      <c r="E19" s="19">
        <v>45459</v>
      </c>
      <c r="F19" s="18">
        <v>3378</v>
      </c>
      <c r="G19" s="20">
        <v>27077</v>
      </c>
      <c r="H19" s="18">
        <v>3378</v>
      </c>
      <c r="I19" s="18">
        <v>3379</v>
      </c>
      <c r="J19" s="18">
        <v>3379</v>
      </c>
      <c r="K19" s="18">
        <v>3379</v>
      </c>
      <c r="L19" s="18">
        <v>3378</v>
      </c>
      <c r="M19" s="18">
        <v>3428</v>
      </c>
      <c r="N19" s="18">
        <v>3378</v>
      </c>
      <c r="O19" s="21">
        <v>3378</v>
      </c>
      <c r="P19" s="2"/>
      <c r="Q19" s="3"/>
    </row>
    <row r="20" spans="1:17" ht="15.75" customHeight="1">
      <c r="A20" s="3"/>
      <c r="B20" s="3"/>
      <c r="C20" s="3"/>
      <c r="D20" s="3"/>
      <c r="E20" s="3"/>
      <c r="F20" s="22" t="s">
        <v>7</v>
      </c>
      <c r="G20" s="23">
        <f t="shared" ref="G20:G22" si="0">SUM(H20:O20)</f>
        <v>525075</v>
      </c>
      <c r="H20" s="2">
        <f t="shared" ref="H20:O20" si="1">SUM(H3:H19)</f>
        <v>65581</v>
      </c>
      <c r="I20" s="2">
        <f t="shared" si="1"/>
        <v>65609</v>
      </c>
      <c r="J20" s="2">
        <f t="shared" si="1"/>
        <v>65612</v>
      </c>
      <c r="K20" s="2">
        <f t="shared" si="1"/>
        <v>65608</v>
      </c>
      <c r="L20" s="2">
        <f t="shared" si="1"/>
        <v>65586</v>
      </c>
      <c r="M20" s="2">
        <f t="shared" si="1"/>
        <v>65817</v>
      </c>
      <c r="N20" s="2">
        <f t="shared" si="1"/>
        <v>65580</v>
      </c>
      <c r="O20" s="11">
        <f t="shared" si="1"/>
        <v>65682</v>
      </c>
      <c r="P20" s="3"/>
      <c r="Q20" s="3"/>
    </row>
    <row r="21" spans="1:17" ht="15.75" customHeight="1">
      <c r="A21" s="3"/>
      <c r="B21" s="3"/>
      <c r="C21" s="3"/>
      <c r="D21" s="3"/>
      <c r="E21" s="3"/>
      <c r="F21" s="22" t="s">
        <v>42</v>
      </c>
      <c r="G21" s="23">
        <f t="shared" si="0"/>
        <v>451963</v>
      </c>
      <c r="H21" s="2">
        <v>55362</v>
      </c>
      <c r="I21" s="2">
        <v>58487</v>
      </c>
      <c r="J21" s="2">
        <v>54982</v>
      </c>
      <c r="K21" s="2">
        <v>54112</v>
      </c>
      <c r="L21" s="2">
        <v>59089</v>
      </c>
      <c r="M21" s="2">
        <v>56280</v>
      </c>
      <c r="N21" s="2">
        <v>57262</v>
      </c>
      <c r="O21" s="11">
        <v>56389</v>
      </c>
      <c r="P21" s="3"/>
      <c r="Q21" s="3"/>
    </row>
    <row r="22" spans="1:17" ht="15.75" customHeight="1">
      <c r="A22" s="24"/>
      <c r="B22" s="24"/>
      <c r="C22" s="24"/>
      <c r="D22" s="24"/>
      <c r="E22" s="24"/>
      <c r="F22" s="25" t="s">
        <v>43</v>
      </c>
      <c r="G22" s="26">
        <f t="shared" si="0"/>
        <v>589</v>
      </c>
      <c r="H22" s="18">
        <v>39</v>
      </c>
      <c r="I22" s="18">
        <v>49</v>
      </c>
      <c r="J22" s="18">
        <v>62</v>
      </c>
      <c r="K22" s="18">
        <v>44</v>
      </c>
      <c r="L22" s="18">
        <v>19</v>
      </c>
      <c r="M22" s="18">
        <v>180</v>
      </c>
      <c r="N22" s="18">
        <v>35</v>
      </c>
      <c r="O22" s="21">
        <v>161</v>
      </c>
      <c r="P22" s="3"/>
      <c r="Q22" s="3"/>
    </row>
    <row r="23" spans="1:1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customHeight="1">
      <c r="A27" s="27"/>
      <c r="B27" s="27"/>
      <c r="C27" s="27"/>
      <c r="D27" s="27"/>
      <c r="E27" s="2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customHeight="1">
      <c r="A28" s="27"/>
      <c r="B28" s="27"/>
      <c r="C28" s="28"/>
      <c r="D28" s="28"/>
      <c r="E28" s="2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customHeight="1">
      <c r="A29" s="27"/>
      <c r="B29" s="27"/>
      <c r="C29" s="28"/>
      <c r="D29" s="28"/>
      <c r="E29" s="2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customHeight="1">
      <c r="A30" s="27"/>
      <c r="B30" s="27"/>
      <c r="C30" s="28"/>
      <c r="D30" s="28"/>
      <c r="E30" s="2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customHeight="1">
      <c r="A31" s="27"/>
      <c r="B31" s="27"/>
      <c r="C31" s="28"/>
      <c r="D31" s="28"/>
      <c r="E31" s="2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customHeight="1">
      <c r="A32" s="27"/>
      <c r="B32" s="27"/>
      <c r="C32" s="28"/>
      <c r="D32" s="28"/>
      <c r="E32" s="2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customHeight="1">
      <c r="A33" s="27"/>
      <c r="B33" s="27"/>
      <c r="C33" s="28"/>
      <c r="D33" s="28"/>
      <c r="E33" s="2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customHeight="1">
      <c r="A34" s="27"/>
      <c r="B34" s="27"/>
      <c r="C34" s="28"/>
      <c r="D34" s="28"/>
      <c r="E34" s="2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customHeight="1">
      <c r="A35" s="27"/>
      <c r="B35" s="27"/>
      <c r="C35" s="28"/>
      <c r="D35" s="28"/>
      <c r="E35" s="27"/>
    </row>
    <row r="36" spans="1:17" ht="15.75" customHeight="1">
      <c r="A36" s="27"/>
      <c r="B36" s="27"/>
      <c r="C36" s="28"/>
      <c r="D36" s="28"/>
      <c r="E36" s="27"/>
    </row>
    <row r="37" spans="1:17" ht="15.75" customHeight="1">
      <c r="A37" s="27"/>
      <c r="B37" s="27"/>
      <c r="C37" s="28"/>
      <c r="D37" s="28"/>
      <c r="E37" s="27"/>
    </row>
    <row r="38" spans="1:17" ht="15.75" customHeight="1">
      <c r="A38" s="27"/>
      <c r="B38" s="27"/>
      <c r="C38" s="28"/>
      <c r="D38" s="28"/>
      <c r="E38" s="27"/>
    </row>
    <row r="39" spans="1:17" ht="15.75" customHeight="1">
      <c r="A39" s="27"/>
      <c r="B39" s="27"/>
      <c r="C39" s="28"/>
      <c r="D39" s="28"/>
      <c r="E39" s="27"/>
    </row>
    <row r="40" spans="1:17" ht="15.75" customHeight="1">
      <c r="A40" s="27"/>
      <c r="B40" s="27"/>
      <c r="C40" s="28"/>
      <c r="D40" s="28"/>
      <c r="E40" s="28"/>
    </row>
    <row r="41" spans="1:17" ht="15.75" customHeight="1">
      <c r="A41" s="27"/>
      <c r="B41" s="27"/>
      <c r="C41" s="28"/>
      <c r="D41" s="28"/>
      <c r="E41" s="27"/>
    </row>
    <row r="42" spans="1:17" ht="15.75" customHeight="1">
      <c r="A42" s="27"/>
      <c r="B42" s="27"/>
      <c r="C42" s="28"/>
      <c r="D42" s="28"/>
      <c r="E42" s="27"/>
    </row>
    <row r="43" spans="1:17" ht="15.75" customHeight="1">
      <c r="A43" s="27"/>
      <c r="B43" s="27"/>
      <c r="C43" s="28"/>
      <c r="D43" s="28"/>
      <c r="E43" s="27"/>
    </row>
    <row r="44" spans="1:17" ht="15.75" customHeight="1">
      <c r="A44" s="27"/>
      <c r="B44" s="27"/>
      <c r="C44" s="28"/>
      <c r="D44" s="28"/>
      <c r="E44" s="28"/>
    </row>
    <row r="45" spans="1:17" ht="14">
      <c r="A45" s="27"/>
      <c r="B45" s="27"/>
      <c r="C45" s="28"/>
      <c r="D45" s="28"/>
      <c r="E45" s="27"/>
    </row>
    <row r="46" spans="1:17" ht="14">
      <c r="A46" s="27"/>
      <c r="B46" s="27"/>
      <c r="C46" s="28"/>
      <c r="D46" s="28"/>
      <c r="E46" s="27"/>
    </row>
    <row r="47" spans="1:17" ht="14">
      <c r="A47" s="27"/>
      <c r="B47" s="27"/>
      <c r="C47" s="28"/>
      <c r="D47" s="28"/>
      <c r="E47" s="27"/>
    </row>
    <row r="48" spans="1:17" ht="14">
      <c r="A48" s="27"/>
      <c r="B48" s="27"/>
      <c r="C48" s="28"/>
      <c r="D48" s="28"/>
      <c r="E48" s="27"/>
    </row>
    <row r="49" spans="1:5" ht="14">
      <c r="A49" s="27"/>
      <c r="B49" s="27"/>
      <c r="C49" s="28"/>
      <c r="D49" s="28"/>
      <c r="E49" s="27"/>
    </row>
    <row r="50" spans="1:5" ht="14">
      <c r="A50" s="27"/>
      <c r="B50" s="27"/>
      <c r="C50" s="28"/>
      <c r="D50" s="28"/>
      <c r="E50" s="27"/>
    </row>
    <row r="51" spans="1:5" ht="14">
      <c r="A51" s="27"/>
      <c r="B51" s="27"/>
      <c r="C51" s="28"/>
      <c r="D51" s="28"/>
      <c r="E51" s="27"/>
    </row>
    <row r="52" spans="1:5" ht="14">
      <c r="A52" s="27"/>
      <c r="B52" s="27"/>
      <c r="C52" s="28"/>
      <c r="D52" s="28"/>
      <c r="E52" s="27"/>
    </row>
    <row r="53" spans="1:5" ht="14">
      <c r="A53" s="27"/>
      <c r="B53" s="27"/>
      <c r="C53" s="28"/>
      <c r="D53" s="28"/>
      <c r="E53" s="27"/>
    </row>
    <row r="54" spans="1:5" ht="14">
      <c r="A54" s="27"/>
      <c r="B54" s="27"/>
      <c r="C54" s="28"/>
      <c r="D54" s="28"/>
      <c r="E54" s="27"/>
    </row>
    <row r="55" spans="1:5" ht="14">
      <c r="A55" s="27"/>
      <c r="B55" s="27"/>
      <c r="C55" s="28"/>
      <c r="D55" s="28"/>
      <c r="E55" s="27"/>
    </row>
    <row r="56" spans="1:5" ht="14">
      <c r="A56" s="27"/>
      <c r="B56" s="27"/>
      <c r="C56" s="28"/>
      <c r="D56" s="28"/>
      <c r="E56" s="28"/>
    </row>
    <row r="57" spans="1:5" ht="14">
      <c r="A57" s="27"/>
      <c r="B57" s="27"/>
      <c r="C57" s="28"/>
      <c r="D57" s="28"/>
      <c r="E57" s="27"/>
    </row>
    <row r="58" spans="1:5" ht="14">
      <c r="A58" s="27"/>
      <c r="B58" s="27"/>
      <c r="C58" s="28"/>
      <c r="D58" s="28"/>
      <c r="E58" s="27"/>
    </row>
    <row r="59" spans="1:5" ht="14">
      <c r="A59" s="27"/>
      <c r="B59" s="27"/>
      <c r="C59" s="28"/>
      <c r="D59" s="28"/>
      <c r="E59" s="27"/>
    </row>
    <row r="60" spans="1:5" ht="14">
      <c r="A60" s="27"/>
      <c r="B60" s="27"/>
      <c r="C60" s="28"/>
      <c r="D60" s="28"/>
      <c r="E60" s="27"/>
    </row>
    <row r="61" spans="1:5" ht="14">
      <c r="A61" s="27"/>
      <c r="B61" s="27"/>
      <c r="C61" s="28"/>
      <c r="D61" s="28"/>
      <c r="E61" s="27"/>
    </row>
    <row r="62" spans="1:5" ht="14">
      <c r="A62" s="27"/>
      <c r="B62" s="27"/>
      <c r="C62" s="28"/>
      <c r="D62" s="28"/>
      <c r="E62" s="27"/>
    </row>
    <row r="63" spans="1:5" ht="14">
      <c r="A63" s="27"/>
      <c r="B63" s="27"/>
      <c r="C63" s="28"/>
      <c r="D63" s="28"/>
      <c r="E63" s="27"/>
    </row>
    <row r="64" spans="1:5" ht="14">
      <c r="A64" s="27"/>
      <c r="B64" s="27"/>
      <c r="C64" s="28"/>
      <c r="D64" s="28"/>
      <c r="E64" s="27"/>
    </row>
    <row r="65" spans="1:5" ht="14">
      <c r="A65" s="27"/>
      <c r="B65" s="27"/>
      <c r="C65" s="28"/>
      <c r="D65" s="28"/>
      <c r="E65" s="28"/>
    </row>
    <row r="66" spans="1:5" ht="14">
      <c r="A66" s="27"/>
      <c r="B66" s="27"/>
      <c r="C66" s="28"/>
      <c r="D66" s="28"/>
      <c r="E66" s="28"/>
    </row>
    <row r="67" spans="1:5" ht="14">
      <c r="A67" s="27"/>
      <c r="B67" s="27"/>
      <c r="C67" s="28"/>
      <c r="D67" s="28"/>
      <c r="E67" s="27"/>
    </row>
    <row r="68" spans="1:5" ht="14">
      <c r="A68" s="27"/>
      <c r="B68" s="27"/>
      <c r="C68" s="28"/>
      <c r="D68" s="28"/>
      <c r="E68" s="27"/>
    </row>
    <row r="69" spans="1:5" ht="14">
      <c r="A69" s="27"/>
      <c r="B69" s="27"/>
      <c r="C69" s="28"/>
      <c r="D69" s="28"/>
      <c r="E69" s="27"/>
    </row>
    <row r="70" spans="1:5" ht="14">
      <c r="A70" s="27"/>
      <c r="B70" s="27"/>
      <c r="C70" s="28"/>
      <c r="D70" s="28"/>
      <c r="E70" s="27"/>
    </row>
    <row r="71" spans="1:5" ht="14">
      <c r="A71" s="27"/>
      <c r="B71" s="27"/>
      <c r="C71" s="28"/>
      <c r="D71" s="28"/>
      <c r="E71" s="27"/>
    </row>
    <row r="72" spans="1:5" ht="14">
      <c r="A72" s="27"/>
      <c r="B72" s="27"/>
      <c r="C72" s="28"/>
      <c r="D72" s="28"/>
      <c r="E72" s="27"/>
    </row>
    <row r="73" spans="1:5" ht="14">
      <c r="A73" s="27"/>
      <c r="B73" s="27"/>
      <c r="C73" s="28"/>
      <c r="D73" s="28"/>
      <c r="E73" s="27"/>
    </row>
    <row r="74" spans="1:5" ht="14">
      <c r="A74" s="27"/>
      <c r="B74" s="27"/>
      <c r="C74" s="28"/>
      <c r="D74" s="28"/>
      <c r="E74" s="27"/>
    </row>
    <row r="75" spans="1:5" ht="14">
      <c r="A75" s="27"/>
      <c r="B75" s="27"/>
      <c r="C75" s="28"/>
      <c r="D75" s="28"/>
      <c r="E75" s="27"/>
    </row>
    <row r="76" spans="1:5" ht="14">
      <c r="A76" s="27"/>
      <c r="B76" s="27"/>
      <c r="C76" s="28"/>
      <c r="D76" s="28"/>
      <c r="E76" s="27"/>
    </row>
    <row r="77" spans="1:5" ht="14">
      <c r="A77" s="27"/>
      <c r="B77" s="27"/>
      <c r="C77" s="28"/>
      <c r="D77" s="28"/>
      <c r="E77" s="27"/>
    </row>
    <row r="78" spans="1:5" ht="14">
      <c r="A78" s="27"/>
      <c r="B78" s="27"/>
      <c r="C78" s="28"/>
      <c r="D78" s="28"/>
      <c r="E78" s="27"/>
    </row>
    <row r="79" spans="1:5" ht="14">
      <c r="A79" s="27"/>
      <c r="B79" s="27"/>
      <c r="C79" s="28"/>
      <c r="D79" s="28"/>
      <c r="E79" s="27"/>
    </row>
    <row r="80" spans="1:5" ht="14">
      <c r="A80" s="27"/>
      <c r="B80" s="27"/>
      <c r="C80" s="28"/>
      <c r="D80" s="28"/>
      <c r="E80" s="27"/>
    </row>
    <row r="81" spans="1:5" ht="14">
      <c r="A81" s="27"/>
      <c r="B81" s="27"/>
      <c r="C81" s="28"/>
      <c r="D81" s="28"/>
      <c r="E81" s="27"/>
    </row>
    <row r="82" spans="1:5" ht="14">
      <c r="A82" s="27"/>
      <c r="B82" s="27"/>
      <c r="C82" s="28"/>
      <c r="D82" s="28"/>
      <c r="E82" s="27"/>
    </row>
    <row r="83" spans="1:5" ht="14">
      <c r="A83" s="27"/>
      <c r="B83" s="27"/>
      <c r="C83" s="28"/>
      <c r="D83" s="28"/>
      <c r="E83" s="27"/>
    </row>
    <row r="84" spans="1:5" ht="14">
      <c r="A84" s="27"/>
      <c r="B84" s="27"/>
      <c r="C84" s="28"/>
      <c r="D84" s="28"/>
      <c r="E84" s="27"/>
    </row>
    <row r="85" spans="1:5" ht="14">
      <c r="A85" s="27"/>
      <c r="B85" s="27"/>
      <c r="C85" s="28"/>
      <c r="D85" s="28"/>
      <c r="E85" s="28"/>
    </row>
    <row r="86" spans="1:5" ht="14">
      <c r="A86" s="27"/>
      <c r="B86" s="27"/>
      <c r="C86" s="28"/>
      <c r="D86" s="28"/>
      <c r="E86" s="27"/>
    </row>
    <row r="87" spans="1:5" ht="14">
      <c r="A87" s="27"/>
      <c r="B87" s="27"/>
      <c r="C87" s="28"/>
      <c r="D87" s="28"/>
      <c r="E87" s="28"/>
    </row>
    <row r="88" spans="1:5" ht="14">
      <c r="A88" s="27"/>
      <c r="B88" s="27"/>
      <c r="C88" s="28"/>
      <c r="D88" s="28"/>
      <c r="E88" s="27"/>
    </row>
    <row r="89" spans="1:5" ht="14">
      <c r="A89" s="27"/>
      <c r="B89" s="27"/>
      <c r="C89" s="28"/>
      <c r="D89" s="28"/>
      <c r="E89" s="28"/>
    </row>
    <row r="90" spans="1:5" ht="14">
      <c r="A90" s="27"/>
      <c r="B90" s="27"/>
      <c r="C90" s="28"/>
      <c r="D90" s="28"/>
      <c r="E90" s="27"/>
    </row>
    <row r="91" spans="1:5" ht="14">
      <c r="A91" s="27"/>
      <c r="B91" s="27"/>
      <c r="C91" s="28"/>
      <c r="D91" s="28"/>
      <c r="E91" s="28"/>
    </row>
    <row r="92" spans="1:5" ht="14">
      <c r="A92" s="27"/>
      <c r="B92" s="27"/>
      <c r="C92" s="28"/>
      <c r="D92" s="28"/>
      <c r="E92" s="27"/>
    </row>
    <row r="93" spans="1:5" ht="14">
      <c r="A93" s="27"/>
      <c r="B93" s="27"/>
      <c r="C93" s="28"/>
      <c r="D93" s="28"/>
      <c r="E93" s="27"/>
    </row>
    <row r="94" spans="1:5" ht="14">
      <c r="A94" s="27"/>
      <c r="B94" s="27"/>
      <c r="C94" s="28"/>
      <c r="D94" s="28"/>
      <c r="E94" s="27"/>
    </row>
    <row r="95" spans="1:5" ht="14">
      <c r="A95" s="27"/>
      <c r="B95" s="27"/>
      <c r="C95" s="28"/>
      <c r="D95" s="28"/>
      <c r="E95" s="27"/>
    </row>
  </sheetData>
  <mergeCells count="8">
    <mergeCell ref="A12:A14"/>
    <mergeCell ref="D14:E14"/>
    <mergeCell ref="A3:A5"/>
    <mergeCell ref="D5:E5"/>
    <mergeCell ref="A6:A7"/>
    <mergeCell ref="D7:E7"/>
    <mergeCell ref="A8:A9"/>
    <mergeCell ref="D9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B76"/>
  <sheetViews>
    <sheetView tabSelected="1" workbookViewId="0">
      <selection activeCell="F11" sqref="F11"/>
    </sheetView>
  </sheetViews>
  <sheetFormatPr baseColWidth="10" defaultColWidth="12.6640625" defaultRowHeight="15.75" customHeight="1"/>
  <cols>
    <col min="1" max="1" width="22.5" customWidth="1"/>
    <col min="2" max="2" width="10.33203125" customWidth="1"/>
    <col min="3" max="3" width="16.5" customWidth="1"/>
    <col min="6" max="6" width="17.83203125" customWidth="1"/>
    <col min="7" max="7" width="11.1640625" customWidth="1"/>
    <col min="10" max="10" width="16.5" customWidth="1"/>
    <col min="12" max="12" width="16" customWidth="1"/>
  </cols>
  <sheetData>
    <row r="1" spans="1:28" ht="15.75" customHeight="1" thickBot="1">
      <c r="A1" s="3" t="s">
        <v>561</v>
      </c>
      <c r="B1" s="3"/>
      <c r="C1" s="3"/>
      <c r="D1" s="3"/>
      <c r="E1" s="3"/>
      <c r="F1" s="98"/>
    </row>
    <row r="2" spans="1:28" ht="15.75" customHeight="1" thickBot="1">
      <c r="A2" s="235" t="s">
        <v>182</v>
      </c>
      <c r="B2" s="236" t="s">
        <v>222</v>
      </c>
      <c r="C2" s="237" t="s">
        <v>562</v>
      </c>
      <c r="D2" s="237" t="s">
        <v>563</v>
      </c>
      <c r="E2" s="238" t="s">
        <v>564</v>
      </c>
      <c r="AB2" s="29"/>
    </row>
    <row r="3" spans="1:28" ht="14" customHeight="1">
      <c r="A3" s="228" t="s">
        <v>170</v>
      </c>
      <c r="B3" s="223" t="s">
        <v>16</v>
      </c>
      <c r="C3" s="228">
        <v>0.61925699999999995</v>
      </c>
      <c r="D3" s="218" t="s">
        <v>565</v>
      </c>
      <c r="E3" s="242" t="s">
        <v>566</v>
      </c>
      <c r="AB3" s="29"/>
    </row>
    <row r="4" spans="1:28" ht="14" customHeight="1">
      <c r="A4" s="224" t="s">
        <v>226</v>
      </c>
      <c r="B4" s="226" t="s">
        <v>16</v>
      </c>
      <c r="C4" s="224">
        <v>0.106583</v>
      </c>
      <c r="D4" s="221" t="s">
        <v>565</v>
      </c>
      <c r="E4" s="243">
        <v>0.2</v>
      </c>
      <c r="AB4" s="29"/>
    </row>
    <row r="5" spans="1:28" ht="14" customHeight="1">
      <c r="A5" s="229" t="s">
        <v>232</v>
      </c>
      <c r="B5" s="222" t="s">
        <v>16</v>
      </c>
      <c r="C5" s="229">
        <v>5.9346000000000003E-2</v>
      </c>
      <c r="D5" s="221" t="s">
        <v>565</v>
      </c>
      <c r="E5" s="243" t="s">
        <v>567</v>
      </c>
      <c r="F5" s="219"/>
      <c r="AB5" s="29"/>
    </row>
    <row r="6" spans="1:28" ht="14" customHeight="1">
      <c r="A6" s="230" t="s">
        <v>177</v>
      </c>
      <c r="B6" s="225" t="s">
        <v>16</v>
      </c>
      <c r="C6" s="230">
        <v>0.56733500000000003</v>
      </c>
      <c r="D6" s="218" t="s">
        <v>565</v>
      </c>
      <c r="E6" s="245">
        <v>0.333866</v>
      </c>
      <c r="AB6" s="29"/>
    </row>
    <row r="7" spans="1:28" ht="14" customHeight="1">
      <c r="A7" s="229" t="s">
        <v>170</v>
      </c>
      <c r="B7" s="222" t="s">
        <v>25</v>
      </c>
      <c r="C7" s="229">
        <v>0.18403900000000001</v>
      </c>
      <c r="D7" s="221" t="s">
        <v>568</v>
      </c>
      <c r="E7" s="243" t="s">
        <v>569</v>
      </c>
      <c r="AB7" s="29"/>
    </row>
    <row r="8" spans="1:28" ht="14" customHeight="1">
      <c r="A8" s="230" t="s">
        <v>226</v>
      </c>
      <c r="B8" s="225" t="s">
        <v>25</v>
      </c>
      <c r="C8" s="230">
        <v>0.2</v>
      </c>
      <c r="D8" s="218" t="s">
        <v>568</v>
      </c>
      <c r="E8" s="242">
        <v>0.2</v>
      </c>
      <c r="F8" s="220"/>
      <c r="G8" s="220"/>
      <c r="H8" s="220"/>
      <c r="I8" s="220"/>
      <c r="J8" s="220"/>
      <c r="K8" s="220"/>
      <c r="L8" s="220"/>
      <c r="AB8" s="29"/>
    </row>
    <row r="9" spans="1:28" ht="14" customHeight="1">
      <c r="A9" s="229" t="s">
        <v>232</v>
      </c>
      <c r="B9" s="222" t="s">
        <v>25</v>
      </c>
      <c r="C9" s="229">
        <v>0.37582500000000002</v>
      </c>
      <c r="D9" s="221" t="s">
        <v>568</v>
      </c>
      <c r="E9" s="243" t="s">
        <v>570</v>
      </c>
      <c r="F9" s="220"/>
      <c r="G9" s="220"/>
      <c r="H9" s="220"/>
      <c r="I9" s="220"/>
      <c r="J9" s="220"/>
      <c r="K9" s="220"/>
      <c r="L9" s="220"/>
      <c r="AB9" s="29"/>
    </row>
    <row r="10" spans="1:28" ht="14" customHeight="1">
      <c r="A10" s="230" t="s">
        <v>177</v>
      </c>
      <c r="B10" s="225" t="s">
        <v>25</v>
      </c>
      <c r="C10" s="230">
        <v>0.50498500000000002</v>
      </c>
      <c r="D10" s="218" t="s">
        <v>568</v>
      </c>
      <c r="E10" s="242">
        <v>0.50498500000000002</v>
      </c>
      <c r="F10" s="220"/>
      <c r="G10" s="220"/>
      <c r="H10" s="220"/>
      <c r="I10" s="220"/>
      <c r="J10" s="220"/>
      <c r="K10" s="220"/>
      <c r="L10" s="220"/>
      <c r="AB10" s="29"/>
    </row>
    <row r="11" spans="1:28" ht="14" customHeight="1">
      <c r="A11" s="229" t="s">
        <v>170</v>
      </c>
      <c r="B11" s="222" t="s">
        <v>34</v>
      </c>
      <c r="C11" s="229">
        <v>1</v>
      </c>
      <c r="D11" s="221" t="s">
        <v>566</v>
      </c>
      <c r="E11" s="243" t="s">
        <v>571</v>
      </c>
      <c r="F11" s="220"/>
      <c r="G11" s="220"/>
      <c r="H11" s="220"/>
      <c r="I11" s="220"/>
      <c r="J11" s="220"/>
      <c r="K11" s="220"/>
      <c r="L11" s="220"/>
      <c r="AB11" s="29"/>
    </row>
    <row r="12" spans="1:28" ht="14" customHeight="1">
      <c r="A12" s="230" t="s">
        <v>226</v>
      </c>
      <c r="B12" s="225" t="s">
        <v>34</v>
      </c>
      <c r="C12" s="230">
        <v>1</v>
      </c>
      <c r="D12" s="218" t="s">
        <v>566</v>
      </c>
      <c r="E12" s="242">
        <v>0.2</v>
      </c>
      <c r="F12" s="220"/>
      <c r="G12" s="220"/>
      <c r="H12" s="220"/>
      <c r="I12" s="220"/>
      <c r="J12" s="220"/>
      <c r="K12" s="220"/>
      <c r="L12" s="220"/>
      <c r="AB12" s="29"/>
    </row>
    <row r="13" spans="1:28" ht="15" customHeight="1">
      <c r="A13" s="229" t="s">
        <v>232</v>
      </c>
      <c r="B13" s="222" t="s">
        <v>34</v>
      </c>
      <c r="C13" s="229" t="s">
        <v>572</v>
      </c>
      <c r="D13" s="221" t="s">
        <v>566</v>
      </c>
      <c r="E13" s="243" t="s">
        <v>573</v>
      </c>
      <c r="F13" s="220"/>
      <c r="G13" s="220"/>
      <c r="H13" s="220"/>
      <c r="I13" s="220"/>
      <c r="J13" s="220"/>
      <c r="K13" s="220"/>
      <c r="L13" s="220"/>
      <c r="AB13" s="29"/>
    </row>
    <row r="14" spans="1:28" ht="15" customHeight="1" thickBot="1">
      <c r="A14" s="239" t="s">
        <v>177</v>
      </c>
      <c r="B14" s="240" t="s">
        <v>34</v>
      </c>
      <c r="C14" s="239" t="s">
        <v>572</v>
      </c>
      <c r="D14" s="241" t="s">
        <v>566</v>
      </c>
      <c r="E14" s="244">
        <v>0.26399099999999998</v>
      </c>
      <c r="F14" s="227"/>
      <c r="G14" s="220"/>
      <c r="H14" s="220"/>
      <c r="I14" s="220"/>
      <c r="J14" s="220"/>
      <c r="K14" s="220"/>
      <c r="L14" s="220"/>
      <c r="AB14" s="29"/>
    </row>
    <row r="15" spans="1:28" ht="14" customHeight="1">
      <c r="A15" s="231" t="s">
        <v>574</v>
      </c>
      <c r="B15" s="232"/>
      <c r="C15" s="233"/>
      <c r="D15" s="234"/>
      <c r="E15" s="232"/>
      <c r="F15" s="220"/>
      <c r="G15" s="220"/>
      <c r="H15" s="220"/>
      <c r="I15" s="220"/>
      <c r="J15" s="220"/>
      <c r="K15" s="220"/>
      <c r="L15" s="220"/>
      <c r="AB15" s="29"/>
    </row>
    <row r="16" spans="1:28" ht="14" customHeight="1">
      <c r="F16" s="220"/>
      <c r="G16" s="220"/>
      <c r="H16" s="220"/>
      <c r="I16" s="220"/>
      <c r="J16" s="220"/>
      <c r="K16" s="220"/>
      <c r="L16" s="220"/>
      <c r="AB16" s="29"/>
    </row>
    <row r="17" spans="6:28" ht="14" customHeight="1">
      <c r="F17" s="220"/>
      <c r="G17" s="220"/>
      <c r="H17" s="220"/>
      <c r="I17" s="220"/>
      <c r="J17" s="220"/>
      <c r="K17" s="220"/>
      <c r="L17" s="220"/>
      <c r="AB17" s="29"/>
    </row>
    <row r="18" spans="6:28" ht="15.75" customHeight="1">
      <c r="F18" s="220"/>
      <c r="G18" s="220"/>
      <c r="H18" s="220"/>
      <c r="I18" s="220"/>
      <c r="J18" s="220"/>
      <c r="K18" s="220"/>
      <c r="L18" s="220"/>
      <c r="AB18" s="29"/>
    </row>
    <row r="19" spans="6:28" ht="15.75" customHeight="1">
      <c r="F19" s="220"/>
      <c r="G19" s="220"/>
      <c r="H19" s="220"/>
      <c r="I19" s="220"/>
      <c r="J19" s="220"/>
      <c r="K19" s="220"/>
      <c r="L19" s="220"/>
      <c r="AB19" s="29"/>
    </row>
    <row r="20" spans="6:28" ht="15.75" customHeight="1">
      <c r="F20" s="220"/>
      <c r="G20" s="220"/>
      <c r="H20" s="220"/>
      <c r="I20" s="220"/>
      <c r="J20" s="220"/>
      <c r="K20" s="220"/>
      <c r="L20" s="220"/>
      <c r="AB20" s="29"/>
    </row>
    <row r="21" spans="6:28" ht="15.75" customHeight="1">
      <c r="F21" s="220"/>
      <c r="G21" s="220"/>
      <c r="H21" s="220"/>
      <c r="I21" s="220"/>
      <c r="J21" s="220"/>
      <c r="K21" s="220"/>
      <c r="L21" s="220"/>
      <c r="AB21" s="29"/>
    </row>
    <row r="22" spans="6:28" ht="15.75" customHeight="1">
      <c r="F22" s="220"/>
      <c r="G22" s="220"/>
      <c r="H22" s="220"/>
      <c r="I22" s="220"/>
      <c r="J22" s="220"/>
      <c r="K22" s="220"/>
      <c r="L22" s="220"/>
      <c r="AB22" s="29"/>
    </row>
    <row r="23" spans="6:28" ht="15.75" customHeight="1">
      <c r="F23" s="220"/>
      <c r="G23" s="220"/>
      <c r="H23" s="220"/>
      <c r="I23" s="220"/>
      <c r="J23" s="220"/>
      <c r="K23" s="220"/>
      <c r="L23" s="220"/>
      <c r="AB23" s="29"/>
    </row>
    <row r="24" spans="6:28" ht="15.75" customHeight="1">
      <c r="F24" s="220"/>
      <c r="G24" s="220"/>
      <c r="H24" s="220"/>
      <c r="I24" s="220"/>
      <c r="J24" s="220"/>
      <c r="K24" s="220"/>
      <c r="L24" s="220"/>
      <c r="AB24" s="29"/>
    </row>
    <row r="25" spans="6:28" ht="15.75" customHeight="1">
      <c r="F25" s="220"/>
      <c r="G25" s="220"/>
      <c r="H25" s="220"/>
      <c r="I25" s="220"/>
      <c r="J25" s="220"/>
      <c r="K25" s="220"/>
      <c r="L25" s="220"/>
      <c r="AB25" s="29"/>
    </row>
    <row r="26" spans="6:28" ht="15.75" customHeight="1">
      <c r="F26" s="220"/>
      <c r="G26" s="220"/>
      <c r="H26" s="220"/>
      <c r="I26" s="220"/>
      <c r="J26" s="220"/>
      <c r="K26" s="220"/>
      <c r="L26" s="220"/>
      <c r="AB26" s="29"/>
    </row>
    <row r="27" spans="6:28" ht="15.75" customHeight="1">
      <c r="F27" s="220"/>
      <c r="G27" s="220"/>
      <c r="H27" s="220"/>
      <c r="I27" s="220"/>
      <c r="J27" s="220"/>
      <c r="K27" s="220"/>
      <c r="L27" s="220"/>
      <c r="AB27" s="29"/>
    </row>
    <row r="28" spans="6:28" ht="15.75" customHeight="1">
      <c r="F28" s="220"/>
      <c r="G28" s="220"/>
      <c r="H28" s="220"/>
      <c r="I28" s="220"/>
      <c r="J28" s="220"/>
      <c r="K28" s="220"/>
      <c r="L28" s="220"/>
      <c r="AB28" s="29"/>
    </row>
    <row r="29" spans="6:28" ht="15.75" customHeight="1">
      <c r="F29" s="220"/>
      <c r="G29" s="220"/>
      <c r="H29" s="220"/>
      <c r="I29" s="220"/>
      <c r="J29" s="220"/>
      <c r="K29" s="220"/>
      <c r="L29" s="220"/>
      <c r="AB29" s="29"/>
    </row>
    <row r="30" spans="6:28" ht="15.75" customHeight="1">
      <c r="F30" s="220"/>
      <c r="G30" s="220"/>
      <c r="H30" s="220"/>
      <c r="I30" s="220"/>
      <c r="J30" s="220"/>
      <c r="K30" s="220"/>
      <c r="L30" s="220"/>
      <c r="AB30" s="29"/>
    </row>
    <row r="31" spans="6:28" ht="15.75" customHeight="1">
      <c r="F31" s="220"/>
      <c r="G31" s="220"/>
      <c r="H31" s="220"/>
      <c r="I31" s="220"/>
      <c r="J31" s="220"/>
      <c r="K31" s="220"/>
      <c r="L31" s="220"/>
      <c r="AB31" s="29"/>
    </row>
    <row r="32" spans="6:28" ht="15.75" customHeight="1">
      <c r="F32" s="220"/>
      <c r="G32" s="220"/>
      <c r="H32" s="220"/>
      <c r="I32" s="220"/>
      <c r="J32" s="220"/>
      <c r="K32" s="220"/>
      <c r="L32" s="220"/>
      <c r="AB32" s="29"/>
    </row>
    <row r="33" spans="6:28" ht="14" customHeight="1">
      <c r="F33" s="220"/>
      <c r="G33" s="220"/>
      <c r="H33" s="220"/>
      <c r="I33" s="220"/>
      <c r="J33" s="220"/>
      <c r="K33" s="220"/>
      <c r="L33" s="220"/>
      <c r="AB33" s="29"/>
    </row>
    <row r="34" spans="6:28" ht="14" customHeight="1">
      <c r="F34" s="220"/>
      <c r="G34" s="220"/>
      <c r="H34" s="220"/>
      <c r="I34" s="220"/>
      <c r="J34" s="220"/>
      <c r="K34" s="220"/>
      <c r="L34" s="220"/>
      <c r="AB34" s="29"/>
    </row>
    <row r="35" spans="6:28" ht="14" customHeight="1">
      <c r="F35" s="220"/>
      <c r="G35" s="220"/>
      <c r="H35" s="220"/>
      <c r="I35" s="220"/>
      <c r="J35" s="220"/>
      <c r="K35" s="220"/>
      <c r="L35" s="220"/>
      <c r="AB35" s="29"/>
    </row>
    <row r="36" spans="6:28" ht="14" customHeight="1">
      <c r="F36" s="220"/>
      <c r="G36" s="220"/>
      <c r="H36" s="220"/>
      <c r="I36" s="220"/>
      <c r="J36" s="220"/>
      <c r="K36" s="220"/>
      <c r="L36" s="220"/>
      <c r="AB36" s="29"/>
    </row>
    <row r="37" spans="6:28" ht="14" customHeight="1">
      <c r="F37" s="220"/>
      <c r="G37" s="220"/>
      <c r="H37" s="220"/>
      <c r="I37" s="220"/>
      <c r="J37" s="220"/>
      <c r="K37" s="220"/>
      <c r="L37" s="220"/>
      <c r="AB37" s="29"/>
    </row>
    <row r="38" spans="6:28" ht="14" customHeight="1">
      <c r="F38" s="220"/>
      <c r="G38" s="220"/>
      <c r="H38" s="220"/>
      <c r="I38" s="220"/>
      <c r="J38" s="220"/>
      <c r="K38" s="220"/>
      <c r="L38" s="220"/>
      <c r="AB38" s="29"/>
    </row>
    <row r="39" spans="6:28" ht="14" customHeight="1">
      <c r="F39" s="220"/>
      <c r="G39" s="220"/>
      <c r="H39" s="220"/>
      <c r="I39" s="220"/>
      <c r="J39" s="220"/>
      <c r="K39" s="220"/>
      <c r="L39" s="220"/>
      <c r="AB39" s="29"/>
    </row>
    <row r="40" spans="6:28" ht="14" customHeight="1">
      <c r="F40" s="220"/>
      <c r="G40" s="220"/>
      <c r="H40" s="220"/>
      <c r="I40" s="220"/>
      <c r="J40" s="220"/>
      <c r="K40" s="220"/>
      <c r="L40" s="220"/>
      <c r="AB40" s="29"/>
    </row>
    <row r="41" spans="6:28" ht="14" customHeight="1">
      <c r="F41" s="220"/>
      <c r="G41" s="220"/>
      <c r="H41" s="220"/>
      <c r="I41" s="220"/>
      <c r="J41" s="220"/>
      <c r="K41" s="220"/>
      <c r="L41" s="220"/>
      <c r="AB41" s="29"/>
    </row>
    <row r="42" spans="6:28" ht="14" customHeight="1">
      <c r="F42" s="220"/>
      <c r="G42" s="220"/>
      <c r="H42" s="220"/>
      <c r="I42" s="220"/>
      <c r="J42" s="220"/>
      <c r="K42" s="220"/>
      <c r="L42" s="220"/>
    </row>
    <row r="43" spans="6:28" ht="14" customHeight="1">
      <c r="F43" s="220"/>
      <c r="G43" s="220"/>
      <c r="H43" s="220"/>
      <c r="I43" s="220"/>
      <c r="J43" s="220"/>
      <c r="K43" s="220"/>
      <c r="L43" s="220"/>
    </row>
    <row r="44" spans="6:28" ht="14" customHeight="1">
      <c r="F44" s="220"/>
      <c r="G44" s="220"/>
      <c r="H44" s="220"/>
      <c r="I44" s="220"/>
      <c r="J44" s="220"/>
      <c r="K44" s="220"/>
      <c r="L44" s="220"/>
    </row>
    <row r="45" spans="6:28" ht="14" customHeight="1">
      <c r="F45" s="220"/>
      <c r="G45" s="220"/>
      <c r="H45" s="220"/>
      <c r="I45" s="220"/>
      <c r="J45" s="220"/>
      <c r="K45" s="220"/>
      <c r="L45" s="220"/>
    </row>
    <row r="46" spans="6:28" ht="14" customHeight="1">
      <c r="F46" s="220"/>
      <c r="G46" s="220"/>
      <c r="H46" s="220"/>
      <c r="I46" s="220"/>
      <c r="J46" s="220"/>
      <c r="K46" s="220"/>
      <c r="L46" s="220"/>
    </row>
    <row r="47" spans="6:28" ht="14" customHeight="1">
      <c r="F47" s="220"/>
      <c r="G47" s="220"/>
      <c r="H47" s="220"/>
      <c r="I47" s="220"/>
      <c r="J47" s="220"/>
      <c r="K47" s="220"/>
      <c r="L47" s="220"/>
    </row>
    <row r="48" spans="6:28" ht="14" customHeight="1">
      <c r="F48" s="220"/>
      <c r="G48" s="220"/>
      <c r="H48" s="220"/>
      <c r="I48" s="220"/>
      <c r="J48" s="220"/>
      <c r="K48" s="220"/>
      <c r="L48" s="220"/>
    </row>
    <row r="49" spans="6:12" ht="14" customHeight="1">
      <c r="F49" s="220"/>
      <c r="G49" s="220"/>
      <c r="H49" s="220"/>
      <c r="I49" s="220"/>
      <c r="J49" s="220"/>
      <c r="K49" s="220"/>
      <c r="L49" s="220"/>
    </row>
    <row r="50" spans="6:12" ht="14" customHeight="1">
      <c r="F50" s="220"/>
      <c r="G50" s="220"/>
      <c r="H50" s="220"/>
      <c r="I50" s="220"/>
      <c r="J50" s="220"/>
      <c r="K50" s="220"/>
      <c r="L50" s="220"/>
    </row>
    <row r="51" spans="6:12" ht="15.75" customHeight="1">
      <c r="F51" s="220"/>
      <c r="G51" s="220"/>
      <c r="H51" s="220"/>
      <c r="I51" s="220"/>
      <c r="J51" s="220"/>
      <c r="K51" s="220"/>
      <c r="L51" s="220"/>
    </row>
    <row r="52" spans="6:12" ht="15.75" customHeight="1">
      <c r="F52" s="220"/>
      <c r="G52" s="220"/>
      <c r="H52" s="220"/>
      <c r="I52" s="220"/>
      <c r="J52" s="220"/>
      <c r="K52" s="220"/>
      <c r="L52" s="220"/>
    </row>
    <row r="53" spans="6:12" ht="15.75" customHeight="1">
      <c r="F53" s="220"/>
      <c r="G53" s="220"/>
      <c r="H53" s="220"/>
      <c r="I53" s="220"/>
      <c r="J53" s="220"/>
      <c r="K53" s="220"/>
      <c r="L53" s="220"/>
    </row>
    <row r="54" spans="6:12" ht="15.75" customHeight="1">
      <c r="F54" s="220"/>
      <c r="G54" s="220"/>
      <c r="H54" s="220"/>
      <c r="I54" s="220"/>
      <c r="J54" s="220"/>
      <c r="K54" s="220"/>
      <c r="L54" s="220"/>
    </row>
    <row r="55" spans="6:12" ht="15.75" customHeight="1">
      <c r="F55" s="220"/>
      <c r="G55" s="220"/>
      <c r="H55" s="220"/>
      <c r="I55" s="220"/>
      <c r="J55" s="220"/>
      <c r="K55" s="220"/>
      <c r="L55" s="220"/>
    </row>
    <row r="56" spans="6:12" ht="15.75" customHeight="1">
      <c r="F56" s="220"/>
      <c r="G56" s="220"/>
      <c r="H56" s="220"/>
      <c r="I56" s="220"/>
      <c r="J56" s="220"/>
      <c r="K56" s="220"/>
      <c r="L56" s="220"/>
    </row>
    <row r="57" spans="6:12" ht="15.75" customHeight="1">
      <c r="F57" s="220"/>
      <c r="G57" s="220"/>
      <c r="H57" s="220"/>
      <c r="I57" s="220"/>
      <c r="J57" s="220"/>
      <c r="K57" s="220"/>
      <c r="L57" s="220"/>
    </row>
    <row r="58" spans="6:12" ht="15.75" customHeight="1">
      <c r="F58" s="220"/>
      <c r="G58" s="220"/>
      <c r="H58" s="220"/>
      <c r="I58" s="220"/>
      <c r="J58" s="220"/>
      <c r="K58" s="220"/>
      <c r="L58" s="220"/>
    </row>
    <row r="59" spans="6:12" ht="15.75" customHeight="1">
      <c r="F59" s="220"/>
      <c r="G59" s="220"/>
      <c r="H59" s="220"/>
      <c r="I59" s="220"/>
      <c r="J59" s="220"/>
      <c r="K59" s="220"/>
      <c r="L59" s="220"/>
    </row>
    <row r="60" spans="6:12" ht="15.75" customHeight="1">
      <c r="F60" s="220"/>
      <c r="G60" s="220"/>
      <c r="H60" s="220"/>
      <c r="I60" s="220"/>
      <c r="J60" s="220"/>
      <c r="K60" s="220"/>
      <c r="L60" s="220"/>
    </row>
    <row r="61" spans="6:12" ht="15.75" customHeight="1">
      <c r="F61" s="220"/>
      <c r="G61" s="220"/>
      <c r="H61" s="220"/>
      <c r="I61" s="220"/>
      <c r="J61" s="220"/>
      <c r="K61" s="220"/>
      <c r="L61" s="220"/>
    </row>
    <row r="62" spans="6:12" ht="15.75" customHeight="1">
      <c r="F62" s="220"/>
      <c r="G62" s="220"/>
      <c r="H62" s="220"/>
      <c r="I62" s="220"/>
      <c r="J62" s="220"/>
      <c r="K62" s="220"/>
      <c r="L62" s="220"/>
    </row>
    <row r="63" spans="6:12" ht="15.75" customHeight="1">
      <c r="F63" s="220"/>
      <c r="G63" s="220"/>
      <c r="H63" s="220"/>
      <c r="I63" s="220"/>
      <c r="J63" s="220"/>
      <c r="K63" s="220"/>
      <c r="L63" s="220"/>
    </row>
    <row r="64" spans="6:12" ht="15.75" customHeight="1">
      <c r="F64" s="220"/>
      <c r="G64" s="220"/>
      <c r="H64" s="220"/>
      <c r="I64" s="220"/>
      <c r="J64" s="220"/>
      <c r="K64" s="220"/>
      <c r="L64" s="220"/>
    </row>
    <row r="65" spans="6:12" ht="15.75" customHeight="1">
      <c r="F65" s="220"/>
      <c r="G65" s="220"/>
      <c r="H65" s="220"/>
      <c r="I65" s="220"/>
      <c r="J65" s="220"/>
      <c r="K65" s="220"/>
      <c r="L65" s="220"/>
    </row>
    <row r="66" spans="6:12" ht="15.75" customHeight="1">
      <c r="F66" s="220"/>
      <c r="G66" s="220"/>
      <c r="H66" s="220"/>
      <c r="I66" s="220"/>
      <c r="J66" s="220"/>
      <c r="K66" s="220"/>
      <c r="L66" s="220"/>
    </row>
    <row r="67" spans="6:12" ht="15.75" customHeight="1">
      <c r="F67" s="220"/>
      <c r="G67" s="220"/>
      <c r="H67" s="220"/>
      <c r="I67" s="220"/>
      <c r="J67" s="220"/>
      <c r="K67" s="220"/>
      <c r="L67" s="220"/>
    </row>
    <row r="68" spans="6:12" ht="15.75" customHeight="1">
      <c r="F68" s="220"/>
      <c r="G68" s="220"/>
      <c r="H68" s="220"/>
      <c r="I68" s="220"/>
      <c r="J68" s="220"/>
      <c r="K68" s="220"/>
      <c r="L68" s="220"/>
    </row>
    <row r="69" spans="6:12" ht="15.75" customHeight="1">
      <c r="F69" s="220"/>
      <c r="G69" s="220"/>
      <c r="H69" s="220"/>
      <c r="I69" s="220"/>
      <c r="J69" s="220"/>
      <c r="K69" s="220"/>
      <c r="L69" s="220"/>
    </row>
    <row r="70" spans="6:12" ht="15.75" customHeight="1">
      <c r="F70" s="220"/>
      <c r="G70" s="220"/>
      <c r="H70" s="220"/>
      <c r="I70" s="220"/>
      <c r="J70" s="220"/>
      <c r="K70" s="220"/>
      <c r="L70" s="220"/>
    </row>
    <row r="71" spans="6:12" ht="15.75" customHeight="1">
      <c r="F71" s="220"/>
      <c r="G71" s="220"/>
      <c r="H71" s="220"/>
      <c r="I71" s="220"/>
      <c r="J71" s="220"/>
      <c r="K71" s="220"/>
      <c r="L71" s="220"/>
    </row>
    <row r="72" spans="6:12" ht="15.75" customHeight="1">
      <c r="F72" s="220"/>
      <c r="G72" s="220"/>
      <c r="H72" s="220"/>
      <c r="I72" s="220"/>
      <c r="J72" s="220"/>
      <c r="K72" s="220"/>
      <c r="L72" s="220"/>
    </row>
    <row r="73" spans="6:12" ht="15.75" customHeight="1">
      <c r="F73" s="220"/>
      <c r="G73" s="220"/>
      <c r="H73" s="220"/>
      <c r="I73" s="220"/>
      <c r="J73" s="220"/>
      <c r="K73" s="220"/>
      <c r="L73" s="220"/>
    </row>
    <row r="74" spans="6:12" ht="15.75" customHeight="1">
      <c r="F74" s="220"/>
      <c r="G74" s="220"/>
      <c r="H74" s="220"/>
      <c r="I74" s="220"/>
      <c r="J74" s="220"/>
      <c r="K74" s="220"/>
      <c r="L74" s="220"/>
    </row>
    <row r="75" spans="6:12" ht="15.75" customHeight="1">
      <c r="F75" s="220"/>
      <c r="G75" s="220"/>
      <c r="H75" s="220"/>
      <c r="I75" s="220"/>
      <c r="J75" s="220"/>
      <c r="K75" s="220"/>
      <c r="L75" s="220"/>
    </row>
    <row r="76" spans="6:12" ht="15.75" customHeight="1">
      <c r="F76" s="220"/>
      <c r="G76" s="220"/>
      <c r="H76" s="220"/>
      <c r="I76" s="220"/>
      <c r="J76" s="220"/>
      <c r="K76" s="220"/>
      <c r="L76" s="2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282"/>
  <sheetViews>
    <sheetView workbookViewId="0"/>
  </sheetViews>
  <sheetFormatPr baseColWidth="10" defaultColWidth="12.6640625" defaultRowHeight="15.75" customHeight="1"/>
  <cols>
    <col min="1" max="1" width="17.6640625" customWidth="1"/>
    <col min="3" max="3" width="18.6640625" customWidth="1"/>
    <col min="5" max="5" width="19.1640625" customWidth="1"/>
  </cols>
  <sheetData>
    <row r="1" spans="1:7" ht="15.75" customHeight="1">
      <c r="A1" s="1" t="s">
        <v>575</v>
      </c>
      <c r="B1" s="1"/>
      <c r="C1" s="1"/>
      <c r="D1" s="1"/>
      <c r="E1" s="1"/>
      <c r="F1" s="29"/>
      <c r="G1" s="29"/>
    </row>
    <row r="2" spans="1:7" ht="15.75" customHeight="1">
      <c r="A2" s="4" t="s">
        <v>576</v>
      </c>
      <c r="B2" s="4" t="s">
        <v>222</v>
      </c>
      <c r="C2" s="4" t="s">
        <v>577</v>
      </c>
      <c r="D2" s="4" t="s">
        <v>220</v>
      </c>
      <c r="E2" s="5" t="s">
        <v>578</v>
      </c>
      <c r="F2" s="99"/>
      <c r="G2" s="99"/>
    </row>
    <row r="3" spans="1:7" ht="15.75" customHeight="1">
      <c r="A3" s="2" t="s">
        <v>579</v>
      </c>
      <c r="B3" s="2" t="s">
        <v>16</v>
      </c>
      <c r="C3" s="2" t="s">
        <v>170</v>
      </c>
      <c r="D3" s="2" t="s">
        <v>278</v>
      </c>
      <c r="E3" s="11" t="s">
        <v>273</v>
      </c>
      <c r="F3" s="100"/>
      <c r="G3" s="36"/>
    </row>
    <row r="4" spans="1:7" ht="15.75" customHeight="1">
      <c r="A4" s="2" t="s">
        <v>579</v>
      </c>
      <c r="B4" s="2" t="s">
        <v>16</v>
      </c>
      <c r="C4" s="2" t="s">
        <v>226</v>
      </c>
      <c r="D4" s="2" t="s">
        <v>344</v>
      </c>
      <c r="E4" s="11" t="s">
        <v>273</v>
      </c>
      <c r="F4" s="100"/>
      <c r="G4" s="36"/>
    </row>
    <row r="5" spans="1:7" ht="15.75" customHeight="1">
      <c r="A5" s="2" t="s">
        <v>579</v>
      </c>
      <c r="B5" s="2" t="s">
        <v>16</v>
      </c>
      <c r="C5" s="2" t="s">
        <v>226</v>
      </c>
      <c r="D5" s="2" t="s">
        <v>328</v>
      </c>
      <c r="E5" s="11" t="s">
        <v>273</v>
      </c>
      <c r="F5" s="100"/>
      <c r="G5" s="36"/>
    </row>
    <row r="6" spans="1:7" ht="15.75" customHeight="1">
      <c r="A6" s="2" t="s">
        <v>579</v>
      </c>
      <c r="B6" s="2" t="s">
        <v>16</v>
      </c>
      <c r="C6" s="2" t="s">
        <v>226</v>
      </c>
      <c r="D6" s="2" t="s">
        <v>314</v>
      </c>
      <c r="E6" s="11" t="s">
        <v>273</v>
      </c>
      <c r="F6" s="100"/>
      <c r="G6" s="36"/>
    </row>
    <row r="7" spans="1:7" ht="15.75" customHeight="1">
      <c r="A7" s="2" t="s">
        <v>579</v>
      </c>
      <c r="B7" s="2" t="s">
        <v>16</v>
      </c>
      <c r="C7" s="2" t="s">
        <v>226</v>
      </c>
      <c r="D7" s="2" t="s">
        <v>301</v>
      </c>
      <c r="E7" s="11" t="s">
        <v>273</v>
      </c>
      <c r="F7" s="100"/>
      <c r="G7" s="36"/>
    </row>
    <row r="8" spans="1:7" ht="15.75" customHeight="1">
      <c r="A8" s="2" t="s">
        <v>579</v>
      </c>
      <c r="B8" s="2" t="s">
        <v>16</v>
      </c>
      <c r="C8" s="2" t="s">
        <v>226</v>
      </c>
      <c r="D8" s="2" t="s">
        <v>278</v>
      </c>
      <c r="E8" s="11" t="s">
        <v>273</v>
      </c>
      <c r="F8" s="100"/>
      <c r="G8" s="36"/>
    </row>
    <row r="9" spans="1:7" ht="15.75" customHeight="1">
      <c r="A9" s="2" t="s">
        <v>579</v>
      </c>
      <c r="B9" s="2" t="s">
        <v>16</v>
      </c>
      <c r="C9" s="2" t="s">
        <v>226</v>
      </c>
      <c r="D9" s="2" t="s">
        <v>263</v>
      </c>
      <c r="E9" s="11" t="s">
        <v>273</v>
      </c>
      <c r="F9" s="100"/>
      <c r="G9" s="36"/>
    </row>
    <row r="10" spans="1:7" ht="15.75" customHeight="1">
      <c r="A10" s="2" t="s">
        <v>579</v>
      </c>
      <c r="B10" s="2" t="s">
        <v>16</v>
      </c>
      <c r="C10" s="2" t="s">
        <v>226</v>
      </c>
      <c r="D10" s="2" t="s">
        <v>244</v>
      </c>
      <c r="E10" s="11" t="s">
        <v>273</v>
      </c>
      <c r="F10" s="100"/>
      <c r="G10" s="36"/>
    </row>
    <row r="11" spans="1:7" ht="15.75" customHeight="1">
      <c r="A11" s="2" t="s">
        <v>579</v>
      </c>
      <c r="B11" s="2" t="s">
        <v>16</v>
      </c>
      <c r="C11" s="2" t="s">
        <v>226</v>
      </c>
      <c r="D11" s="2" t="s">
        <v>225</v>
      </c>
      <c r="E11" s="11" t="s">
        <v>273</v>
      </c>
      <c r="F11" s="100"/>
      <c r="G11" s="36"/>
    </row>
    <row r="12" spans="1:7" ht="15.75" customHeight="1">
      <c r="A12" s="2" t="s">
        <v>579</v>
      </c>
      <c r="B12" s="2" t="s">
        <v>16</v>
      </c>
      <c r="C12" s="2" t="s">
        <v>232</v>
      </c>
      <c r="D12" s="2" t="s">
        <v>344</v>
      </c>
      <c r="E12" s="11" t="s">
        <v>273</v>
      </c>
      <c r="F12" s="100"/>
      <c r="G12" s="36"/>
    </row>
    <row r="13" spans="1:7" ht="15.75" customHeight="1">
      <c r="A13" s="2" t="s">
        <v>579</v>
      </c>
      <c r="B13" s="2" t="s">
        <v>16</v>
      </c>
      <c r="C13" s="2" t="s">
        <v>232</v>
      </c>
      <c r="D13" s="2" t="s">
        <v>328</v>
      </c>
      <c r="E13" s="11" t="s">
        <v>273</v>
      </c>
      <c r="F13" s="100"/>
      <c r="G13" s="36"/>
    </row>
    <row r="14" spans="1:7" ht="15.75" customHeight="1">
      <c r="A14" s="2" t="s">
        <v>579</v>
      </c>
      <c r="B14" s="2" t="s">
        <v>16</v>
      </c>
      <c r="C14" s="2" t="s">
        <v>232</v>
      </c>
      <c r="D14" s="2" t="s">
        <v>314</v>
      </c>
      <c r="E14" s="11" t="s">
        <v>273</v>
      </c>
      <c r="F14" s="100"/>
      <c r="G14" s="36"/>
    </row>
    <row r="15" spans="1:7" ht="15.75" customHeight="1">
      <c r="A15" s="2" t="s">
        <v>579</v>
      </c>
      <c r="B15" s="2" t="s">
        <v>16</v>
      </c>
      <c r="C15" s="2" t="s">
        <v>232</v>
      </c>
      <c r="D15" s="2" t="s">
        <v>301</v>
      </c>
      <c r="E15" s="11" t="s">
        <v>273</v>
      </c>
      <c r="F15" s="100"/>
      <c r="G15" s="36"/>
    </row>
    <row r="16" spans="1:7" ht="15.75" customHeight="1">
      <c r="A16" s="2" t="s">
        <v>579</v>
      </c>
      <c r="B16" s="2" t="s">
        <v>16</v>
      </c>
      <c r="C16" s="2" t="s">
        <v>232</v>
      </c>
      <c r="D16" s="2" t="s">
        <v>278</v>
      </c>
      <c r="E16" s="11" t="s">
        <v>273</v>
      </c>
      <c r="F16" s="100"/>
      <c r="G16" s="36"/>
    </row>
    <row r="17" spans="1:7" ht="15.75" customHeight="1">
      <c r="A17" s="2" t="s">
        <v>579</v>
      </c>
      <c r="B17" s="2" t="s">
        <v>16</v>
      </c>
      <c r="C17" s="2" t="s">
        <v>232</v>
      </c>
      <c r="D17" s="2" t="s">
        <v>263</v>
      </c>
      <c r="E17" s="11" t="s">
        <v>273</v>
      </c>
      <c r="F17" s="100"/>
      <c r="G17" s="36"/>
    </row>
    <row r="18" spans="1:7" ht="15.75" customHeight="1">
      <c r="A18" s="2" t="s">
        <v>579</v>
      </c>
      <c r="B18" s="2" t="s">
        <v>16</v>
      </c>
      <c r="C18" s="2" t="s">
        <v>232</v>
      </c>
      <c r="D18" s="2" t="s">
        <v>244</v>
      </c>
      <c r="E18" s="11" t="s">
        <v>273</v>
      </c>
      <c r="F18" s="100"/>
      <c r="G18" s="36"/>
    </row>
    <row r="19" spans="1:7" ht="15.75" customHeight="1">
      <c r="A19" s="2" t="s">
        <v>579</v>
      </c>
      <c r="B19" s="2" t="s">
        <v>16</v>
      </c>
      <c r="C19" s="2" t="s">
        <v>232</v>
      </c>
      <c r="D19" s="2" t="s">
        <v>225</v>
      </c>
      <c r="E19" s="11" t="s">
        <v>273</v>
      </c>
      <c r="F19" s="100"/>
      <c r="G19" s="36"/>
    </row>
    <row r="20" spans="1:7" ht="15.75" customHeight="1">
      <c r="A20" s="2" t="s">
        <v>579</v>
      </c>
      <c r="B20" s="2" t="s">
        <v>16</v>
      </c>
      <c r="C20" s="2" t="s">
        <v>177</v>
      </c>
      <c r="D20" s="2" t="s">
        <v>344</v>
      </c>
      <c r="E20" s="11" t="s">
        <v>273</v>
      </c>
      <c r="F20" s="100"/>
      <c r="G20" s="36"/>
    </row>
    <row r="21" spans="1:7" ht="15.75" customHeight="1">
      <c r="A21" s="2" t="s">
        <v>579</v>
      </c>
      <c r="B21" s="2" t="s">
        <v>16</v>
      </c>
      <c r="C21" s="2" t="s">
        <v>177</v>
      </c>
      <c r="D21" s="2" t="s">
        <v>328</v>
      </c>
      <c r="E21" s="11" t="s">
        <v>273</v>
      </c>
      <c r="F21" s="100"/>
      <c r="G21" s="36"/>
    </row>
    <row r="22" spans="1:7" ht="15.75" customHeight="1">
      <c r="A22" s="2" t="s">
        <v>579</v>
      </c>
      <c r="B22" s="2" t="s">
        <v>16</v>
      </c>
      <c r="C22" s="2" t="s">
        <v>177</v>
      </c>
      <c r="D22" s="2" t="s">
        <v>314</v>
      </c>
      <c r="E22" s="11" t="s">
        <v>580</v>
      </c>
      <c r="F22" s="100"/>
      <c r="G22" s="36"/>
    </row>
    <row r="23" spans="1:7" ht="15.75" customHeight="1">
      <c r="A23" s="2" t="s">
        <v>579</v>
      </c>
      <c r="B23" s="2" t="s">
        <v>16</v>
      </c>
      <c r="C23" s="2" t="s">
        <v>177</v>
      </c>
      <c r="D23" s="2" t="s">
        <v>278</v>
      </c>
      <c r="E23" s="11" t="s">
        <v>475</v>
      </c>
      <c r="F23" s="100"/>
      <c r="G23" s="36"/>
    </row>
    <row r="24" spans="1:7" ht="15.75" customHeight="1">
      <c r="A24" s="2" t="s">
        <v>579</v>
      </c>
      <c r="B24" s="2" t="s">
        <v>16</v>
      </c>
      <c r="C24" s="2" t="s">
        <v>177</v>
      </c>
      <c r="D24" s="2" t="s">
        <v>263</v>
      </c>
      <c r="E24" s="11" t="s">
        <v>581</v>
      </c>
      <c r="F24" s="100"/>
      <c r="G24" s="36"/>
    </row>
    <row r="25" spans="1:7" ht="15.75" customHeight="1">
      <c r="A25" s="2" t="s">
        <v>579</v>
      </c>
      <c r="B25" s="2" t="s">
        <v>16</v>
      </c>
      <c r="C25" s="2" t="s">
        <v>177</v>
      </c>
      <c r="D25" s="2" t="s">
        <v>244</v>
      </c>
      <c r="E25" s="11" t="s">
        <v>582</v>
      </c>
      <c r="F25" s="100"/>
      <c r="G25" s="36"/>
    </row>
    <row r="26" spans="1:7" ht="15.75" customHeight="1">
      <c r="A26" s="2" t="s">
        <v>579</v>
      </c>
      <c r="B26" s="2" t="s">
        <v>16</v>
      </c>
      <c r="C26" s="2" t="s">
        <v>177</v>
      </c>
      <c r="D26" s="2" t="s">
        <v>225</v>
      </c>
      <c r="E26" s="11" t="s">
        <v>583</v>
      </c>
      <c r="F26" s="100"/>
      <c r="G26" s="36"/>
    </row>
    <row r="27" spans="1:7" ht="15.75" customHeight="1">
      <c r="A27" s="2" t="s">
        <v>579</v>
      </c>
      <c r="B27" s="2" t="s">
        <v>25</v>
      </c>
      <c r="C27" s="2" t="s">
        <v>170</v>
      </c>
      <c r="D27" s="2" t="s">
        <v>278</v>
      </c>
      <c r="E27" s="11" t="s">
        <v>273</v>
      </c>
      <c r="F27" s="100"/>
      <c r="G27" s="36"/>
    </row>
    <row r="28" spans="1:7" ht="15.75" customHeight="1">
      <c r="A28" s="2" t="s">
        <v>579</v>
      </c>
      <c r="B28" s="2" t="s">
        <v>25</v>
      </c>
      <c r="C28" s="2" t="s">
        <v>226</v>
      </c>
      <c r="D28" s="2" t="s">
        <v>344</v>
      </c>
      <c r="E28" s="11" t="s">
        <v>273</v>
      </c>
      <c r="F28" s="100"/>
      <c r="G28" s="36"/>
    </row>
    <row r="29" spans="1:7" ht="15.75" customHeight="1">
      <c r="A29" s="2" t="s">
        <v>579</v>
      </c>
      <c r="B29" s="2" t="s">
        <v>25</v>
      </c>
      <c r="C29" s="2" t="s">
        <v>226</v>
      </c>
      <c r="D29" s="2" t="s">
        <v>328</v>
      </c>
      <c r="E29" s="11" t="s">
        <v>273</v>
      </c>
      <c r="F29" s="100"/>
      <c r="G29" s="36"/>
    </row>
    <row r="30" spans="1:7" ht="15.75" customHeight="1">
      <c r="A30" s="2" t="s">
        <v>579</v>
      </c>
      <c r="B30" s="2" t="s">
        <v>25</v>
      </c>
      <c r="C30" s="2" t="s">
        <v>226</v>
      </c>
      <c r="D30" s="2" t="s">
        <v>314</v>
      </c>
      <c r="E30" s="11" t="s">
        <v>273</v>
      </c>
      <c r="F30" s="100"/>
      <c r="G30" s="36"/>
    </row>
    <row r="31" spans="1:7" ht="15.75" customHeight="1">
      <c r="A31" s="2" t="s">
        <v>579</v>
      </c>
      <c r="B31" s="2" t="s">
        <v>25</v>
      </c>
      <c r="C31" s="2" t="s">
        <v>226</v>
      </c>
      <c r="D31" s="2" t="s">
        <v>301</v>
      </c>
      <c r="E31" s="11" t="s">
        <v>273</v>
      </c>
      <c r="F31" s="100"/>
      <c r="G31" s="36"/>
    </row>
    <row r="32" spans="1:7" ht="15.75" customHeight="1">
      <c r="A32" s="2" t="s">
        <v>579</v>
      </c>
      <c r="B32" s="2" t="s">
        <v>25</v>
      </c>
      <c r="C32" s="2" t="s">
        <v>226</v>
      </c>
      <c r="D32" s="2" t="s">
        <v>278</v>
      </c>
      <c r="E32" s="11" t="s">
        <v>273</v>
      </c>
      <c r="F32" s="100"/>
      <c r="G32" s="36"/>
    </row>
    <row r="33" spans="1:7" ht="15.75" customHeight="1">
      <c r="A33" s="2" t="s">
        <v>579</v>
      </c>
      <c r="B33" s="2" t="s">
        <v>25</v>
      </c>
      <c r="C33" s="2" t="s">
        <v>226</v>
      </c>
      <c r="D33" s="2" t="s">
        <v>263</v>
      </c>
      <c r="E33" s="11" t="s">
        <v>273</v>
      </c>
      <c r="F33" s="100"/>
      <c r="G33" s="36"/>
    </row>
    <row r="34" spans="1:7" ht="15.75" customHeight="1">
      <c r="A34" s="2" t="s">
        <v>579</v>
      </c>
      <c r="B34" s="2" t="s">
        <v>25</v>
      </c>
      <c r="C34" s="2" t="s">
        <v>226</v>
      </c>
      <c r="D34" s="2" t="s">
        <v>244</v>
      </c>
      <c r="E34" s="11" t="s">
        <v>273</v>
      </c>
      <c r="F34" s="100"/>
      <c r="G34" s="36"/>
    </row>
    <row r="35" spans="1:7" ht="15.75" customHeight="1">
      <c r="A35" s="2" t="s">
        <v>579</v>
      </c>
      <c r="B35" s="2" t="s">
        <v>25</v>
      </c>
      <c r="C35" s="2" t="s">
        <v>226</v>
      </c>
      <c r="D35" s="2" t="s">
        <v>225</v>
      </c>
      <c r="E35" s="11" t="s">
        <v>273</v>
      </c>
      <c r="F35" s="100"/>
      <c r="G35" s="36"/>
    </row>
    <row r="36" spans="1:7" ht="15.75" customHeight="1">
      <c r="A36" s="2" t="s">
        <v>579</v>
      </c>
      <c r="B36" s="2" t="s">
        <v>25</v>
      </c>
      <c r="C36" s="2" t="s">
        <v>232</v>
      </c>
      <c r="D36" s="2" t="s">
        <v>344</v>
      </c>
      <c r="E36" s="11" t="s">
        <v>273</v>
      </c>
      <c r="F36" s="100"/>
      <c r="G36" s="36"/>
    </row>
    <row r="37" spans="1:7" ht="15.75" customHeight="1">
      <c r="A37" s="2" t="s">
        <v>579</v>
      </c>
      <c r="B37" s="2" t="s">
        <v>25</v>
      </c>
      <c r="C37" s="2" t="s">
        <v>232</v>
      </c>
      <c r="D37" s="2" t="s">
        <v>328</v>
      </c>
      <c r="E37" s="11" t="s">
        <v>273</v>
      </c>
      <c r="F37" s="100"/>
      <c r="G37" s="36"/>
    </row>
    <row r="38" spans="1:7" ht="15.75" customHeight="1">
      <c r="A38" s="2" t="s">
        <v>579</v>
      </c>
      <c r="B38" s="2" t="s">
        <v>25</v>
      </c>
      <c r="C38" s="2" t="s">
        <v>232</v>
      </c>
      <c r="D38" s="2" t="s">
        <v>314</v>
      </c>
      <c r="E38" s="11" t="s">
        <v>273</v>
      </c>
      <c r="F38" s="100"/>
      <c r="G38" s="36"/>
    </row>
    <row r="39" spans="1:7" ht="15.75" customHeight="1">
      <c r="A39" s="2" t="s">
        <v>579</v>
      </c>
      <c r="B39" s="2" t="s">
        <v>25</v>
      </c>
      <c r="C39" s="2" t="s">
        <v>232</v>
      </c>
      <c r="D39" s="2" t="s">
        <v>301</v>
      </c>
      <c r="E39" s="11" t="s">
        <v>273</v>
      </c>
      <c r="F39" s="100"/>
      <c r="G39" s="36"/>
    </row>
    <row r="40" spans="1:7" ht="15.75" customHeight="1">
      <c r="A40" s="2" t="s">
        <v>579</v>
      </c>
      <c r="B40" s="2" t="s">
        <v>25</v>
      </c>
      <c r="C40" s="2" t="s">
        <v>232</v>
      </c>
      <c r="D40" s="2" t="s">
        <v>278</v>
      </c>
      <c r="E40" s="11" t="s">
        <v>273</v>
      </c>
      <c r="F40" s="100"/>
      <c r="G40" s="36"/>
    </row>
    <row r="41" spans="1:7" ht="15.75" customHeight="1">
      <c r="A41" s="2" t="s">
        <v>579</v>
      </c>
      <c r="B41" s="2" t="s">
        <v>25</v>
      </c>
      <c r="C41" s="2" t="s">
        <v>232</v>
      </c>
      <c r="D41" s="2" t="s">
        <v>263</v>
      </c>
      <c r="E41" s="11" t="s">
        <v>273</v>
      </c>
      <c r="F41" s="100"/>
      <c r="G41" s="36"/>
    </row>
    <row r="42" spans="1:7" ht="15.75" customHeight="1">
      <c r="A42" s="2" t="s">
        <v>579</v>
      </c>
      <c r="B42" s="2" t="s">
        <v>25</v>
      </c>
      <c r="C42" s="2" t="s">
        <v>232</v>
      </c>
      <c r="D42" s="2" t="s">
        <v>244</v>
      </c>
      <c r="E42" s="11" t="s">
        <v>273</v>
      </c>
      <c r="F42" s="100"/>
      <c r="G42" s="36"/>
    </row>
    <row r="43" spans="1:7" ht="15.75" customHeight="1">
      <c r="A43" s="2" t="s">
        <v>579</v>
      </c>
      <c r="B43" s="2" t="s">
        <v>25</v>
      </c>
      <c r="C43" s="2" t="s">
        <v>232</v>
      </c>
      <c r="D43" s="2" t="s">
        <v>225</v>
      </c>
      <c r="E43" s="11" t="s">
        <v>273</v>
      </c>
      <c r="F43" s="100"/>
      <c r="G43" s="36"/>
    </row>
    <row r="44" spans="1:7" ht="15.75" customHeight="1">
      <c r="A44" s="2" t="s">
        <v>579</v>
      </c>
      <c r="B44" s="2" t="s">
        <v>25</v>
      </c>
      <c r="C44" s="2" t="s">
        <v>177</v>
      </c>
      <c r="D44" s="2" t="s">
        <v>344</v>
      </c>
      <c r="E44" s="11" t="s">
        <v>273</v>
      </c>
      <c r="F44" s="100"/>
      <c r="G44" s="36"/>
    </row>
    <row r="45" spans="1:7" ht="14">
      <c r="A45" s="2" t="s">
        <v>579</v>
      </c>
      <c r="B45" s="2" t="s">
        <v>25</v>
      </c>
      <c r="C45" s="2" t="s">
        <v>177</v>
      </c>
      <c r="D45" s="2" t="s">
        <v>328</v>
      </c>
      <c r="E45" s="11" t="s">
        <v>273</v>
      </c>
      <c r="F45" s="100"/>
      <c r="G45" s="36"/>
    </row>
    <row r="46" spans="1:7" ht="14">
      <c r="A46" s="2" t="s">
        <v>579</v>
      </c>
      <c r="B46" s="2" t="s">
        <v>25</v>
      </c>
      <c r="C46" s="2" t="s">
        <v>177</v>
      </c>
      <c r="D46" s="2" t="s">
        <v>263</v>
      </c>
      <c r="E46" s="11" t="s">
        <v>584</v>
      </c>
      <c r="F46" s="100"/>
      <c r="G46" s="36"/>
    </row>
    <row r="47" spans="1:7" ht="14">
      <c r="A47" s="2" t="s">
        <v>579</v>
      </c>
      <c r="B47" s="2" t="s">
        <v>25</v>
      </c>
      <c r="C47" s="2" t="s">
        <v>177</v>
      </c>
      <c r="D47" s="2" t="s">
        <v>225</v>
      </c>
      <c r="E47" s="11" t="s">
        <v>585</v>
      </c>
      <c r="F47" s="100"/>
      <c r="G47" s="36"/>
    </row>
    <row r="48" spans="1:7" ht="14">
      <c r="A48" s="2" t="s">
        <v>579</v>
      </c>
      <c r="B48" s="2" t="s">
        <v>34</v>
      </c>
      <c r="C48" s="2" t="s">
        <v>170</v>
      </c>
      <c r="D48" s="2" t="s">
        <v>278</v>
      </c>
      <c r="E48" s="11" t="s">
        <v>273</v>
      </c>
      <c r="F48" s="100"/>
      <c r="G48" s="36"/>
    </row>
    <row r="49" spans="1:7" ht="14">
      <c r="A49" s="2" t="s">
        <v>579</v>
      </c>
      <c r="B49" s="2" t="s">
        <v>34</v>
      </c>
      <c r="C49" s="2" t="s">
        <v>226</v>
      </c>
      <c r="D49" s="2" t="s">
        <v>344</v>
      </c>
      <c r="E49" s="11" t="s">
        <v>273</v>
      </c>
      <c r="F49" s="100"/>
      <c r="G49" s="36"/>
    </row>
    <row r="50" spans="1:7" ht="14">
      <c r="A50" s="2" t="s">
        <v>579</v>
      </c>
      <c r="B50" s="2" t="s">
        <v>34</v>
      </c>
      <c r="C50" s="2" t="s">
        <v>226</v>
      </c>
      <c r="D50" s="2" t="s">
        <v>328</v>
      </c>
      <c r="E50" s="11" t="s">
        <v>273</v>
      </c>
      <c r="F50" s="100"/>
      <c r="G50" s="36"/>
    </row>
    <row r="51" spans="1:7" ht="14">
      <c r="A51" s="2" t="s">
        <v>579</v>
      </c>
      <c r="B51" s="2" t="s">
        <v>34</v>
      </c>
      <c r="C51" s="2" t="s">
        <v>226</v>
      </c>
      <c r="D51" s="2" t="s">
        <v>314</v>
      </c>
      <c r="E51" s="11" t="s">
        <v>273</v>
      </c>
      <c r="F51" s="100"/>
      <c r="G51" s="36"/>
    </row>
    <row r="52" spans="1:7" ht="14">
      <c r="A52" s="2" t="s">
        <v>579</v>
      </c>
      <c r="B52" s="2" t="s">
        <v>34</v>
      </c>
      <c r="C52" s="2" t="s">
        <v>226</v>
      </c>
      <c r="D52" s="2" t="s">
        <v>301</v>
      </c>
      <c r="E52" s="11" t="s">
        <v>273</v>
      </c>
      <c r="F52" s="100"/>
      <c r="G52" s="36"/>
    </row>
    <row r="53" spans="1:7" ht="14">
      <c r="A53" s="2" t="s">
        <v>579</v>
      </c>
      <c r="B53" s="2" t="s">
        <v>34</v>
      </c>
      <c r="C53" s="2" t="s">
        <v>226</v>
      </c>
      <c r="D53" s="2" t="s">
        <v>278</v>
      </c>
      <c r="E53" s="11" t="s">
        <v>273</v>
      </c>
      <c r="F53" s="100"/>
      <c r="G53" s="36"/>
    </row>
    <row r="54" spans="1:7" ht="14">
      <c r="A54" s="2" t="s">
        <v>579</v>
      </c>
      <c r="B54" s="2" t="s">
        <v>34</v>
      </c>
      <c r="C54" s="2" t="s">
        <v>226</v>
      </c>
      <c r="D54" s="2" t="s">
        <v>263</v>
      </c>
      <c r="E54" s="11" t="s">
        <v>273</v>
      </c>
      <c r="F54" s="100"/>
      <c r="G54" s="36"/>
    </row>
    <row r="55" spans="1:7" ht="14">
      <c r="A55" s="2" t="s">
        <v>579</v>
      </c>
      <c r="B55" s="2" t="s">
        <v>34</v>
      </c>
      <c r="C55" s="2" t="s">
        <v>226</v>
      </c>
      <c r="D55" s="2" t="s">
        <v>244</v>
      </c>
      <c r="E55" s="11" t="s">
        <v>273</v>
      </c>
      <c r="F55" s="100"/>
      <c r="G55" s="36"/>
    </row>
    <row r="56" spans="1:7" ht="14">
      <c r="A56" s="2" t="s">
        <v>579</v>
      </c>
      <c r="B56" s="2" t="s">
        <v>34</v>
      </c>
      <c r="C56" s="2" t="s">
        <v>226</v>
      </c>
      <c r="D56" s="2" t="s">
        <v>225</v>
      </c>
      <c r="E56" s="11" t="s">
        <v>273</v>
      </c>
      <c r="F56" s="100"/>
      <c r="G56" s="36"/>
    </row>
    <row r="57" spans="1:7" ht="14">
      <c r="A57" s="2" t="s">
        <v>579</v>
      </c>
      <c r="B57" s="2" t="s">
        <v>34</v>
      </c>
      <c r="C57" s="2" t="s">
        <v>232</v>
      </c>
      <c r="D57" s="2" t="s">
        <v>344</v>
      </c>
      <c r="E57" s="11" t="s">
        <v>273</v>
      </c>
      <c r="F57" s="100"/>
      <c r="G57" s="36"/>
    </row>
    <row r="58" spans="1:7" ht="14">
      <c r="A58" s="2" t="s">
        <v>579</v>
      </c>
      <c r="B58" s="2" t="s">
        <v>34</v>
      </c>
      <c r="C58" s="2" t="s">
        <v>232</v>
      </c>
      <c r="D58" s="2" t="s">
        <v>328</v>
      </c>
      <c r="E58" s="11" t="s">
        <v>273</v>
      </c>
      <c r="F58" s="100"/>
      <c r="G58" s="36"/>
    </row>
    <row r="59" spans="1:7" ht="14">
      <c r="A59" s="2" t="s">
        <v>579</v>
      </c>
      <c r="B59" s="2" t="s">
        <v>34</v>
      </c>
      <c r="C59" s="2" t="s">
        <v>232</v>
      </c>
      <c r="D59" s="2" t="s">
        <v>314</v>
      </c>
      <c r="E59" s="11" t="s">
        <v>273</v>
      </c>
      <c r="F59" s="100"/>
      <c r="G59" s="36"/>
    </row>
    <row r="60" spans="1:7" ht="14">
      <c r="A60" s="2" t="s">
        <v>579</v>
      </c>
      <c r="B60" s="2" t="s">
        <v>34</v>
      </c>
      <c r="C60" s="2" t="s">
        <v>232</v>
      </c>
      <c r="D60" s="2" t="s">
        <v>301</v>
      </c>
      <c r="E60" s="11" t="s">
        <v>273</v>
      </c>
      <c r="F60" s="100"/>
      <c r="G60" s="36"/>
    </row>
    <row r="61" spans="1:7" ht="14">
      <c r="A61" s="2" t="s">
        <v>579</v>
      </c>
      <c r="B61" s="2" t="s">
        <v>34</v>
      </c>
      <c r="C61" s="2" t="s">
        <v>232</v>
      </c>
      <c r="D61" s="2" t="s">
        <v>278</v>
      </c>
      <c r="E61" s="11" t="s">
        <v>273</v>
      </c>
      <c r="F61" s="100"/>
      <c r="G61" s="36"/>
    </row>
    <row r="62" spans="1:7" ht="14">
      <c r="A62" s="2" t="s">
        <v>579</v>
      </c>
      <c r="B62" s="2" t="s">
        <v>34</v>
      </c>
      <c r="C62" s="2" t="s">
        <v>232</v>
      </c>
      <c r="D62" s="2" t="s">
        <v>263</v>
      </c>
      <c r="E62" s="11" t="s">
        <v>273</v>
      </c>
      <c r="F62" s="100"/>
      <c r="G62" s="36"/>
    </row>
    <row r="63" spans="1:7" ht="14">
      <c r="A63" s="2" t="s">
        <v>579</v>
      </c>
      <c r="B63" s="2" t="s">
        <v>34</v>
      </c>
      <c r="C63" s="2" t="s">
        <v>232</v>
      </c>
      <c r="D63" s="2" t="s">
        <v>244</v>
      </c>
      <c r="E63" s="11" t="s">
        <v>273</v>
      </c>
      <c r="F63" s="100"/>
      <c r="G63" s="36"/>
    </row>
    <row r="64" spans="1:7" ht="14">
      <c r="A64" s="2" t="s">
        <v>579</v>
      </c>
      <c r="B64" s="2" t="s">
        <v>34</v>
      </c>
      <c r="C64" s="2" t="s">
        <v>232</v>
      </c>
      <c r="D64" s="2" t="s">
        <v>225</v>
      </c>
      <c r="E64" s="11" t="s">
        <v>273</v>
      </c>
      <c r="F64" s="100"/>
      <c r="G64" s="36"/>
    </row>
    <row r="65" spans="1:7" ht="14">
      <c r="A65" s="2" t="s">
        <v>579</v>
      </c>
      <c r="B65" s="2" t="s">
        <v>34</v>
      </c>
      <c r="C65" s="2" t="s">
        <v>177</v>
      </c>
      <c r="D65" s="2" t="s">
        <v>344</v>
      </c>
      <c r="E65" s="11" t="s">
        <v>273</v>
      </c>
      <c r="F65" s="100"/>
      <c r="G65" s="36"/>
    </row>
    <row r="66" spans="1:7" ht="14">
      <c r="A66" s="2" t="s">
        <v>579</v>
      </c>
      <c r="B66" s="2" t="s">
        <v>34</v>
      </c>
      <c r="C66" s="2" t="s">
        <v>177</v>
      </c>
      <c r="D66" s="2" t="s">
        <v>328</v>
      </c>
      <c r="E66" s="11" t="s">
        <v>273</v>
      </c>
      <c r="F66" s="100"/>
      <c r="G66" s="36"/>
    </row>
    <row r="67" spans="1:7" ht="14">
      <c r="A67" s="2" t="s">
        <v>579</v>
      </c>
      <c r="B67" s="2" t="s">
        <v>34</v>
      </c>
      <c r="C67" s="2" t="s">
        <v>177</v>
      </c>
      <c r="D67" s="2" t="s">
        <v>314</v>
      </c>
      <c r="E67" s="11" t="s">
        <v>586</v>
      </c>
      <c r="F67" s="100"/>
      <c r="G67" s="36"/>
    </row>
    <row r="68" spans="1:7" ht="14">
      <c r="A68" s="2" t="s">
        <v>579</v>
      </c>
      <c r="B68" s="2" t="s">
        <v>34</v>
      </c>
      <c r="C68" s="2" t="s">
        <v>177</v>
      </c>
      <c r="D68" s="2" t="s">
        <v>301</v>
      </c>
      <c r="E68" s="11" t="s">
        <v>273</v>
      </c>
      <c r="F68" s="100"/>
      <c r="G68" s="36"/>
    </row>
    <row r="69" spans="1:7" ht="14">
      <c r="A69" s="2" t="s">
        <v>579</v>
      </c>
      <c r="B69" s="2" t="s">
        <v>34</v>
      </c>
      <c r="C69" s="2" t="s">
        <v>177</v>
      </c>
      <c r="D69" s="2" t="s">
        <v>278</v>
      </c>
      <c r="E69" s="11" t="s">
        <v>273</v>
      </c>
      <c r="F69" s="100"/>
      <c r="G69" s="36"/>
    </row>
    <row r="70" spans="1:7" ht="14">
      <c r="A70" s="2" t="s">
        <v>579</v>
      </c>
      <c r="B70" s="2" t="s">
        <v>34</v>
      </c>
      <c r="C70" s="2" t="s">
        <v>177</v>
      </c>
      <c r="D70" s="2" t="s">
        <v>263</v>
      </c>
      <c r="E70" s="11" t="s">
        <v>587</v>
      </c>
      <c r="F70" s="100"/>
      <c r="G70" s="36"/>
    </row>
    <row r="71" spans="1:7" ht="14">
      <c r="A71" s="2" t="s">
        <v>579</v>
      </c>
      <c r="B71" s="2" t="s">
        <v>34</v>
      </c>
      <c r="C71" s="2" t="s">
        <v>177</v>
      </c>
      <c r="D71" s="2" t="s">
        <v>244</v>
      </c>
      <c r="E71" s="11" t="s">
        <v>588</v>
      </c>
      <c r="F71" s="100"/>
      <c r="G71" s="36"/>
    </row>
    <row r="72" spans="1:7" ht="14">
      <c r="A72" s="2" t="s">
        <v>579</v>
      </c>
      <c r="B72" s="2" t="s">
        <v>34</v>
      </c>
      <c r="C72" s="2" t="s">
        <v>177</v>
      </c>
      <c r="D72" s="2" t="s">
        <v>225</v>
      </c>
      <c r="E72" s="11" t="s">
        <v>589</v>
      </c>
      <c r="F72" s="100"/>
      <c r="G72" s="36"/>
    </row>
    <row r="73" spans="1:7" ht="14">
      <c r="A73" s="2" t="s">
        <v>590</v>
      </c>
      <c r="B73" s="2" t="s">
        <v>16</v>
      </c>
      <c r="C73" s="2" t="s">
        <v>170</v>
      </c>
      <c r="D73" s="2" t="s">
        <v>278</v>
      </c>
      <c r="E73" s="11" t="s">
        <v>273</v>
      </c>
      <c r="F73" s="100"/>
      <c r="G73" s="36"/>
    </row>
    <row r="74" spans="1:7" ht="14">
      <c r="A74" s="2" t="s">
        <v>590</v>
      </c>
      <c r="B74" s="2" t="s">
        <v>16</v>
      </c>
      <c r="C74" s="2" t="s">
        <v>226</v>
      </c>
      <c r="D74" s="2" t="s">
        <v>344</v>
      </c>
      <c r="E74" s="11" t="s">
        <v>488</v>
      </c>
      <c r="F74" s="100"/>
      <c r="G74" s="36"/>
    </row>
    <row r="75" spans="1:7" ht="14">
      <c r="A75" s="2" t="s">
        <v>590</v>
      </c>
      <c r="B75" s="2" t="s">
        <v>16</v>
      </c>
      <c r="C75" s="2" t="s">
        <v>226</v>
      </c>
      <c r="D75" s="2" t="s">
        <v>328</v>
      </c>
      <c r="E75" s="11" t="s">
        <v>273</v>
      </c>
      <c r="F75" s="100"/>
      <c r="G75" s="36"/>
    </row>
    <row r="76" spans="1:7" ht="14">
      <c r="A76" s="2" t="s">
        <v>590</v>
      </c>
      <c r="B76" s="2" t="s">
        <v>16</v>
      </c>
      <c r="C76" s="2" t="s">
        <v>226</v>
      </c>
      <c r="D76" s="2" t="s">
        <v>314</v>
      </c>
      <c r="E76" s="11" t="s">
        <v>591</v>
      </c>
      <c r="F76" s="100"/>
      <c r="G76" s="36"/>
    </row>
    <row r="77" spans="1:7" ht="14">
      <c r="A77" s="2" t="s">
        <v>590</v>
      </c>
      <c r="B77" s="2" t="s">
        <v>16</v>
      </c>
      <c r="C77" s="2" t="s">
        <v>226</v>
      </c>
      <c r="D77" s="2" t="s">
        <v>301</v>
      </c>
      <c r="E77" s="11" t="s">
        <v>273</v>
      </c>
      <c r="F77" s="100"/>
      <c r="G77" s="36"/>
    </row>
    <row r="78" spans="1:7" ht="14">
      <c r="A78" s="2" t="s">
        <v>590</v>
      </c>
      <c r="B78" s="2" t="s">
        <v>16</v>
      </c>
      <c r="C78" s="2" t="s">
        <v>226</v>
      </c>
      <c r="D78" s="2" t="s">
        <v>278</v>
      </c>
      <c r="E78" s="11" t="s">
        <v>500</v>
      </c>
      <c r="F78" s="100"/>
      <c r="G78" s="36"/>
    </row>
    <row r="79" spans="1:7" ht="14">
      <c r="A79" s="2" t="s">
        <v>590</v>
      </c>
      <c r="B79" s="2" t="s">
        <v>16</v>
      </c>
      <c r="C79" s="2" t="s">
        <v>226</v>
      </c>
      <c r="D79" s="2" t="s">
        <v>263</v>
      </c>
      <c r="E79" s="11" t="s">
        <v>273</v>
      </c>
      <c r="F79" s="100"/>
      <c r="G79" s="36"/>
    </row>
    <row r="80" spans="1:7" ht="14">
      <c r="A80" s="2" t="s">
        <v>590</v>
      </c>
      <c r="B80" s="2" t="s">
        <v>16</v>
      </c>
      <c r="C80" s="2" t="s">
        <v>226</v>
      </c>
      <c r="D80" s="2" t="s">
        <v>244</v>
      </c>
      <c r="E80" s="11" t="s">
        <v>273</v>
      </c>
      <c r="F80" s="100"/>
      <c r="G80" s="36"/>
    </row>
    <row r="81" spans="1:7" ht="14">
      <c r="A81" s="2" t="s">
        <v>590</v>
      </c>
      <c r="B81" s="2" t="s">
        <v>16</v>
      </c>
      <c r="C81" s="2" t="s">
        <v>226</v>
      </c>
      <c r="D81" s="2" t="s">
        <v>225</v>
      </c>
      <c r="E81" s="11" t="s">
        <v>273</v>
      </c>
      <c r="F81" s="100"/>
      <c r="G81" s="36"/>
    </row>
    <row r="82" spans="1:7" ht="14">
      <c r="A82" s="2" t="s">
        <v>590</v>
      </c>
      <c r="B82" s="2" t="s">
        <v>16</v>
      </c>
      <c r="C82" s="2" t="s">
        <v>232</v>
      </c>
      <c r="D82" s="2" t="s">
        <v>344</v>
      </c>
      <c r="E82" s="11" t="s">
        <v>273</v>
      </c>
      <c r="F82" s="100"/>
      <c r="G82" s="36"/>
    </row>
    <row r="83" spans="1:7" ht="14">
      <c r="A83" s="2" t="s">
        <v>590</v>
      </c>
      <c r="B83" s="2" t="s">
        <v>16</v>
      </c>
      <c r="C83" s="2" t="s">
        <v>232</v>
      </c>
      <c r="D83" s="2" t="s">
        <v>328</v>
      </c>
      <c r="E83" s="11" t="s">
        <v>273</v>
      </c>
      <c r="F83" s="100"/>
      <c r="G83" s="36"/>
    </row>
    <row r="84" spans="1:7" ht="14">
      <c r="A84" s="2" t="s">
        <v>590</v>
      </c>
      <c r="B84" s="2" t="s">
        <v>16</v>
      </c>
      <c r="C84" s="2" t="s">
        <v>232</v>
      </c>
      <c r="D84" s="2" t="s">
        <v>314</v>
      </c>
      <c r="E84" s="11" t="s">
        <v>273</v>
      </c>
      <c r="F84" s="100"/>
      <c r="G84" s="36"/>
    </row>
    <row r="85" spans="1:7" ht="14">
      <c r="A85" s="2" t="s">
        <v>590</v>
      </c>
      <c r="B85" s="2" t="s">
        <v>16</v>
      </c>
      <c r="C85" s="2" t="s">
        <v>232</v>
      </c>
      <c r="D85" s="2" t="s">
        <v>301</v>
      </c>
      <c r="E85" s="11" t="s">
        <v>273</v>
      </c>
      <c r="F85" s="100"/>
      <c r="G85" s="36"/>
    </row>
    <row r="86" spans="1:7" ht="14">
      <c r="A86" s="2" t="s">
        <v>590</v>
      </c>
      <c r="B86" s="2" t="s">
        <v>16</v>
      </c>
      <c r="C86" s="2" t="s">
        <v>232</v>
      </c>
      <c r="D86" s="2" t="s">
        <v>278</v>
      </c>
      <c r="E86" s="11" t="s">
        <v>273</v>
      </c>
      <c r="F86" s="100"/>
      <c r="G86" s="36"/>
    </row>
    <row r="87" spans="1:7" ht="14">
      <c r="A87" s="2" t="s">
        <v>590</v>
      </c>
      <c r="B87" s="2" t="s">
        <v>16</v>
      </c>
      <c r="C87" s="2" t="s">
        <v>232</v>
      </c>
      <c r="D87" s="2" t="s">
        <v>263</v>
      </c>
      <c r="E87" s="11" t="s">
        <v>273</v>
      </c>
      <c r="F87" s="100"/>
      <c r="G87" s="36"/>
    </row>
    <row r="88" spans="1:7" ht="14">
      <c r="A88" s="2" t="s">
        <v>590</v>
      </c>
      <c r="B88" s="2" t="s">
        <v>16</v>
      </c>
      <c r="C88" s="2" t="s">
        <v>232</v>
      </c>
      <c r="D88" s="2" t="s">
        <v>244</v>
      </c>
      <c r="E88" s="11" t="s">
        <v>273</v>
      </c>
      <c r="F88" s="100"/>
      <c r="G88" s="36"/>
    </row>
    <row r="89" spans="1:7" ht="14">
      <c r="A89" s="2" t="s">
        <v>590</v>
      </c>
      <c r="B89" s="2" t="s">
        <v>16</v>
      </c>
      <c r="C89" s="2" t="s">
        <v>232</v>
      </c>
      <c r="D89" s="2" t="s">
        <v>225</v>
      </c>
      <c r="E89" s="11" t="s">
        <v>273</v>
      </c>
      <c r="F89" s="100"/>
      <c r="G89" s="36"/>
    </row>
    <row r="90" spans="1:7" ht="14">
      <c r="A90" s="2" t="s">
        <v>590</v>
      </c>
      <c r="B90" s="2" t="s">
        <v>16</v>
      </c>
      <c r="C90" s="2" t="s">
        <v>177</v>
      </c>
      <c r="D90" s="2" t="s">
        <v>344</v>
      </c>
      <c r="E90" s="11" t="s">
        <v>273</v>
      </c>
      <c r="F90" s="100"/>
      <c r="G90" s="36"/>
    </row>
    <row r="91" spans="1:7" ht="14">
      <c r="A91" s="2" t="s">
        <v>590</v>
      </c>
      <c r="B91" s="2" t="s">
        <v>16</v>
      </c>
      <c r="C91" s="2" t="s">
        <v>177</v>
      </c>
      <c r="D91" s="2" t="s">
        <v>328</v>
      </c>
      <c r="E91" s="11" t="s">
        <v>273</v>
      </c>
      <c r="F91" s="100"/>
      <c r="G91" s="36"/>
    </row>
    <row r="92" spans="1:7" ht="14">
      <c r="A92" s="2" t="s">
        <v>590</v>
      </c>
      <c r="B92" s="2" t="s">
        <v>16</v>
      </c>
      <c r="C92" s="2" t="s">
        <v>177</v>
      </c>
      <c r="D92" s="2" t="s">
        <v>314</v>
      </c>
      <c r="E92" s="11" t="s">
        <v>592</v>
      </c>
      <c r="F92" s="100"/>
      <c r="G92" s="36"/>
    </row>
    <row r="93" spans="1:7" ht="14">
      <c r="A93" s="2" t="s">
        <v>590</v>
      </c>
      <c r="B93" s="2" t="s">
        <v>16</v>
      </c>
      <c r="C93" s="2" t="s">
        <v>177</v>
      </c>
      <c r="D93" s="2" t="s">
        <v>278</v>
      </c>
      <c r="E93" s="11" t="s">
        <v>473</v>
      </c>
      <c r="F93" s="100"/>
      <c r="G93" s="36"/>
    </row>
    <row r="94" spans="1:7" ht="14">
      <c r="A94" s="2" t="s">
        <v>590</v>
      </c>
      <c r="B94" s="2" t="s">
        <v>16</v>
      </c>
      <c r="C94" s="2" t="s">
        <v>177</v>
      </c>
      <c r="D94" s="2" t="s">
        <v>263</v>
      </c>
      <c r="E94" s="11" t="s">
        <v>593</v>
      </c>
      <c r="F94" s="100"/>
      <c r="G94" s="36"/>
    </row>
    <row r="95" spans="1:7" ht="14">
      <c r="A95" s="2" t="s">
        <v>590</v>
      </c>
      <c r="B95" s="2" t="s">
        <v>16</v>
      </c>
      <c r="C95" s="2" t="s">
        <v>177</v>
      </c>
      <c r="D95" s="2" t="s">
        <v>244</v>
      </c>
      <c r="E95" s="11" t="s">
        <v>594</v>
      </c>
      <c r="F95" s="100"/>
      <c r="G95" s="36"/>
    </row>
    <row r="96" spans="1:7" ht="14">
      <c r="A96" s="2" t="s">
        <v>590</v>
      </c>
      <c r="B96" s="2" t="s">
        <v>16</v>
      </c>
      <c r="C96" s="2" t="s">
        <v>177</v>
      </c>
      <c r="D96" s="2" t="s">
        <v>225</v>
      </c>
      <c r="E96" s="11" t="s">
        <v>595</v>
      </c>
      <c r="F96" s="100"/>
      <c r="G96" s="36"/>
    </row>
    <row r="97" spans="1:7" ht="14">
      <c r="A97" s="2" t="s">
        <v>590</v>
      </c>
      <c r="B97" s="2" t="s">
        <v>25</v>
      </c>
      <c r="C97" s="2" t="s">
        <v>170</v>
      </c>
      <c r="D97" s="2" t="s">
        <v>278</v>
      </c>
      <c r="E97" s="11" t="s">
        <v>488</v>
      </c>
      <c r="F97" s="100"/>
      <c r="G97" s="36"/>
    </row>
    <row r="98" spans="1:7" ht="14">
      <c r="A98" s="2" t="s">
        <v>590</v>
      </c>
      <c r="B98" s="2" t="s">
        <v>25</v>
      </c>
      <c r="C98" s="2" t="s">
        <v>226</v>
      </c>
      <c r="D98" s="2" t="s">
        <v>344</v>
      </c>
      <c r="E98" s="11" t="s">
        <v>273</v>
      </c>
      <c r="F98" s="100"/>
      <c r="G98" s="36"/>
    </row>
    <row r="99" spans="1:7" ht="14">
      <c r="A99" s="2" t="s">
        <v>590</v>
      </c>
      <c r="B99" s="2" t="s">
        <v>25</v>
      </c>
      <c r="C99" s="2" t="s">
        <v>226</v>
      </c>
      <c r="D99" s="2" t="s">
        <v>328</v>
      </c>
      <c r="E99" s="11" t="s">
        <v>273</v>
      </c>
      <c r="F99" s="100"/>
      <c r="G99" s="36"/>
    </row>
    <row r="100" spans="1:7" ht="14">
      <c r="A100" s="2" t="s">
        <v>590</v>
      </c>
      <c r="B100" s="2" t="s">
        <v>25</v>
      </c>
      <c r="C100" s="2" t="s">
        <v>226</v>
      </c>
      <c r="D100" s="2" t="s">
        <v>314</v>
      </c>
      <c r="E100" s="11" t="s">
        <v>273</v>
      </c>
      <c r="F100" s="100"/>
      <c r="G100" s="36"/>
    </row>
    <row r="101" spans="1:7" ht="14">
      <c r="A101" s="2" t="s">
        <v>590</v>
      </c>
      <c r="B101" s="2" t="s">
        <v>25</v>
      </c>
      <c r="C101" s="2" t="s">
        <v>226</v>
      </c>
      <c r="D101" s="2" t="s">
        <v>301</v>
      </c>
      <c r="E101" s="11" t="s">
        <v>500</v>
      </c>
      <c r="F101" s="100"/>
      <c r="G101" s="36"/>
    </row>
    <row r="102" spans="1:7" ht="14">
      <c r="A102" s="2" t="s">
        <v>590</v>
      </c>
      <c r="B102" s="2" t="s">
        <v>25</v>
      </c>
      <c r="C102" s="2" t="s">
        <v>226</v>
      </c>
      <c r="D102" s="2" t="s">
        <v>278</v>
      </c>
      <c r="E102" s="11" t="s">
        <v>500</v>
      </c>
      <c r="F102" s="100"/>
      <c r="G102" s="36"/>
    </row>
    <row r="103" spans="1:7" ht="14">
      <c r="A103" s="2" t="s">
        <v>590</v>
      </c>
      <c r="B103" s="2" t="s">
        <v>25</v>
      </c>
      <c r="C103" s="2" t="s">
        <v>226</v>
      </c>
      <c r="D103" s="2" t="s">
        <v>263</v>
      </c>
      <c r="E103" s="11" t="s">
        <v>596</v>
      </c>
      <c r="F103" s="100"/>
      <c r="G103" s="36"/>
    </row>
    <row r="104" spans="1:7" ht="14">
      <c r="A104" s="2" t="s">
        <v>590</v>
      </c>
      <c r="B104" s="2" t="s">
        <v>25</v>
      </c>
      <c r="C104" s="2" t="s">
        <v>226</v>
      </c>
      <c r="D104" s="2" t="s">
        <v>244</v>
      </c>
      <c r="E104" s="11" t="s">
        <v>475</v>
      </c>
      <c r="F104" s="100"/>
      <c r="G104" s="36"/>
    </row>
    <row r="105" spans="1:7" ht="14">
      <c r="A105" s="2" t="s">
        <v>590</v>
      </c>
      <c r="B105" s="2" t="s">
        <v>25</v>
      </c>
      <c r="C105" s="2" t="s">
        <v>226</v>
      </c>
      <c r="D105" s="2" t="s">
        <v>225</v>
      </c>
      <c r="E105" s="11" t="s">
        <v>582</v>
      </c>
      <c r="F105" s="100"/>
      <c r="G105" s="36"/>
    </row>
    <row r="106" spans="1:7" ht="14">
      <c r="A106" s="2" t="s">
        <v>590</v>
      </c>
      <c r="B106" s="2" t="s">
        <v>25</v>
      </c>
      <c r="C106" s="2" t="s">
        <v>232</v>
      </c>
      <c r="D106" s="2" t="s">
        <v>344</v>
      </c>
      <c r="E106" s="11" t="s">
        <v>594</v>
      </c>
      <c r="F106" s="100"/>
      <c r="G106" s="36"/>
    </row>
    <row r="107" spans="1:7" ht="14">
      <c r="A107" s="2" t="s">
        <v>590</v>
      </c>
      <c r="B107" s="2" t="s">
        <v>25</v>
      </c>
      <c r="C107" s="2" t="s">
        <v>232</v>
      </c>
      <c r="D107" s="2" t="s">
        <v>328</v>
      </c>
      <c r="E107" s="11" t="s">
        <v>273</v>
      </c>
      <c r="F107" s="100"/>
      <c r="G107" s="36"/>
    </row>
    <row r="108" spans="1:7" ht="14">
      <c r="A108" s="2" t="s">
        <v>590</v>
      </c>
      <c r="B108" s="2" t="s">
        <v>25</v>
      </c>
      <c r="C108" s="2" t="s">
        <v>232</v>
      </c>
      <c r="D108" s="2" t="s">
        <v>314</v>
      </c>
      <c r="E108" s="11" t="s">
        <v>473</v>
      </c>
      <c r="F108" s="100"/>
      <c r="G108" s="36"/>
    </row>
    <row r="109" spans="1:7" ht="14">
      <c r="A109" s="2" t="s">
        <v>590</v>
      </c>
      <c r="B109" s="2" t="s">
        <v>25</v>
      </c>
      <c r="C109" s="2" t="s">
        <v>232</v>
      </c>
      <c r="D109" s="2" t="s">
        <v>301</v>
      </c>
      <c r="E109" s="11" t="s">
        <v>473</v>
      </c>
      <c r="F109" s="100"/>
      <c r="G109" s="36"/>
    </row>
    <row r="110" spans="1:7" ht="14">
      <c r="A110" s="2" t="s">
        <v>590</v>
      </c>
      <c r="B110" s="2" t="s">
        <v>25</v>
      </c>
      <c r="C110" s="2" t="s">
        <v>232</v>
      </c>
      <c r="D110" s="2" t="s">
        <v>278</v>
      </c>
      <c r="E110" s="11" t="s">
        <v>273</v>
      </c>
      <c r="F110" s="100"/>
      <c r="G110" s="36"/>
    </row>
    <row r="111" spans="1:7" ht="14">
      <c r="A111" s="2" t="s">
        <v>590</v>
      </c>
      <c r="B111" s="2" t="s">
        <v>25</v>
      </c>
      <c r="C111" s="2" t="s">
        <v>232</v>
      </c>
      <c r="D111" s="2" t="s">
        <v>263</v>
      </c>
      <c r="E111" s="11" t="s">
        <v>597</v>
      </c>
      <c r="F111" s="100"/>
      <c r="G111" s="36"/>
    </row>
    <row r="112" spans="1:7" ht="14">
      <c r="A112" s="2" t="s">
        <v>590</v>
      </c>
      <c r="B112" s="2" t="s">
        <v>25</v>
      </c>
      <c r="C112" s="2" t="s">
        <v>232</v>
      </c>
      <c r="D112" s="2" t="s">
        <v>244</v>
      </c>
      <c r="E112" s="11" t="s">
        <v>598</v>
      </c>
      <c r="F112" s="100"/>
      <c r="G112" s="36"/>
    </row>
    <row r="113" spans="1:7" ht="14">
      <c r="A113" s="2" t="s">
        <v>590</v>
      </c>
      <c r="B113" s="2" t="s">
        <v>25</v>
      </c>
      <c r="C113" s="2" t="s">
        <v>232</v>
      </c>
      <c r="D113" s="2" t="s">
        <v>225</v>
      </c>
      <c r="E113" s="11" t="s">
        <v>582</v>
      </c>
      <c r="F113" s="100"/>
      <c r="G113" s="36"/>
    </row>
    <row r="114" spans="1:7" ht="14">
      <c r="A114" s="2" t="s">
        <v>590</v>
      </c>
      <c r="B114" s="2" t="s">
        <v>25</v>
      </c>
      <c r="C114" s="2" t="s">
        <v>177</v>
      </c>
      <c r="D114" s="2" t="s">
        <v>344</v>
      </c>
      <c r="E114" s="11" t="s">
        <v>273</v>
      </c>
      <c r="F114" s="100"/>
      <c r="G114" s="36"/>
    </row>
    <row r="115" spans="1:7" ht="14">
      <c r="A115" s="2" t="s">
        <v>590</v>
      </c>
      <c r="B115" s="2" t="s">
        <v>25</v>
      </c>
      <c r="C115" s="2" t="s">
        <v>177</v>
      </c>
      <c r="D115" s="2" t="s">
        <v>328</v>
      </c>
      <c r="E115" s="11" t="s">
        <v>273</v>
      </c>
      <c r="F115" s="100"/>
      <c r="G115" s="36"/>
    </row>
    <row r="116" spans="1:7" ht="14">
      <c r="A116" s="2" t="s">
        <v>590</v>
      </c>
      <c r="B116" s="2" t="s">
        <v>25</v>
      </c>
      <c r="C116" s="2" t="s">
        <v>177</v>
      </c>
      <c r="D116" s="2" t="s">
        <v>244</v>
      </c>
      <c r="E116" s="11" t="s">
        <v>599</v>
      </c>
      <c r="F116" s="100"/>
      <c r="G116" s="36"/>
    </row>
    <row r="117" spans="1:7" ht="14">
      <c r="A117" s="2" t="s">
        <v>590</v>
      </c>
      <c r="B117" s="2" t="s">
        <v>25</v>
      </c>
      <c r="C117" s="2" t="s">
        <v>177</v>
      </c>
      <c r="D117" s="2" t="s">
        <v>225</v>
      </c>
      <c r="E117" s="11" t="s">
        <v>600</v>
      </c>
      <c r="F117" s="100"/>
      <c r="G117" s="36"/>
    </row>
    <row r="118" spans="1:7" ht="14">
      <c r="A118" s="2" t="s">
        <v>590</v>
      </c>
      <c r="B118" s="2" t="s">
        <v>34</v>
      </c>
      <c r="C118" s="2" t="s">
        <v>170</v>
      </c>
      <c r="D118" s="2" t="s">
        <v>278</v>
      </c>
      <c r="E118" s="11" t="s">
        <v>273</v>
      </c>
      <c r="F118" s="100"/>
      <c r="G118" s="36"/>
    </row>
    <row r="119" spans="1:7" ht="14">
      <c r="A119" s="2" t="s">
        <v>590</v>
      </c>
      <c r="B119" s="2" t="s">
        <v>34</v>
      </c>
      <c r="C119" s="2" t="s">
        <v>226</v>
      </c>
      <c r="D119" s="2" t="s">
        <v>344</v>
      </c>
      <c r="E119" s="11" t="s">
        <v>273</v>
      </c>
      <c r="F119" s="100"/>
      <c r="G119" s="36"/>
    </row>
    <row r="120" spans="1:7" ht="14">
      <c r="A120" s="2" t="s">
        <v>590</v>
      </c>
      <c r="B120" s="2" t="s">
        <v>34</v>
      </c>
      <c r="C120" s="2" t="s">
        <v>226</v>
      </c>
      <c r="D120" s="2" t="s">
        <v>328</v>
      </c>
      <c r="E120" s="11" t="s">
        <v>273</v>
      </c>
      <c r="F120" s="100"/>
      <c r="G120" s="36"/>
    </row>
    <row r="121" spans="1:7" ht="14">
      <c r="A121" s="2" t="s">
        <v>590</v>
      </c>
      <c r="B121" s="2" t="s">
        <v>34</v>
      </c>
      <c r="C121" s="2" t="s">
        <v>226</v>
      </c>
      <c r="D121" s="2" t="s">
        <v>314</v>
      </c>
      <c r="E121" s="11" t="s">
        <v>273</v>
      </c>
      <c r="F121" s="100"/>
      <c r="G121" s="36"/>
    </row>
    <row r="122" spans="1:7" ht="14">
      <c r="A122" s="2" t="s">
        <v>590</v>
      </c>
      <c r="B122" s="2" t="s">
        <v>34</v>
      </c>
      <c r="C122" s="2" t="s">
        <v>226</v>
      </c>
      <c r="D122" s="2" t="s">
        <v>301</v>
      </c>
      <c r="E122" s="11" t="s">
        <v>273</v>
      </c>
      <c r="F122" s="100"/>
      <c r="G122" s="36"/>
    </row>
    <row r="123" spans="1:7" ht="14">
      <c r="A123" s="2" t="s">
        <v>590</v>
      </c>
      <c r="B123" s="2" t="s">
        <v>34</v>
      </c>
      <c r="C123" s="2" t="s">
        <v>226</v>
      </c>
      <c r="D123" s="2" t="s">
        <v>278</v>
      </c>
      <c r="E123" s="11" t="s">
        <v>273</v>
      </c>
      <c r="F123" s="100"/>
      <c r="G123" s="36"/>
    </row>
    <row r="124" spans="1:7" ht="14">
      <c r="A124" s="2" t="s">
        <v>590</v>
      </c>
      <c r="B124" s="2" t="s">
        <v>34</v>
      </c>
      <c r="C124" s="2" t="s">
        <v>226</v>
      </c>
      <c r="D124" s="2" t="s">
        <v>263</v>
      </c>
      <c r="E124" s="11" t="s">
        <v>273</v>
      </c>
      <c r="F124" s="100"/>
      <c r="G124" s="36"/>
    </row>
    <row r="125" spans="1:7" ht="14">
      <c r="A125" s="2" t="s">
        <v>590</v>
      </c>
      <c r="B125" s="2" t="s">
        <v>34</v>
      </c>
      <c r="C125" s="2" t="s">
        <v>226</v>
      </c>
      <c r="D125" s="2" t="s">
        <v>244</v>
      </c>
      <c r="E125" s="11" t="s">
        <v>273</v>
      </c>
      <c r="F125" s="100"/>
      <c r="G125" s="36"/>
    </row>
    <row r="126" spans="1:7" ht="14">
      <c r="A126" s="2" t="s">
        <v>590</v>
      </c>
      <c r="B126" s="2" t="s">
        <v>34</v>
      </c>
      <c r="C126" s="2" t="s">
        <v>226</v>
      </c>
      <c r="D126" s="2" t="s">
        <v>225</v>
      </c>
      <c r="E126" s="11" t="s">
        <v>273</v>
      </c>
      <c r="F126" s="100"/>
      <c r="G126" s="36"/>
    </row>
    <row r="127" spans="1:7" ht="14">
      <c r="A127" s="2" t="s">
        <v>590</v>
      </c>
      <c r="B127" s="2" t="s">
        <v>34</v>
      </c>
      <c r="C127" s="2" t="s">
        <v>232</v>
      </c>
      <c r="D127" s="2" t="s">
        <v>344</v>
      </c>
      <c r="E127" s="11" t="s">
        <v>273</v>
      </c>
      <c r="F127" s="100"/>
      <c r="G127" s="36"/>
    </row>
    <row r="128" spans="1:7" ht="14">
      <c r="A128" s="2" t="s">
        <v>590</v>
      </c>
      <c r="B128" s="2" t="s">
        <v>34</v>
      </c>
      <c r="C128" s="2" t="s">
        <v>232</v>
      </c>
      <c r="D128" s="2" t="s">
        <v>328</v>
      </c>
      <c r="E128" s="11" t="s">
        <v>273</v>
      </c>
      <c r="F128" s="100"/>
      <c r="G128" s="36"/>
    </row>
    <row r="129" spans="1:7" ht="14">
      <c r="A129" s="2" t="s">
        <v>590</v>
      </c>
      <c r="B129" s="2" t="s">
        <v>34</v>
      </c>
      <c r="C129" s="2" t="s">
        <v>232</v>
      </c>
      <c r="D129" s="2" t="s">
        <v>314</v>
      </c>
      <c r="E129" s="11" t="s">
        <v>273</v>
      </c>
      <c r="F129" s="100"/>
      <c r="G129" s="36"/>
    </row>
    <row r="130" spans="1:7" ht="14">
      <c r="A130" s="2" t="s">
        <v>590</v>
      </c>
      <c r="B130" s="2" t="s">
        <v>34</v>
      </c>
      <c r="C130" s="2" t="s">
        <v>232</v>
      </c>
      <c r="D130" s="2" t="s">
        <v>301</v>
      </c>
      <c r="E130" s="11" t="s">
        <v>273</v>
      </c>
      <c r="F130" s="100"/>
      <c r="G130" s="36"/>
    </row>
    <row r="131" spans="1:7" ht="14">
      <c r="A131" s="2" t="s">
        <v>590</v>
      </c>
      <c r="B131" s="2" t="s">
        <v>34</v>
      </c>
      <c r="C131" s="2" t="s">
        <v>232</v>
      </c>
      <c r="D131" s="2" t="s">
        <v>278</v>
      </c>
      <c r="E131" s="11" t="s">
        <v>273</v>
      </c>
      <c r="F131" s="100"/>
      <c r="G131" s="36"/>
    </row>
    <row r="132" spans="1:7" ht="14">
      <c r="A132" s="2" t="s">
        <v>590</v>
      </c>
      <c r="B132" s="2" t="s">
        <v>34</v>
      </c>
      <c r="C132" s="2" t="s">
        <v>232</v>
      </c>
      <c r="D132" s="2" t="s">
        <v>263</v>
      </c>
      <c r="E132" s="11" t="s">
        <v>273</v>
      </c>
      <c r="F132" s="100"/>
      <c r="G132" s="36"/>
    </row>
    <row r="133" spans="1:7" ht="14">
      <c r="A133" s="2" t="s">
        <v>590</v>
      </c>
      <c r="B133" s="2" t="s">
        <v>34</v>
      </c>
      <c r="C133" s="2" t="s">
        <v>232</v>
      </c>
      <c r="D133" s="2" t="s">
        <v>244</v>
      </c>
      <c r="E133" s="11" t="s">
        <v>273</v>
      </c>
      <c r="F133" s="100"/>
      <c r="G133" s="36"/>
    </row>
    <row r="134" spans="1:7" ht="14">
      <c r="A134" s="2" t="s">
        <v>590</v>
      </c>
      <c r="B134" s="2" t="s">
        <v>34</v>
      </c>
      <c r="C134" s="2" t="s">
        <v>232</v>
      </c>
      <c r="D134" s="2" t="s">
        <v>225</v>
      </c>
      <c r="E134" s="11" t="s">
        <v>273</v>
      </c>
      <c r="F134" s="100"/>
      <c r="G134" s="36"/>
    </row>
    <row r="135" spans="1:7" ht="14">
      <c r="A135" s="2" t="s">
        <v>590</v>
      </c>
      <c r="B135" s="2" t="s">
        <v>34</v>
      </c>
      <c r="C135" s="2" t="s">
        <v>177</v>
      </c>
      <c r="D135" s="2" t="s">
        <v>344</v>
      </c>
      <c r="E135" s="11" t="s">
        <v>273</v>
      </c>
      <c r="F135" s="100"/>
      <c r="G135" s="36"/>
    </row>
    <row r="136" spans="1:7" ht="14">
      <c r="A136" s="2" t="s">
        <v>590</v>
      </c>
      <c r="B136" s="2" t="s">
        <v>34</v>
      </c>
      <c r="C136" s="2" t="s">
        <v>177</v>
      </c>
      <c r="D136" s="2" t="s">
        <v>328</v>
      </c>
      <c r="E136" s="11" t="s">
        <v>273</v>
      </c>
      <c r="F136" s="100"/>
      <c r="G136" s="36"/>
    </row>
    <row r="137" spans="1:7" ht="14">
      <c r="A137" s="2" t="s">
        <v>590</v>
      </c>
      <c r="B137" s="2" t="s">
        <v>34</v>
      </c>
      <c r="C137" s="2" t="s">
        <v>177</v>
      </c>
      <c r="D137" s="2" t="s">
        <v>314</v>
      </c>
      <c r="E137" s="11" t="s">
        <v>273</v>
      </c>
      <c r="F137" s="100"/>
      <c r="G137" s="36"/>
    </row>
    <row r="138" spans="1:7" ht="14">
      <c r="A138" s="2" t="s">
        <v>590</v>
      </c>
      <c r="B138" s="2" t="s">
        <v>34</v>
      </c>
      <c r="C138" s="2" t="s">
        <v>177</v>
      </c>
      <c r="D138" s="2" t="s">
        <v>301</v>
      </c>
      <c r="E138" s="11" t="s">
        <v>273</v>
      </c>
      <c r="F138" s="100"/>
      <c r="G138" s="36"/>
    </row>
    <row r="139" spans="1:7" ht="14">
      <c r="A139" s="2" t="s">
        <v>590</v>
      </c>
      <c r="B139" s="2" t="s">
        <v>34</v>
      </c>
      <c r="C139" s="2" t="s">
        <v>177</v>
      </c>
      <c r="D139" s="2" t="s">
        <v>278</v>
      </c>
      <c r="E139" s="11" t="s">
        <v>273</v>
      </c>
      <c r="F139" s="100"/>
      <c r="G139" s="36"/>
    </row>
    <row r="140" spans="1:7" ht="14">
      <c r="A140" s="2" t="s">
        <v>590</v>
      </c>
      <c r="B140" s="2" t="s">
        <v>34</v>
      </c>
      <c r="C140" s="2" t="s">
        <v>177</v>
      </c>
      <c r="D140" s="2" t="s">
        <v>263</v>
      </c>
      <c r="E140" s="11" t="s">
        <v>273</v>
      </c>
      <c r="F140" s="100"/>
      <c r="G140" s="36"/>
    </row>
    <row r="141" spans="1:7" ht="14">
      <c r="A141" s="2" t="s">
        <v>590</v>
      </c>
      <c r="B141" s="2" t="s">
        <v>34</v>
      </c>
      <c r="C141" s="2" t="s">
        <v>177</v>
      </c>
      <c r="D141" s="2" t="s">
        <v>244</v>
      </c>
      <c r="E141" s="11" t="s">
        <v>601</v>
      </c>
      <c r="F141" s="100"/>
      <c r="G141" s="36"/>
    </row>
    <row r="142" spans="1:7" ht="14">
      <c r="A142" s="101" t="s">
        <v>590</v>
      </c>
      <c r="B142" s="101" t="s">
        <v>34</v>
      </c>
      <c r="C142" s="101" t="s">
        <v>177</v>
      </c>
      <c r="D142" s="101" t="s">
        <v>225</v>
      </c>
      <c r="E142" s="102" t="s">
        <v>273</v>
      </c>
      <c r="F142" s="100"/>
      <c r="G142" s="36"/>
    </row>
    <row r="143" spans="1:7" ht="14">
      <c r="A143" s="1"/>
      <c r="B143" s="1"/>
      <c r="C143" s="1"/>
      <c r="D143" s="1"/>
      <c r="E143" s="71"/>
      <c r="F143" s="100"/>
      <c r="G143" s="36"/>
    </row>
    <row r="144" spans="1:7" ht="14">
      <c r="A144" s="1"/>
      <c r="B144" s="1"/>
      <c r="C144" s="1"/>
      <c r="D144" s="1"/>
      <c r="E144" s="71"/>
      <c r="F144" s="100"/>
      <c r="G144" s="36"/>
    </row>
    <row r="145" spans="1:7" ht="14">
      <c r="A145" s="1"/>
      <c r="B145" s="1"/>
      <c r="C145" s="1"/>
      <c r="D145" s="1"/>
      <c r="E145" s="71"/>
      <c r="F145" s="100"/>
      <c r="G145" s="36"/>
    </row>
    <row r="146" spans="1:7" ht="14">
      <c r="A146" s="1"/>
      <c r="B146" s="1"/>
      <c r="C146" s="1"/>
      <c r="D146" s="1"/>
      <c r="E146" s="71"/>
      <c r="F146" s="100"/>
      <c r="G146" s="36"/>
    </row>
    <row r="147" spans="1:7" ht="14">
      <c r="A147" s="1"/>
      <c r="B147" s="1"/>
      <c r="C147" s="1"/>
      <c r="D147" s="1"/>
      <c r="E147" s="71"/>
      <c r="F147" s="100"/>
      <c r="G147" s="36"/>
    </row>
    <row r="148" spans="1:7" ht="14">
      <c r="A148" s="1"/>
      <c r="B148" s="1"/>
      <c r="C148" s="1"/>
      <c r="D148" s="1"/>
      <c r="E148" s="71"/>
      <c r="F148" s="100"/>
      <c r="G148" s="36"/>
    </row>
    <row r="149" spans="1:7" ht="14">
      <c r="A149" s="1"/>
      <c r="B149" s="1"/>
      <c r="C149" s="1"/>
      <c r="D149" s="1"/>
      <c r="E149" s="71"/>
      <c r="F149" s="100"/>
      <c r="G149" s="36"/>
    </row>
    <row r="150" spans="1:7" ht="14">
      <c r="A150" s="1"/>
      <c r="B150" s="1"/>
      <c r="C150" s="1"/>
      <c r="D150" s="1"/>
      <c r="E150" s="38"/>
      <c r="F150" s="36"/>
      <c r="G150" s="36"/>
    </row>
    <row r="151" spans="1:7" ht="14">
      <c r="A151" s="1"/>
      <c r="B151" s="1"/>
      <c r="C151" s="1"/>
      <c r="D151" s="1"/>
      <c r="E151" s="38"/>
      <c r="F151" s="36"/>
      <c r="G151" s="36"/>
    </row>
    <row r="152" spans="1:7" ht="14">
      <c r="A152" s="1"/>
      <c r="B152" s="1"/>
      <c r="C152" s="1"/>
      <c r="D152" s="1"/>
      <c r="E152" s="38"/>
      <c r="F152" s="36"/>
      <c r="G152" s="36"/>
    </row>
    <row r="153" spans="1:7" ht="14">
      <c r="A153" s="1"/>
      <c r="B153" s="1"/>
      <c r="C153" s="1"/>
      <c r="D153" s="1"/>
      <c r="E153" s="38"/>
      <c r="F153" s="36"/>
      <c r="G153" s="36"/>
    </row>
    <row r="154" spans="1:7" ht="14">
      <c r="A154" s="1"/>
      <c r="B154" s="1"/>
      <c r="C154" s="1"/>
      <c r="D154" s="1"/>
      <c r="E154" s="38"/>
      <c r="F154" s="36"/>
      <c r="G154" s="36"/>
    </row>
    <row r="155" spans="1:7" ht="14">
      <c r="A155" s="1"/>
      <c r="B155" s="1"/>
      <c r="C155" s="1"/>
      <c r="D155" s="1"/>
      <c r="E155" s="38"/>
      <c r="F155" s="36"/>
      <c r="G155" s="36"/>
    </row>
    <row r="156" spans="1:7" ht="14">
      <c r="A156" s="1"/>
      <c r="B156" s="1"/>
      <c r="C156" s="1"/>
      <c r="D156" s="1"/>
      <c r="E156" s="38"/>
      <c r="F156" s="36"/>
      <c r="G156" s="36"/>
    </row>
    <row r="157" spans="1:7" ht="14">
      <c r="A157" s="1"/>
      <c r="B157" s="1"/>
      <c r="C157" s="1"/>
      <c r="D157" s="1"/>
      <c r="E157" s="38"/>
      <c r="F157" s="36"/>
      <c r="G157" s="36"/>
    </row>
    <row r="158" spans="1:7" ht="14">
      <c r="A158" s="1"/>
      <c r="B158" s="1"/>
      <c r="C158" s="1"/>
      <c r="D158" s="1"/>
      <c r="E158" s="38"/>
      <c r="F158" s="36"/>
      <c r="G158" s="36"/>
    </row>
    <row r="159" spans="1:7" ht="14">
      <c r="A159" s="1"/>
      <c r="B159" s="1"/>
      <c r="C159" s="1"/>
      <c r="D159" s="1"/>
      <c r="E159" s="38"/>
      <c r="F159" s="36"/>
      <c r="G159" s="36"/>
    </row>
    <row r="160" spans="1:7" ht="14">
      <c r="A160" s="1"/>
      <c r="B160" s="1"/>
      <c r="C160" s="1"/>
      <c r="D160" s="1"/>
      <c r="E160" s="38"/>
      <c r="F160" s="36"/>
      <c r="G160" s="36"/>
    </row>
    <row r="161" spans="1:7" ht="14">
      <c r="A161" s="1"/>
      <c r="B161" s="1"/>
      <c r="C161" s="1"/>
      <c r="D161" s="1"/>
      <c r="E161" s="38"/>
      <c r="F161" s="36"/>
      <c r="G161" s="36"/>
    </row>
    <row r="162" spans="1:7" ht="14">
      <c r="A162" s="1"/>
      <c r="B162" s="1"/>
      <c r="C162" s="1"/>
      <c r="D162" s="1"/>
      <c r="E162" s="38"/>
      <c r="F162" s="36"/>
      <c r="G162" s="36"/>
    </row>
    <row r="163" spans="1:7" ht="13">
      <c r="A163" s="29"/>
      <c r="B163" s="29"/>
      <c r="C163" s="29"/>
      <c r="D163" s="29"/>
      <c r="E163" s="36"/>
      <c r="F163" s="36"/>
      <c r="G163" s="36"/>
    </row>
    <row r="164" spans="1:7" ht="13">
      <c r="A164" s="29"/>
      <c r="B164" s="29"/>
      <c r="C164" s="29"/>
      <c r="D164" s="29"/>
      <c r="E164" s="36"/>
      <c r="F164" s="36"/>
      <c r="G164" s="36"/>
    </row>
    <row r="165" spans="1:7" ht="13">
      <c r="A165" s="29"/>
      <c r="B165" s="29"/>
      <c r="C165" s="29"/>
      <c r="D165" s="29"/>
      <c r="E165" s="36"/>
      <c r="F165" s="36"/>
      <c r="G165" s="36"/>
    </row>
    <row r="166" spans="1:7" ht="13">
      <c r="A166" s="29"/>
      <c r="B166" s="29"/>
      <c r="C166" s="29"/>
      <c r="D166" s="29"/>
      <c r="E166" s="36"/>
      <c r="F166" s="36"/>
      <c r="G166" s="36"/>
    </row>
    <row r="167" spans="1:7" ht="13">
      <c r="A167" s="29"/>
      <c r="B167" s="29"/>
      <c r="C167" s="29"/>
      <c r="D167" s="29"/>
      <c r="E167" s="36"/>
      <c r="F167" s="36"/>
      <c r="G167" s="36"/>
    </row>
    <row r="168" spans="1:7" ht="13">
      <c r="A168" s="29"/>
      <c r="B168" s="29"/>
      <c r="C168" s="29"/>
      <c r="D168" s="29"/>
      <c r="E168" s="36"/>
      <c r="F168" s="36"/>
      <c r="G168" s="36"/>
    </row>
    <row r="169" spans="1:7" ht="13">
      <c r="A169" s="29"/>
      <c r="B169" s="29"/>
      <c r="C169" s="29"/>
      <c r="D169" s="29"/>
      <c r="E169" s="36"/>
      <c r="F169" s="36"/>
      <c r="G169" s="36"/>
    </row>
    <row r="170" spans="1:7" ht="13">
      <c r="A170" s="29"/>
      <c r="B170" s="29"/>
      <c r="C170" s="29"/>
      <c r="D170" s="29"/>
      <c r="E170" s="36"/>
      <c r="F170" s="36"/>
      <c r="G170" s="36"/>
    </row>
    <row r="171" spans="1:7" ht="13">
      <c r="A171" s="29"/>
      <c r="B171" s="29"/>
      <c r="C171" s="29"/>
      <c r="D171" s="29"/>
      <c r="E171" s="36"/>
      <c r="F171" s="36"/>
      <c r="G171" s="36"/>
    </row>
    <row r="172" spans="1:7" ht="13">
      <c r="A172" s="29"/>
      <c r="B172" s="29"/>
      <c r="C172" s="29"/>
      <c r="D172" s="29"/>
      <c r="E172" s="36"/>
      <c r="F172" s="36"/>
      <c r="G172" s="36"/>
    </row>
    <row r="173" spans="1:7" ht="13">
      <c r="A173" s="29"/>
      <c r="B173" s="29"/>
      <c r="C173" s="29"/>
      <c r="D173" s="29"/>
      <c r="E173" s="36"/>
      <c r="F173" s="36"/>
      <c r="G173" s="36"/>
    </row>
    <row r="174" spans="1:7" ht="13">
      <c r="A174" s="29"/>
      <c r="B174" s="29"/>
      <c r="C174" s="29"/>
      <c r="D174" s="29"/>
      <c r="E174" s="36"/>
      <c r="F174" s="36"/>
      <c r="G174" s="36"/>
    </row>
    <row r="175" spans="1:7" ht="13">
      <c r="A175" s="29"/>
      <c r="B175" s="29"/>
      <c r="C175" s="29"/>
      <c r="D175" s="29"/>
      <c r="E175" s="36"/>
      <c r="F175" s="36"/>
      <c r="G175" s="36"/>
    </row>
    <row r="176" spans="1:7" ht="13">
      <c r="A176" s="29"/>
      <c r="B176" s="29"/>
      <c r="C176" s="29"/>
      <c r="D176" s="29"/>
      <c r="E176" s="36"/>
      <c r="F176" s="36"/>
      <c r="G176" s="36"/>
    </row>
    <row r="177" spans="1:7" ht="13">
      <c r="A177" s="29"/>
      <c r="B177" s="29"/>
      <c r="C177" s="29"/>
      <c r="D177" s="29"/>
      <c r="E177" s="36"/>
      <c r="F177" s="36"/>
      <c r="G177" s="36"/>
    </row>
    <row r="178" spans="1:7" ht="13">
      <c r="A178" s="29"/>
      <c r="B178" s="29"/>
      <c r="C178" s="29"/>
      <c r="D178" s="29"/>
      <c r="E178" s="36"/>
      <c r="F178" s="36"/>
      <c r="G178" s="36"/>
    </row>
    <row r="179" spans="1:7" ht="13">
      <c r="A179" s="29"/>
      <c r="B179" s="29"/>
      <c r="C179" s="29"/>
      <c r="D179" s="29"/>
      <c r="E179" s="36"/>
      <c r="F179" s="36"/>
      <c r="G179" s="36"/>
    </row>
    <row r="180" spans="1:7" ht="13">
      <c r="A180" s="29"/>
      <c r="B180" s="29"/>
      <c r="C180" s="29"/>
      <c r="D180" s="29"/>
      <c r="E180" s="36"/>
      <c r="F180" s="36"/>
      <c r="G180" s="36"/>
    </row>
    <row r="181" spans="1:7" ht="13">
      <c r="A181" s="29"/>
      <c r="B181" s="29"/>
      <c r="C181" s="29"/>
      <c r="D181" s="29"/>
      <c r="E181" s="36"/>
      <c r="F181" s="36"/>
      <c r="G181" s="36"/>
    </row>
    <row r="182" spans="1:7" ht="13">
      <c r="A182" s="29"/>
      <c r="B182" s="29"/>
      <c r="C182" s="29"/>
      <c r="D182" s="29"/>
      <c r="E182" s="36"/>
      <c r="F182" s="36"/>
      <c r="G182" s="36"/>
    </row>
    <row r="183" spans="1:7" ht="13">
      <c r="A183" s="29"/>
      <c r="B183" s="29"/>
      <c r="C183" s="29"/>
      <c r="D183" s="29"/>
      <c r="E183" s="36"/>
      <c r="F183" s="36"/>
      <c r="G183" s="36"/>
    </row>
    <row r="184" spans="1:7" ht="13">
      <c r="A184" s="29"/>
      <c r="B184" s="29"/>
      <c r="C184" s="29"/>
      <c r="D184" s="29"/>
      <c r="E184" s="36"/>
      <c r="F184" s="36"/>
      <c r="G184" s="36"/>
    </row>
    <row r="185" spans="1:7" ht="13">
      <c r="A185" s="29"/>
      <c r="B185" s="29"/>
      <c r="C185" s="29"/>
      <c r="D185" s="29"/>
      <c r="E185" s="36"/>
      <c r="F185" s="36"/>
      <c r="G185" s="36"/>
    </row>
    <row r="186" spans="1:7" ht="13">
      <c r="A186" s="29"/>
      <c r="B186" s="29"/>
      <c r="C186" s="29"/>
      <c r="D186" s="29"/>
      <c r="E186" s="36"/>
      <c r="F186" s="36"/>
      <c r="G186" s="36"/>
    </row>
    <row r="187" spans="1:7" ht="13">
      <c r="A187" s="29"/>
      <c r="B187" s="29"/>
      <c r="C187" s="29"/>
      <c r="D187" s="29"/>
      <c r="E187" s="36"/>
      <c r="F187" s="36"/>
      <c r="G187" s="36"/>
    </row>
    <row r="188" spans="1:7" ht="13">
      <c r="A188" s="29"/>
      <c r="B188" s="29"/>
      <c r="C188" s="29"/>
      <c r="D188" s="29"/>
      <c r="E188" s="36"/>
      <c r="F188" s="36"/>
      <c r="G188" s="36"/>
    </row>
    <row r="189" spans="1:7" ht="13">
      <c r="A189" s="29"/>
      <c r="B189" s="29"/>
      <c r="C189" s="29"/>
      <c r="D189" s="29"/>
      <c r="E189" s="36"/>
      <c r="F189" s="36"/>
      <c r="G189" s="36"/>
    </row>
    <row r="190" spans="1:7" ht="13">
      <c r="A190" s="29"/>
      <c r="B190" s="29"/>
      <c r="C190" s="29"/>
      <c r="D190" s="29"/>
      <c r="E190" s="36"/>
      <c r="F190" s="36"/>
      <c r="G190" s="36"/>
    </row>
    <row r="191" spans="1:7" ht="13">
      <c r="A191" s="29"/>
      <c r="B191" s="29"/>
      <c r="C191" s="29"/>
      <c r="D191" s="29"/>
      <c r="E191" s="36"/>
      <c r="F191" s="36"/>
      <c r="G191" s="36"/>
    </row>
    <row r="192" spans="1:7" ht="13">
      <c r="A192" s="29"/>
      <c r="B192" s="29"/>
      <c r="C192" s="29"/>
      <c r="D192" s="29"/>
      <c r="E192" s="36"/>
      <c r="F192" s="36"/>
      <c r="G192" s="36"/>
    </row>
    <row r="193" spans="1:7" ht="13">
      <c r="A193" s="29"/>
      <c r="B193" s="29"/>
      <c r="C193" s="29"/>
      <c r="D193" s="29"/>
      <c r="E193" s="36"/>
      <c r="F193" s="36"/>
      <c r="G193" s="36"/>
    </row>
    <row r="194" spans="1:7" ht="13">
      <c r="A194" s="29"/>
      <c r="B194" s="29"/>
      <c r="C194" s="29"/>
      <c r="D194" s="29"/>
      <c r="E194" s="36"/>
      <c r="F194" s="36"/>
      <c r="G194" s="36"/>
    </row>
    <row r="195" spans="1:7" ht="13">
      <c r="A195" s="29"/>
      <c r="B195" s="29"/>
      <c r="C195" s="29"/>
      <c r="D195" s="29"/>
      <c r="E195" s="36"/>
      <c r="F195" s="36"/>
      <c r="G195" s="36"/>
    </row>
    <row r="196" spans="1:7" ht="13">
      <c r="A196" s="29"/>
      <c r="B196" s="29"/>
      <c r="C196" s="29"/>
      <c r="D196" s="29"/>
      <c r="E196" s="36"/>
      <c r="F196" s="36"/>
      <c r="G196" s="36"/>
    </row>
    <row r="197" spans="1:7" ht="13">
      <c r="A197" s="29"/>
      <c r="B197" s="29"/>
      <c r="C197" s="29"/>
      <c r="D197" s="29"/>
      <c r="E197" s="36"/>
      <c r="F197" s="36"/>
      <c r="G197" s="36"/>
    </row>
    <row r="198" spans="1:7" ht="13">
      <c r="A198" s="29"/>
      <c r="B198" s="29"/>
      <c r="C198" s="29"/>
      <c r="D198" s="29"/>
      <c r="E198" s="36"/>
      <c r="F198" s="36"/>
      <c r="G198" s="36"/>
    </row>
    <row r="199" spans="1:7" ht="13">
      <c r="A199" s="29"/>
      <c r="B199" s="29"/>
      <c r="C199" s="29"/>
      <c r="D199" s="29"/>
      <c r="E199" s="36"/>
      <c r="F199" s="36"/>
      <c r="G199" s="36"/>
    </row>
    <row r="200" spans="1:7" ht="13">
      <c r="A200" s="29"/>
      <c r="B200" s="29"/>
      <c r="C200" s="29"/>
      <c r="D200" s="29"/>
      <c r="E200" s="36"/>
      <c r="F200" s="36"/>
      <c r="G200" s="36"/>
    </row>
    <row r="201" spans="1:7" ht="13">
      <c r="A201" s="29"/>
      <c r="B201" s="29"/>
      <c r="C201" s="29"/>
      <c r="D201" s="29"/>
      <c r="E201" s="36"/>
      <c r="F201" s="36"/>
      <c r="G201" s="36"/>
    </row>
    <row r="202" spans="1:7" ht="13">
      <c r="A202" s="29"/>
      <c r="B202" s="29"/>
      <c r="C202" s="29"/>
      <c r="D202" s="29"/>
      <c r="E202" s="36"/>
      <c r="F202" s="36"/>
      <c r="G202" s="36"/>
    </row>
    <row r="203" spans="1:7" ht="13">
      <c r="A203" s="29"/>
      <c r="B203" s="29"/>
      <c r="C203" s="29"/>
      <c r="D203" s="29"/>
      <c r="E203" s="36"/>
      <c r="F203" s="36"/>
      <c r="G203" s="36"/>
    </row>
    <row r="204" spans="1:7" ht="13">
      <c r="A204" s="29"/>
      <c r="B204" s="29"/>
      <c r="C204" s="29"/>
      <c r="D204" s="29"/>
      <c r="E204" s="36"/>
      <c r="F204" s="36"/>
      <c r="G204" s="36"/>
    </row>
    <row r="205" spans="1:7" ht="13">
      <c r="A205" s="29"/>
      <c r="B205" s="29"/>
      <c r="C205" s="29"/>
      <c r="D205" s="29"/>
      <c r="E205" s="36"/>
      <c r="F205" s="36"/>
      <c r="G205" s="36"/>
    </row>
    <row r="206" spans="1:7" ht="13">
      <c r="A206" s="29"/>
      <c r="B206" s="29"/>
      <c r="C206" s="29"/>
      <c r="D206" s="29"/>
      <c r="E206" s="36"/>
      <c r="F206" s="36"/>
      <c r="G206" s="36"/>
    </row>
    <row r="207" spans="1:7" ht="13">
      <c r="A207" s="29"/>
      <c r="B207" s="29"/>
      <c r="C207" s="29"/>
      <c r="D207" s="29"/>
      <c r="E207" s="36"/>
      <c r="F207" s="36"/>
      <c r="G207" s="36"/>
    </row>
    <row r="208" spans="1:7" ht="13">
      <c r="A208" s="29"/>
      <c r="B208" s="29"/>
      <c r="C208" s="29"/>
      <c r="D208" s="29"/>
      <c r="E208" s="36"/>
      <c r="F208" s="36"/>
      <c r="G208" s="36"/>
    </row>
    <row r="209" spans="1:7" ht="13">
      <c r="A209" s="29"/>
      <c r="B209" s="29"/>
      <c r="C209" s="29"/>
      <c r="D209" s="29"/>
      <c r="E209" s="36"/>
      <c r="F209" s="36"/>
      <c r="G209" s="36"/>
    </row>
    <row r="210" spans="1:7" ht="13">
      <c r="A210" s="29"/>
      <c r="B210" s="29"/>
      <c r="C210" s="29"/>
      <c r="D210" s="29"/>
      <c r="E210" s="36"/>
      <c r="F210" s="36"/>
      <c r="G210" s="36"/>
    </row>
    <row r="211" spans="1:7" ht="13">
      <c r="A211" s="29"/>
      <c r="B211" s="29"/>
      <c r="C211" s="29"/>
      <c r="D211" s="29"/>
      <c r="E211" s="36"/>
      <c r="F211" s="36"/>
      <c r="G211" s="36"/>
    </row>
    <row r="212" spans="1:7" ht="13">
      <c r="A212" s="29"/>
      <c r="B212" s="29"/>
      <c r="C212" s="29"/>
      <c r="D212" s="29"/>
      <c r="E212" s="36"/>
      <c r="F212" s="36"/>
      <c r="G212" s="36"/>
    </row>
    <row r="213" spans="1:7" ht="13">
      <c r="A213" s="29"/>
      <c r="B213" s="29"/>
      <c r="C213" s="29"/>
      <c r="D213" s="29"/>
      <c r="E213" s="36"/>
      <c r="F213" s="36"/>
      <c r="G213" s="36"/>
    </row>
    <row r="214" spans="1:7" ht="13">
      <c r="A214" s="29"/>
      <c r="B214" s="29"/>
      <c r="C214" s="29"/>
      <c r="D214" s="29"/>
      <c r="E214" s="36"/>
      <c r="F214" s="36"/>
      <c r="G214" s="36"/>
    </row>
    <row r="215" spans="1:7" ht="13">
      <c r="A215" s="29"/>
      <c r="B215" s="29"/>
      <c r="C215" s="29"/>
      <c r="D215" s="29"/>
      <c r="E215" s="36"/>
      <c r="F215" s="36"/>
      <c r="G215" s="36"/>
    </row>
    <row r="216" spans="1:7" ht="13">
      <c r="A216" s="29"/>
      <c r="B216" s="29"/>
      <c r="C216" s="29"/>
      <c r="D216" s="29"/>
      <c r="E216" s="36"/>
      <c r="F216" s="36"/>
      <c r="G216" s="36"/>
    </row>
    <row r="217" spans="1:7" ht="13">
      <c r="A217" s="29"/>
      <c r="B217" s="29"/>
      <c r="C217" s="29"/>
      <c r="D217" s="29"/>
      <c r="E217" s="36"/>
      <c r="F217" s="36"/>
      <c r="G217" s="36"/>
    </row>
    <row r="218" spans="1:7" ht="13">
      <c r="A218" s="29"/>
      <c r="B218" s="29"/>
      <c r="C218" s="29"/>
      <c r="D218" s="29"/>
      <c r="E218" s="36"/>
      <c r="F218" s="36"/>
      <c r="G218" s="36"/>
    </row>
    <row r="219" spans="1:7" ht="13">
      <c r="A219" s="29"/>
      <c r="B219" s="29"/>
      <c r="C219" s="29"/>
      <c r="D219" s="29"/>
      <c r="E219" s="36"/>
      <c r="F219" s="36"/>
      <c r="G219" s="36"/>
    </row>
    <row r="220" spans="1:7" ht="13">
      <c r="A220" s="29"/>
      <c r="B220" s="29"/>
      <c r="C220" s="29"/>
      <c r="D220" s="29"/>
      <c r="E220" s="36"/>
      <c r="F220" s="36"/>
      <c r="G220" s="36"/>
    </row>
    <row r="221" spans="1:7" ht="13">
      <c r="A221" s="29"/>
      <c r="B221" s="29"/>
      <c r="C221" s="29"/>
      <c r="D221" s="29"/>
      <c r="E221" s="36"/>
      <c r="F221" s="36"/>
      <c r="G221" s="36"/>
    </row>
    <row r="222" spans="1:7" ht="13">
      <c r="A222" s="29"/>
      <c r="B222" s="29"/>
      <c r="C222" s="29"/>
      <c r="D222" s="29"/>
      <c r="E222" s="36"/>
      <c r="F222" s="36"/>
      <c r="G222" s="36"/>
    </row>
    <row r="223" spans="1:7" ht="13">
      <c r="A223" s="29"/>
      <c r="B223" s="29"/>
      <c r="C223" s="29"/>
      <c r="D223" s="29"/>
      <c r="E223" s="36"/>
      <c r="F223" s="36"/>
      <c r="G223" s="36"/>
    </row>
    <row r="224" spans="1:7" ht="13">
      <c r="A224" s="29"/>
      <c r="B224" s="29"/>
      <c r="C224" s="29"/>
      <c r="D224" s="29"/>
      <c r="E224" s="36"/>
      <c r="F224" s="36"/>
      <c r="G224" s="36"/>
    </row>
    <row r="225" spans="1:7" ht="13">
      <c r="A225" s="29"/>
      <c r="B225" s="29"/>
      <c r="C225" s="29"/>
      <c r="D225" s="29"/>
      <c r="E225" s="36"/>
      <c r="F225" s="36"/>
      <c r="G225" s="36"/>
    </row>
    <row r="226" spans="1:7" ht="13">
      <c r="A226" s="29"/>
      <c r="B226" s="29"/>
      <c r="C226" s="29"/>
      <c r="D226" s="29"/>
      <c r="E226" s="36"/>
      <c r="F226" s="36"/>
      <c r="G226" s="36"/>
    </row>
    <row r="227" spans="1:7" ht="13">
      <c r="A227" s="29"/>
      <c r="B227" s="29"/>
      <c r="C227" s="29"/>
      <c r="D227" s="29"/>
      <c r="E227" s="36"/>
      <c r="F227" s="36"/>
      <c r="G227" s="36"/>
    </row>
    <row r="228" spans="1:7" ht="13">
      <c r="A228" s="29"/>
      <c r="B228" s="29"/>
      <c r="C228" s="29"/>
      <c r="D228" s="29"/>
      <c r="E228" s="36"/>
      <c r="F228" s="36"/>
      <c r="G228" s="36"/>
    </row>
    <row r="229" spans="1:7" ht="13">
      <c r="A229" s="29"/>
      <c r="B229" s="29"/>
      <c r="C229" s="29"/>
      <c r="D229" s="29"/>
      <c r="E229" s="36"/>
      <c r="F229" s="36"/>
      <c r="G229" s="36"/>
    </row>
    <row r="230" spans="1:7" ht="13">
      <c r="A230" s="29"/>
      <c r="B230" s="29"/>
      <c r="C230" s="29"/>
      <c r="D230" s="29"/>
      <c r="E230" s="36"/>
      <c r="F230" s="36"/>
      <c r="G230" s="36"/>
    </row>
    <row r="231" spans="1:7" ht="13">
      <c r="A231" s="29"/>
      <c r="B231" s="29"/>
      <c r="C231" s="29"/>
      <c r="D231" s="29"/>
      <c r="E231" s="36"/>
      <c r="F231" s="36"/>
      <c r="G231" s="36"/>
    </row>
    <row r="232" spans="1:7" ht="13">
      <c r="A232" s="29"/>
      <c r="B232" s="29"/>
      <c r="C232" s="29"/>
      <c r="D232" s="29"/>
      <c r="E232" s="36"/>
      <c r="F232" s="36"/>
      <c r="G232" s="36"/>
    </row>
    <row r="233" spans="1:7" ht="13">
      <c r="A233" s="29"/>
      <c r="B233" s="29"/>
      <c r="C233" s="29"/>
      <c r="D233" s="29"/>
      <c r="E233" s="36"/>
      <c r="F233" s="36"/>
      <c r="G233" s="36"/>
    </row>
    <row r="234" spans="1:7" ht="13">
      <c r="A234" s="29"/>
      <c r="B234" s="29"/>
      <c r="C234" s="29"/>
      <c r="D234" s="29"/>
      <c r="E234" s="36"/>
      <c r="F234" s="36"/>
      <c r="G234" s="36"/>
    </row>
    <row r="235" spans="1:7" ht="13">
      <c r="A235" s="29"/>
      <c r="B235" s="29"/>
      <c r="C235" s="29"/>
      <c r="D235" s="29"/>
      <c r="E235" s="36"/>
      <c r="F235" s="36"/>
      <c r="G235" s="36"/>
    </row>
    <row r="236" spans="1:7" ht="13">
      <c r="A236" s="29"/>
      <c r="B236" s="29"/>
      <c r="C236" s="29"/>
      <c r="D236" s="29"/>
      <c r="E236" s="36"/>
      <c r="F236" s="36"/>
      <c r="G236" s="36"/>
    </row>
    <row r="237" spans="1:7" ht="13">
      <c r="A237" s="29"/>
      <c r="B237" s="29"/>
      <c r="C237" s="29"/>
      <c r="D237" s="29"/>
      <c r="E237" s="36"/>
      <c r="F237" s="36"/>
      <c r="G237" s="36"/>
    </row>
    <row r="238" spans="1:7" ht="13">
      <c r="A238" s="29"/>
      <c r="B238" s="29"/>
      <c r="C238" s="29"/>
      <c r="D238" s="29"/>
      <c r="E238" s="36"/>
      <c r="F238" s="36"/>
      <c r="G238" s="36"/>
    </row>
    <row r="239" spans="1:7" ht="13">
      <c r="A239" s="29"/>
      <c r="B239" s="29"/>
      <c r="C239" s="29"/>
      <c r="D239" s="29"/>
      <c r="E239" s="36"/>
      <c r="F239" s="36"/>
      <c r="G239" s="36"/>
    </row>
    <row r="240" spans="1:7" ht="13">
      <c r="A240" s="29"/>
      <c r="B240" s="29"/>
      <c r="C240" s="29"/>
      <c r="D240" s="29"/>
      <c r="E240" s="36"/>
      <c r="F240" s="36"/>
      <c r="G240" s="36"/>
    </row>
    <row r="241" spans="1:7" ht="13">
      <c r="A241" s="29"/>
      <c r="B241" s="29"/>
      <c r="C241" s="29"/>
      <c r="D241" s="29"/>
      <c r="E241" s="36"/>
      <c r="F241" s="36"/>
      <c r="G241" s="36"/>
    </row>
    <row r="242" spans="1:7" ht="13">
      <c r="A242" s="29"/>
      <c r="B242" s="29"/>
      <c r="C242" s="29"/>
      <c r="D242" s="29"/>
      <c r="E242" s="36"/>
      <c r="F242" s="36"/>
      <c r="G242" s="36"/>
    </row>
    <row r="243" spans="1:7" ht="13">
      <c r="A243" s="29"/>
      <c r="B243" s="29"/>
      <c r="C243" s="29"/>
      <c r="D243" s="29"/>
      <c r="E243" s="36"/>
      <c r="F243" s="36"/>
      <c r="G243" s="36"/>
    </row>
    <row r="244" spans="1:7" ht="13">
      <c r="A244" s="29"/>
      <c r="B244" s="29"/>
      <c r="C244" s="29"/>
      <c r="D244" s="29"/>
      <c r="E244" s="36"/>
      <c r="F244" s="36"/>
      <c r="G244" s="36"/>
    </row>
    <row r="245" spans="1:7" ht="13">
      <c r="A245" s="29"/>
      <c r="B245" s="29"/>
      <c r="C245" s="29"/>
      <c r="D245" s="29"/>
      <c r="E245" s="36"/>
      <c r="F245" s="36"/>
      <c r="G245" s="36"/>
    </row>
    <row r="246" spans="1:7" ht="13">
      <c r="A246" s="29"/>
      <c r="B246" s="29"/>
      <c r="C246" s="29"/>
      <c r="D246" s="29"/>
      <c r="E246" s="36"/>
      <c r="F246" s="36"/>
      <c r="G246" s="36"/>
    </row>
    <row r="247" spans="1:7" ht="13">
      <c r="A247" s="29"/>
      <c r="B247" s="29"/>
      <c r="C247" s="29"/>
      <c r="D247" s="29"/>
      <c r="E247" s="36"/>
      <c r="F247" s="36"/>
      <c r="G247" s="36"/>
    </row>
    <row r="248" spans="1:7" ht="13">
      <c r="A248" s="29"/>
      <c r="B248" s="29"/>
      <c r="C248" s="29"/>
      <c r="D248" s="29"/>
      <c r="E248" s="36"/>
      <c r="F248" s="36"/>
      <c r="G248" s="36"/>
    </row>
    <row r="249" spans="1:7" ht="13">
      <c r="A249" s="29"/>
      <c r="B249" s="29"/>
      <c r="C249" s="29"/>
      <c r="D249" s="29"/>
      <c r="E249" s="36"/>
      <c r="F249" s="36"/>
      <c r="G249" s="36"/>
    </row>
    <row r="250" spans="1:7" ht="13">
      <c r="A250" s="29"/>
      <c r="B250" s="29"/>
      <c r="C250" s="29"/>
      <c r="D250" s="29"/>
      <c r="E250" s="36"/>
      <c r="F250" s="36"/>
      <c r="G250" s="36"/>
    </row>
    <row r="251" spans="1:7" ht="13">
      <c r="A251" s="29"/>
      <c r="B251" s="29"/>
      <c r="C251" s="29"/>
      <c r="D251" s="29"/>
      <c r="E251" s="36"/>
      <c r="F251" s="36"/>
      <c r="G251" s="36"/>
    </row>
    <row r="252" spans="1:7" ht="13">
      <c r="A252" s="29"/>
      <c r="B252" s="29"/>
      <c r="C252" s="29"/>
      <c r="D252" s="29"/>
      <c r="E252" s="36"/>
      <c r="F252" s="36"/>
      <c r="G252" s="36"/>
    </row>
    <row r="253" spans="1:7" ht="13">
      <c r="A253" s="29"/>
      <c r="B253" s="29"/>
      <c r="C253" s="29"/>
      <c r="D253" s="29"/>
      <c r="E253" s="36"/>
      <c r="F253" s="36"/>
      <c r="G253" s="36"/>
    </row>
    <row r="254" spans="1:7" ht="13">
      <c r="A254" s="29"/>
      <c r="B254" s="29"/>
      <c r="C254" s="29"/>
      <c r="D254" s="29"/>
      <c r="E254" s="36"/>
      <c r="F254" s="36"/>
      <c r="G254" s="36"/>
    </row>
    <row r="255" spans="1:7" ht="13">
      <c r="A255" s="29"/>
      <c r="B255" s="29"/>
      <c r="C255" s="29"/>
      <c r="D255" s="29"/>
      <c r="E255" s="36"/>
      <c r="F255" s="36"/>
      <c r="G255" s="36"/>
    </row>
    <row r="256" spans="1:7" ht="13">
      <c r="A256" s="29"/>
      <c r="B256" s="29"/>
      <c r="C256" s="29"/>
      <c r="D256" s="29"/>
      <c r="E256" s="36"/>
      <c r="F256" s="36"/>
      <c r="G256" s="36"/>
    </row>
    <row r="257" spans="1:7" ht="13">
      <c r="A257" s="29"/>
      <c r="B257" s="29"/>
      <c r="C257" s="29"/>
      <c r="D257" s="29"/>
      <c r="E257" s="36"/>
      <c r="F257" s="36"/>
      <c r="G257" s="36"/>
    </row>
    <row r="258" spans="1:7" ht="13">
      <c r="A258" s="29"/>
      <c r="B258" s="29"/>
      <c r="C258" s="29"/>
      <c r="D258" s="29"/>
      <c r="E258" s="36"/>
      <c r="F258" s="36"/>
      <c r="G258" s="36"/>
    </row>
    <row r="259" spans="1:7" ht="13">
      <c r="A259" s="29"/>
      <c r="B259" s="29"/>
      <c r="C259" s="29"/>
      <c r="D259" s="29"/>
      <c r="E259" s="36"/>
      <c r="F259" s="36"/>
      <c r="G259" s="36"/>
    </row>
    <row r="260" spans="1:7" ht="13">
      <c r="A260" s="29"/>
      <c r="B260" s="29"/>
      <c r="C260" s="29"/>
      <c r="D260" s="29"/>
      <c r="E260" s="36"/>
      <c r="F260" s="36"/>
      <c r="G260" s="36"/>
    </row>
    <row r="261" spans="1:7" ht="13">
      <c r="A261" s="29"/>
      <c r="B261" s="29"/>
      <c r="C261" s="29"/>
      <c r="D261" s="29"/>
      <c r="E261" s="36"/>
      <c r="F261" s="36"/>
      <c r="G261" s="36"/>
    </row>
    <row r="262" spans="1:7" ht="13">
      <c r="A262" s="29"/>
      <c r="B262" s="29"/>
      <c r="C262" s="29"/>
      <c r="D262" s="29"/>
      <c r="E262" s="36"/>
      <c r="F262" s="36"/>
      <c r="G262" s="36"/>
    </row>
    <row r="263" spans="1:7" ht="13">
      <c r="A263" s="29"/>
      <c r="B263" s="29"/>
      <c r="C263" s="29"/>
      <c r="D263" s="29"/>
      <c r="E263" s="36"/>
      <c r="F263" s="36"/>
      <c r="G263" s="36"/>
    </row>
    <row r="264" spans="1:7" ht="13">
      <c r="A264" s="29"/>
      <c r="B264" s="29"/>
      <c r="C264" s="29"/>
      <c r="D264" s="29"/>
      <c r="E264" s="36"/>
      <c r="F264" s="36"/>
      <c r="G264" s="36"/>
    </row>
    <row r="265" spans="1:7" ht="13">
      <c r="A265" s="29"/>
      <c r="B265" s="29"/>
      <c r="C265" s="29"/>
      <c r="D265" s="29"/>
      <c r="E265" s="36"/>
      <c r="F265" s="36"/>
      <c r="G265" s="36"/>
    </row>
    <row r="266" spans="1:7" ht="13">
      <c r="A266" s="29"/>
      <c r="B266" s="29"/>
      <c r="C266" s="29"/>
      <c r="D266" s="29"/>
      <c r="E266" s="36"/>
      <c r="F266" s="36"/>
      <c r="G266" s="36"/>
    </row>
    <row r="267" spans="1:7" ht="13">
      <c r="A267" s="29"/>
      <c r="B267" s="29"/>
      <c r="C267" s="29"/>
      <c r="D267" s="29"/>
      <c r="E267" s="36"/>
      <c r="F267" s="36"/>
      <c r="G267" s="36"/>
    </row>
    <row r="268" spans="1:7" ht="13">
      <c r="A268" s="29"/>
      <c r="B268" s="29"/>
      <c r="C268" s="29"/>
      <c r="D268" s="29"/>
      <c r="E268" s="36"/>
      <c r="F268" s="36"/>
      <c r="G268" s="36"/>
    </row>
    <row r="269" spans="1:7" ht="13">
      <c r="A269" s="29"/>
      <c r="B269" s="29"/>
      <c r="C269" s="29"/>
      <c r="D269" s="29"/>
      <c r="E269" s="36"/>
      <c r="F269" s="36"/>
      <c r="G269" s="36"/>
    </row>
    <row r="270" spans="1:7" ht="13">
      <c r="A270" s="29"/>
      <c r="B270" s="29"/>
      <c r="C270" s="29"/>
      <c r="D270" s="29"/>
      <c r="E270" s="36"/>
      <c r="F270" s="36"/>
      <c r="G270" s="36"/>
    </row>
    <row r="271" spans="1:7" ht="13">
      <c r="A271" s="29"/>
      <c r="B271" s="29"/>
      <c r="C271" s="29"/>
      <c r="D271" s="29"/>
      <c r="E271" s="36"/>
      <c r="F271" s="36"/>
      <c r="G271" s="36"/>
    </row>
    <row r="272" spans="1:7" ht="13">
      <c r="A272" s="29"/>
      <c r="B272" s="29"/>
      <c r="C272" s="29"/>
      <c r="D272" s="29"/>
      <c r="E272" s="36"/>
      <c r="F272" s="36"/>
      <c r="G272" s="36"/>
    </row>
    <row r="273" spans="1:7" ht="13">
      <c r="A273" s="29"/>
      <c r="B273" s="29"/>
      <c r="C273" s="29"/>
      <c r="D273" s="29"/>
      <c r="E273" s="36"/>
      <c r="F273" s="36"/>
      <c r="G273" s="36"/>
    </row>
    <row r="274" spans="1:7" ht="13">
      <c r="A274" s="29"/>
      <c r="B274" s="29"/>
      <c r="C274" s="29"/>
      <c r="D274" s="29"/>
      <c r="E274" s="36"/>
      <c r="F274" s="36"/>
      <c r="G274" s="36"/>
    </row>
    <row r="275" spans="1:7" ht="13">
      <c r="A275" s="29"/>
      <c r="B275" s="29"/>
      <c r="C275" s="29"/>
      <c r="D275" s="29"/>
      <c r="E275" s="36"/>
      <c r="F275" s="36"/>
      <c r="G275" s="36"/>
    </row>
    <row r="276" spans="1:7" ht="13">
      <c r="A276" s="29"/>
      <c r="B276" s="29"/>
      <c r="C276" s="29"/>
      <c r="D276" s="29"/>
      <c r="E276" s="36"/>
      <c r="F276" s="36"/>
      <c r="G276" s="36"/>
    </row>
    <row r="277" spans="1:7" ht="13">
      <c r="A277" s="29"/>
      <c r="B277" s="29"/>
      <c r="C277" s="29"/>
      <c r="D277" s="29"/>
      <c r="E277" s="36"/>
      <c r="F277" s="36"/>
      <c r="G277" s="36"/>
    </row>
    <row r="278" spans="1:7" ht="13">
      <c r="A278" s="29"/>
      <c r="B278" s="29"/>
      <c r="C278" s="29"/>
      <c r="D278" s="29"/>
      <c r="E278" s="36"/>
      <c r="F278" s="36"/>
      <c r="G278" s="36"/>
    </row>
    <row r="279" spans="1:7" ht="13">
      <c r="A279" s="29"/>
      <c r="B279" s="29"/>
      <c r="C279" s="29"/>
      <c r="D279" s="29"/>
      <c r="E279" s="36"/>
      <c r="F279" s="36"/>
      <c r="G279" s="36"/>
    </row>
    <row r="280" spans="1:7" ht="13">
      <c r="A280" s="29"/>
      <c r="B280" s="29"/>
      <c r="C280" s="29"/>
      <c r="D280" s="29"/>
      <c r="E280" s="36"/>
      <c r="F280" s="36"/>
      <c r="G280" s="36"/>
    </row>
    <row r="281" spans="1:7" ht="13">
      <c r="A281" s="29"/>
      <c r="B281" s="29"/>
      <c r="C281" s="29"/>
      <c r="D281" s="29"/>
      <c r="E281" s="36"/>
      <c r="F281" s="36"/>
      <c r="G281" s="36"/>
    </row>
    <row r="282" spans="1:7" ht="13">
      <c r="A282" s="29"/>
      <c r="B282" s="29"/>
      <c r="C282" s="29"/>
      <c r="D282" s="29"/>
      <c r="E282" s="36"/>
      <c r="F282" s="36"/>
      <c r="G282" s="3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1001"/>
  <sheetViews>
    <sheetView topLeftCell="A97" workbookViewId="0"/>
  </sheetViews>
  <sheetFormatPr baseColWidth="10" defaultColWidth="12.6640625" defaultRowHeight="15.75" customHeight="1"/>
  <cols>
    <col min="1" max="1" width="30" customWidth="1"/>
    <col min="2" max="2" width="46.6640625" customWidth="1"/>
    <col min="3" max="3" width="53.1640625" customWidth="1"/>
    <col min="6" max="6" width="42.6640625" customWidth="1"/>
    <col min="7" max="7" width="17.6640625" customWidth="1"/>
    <col min="8" max="8" width="49.6640625" customWidth="1"/>
    <col min="10" max="10" width="26.1640625" customWidth="1"/>
    <col min="13" max="13" width="41.83203125" customWidth="1"/>
  </cols>
  <sheetData>
    <row r="1" spans="1:13" ht="14">
      <c r="A1" s="103" t="s">
        <v>602</v>
      </c>
      <c r="B1" s="57"/>
      <c r="C1" s="104"/>
      <c r="D1" s="105"/>
      <c r="E1" s="57"/>
      <c r="F1" s="57"/>
      <c r="H1" s="99"/>
      <c r="I1" s="99"/>
      <c r="J1" s="99"/>
      <c r="K1" s="99"/>
      <c r="L1" s="99"/>
      <c r="M1" s="99"/>
    </row>
    <row r="2" spans="1:13" ht="14">
      <c r="A2" s="106" t="s">
        <v>603</v>
      </c>
      <c r="B2" s="57"/>
      <c r="C2" s="104"/>
      <c r="D2" s="105"/>
      <c r="E2" s="57"/>
      <c r="F2" s="57"/>
    </row>
    <row r="3" spans="1:13" ht="15">
      <c r="A3" s="107" t="s">
        <v>604</v>
      </c>
      <c r="B3" s="108" t="s">
        <v>605</v>
      </c>
      <c r="C3" s="109" t="s">
        <v>606</v>
      </c>
      <c r="D3" s="110" t="s">
        <v>607</v>
      </c>
      <c r="E3" s="108" t="s">
        <v>608</v>
      </c>
      <c r="F3" s="108" t="s">
        <v>609</v>
      </c>
      <c r="G3" s="111" t="s">
        <v>610</v>
      </c>
      <c r="H3" s="111" t="s">
        <v>611</v>
      </c>
    </row>
    <row r="4" spans="1:13" ht="15">
      <c r="A4" s="200" t="s">
        <v>177</v>
      </c>
      <c r="B4" s="112" t="s">
        <v>168</v>
      </c>
      <c r="C4" s="113" t="s">
        <v>612</v>
      </c>
      <c r="D4" s="114">
        <v>8000</v>
      </c>
      <c r="E4" s="115">
        <v>14.7</v>
      </c>
      <c r="F4" s="116">
        <f t="shared" ref="F4:F9" si="0">E4/D4</f>
        <v>1.8374999999999999E-3</v>
      </c>
      <c r="G4" s="207">
        <f>SUM(F4:F9)</f>
        <v>77.566197970588235</v>
      </c>
      <c r="H4" s="207">
        <f>SUM(G4:G12,G16)</f>
        <v>77.566197970588235</v>
      </c>
    </row>
    <row r="5" spans="1:13" ht="15">
      <c r="A5" s="198"/>
      <c r="B5" s="117" t="s">
        <v>168</v>
      </c>
      <c r="C5" s="118" t="s">
        <v>613</v>
      </c>
      <c r="D5" s="119">
        <f>25/2</f>
        <v>12.5</v>
      </c>
      <c r="E5" s="116">
        <v>349.68</v>
      </c>
      <c r="F5" s="116">
        <f t="shared" si="0"/>
        <v>27.974399999999999</v>
      </c>
      <c r="G5" s="198"/>
      <c r="H5" s="198"/>
    </row>
    <row r="6" spans="1:13" ht="19.5" customHeight="1">
      <c r="A6" s="198"/>
      <c r="B6" s="117" t="s">
        <v>168</v>
      </c>
      <c r="C6" s="120" t="s">
        <v>614</v>
      </c>
      <c r="D6" s="121">
        <v>17</v>
      </c>
      <c r="E6" s="116">
        <v>656</v>
      </c>
      <c r="F6" s="116">
        <f t="shared" si="0"/>
        <v>38.588235294117645</v>
      </c>
      <c r="G6" s="198"/>
      <c r="H6" s="198"/>
    </row>
    <row r="7" spans="1:13" ht="19.5" customHeight="1">
      <c r="A7" s="198"/>
      <c r="B7" s="117" t="s">
        <v>168</v>
      </c>
      <c r="C7" s="120" t="s">
        <v>615</v>
      </c>
      <c r="D7" s="121">
        <v>17</v>
      </c>
      <c r="E7" s="116">
        <v>133.33000000000001</v>
      </c>
      <c r="F7" s="116">
        <f t="shared" si="0"/>
        <v>7.842941176470589</v>
      </c>
      <c r="G7" s="198"/>
      <c r="H7" s="198"/>
    </row>
    <row r="8" spans="1:13" ht="15">
      <c r="A8" s="198"/>
      <c r="B8" s="117" t="s">
        <v>168</v>
      </c>
      <c r="C8" s="118" t="s">
        <v>616</v>
      </c>
      <c r="D8" s="119">
        <f>5000/40</f>
        <v>125</v>
      </c>
      <c r="E8" s="116">
        <v>393.2</v>
      </c>
      <c r="F8" s="116">
        <f t="shared" si="0"/>
        <v>3.1456</v>
      </c>
      <c r="G8" s="198"/>
      <c r="H8" s="198"/>
    </row>
    <row r="9" spans="1:13" ht="15">
      <c r="A9" s="198"/>
      <c r="B9" s="117" t="s">
        <v>168</v>
      </c>
      <c r="C9" s="118" t="s">
        <v>617</v>
      </c>
      <c r="D9" s="119">
        <f>3000000/(400*0.8)</f>
        <v>9375</v>
      </c>
      <c r="E9" s="116">
        <v>123.6</v>
      </c>
      <c r="F9" s="116">
        <f t="shared" si="0"/>
        <v>1.3184E-2</v>
      </c>
      <c r="G9" s="206"/>
      <c r="H9" s="198"/>
    </row>
    <row r="10" spans="1:13" ht="15">
      <c r="A10" s="198"/>
      <c r="B10" s="117" t="s">
        <v>618</v>
      </c>
      <c r="C10" s="118" t="s">
        <v>619</v>
      </c>
      <c r="D10" s="208">
        <v>0</v>
      </c>
      <c r="E10" s="209"/>
      <c r="F10" s="210"/>
      <c r="G10" s="205">
        <v>0</v>
      </c>
      <c r="H10" s="198"/>
    </row>
    <row r="11" spans="1:13" ht="15">
      <c r="A11" s="198"/>
      <c r="B11" s="117" t="s">
        <v>618</v>
      </c>
      <c r="C11" s="118" t="s">
        <v>620</v>
      </c>
      <c r="D11" s="189"/>
      <c r="E11" s="178"/>
      <c r="F11" s="202"/>
      <c r="G11" s="198"/>
      <c r="H11" s="198"/>
    </row>
    <row r="12" spans="1:13" ht="15">
      <c r="A12" s="198"/>
      <c r="B12" s="117" t="s">
        <v>618</v>
      </c>
      <c r="C12" s="118" t="s">
        <v>172</v>
      </c>
      <c r="D12" s="190"/>
      <c r="E12" s="203"/>
      <c r="F12" s="204"/>
      <c r="G12" s="206"/>
      <c r="H12" s="198"/>
    </row>
    <row r="13" spans="1:13" ht="15">
      <c r="A13" s="198"/>
      <c r="B13" s="122" t="s">
        <v>621</v>
      </c>
      <c r="C13" s="123" t="s">
        <v>622</v>
      </c>
      <c r="D13" s="124">
        <v>1</v>
      </c>
      <c r="E13" s="125">
        <v>4950</v>
      </c>
      <c r="F13" s="125">
        <v>4950</v>
      </c>
      <c r="G13" s="211">
        <f>SUM(F13:F15)</f>
        <v>12191.7</v>
      </c>
      <c r="H13" s="198"/>
    </row>
    <row r="14" spans="1:13" ht="15">
      <c r="A14" s="198"/>
      <c r="B14" s="122" t="s">
        <v>621</v>
      </c>
      <c r="C14" s="123" t="s">
        <v>623</v>
      </c>
      <c r="D14" s="124">
        <v>1</v>
      </c>
      <c r="E14" s="125">
        <v>6940</v>
      </c>
      <c r="F14" s="125">
        <v>6940</v>
      </c>
      <c r="G14" s="198"/>
      <c r="H14" s="198"/>
    </row>
    <row r="15" spans="1:13" ht="15">
      <c r="A15" s="198"/>
      <c r="B15" s="117" t="s">
        <v>621</v>
      </c>
      <c r="C15" s="118" t="s">
        <v>624</v>
      </c>
      <c r="D15" s="117">
        <v>1</v>
      </c>
      <c r="E15" s="116">
        <v>301.7</v>
      </c>
      <c r="F15" s="116">
        <v>301.7</v>
      </c>
      <c r="G15" s="206"/>
      <c r="H15" s="198"/>
    </row>
    <row r="16" spans="1:13" ht="15">
      <c r="A16" s="199"/>
      <c r="B16" s="126" t="s">
        <v>625</v>
      </c>
      <c r="C16" s="127" t="s">
        <v>626</v>
      </c>
      <c r="D16" s="128">
        <v>17</v>
      </c>
      <c r="E16" s="129">
        <v>800</v>
      </c>
      <c r="F16" s="130">
        <f t="shared" ref="F16:F23" si="1">E16/D16</f>
        <v>47.058823529411768</v>
      </c>
      <c r="G16" s="131" t="s">
        <v>314</v>
      </c>
      <c r="H16" s="199"/>
    </row>
    <row r="17" spans="1:8" ht="15">
      <c r="A17" s="197" t="s">
        <v>627</v>
      </c>
      <c r="B17" s="112" t="s">
        <v>168</v>
      </c>
      <c r="C17" s="113" t="s">
        <v>628</v>
      </c>
      <c r="D17" s="114">
        <v>1333</v>
      </c>
      <c r="E17" s="115">
        <v>153.91</v>
      </c>
      <c r="F17" s="115">
        <f t="shared" si="1"/>
        <v>0.11546136534133533</v>
      </c>
      <c r="G17" s="207">
        <f>SUM(F17:F23)</f>
        <v>172.82025569867469</v>
      </c>
      <c r="H17" s="207">
        <f>SUM(G17,G24,G29)</f>
        <v>218.04025569867468</v>
      </c>
    </row>
    <row r="18" spans="1:8" ht="15">
      <c r="A18" s="198"/>
      <c r="B18" s="117" t="s">
        <v>168</v>
      </c>
      <c r="C18" s="118" t="s">
        <v>629</v>
      </c>
      <c r="D18" s="119">
        <f>25/4/2</f>
        <v>3.125</v>
      </c>
      <c r="E18" s="116">
        <v>349.68</v>
      </c>
      <c r="F18" s="116">
        <f t="shared" si="1"/>
        <v>111.8976</v>
      </c>
      <c r="G18" s="198"/>
      <c r="H18" s="198"/>
    </row>
    <row r="19" spans="1:8" ht="15">
      <c r="A19" s="198"/>
      <c r="B19" s="117" t="s">
        <v>168</v>
      </c>
      <c r="C19" s="118" t="s">
        <v>630</v>
      </c>
      <c r="D19" s="119">
        <v>24</v>
      </c>
      <c r="E19" s="116">
        <v>210.4</v>
      </c>
      <c r="F19" s="116">
        <f t="shared" si="1"/>
        <v>8.7666666666666675</v>
      </c>
      <c r="G19" s="198"/>
      <c r="H19" s="198"/>
    </row>
    <row r="20" spans="1:8" ht="15">
      <c r="A20" s="198"/>
      <c r="B20" s="117" t="s">
        <v>168</v>
      </c>
      <c r="C20" s="118" t="s">
        <v>631</v>
      </c>
      <c r="D20" s="119">
        <v>16</v>
      </c>
      <c r="E20" s="116">
        <v>506.22</v>
      </c>
      <c r="F20" s="116">
        <f t="shared" si="1"/>
        <v>31.638750000000002</v>
      </c>
      <c r="G20" s="198"/>
      <c r="H20" s="198"/>
    </row>
    <row r="21" spans="1:8" ht="15">
      <c r="A21" s="198"/>
      <c r="B21" s="117" t="s">
        <v>168</v>
      </c>
      <c r="C21" s="118" t="s">
        <v>632</v>
      </c>
      <c r="D21" s="119">
        <v>96</v>
      </c>
      <c r="E21" s="116">
        <v>443.62</v>
      </c>
      <c r="F21" s="116">
        <f t="shared" si="1"/>
        <v>4.6210416666666667</v>
      </c>
      <c r="G21" s="198"/>
      <c r="H21" s="198"/>
    </row>
    <row r="22" spans="1:8" ht="15">
      <c r="A22" s="198"/>
      <c r="B22" s="117" t="s">
        <v>168</v>
      </c>
      <c r="C22" s="118" t="s">
        <v>617</v>
      </c>
      <c r="D22" s="119">
        <f>3000000/(200*2*4*0.8)</f>
        <v>2343.75</v>
      </c>
      <c r="E22" s="116">
        <v>123.6</v>
      </c>
      <c r="F22" s="116">
        <f t="shared" si="1"/>
        <v>5.2735999999999998E-2</v>
      </c>
      <c r="G22" s="198"/>
      <c r="H22" s="198"/>
    </row>
    <row r="23" spans="1:8" ht="15">
      <c r="A23" s="198"/>
      <c r="B23" s="117" t="s">
        <v>168</v>
      </c>
      <c r="C23" s="118" t="s">
        <v>616</v>
      </c>
      <c r="D23" s="119">
        <f>5000/200</f>
        <v>25</v>
      </c>
      <c r="E23" s="116">
        <v>393.2</v>
      </c>
      <c r="F23" s="116">
        <f t="shared" si="1"/>
        <v>15.728</v>
      </c>
      <c r="G23" s="206"/>
      <c r="H23" s="198"/>
    </row>
    <row r="24" spans="1:8" ht="15">
      <c r="A24" s="198"/>
      <c r="B24" s="117" t="s">
        <v>618</v>
      </c>
      <c r="C24" s="118" t="s">
        <v>619</v>
      </c>
      <c r="D24" s="201">
        <v>0</v>
      </c>
      <c r="E24" s="178"/>
      <c r="F24" s="202"/>
      <c r="G24" s="205">
        <v>0</v>
      </c>
      <c r="H24" s="198"/>
    </row>
    <row r="25" spans="1:8" ht="15">
      <c r="A25" s="198"/>
      <c r="B25" s="117" t="s">
        <v>618</v>
      </c>
      <c r="C25" s="118" t="s">
        <v>620</v>
      </c>
      <c r="D25" s="178"/>
      <c r="E25" s="178"/>
      <c r="F25" s="202"/>
      <c r="G25" s="198"/>
      <c r="H25" s="198"/>
    </row>
    <row r="26" spans="1:8" ht="15">
      <c r="A26" s="198"/>
      <c r="B26" s="117" t="s">
        <v>618</v>
      </c>
      <c r="C26" s="118" t="s">
        <v>172</v>
      </c>
      <c r="D26" s="203"/>
      <c r="E26" s="203"/>
      <c r="F26" s="204"/>
      <c r="G26" s="206"/>
      <c r="H26" s="198"/>
    </row>
    <row r="27" spans="1:8" ht="15">
      <c r="A27" s="198"/>
      <c r="B27" s="122" t="s">
        <v>621</v>
      </c>
      <c r="C27" s="123" t="s">
        <v>623</v>
      </c>
      <c r="D27" s="124">
        <v>1</v>
      </c>
      <c r="E27" s="125">
        <v>6940</v>
      </c>
      <c r="F27" s="125">
        <v>6940</v>
      </c>
      <c r="G27" s="211">
        <f>SUM(F27:F28)</f>
        <v>7241.7</v>
      </c>
      <c r="H27" s="198"/>
    </row>
    <row r="28" spans="1:8" ht="15">
      <c r="A28" s="198"/>
      <c r="B28" s="117" t="s">
        <v>621</v>
      </c>
      <c r="C28" s="118" t="s">
        <v>624</v>
      </c>
      <c r="D28" s="117">
        <v>1</v>
      </c>
      <c r="E28" s="116">
        <v>301.7</v>
      </c>
      <c r="F28" s="116">
        <v>301.7</v>
      </c>
      <c r="G28" s="206"/>
      <c r="H28" s="198"/>
    </row>
    <row r="29" spans="1:8" ht="30">
      <c r="A29" s="199"/>
      <c r="B29" s="132" t="s">
        <v>625</v>
      </c>
      <c r="C29" s="127" t="s">
        <v>633</v>
      </c>
      <c r="D29" s="133">
        <f>8.4*1000000*300/1000000000</f>
        <v>2.52</v>
      </c>
      <c r="E29" s="134">
        <f>3230/180</f>
        <v>17.944444444444443</v>
      </c>
      <c r="F29" s="134">
        <f>D29*E29</f>
        <v>45.22</v>
      </c>
      <c r="G29" s="135">
        <f>F29</f>
        <v>45.22</v>
      </c>
      <c r="H29" s="199"/>
    </row>
    <row r="30" spans="1:8" ht="15">
      <c r="A30" s="200" t="s">
        <v>226</v>
      </c>
      <c r="B30" s="136" t="s">
        <v>168</v>
      </c>
      <c r="C30" s="118" t="s">
        <v>631</v>
      </c>
      <c r="D30" s="119">
        <v>16</v>
      </c>
      <c r="E30" s="116">
        <v>506.22</v>
      </c>
      <c r="F30" s="116">
        <f t="shared" ref="F30:F39" si="2">E30/D30</f>
        <v>31.638750000000002</v>
      </c>
      <c r="G30" s="207">
        <f>SUM(F30:F39)</f>
        <v>532.51344166666672</v>
      </c>
      <c r="H30" s="207">
        <f>SUM(G30,G47)</f>
        <v>641.79510833333336</v>
      </c>
    </row>
    <row r="31" spans="1:8" ht="15">
      <c r="A31" s="198"/>
      <c r="B31" s="137" t="s">
        <v>168</v>
      </c>
      <c r="C31" s="118" t="s">
        <v>632</v>
      </c>
      <c r="D31" s="119">
        <v>96</v>
      </c>
      <c r="E31" s="116">
        <v>443.62</v>
      </c>
      <c r="F31" s="116">
        <f t="shared" si="2"/>
        <v>4.6210416666666667</v>
      </c>
      <c r="G31" s="198"/>
      <c r="H31" s="198"/>
    </row>
    <row r="32" spans="1:8" ht="15">
      <c r="A32" s="198"/>
      <c r="B32" s="137" t="s">
        <v>168</v>
      </c>
      <c r="C32" s="118" t="s">
        <v>634</v>
      </c>
      <c r="D32" s="119">
        <v>30</v>
      </c>
      <c r="E32" s="116">
        <v>152.80000000000001</v>
      </c>
      <c r="F32" s="116">
        <f t="shared" si="2"/>
        <v>5.0933333333333337</v>
      </c>
      <c r="G32" s="198"/>
      <c r="H32" s="198"/>
    </row>
    <row r="33" spans="1:8" ht="30">
      <c r="A33" s="198"/>
      <c r="B33" s="137" t="s">
        <v>168</v>
      </c>
      <c r="C33" s="118" t="s">
        <v>635</v>
      </c>
      <c r="D33" s="119">
        <v>20</v>
      </c>
      <c r="E33" s="116">
        <v>496</v>
      </c>
      <c r="F33" s="116">
        <f t="shared" si="2"/>
        <v>24.8</v>
      </c>
      <c r="G33" s="198"/>
      <c r="H33" s="198"/>
    </row>
    <row r="34" spans="1:8" ht="15">
      <c r="A34" s="198"/>
      <c r="B34" s="137" t="s">
        <v>168</v>
      </c>
      <c r="C34" s="118" t="s">
        <v>636</v>
      </c>
      <c r="D34" s="119">
        <v>8</v>
      </c>
      <c r="E34" s="116">
        <v>91.2</v>
      </c>
      <c r="F34" s="116">
        <f t="shared" si="2"/>
        <v>11.4</v>
      </c>
      <c r="G34" s="198"/>
      <c r="H34" s="198"/>
    </row>
    <row r="35" spans="1:8" ht="15">
      <c r="A35" s="198"/>
      <c r="B35" s="137" t="s">
        <v>168</v>
      </c>
      <c r="C35" s="118" t="s">
        <v>637</v>
      </c>
      <c r="D35" s="119">
        <v>16</v>
      </c>
      <c r="E35" s="116">
        <v>253.38</v>
      </c>
      <c r="F35" s="116">
        <f t="shared" si="2"/>
        <v>15.83625</v>
      </c>
      <c r="G35" s="198"/>
      <c r="H35" s="198"/>
    </row>
    <row r="36" spans="1:8" ht="15">
      <c r="A36" s="198"/>
      <c r="B36" s="137" t="s">
        <v>168</v>
      </c>
      <c r="C36" s="118" t="s">
        <v>638</v>
      </c>
      <c r="D36" s="119">
        <v>16</v>
      </c>
      <c r="E36" s="116">
        <v>106.6</v>
      </c>
      <c r="F36" s="116">
        <f t="shared" si="2"/>
        <v>6.6624999999999996</v>
      </c>
      <c r="G36" s="198"/>
      <c r="H36" s="198"/>
    </row>
    <row r="37" spans="1:8" ht="15">
      <c r="A37" s="198"/>
      <c r="B37" s="137" t="s">
        <v>168</v>
      </c>
      <c r="C37" s="123" t="s">
        <v>639</v>
      </c>
      <c r="D37" s="138">
        <v>16</v>
      </c>
      <c r="E37" s="139">
        <v>129.56</v>
      </c>
      <c r="F37" s="139">
        <f t="shared" si="2"/>
        <v>8.0975000000000001</v>
      </c>
      <c r="G37" s="198"/>
      <c r="H37" s="198"/>
    </row>
    <row r="38" spans="1:8" ht="15">
      <c r="A38" s="198"/>
      <c r="B38" s="140" t="s">
        <v>168</v>
      </c>
      <c r="C38" s="118" t="s">
        <v>640</v>
      </c>
      <c r="D38" s="119">
        <v>12</v>
      </c>
      <c r="E38" s="116">
        <v>5091.38</v>
      </c>
      <c r="F38" s="116">
        <f t="shared" si="2"/>
        <v>424.28166666666669</v>
      </c>
      <c r="G38" s="198"/>
      <c r="H38" s="198"/>
    </row>
    <row r="39" spans="1:8" ht="15">
      <c r="A39" s="198"/>
      <c r="B39" s="141" t="s">
        <v>168</v>
      </c>
      <c r="C39" s="142" t="s">
        <v>641</v>
      </c>
      <c r="D39" s="143">
        <f>3000/(2.5*0.8)</f>
        <v>1500</v>
      </c>
      <c r="E39" s="116">
        <v>123.6</v>
      </c>
      <c r="F39" s="116">
        <f t="shared" si="2"/>
        <v>8.2400000000000001E-2</v>
      </c>
      <c r="G39" s="206"/>
      <c r="H39" s="198"/>
    </row>
    <row r="40" spans="1:8" ht="15">
      <c r="A40" s="198"/>
      <c r="B40" s="141" t="s">
        <v>621</v>
      </c>
      <c r="C40" s="142" t="s">
        <v>623</v>
      </c>
      <c r="D40" s="144">
        <v>1</v>
      </c>
      <c r="E40" s="125">
        <v>6940</v>
      </c>
      <c r="F40" s="125">
        <v>6940</v>
      </c>
      <c r="G40" s="211">
        <f>SUM(F40:F43)</f>
        <v>18776.7</v>
      </c>
      <c r="H40" s="198"/>
    </row>
    <row r="41" spans="1:8" ht="15">
      <c r="A41" s="198"/>
      <c r="B41" s="141" t="s">
        <v>621</v>
      </c>
      <c r="C41" s="142" t="s">
        <v>642</v>
      </c>
      <c r="D41" s="143">
        <v>1</v>
      </c>
      <c r="E41" s="145">
        <v>6995</v>
      </c>
      <c r="F41" s="145">
        <v>6995</v>
      </c>
      <c r="G41" s="198"/>
      <c r="H41" s="198"/>
    </row>
    <row r="42" spans="1:8" ht="15">
      <c r="A42" s="198"/>
      <c r="B42" s="141" t="s">
        <v>621</v>
      </c>
      <c r="C42" s="118" t="s">
        <v>624</v>
      </c>
      <c r="D42" s="119">
        <v>1</v>
      </c>
      <c r="E42" s="116">
        <v>301.7</v>
      </c>
      <c r="F42" s="116">
        <v>301.7</v>
      </c>
      <c r="G42" s="198"/>
      <c r="H42" s="198"/>
    </row>
    <row r="43" spans="1:8" ht="15">
      <c r="A43" s="198"/>
      <c r="B43" s="141" t="s">
        <v>621</v>
      </c>
      <c r="C43" s="142" t="s">
        <v>643</v>
      </c>
      <c r="D43" s="143">
        <v>1</v>
      </c>
      <c r="E43" s="145">
        <v>4540</v>
      </c>
      <c r="F43" s="145">
        <v>4540</v>
      </c>
      <c r="G43" s="206"/>
      <c r="H43" s="198"/>
    </row>
    <row r="44" spans="1:8" ht="15">
      <c r="A44" s="198"/>
      <c r="B44" s="117" t="s">
        <v>618</v>
      </c>
      <c r="C44" s="118" t="s">
        <v>619</v>
      </c>
      <c r="D44" s="201">
        <v>0</v>
      </c>
      <c r="E44" s="178"/>
      <c r="F44" s="202"/>
      <c r="G44" s="212" t="s">
        <v>644</v>
      </c>
      <c r="H44" s="198"/>
    </row>
    <row r="45" spans="1:8" ht="15">
      <c r="A45" s="198"/>
      <c r="B45" s="117" t="s">
        <v>618</v>
      </c>
      <c r="C45" s="118" t="s">
        <v>620</v>
      </c>
      <c r="D45" s="178"/>
      <c r="E45" s="178"/>
      <c r="F45" s="202"/>
      <c r="G45" s="198"/>
      <c r="H45" s="198"/>
    </row>
    <row r="46" spans="1:8" ht="15">
      <c r="A46" s="198"/>
      <c r="B46" s="117" t="s">
        <v>618</v>
      </c>
      <c r="C46" s="118" t="s">
        <v>172</v>
      </c>
      <c r="D46" s="203"/>
      <c r="E46" s="203"/>
      <c r="F46" s="204"/>
      <c r="G46" s="206"/>
      <c r="H46" s="198"/>
    </row>
    <row r="47" spans="1:8" ht="30">
      <c r="A47" s="199"/>
      <c r="B47" s="126" t="s">
        <v>625</v>
      </c>
      <c r="C47" s="127" t="s">
        <v>645</v>
      </c>
      <c r="D47" s="146">
        <f>20.3*1000000*300/1000000000</f>
        <v>6.09</v>
      </c>
      <c r="E47" s="134">
        <f>3230/180</f>
        <v>17.944444444444443</v>
      </c>
      <c r="F47" s="129">
        <f>D47*E47</f>
        <v>109.28166666666665</v>
      </c>
      <c r="G47" s="135">
        <f>F47</f>
        <v>109.28166666666665</v>
      </c>
      <c r="H47" s="199"/>
    </row>
    <row r="48" spans="1:8" ht="15">
      <c r="A48" s="200" t="s">
        <v>232</v>
      </c>
      <c r="B48" s="136" t="s">
        <v>168</v>
      </c>
      <c r="C48" s="113" t="s">
        <v>631</v>
      </c>
      <c r="D48" s="114">
        <v>16</v>
      </c>
      <c r="E48" s="115">
        <v>506.22</v>
      </c>
      <c r="F48" s="115">
        <f t="shared" ref="F48:F57" si="3">E48/D48</f>
        <v>31.638750000000002</v>
      </c>
      <c r="G48" s="207">
        <f>SUM(F48:F57)</f>
        <v>571.73177499999997</v>
      </c>
      <c r="H48" s="207">
        <f>SUM(G48,G62:G65)</f>
        <v>579.2684416666666</v>
      </c>
    </row>
    <row r="49" spans="1:8" ht="15">
      <c r="A49" s="198"/>
      <c r="B49" s="137" t="s">
        <v>168</v>
      </c>
      <c r="C49" s="118" t="s">
        <v>632</v>
      </c>
      <c r="D49" s="119">
        <v>96</v>
      </c>
      <c r="E49" s="116">
        <v>443.62</v>
      </c>
      <c r="F49" s="116">
        <f t="shared" si="3"/>
        <v>4.6210416666666667</v>
      </c>
      <c r="G49" s="198"/>
      <c r="H49" s="198"/>
    </row>
    <row r="50" spans="1:8" ht="15">
      <c r="A50" s="198"/>
      <c r="B50" s="137" t="s">
        <v>168</v>
      </c>
      <c r="C50" s="118" t="s">
        <v>634</v>
      </c>
      <c r="D50" s="119">
        <v>30</v>
      </c>
      <c r="E50" s="116">
        <v>152.80000000000001</v>
      </c>
      <c r="F50" s="116">
        <f t="shared" si="3"/>
        <v>5.0933333333333337</v>
      </c>
      <c r="G50" s="198"/>
      <c r="H50" s="198"/>
    </row>
    <row r="51" spans="1:8" ht="30">
      <c r="A51" s="198"/>
      <c r="B51" s="137" t="s">
        <v>168</v>
      </c>
      <c r="C51" s="118" t="s">
        <v>635</v>
      </c>
      <c r="D51" s="119">
        <v>20</v>
      </c>
      <c r="E51" s="116">
        <v>496</v>
      </c>
      <c r="F51" s="116">
        <f t="shared" si="3"/>
        <v>24.8</v>
      </c>
      <c r="G51" s="198"/>
      <c r="H51" s="198"/>
    </row>
    <row r="52" spans="1:8" ht="15">
      <c r="A52" s="198"/>
      <c r="B52" s="137" t="s">
        <v>168</v>
      </c>
      <c r="C52" s="118" t="s">
        <v>636</v>
      </c>
      <c r="D52" s="119">
        <v>8</v>
      </c>
      <c r="E52" s="116">
        <v>91.2</v>
      </c>
      <c r="F52" s="116">
        <f t="shared" si="3"/>
        <v>11.4</v>
      </c>
      <c r="G52" s="198"/>
      <c r="H52" s="198"/>
    </row>
    <row r="53" spans="1:8" ht="15">
      <c r="A53" s="198"/>
      <c r="B53" s="137" t="s">
        <v>168</v>
      </c>
      <c r="C53" s="118" t="s">
        <v>637</v>
      </c>
      <c r="D53" s="119">
        <v>16</v>
      </c>
      <c r="E53" s="116">
        <v>253.38</v>
      </c>
      <c r="F53" s="116">
        <f t="shared" si="3"/>
        <v>15.83625</v>
      </c>
      <c r="G53" s="198"/>
      <c r="H53" s="198"/>
    </row>
    <row r="54" spans="1:8" ht="15">
      <c r="A54" s="198"/>
      <c r="B54" s="137" t="s">
        <v>168</v>
      </c>
      <c r="C54" s="118" t="s">
        <v>638</v>
      </c>
      <c r="D54" s="119">
        <v>16</v>
      </c>
      <c r="E54" s="116">
        <v>106.6</v>
      </c>
      <c r="F54" s="116">
        <f t="shared" si="3"/>
        <v>6.6624999999999996</v>
      </c>
      <c r="G54" s="198"/>
      <c r="H54" s="198"/>
    </row>
    <row r="55" spans="1:8" ht="15">
      <c r="A55" s="198"/>
      <c r="B55" s="137" t="s">
        <v>168</v>
      </c>
      <c r="C55" s="118" t="s">
        <v>639</v>
      </c>
      <c r="D55" s="119">
        <v>16</v>
      </c>
      <c r="E55" s="116">
        <v>129.56</v>
      </c>
      <c r="F55" s="116">
        <f t="shared" si="3"/>
        <v>8.0975000000000001</v>
      </c>
      <c r="G55" s="198"/>
      <c r="H55" s="198"/>
    </row>
    <row r="56" spans="1:8" ht="15">
      <c r="A56" s="198"/>
      <c r="B56" s="137" t="s">
        <v>168</v>
      </c>
      <c r="C56" s="118" t="s">
        <v>640</v>
      </c>
      <c r="D56" s="119">
        <v>12</v>
      </c>
      <c r="E56" s="116">
        <v>5562</v>
      </c>
      <c r="F56" s="116">
        <f t="shared" si="3"/>
        <v>463.5</v>
      </c>
      <c r="G56" s="198"/>
      <c r="H56" s="198"/>
    </row>
    <row r="57" spans="1:8" ht="15">
      <c r="A57" s="198"/>
      <c r="B57" s="141" t="s">
        <v>168</v>
      </c>
      <c r="C57" s="142" t="s">
        <v>641</v>
      </c>
      <c r="D57" s="143">
        <f>3000/(2.5*0.8)</f>
        <v>1500</v>
      </c>
      <c r="E57" s="116">
        <v>123.6</v>
      </c>
      <c r="F57" s="116">
        <f t="shared" si="3"/>
        <v>8.2400000000000001E-2</v>
      </c>
      <c r="G57" s="206"/>
      <c r="H57" s="198"/>
    </row>
    <row r="58" spans="1:8" ht="15">
      <c r="A58" s="198"/>
      <c r="B58" s="141" t="s">
        <v>621</v>
      </c>
      <c r="C58" s="142" t="s">
        <v>623</v>
      </c>
      <c r="D58" s="144">
        <v>1</v>
      </c>
      <c r="E58" s="125">
        <v>6940</v>
      </c>
      <c r="F58" s="125">
        <v>6940</v>
      </c>
      <c r="G58" s="211">
        <f>SUM(F58:F61)</f>
        <v>18776.7</v>
      </c>
      <c r="H58" s="198"/>
    </row>
    <row r="59" spans="1:8" ht="15">
      <c r="A59" s="198"/>
      <c r="B59" s="141" t="s">
        <v>621</v>
      </c>
      <c r="C59" s="142" t="s">
        <v>642</v>
      </c>
      <c r="D59" s="143">
        <v>1</v>
      </c>
      <c r="E59" s="145">
        <v>6995</v>
      </c>
      <c r="F59" s="145">
        <v>6995</v>
      </c>
      <c r="G59" s="198"/>
      <c r="H59" s="198"/>
    </row>
    <row r="60" spans="1:8" ht="15">
      <c r="A60" s="198"/>
      <c r="B60" s="141" t="s">
        <v>621</v>
      </c>
      <c r="C60" s="118" t="s">
        <v>624</v>
      </c>
      <c r="D60" s="117">
        <v>1</v>
      </c>
      <c r="E60" s="116">
        <v>301.7</v>
      </c>
      <c r="F60" s="116">
        <v>301.7</v>
      </c>
      <c r="G60" s="198"/>
      <c r="H60" s="198"/>
    </row>
    <row r="61" spans="1:8" ht="15">
      <c r="A61" s="198"/>
      <c r="B61" s="141" t="s">
        <v>621</v>
      </c>
      <c r="C61" s="142" t="s">
        <v>643</v>
      </c>
      <c r="D61" s="143">
        <v>1</v>
      </c>
      <c r="E61" s="145">
        <v>4540</v>
      </c>
      <c r="F61" s="145">
        <v>4540</v>
      </c>
      <c r="G61" s="206"/>
      <c r="H61" s="198"/>
    </row>
    <row r="62" spans="1:8" ht="15">
      <c r="A62" s="198"/>
      <c r="B62" s="117" t="s">
        <v>618</v>
      </c>
      <c r="C62" s="118" t="s">
        <v>619</v>
      </c>
      <c r="D62" s="201">
        <v>0</v>
      </c>
      <c r="E62" s="178"/>
      <c r="F62" s="202"/>
      <c r="G62" s="217">
        <v>0</v>
      </c>
      <c r="H62" s="198"/>
    </row>
    <row r="63" spans="1:8" ht="15">
      <c r="A63" s="198"/>
      <c r="B63" s="117" t="s">
        <v>618</v>
      </c>
      <c r="C63" s="118" t="s">
        <v>620</v>
      </c>
      <c r="D63" s="178"/>
      <c r="E63" s="178"/>
      <c r="F63" s="202"/>
      <c r="G63" s="198"/>
      <c r="H63" s="198"/>
    </row>
    <row r="64" spans="1:8" ht="15">
      <c r="A64" s="198"/>
      <c r="B64" s="117" t="s">
        <v>618</v>
      </c>
      <c r="C64" s="118" t="s">
        <v>172</v>
      </c>
      <c r="D64" s="203"/>
      <c r="E64" s="203"/>
      <c r="F64" s="204"/>
      <c r="G64" s="206"/>
      <c r="H64" s="198"/>
    </row>
    <row r="65" spans="1:8" ht="30">
      <c r="A65" s="199"/>
      <c r="B65" s="126" t="s">
        <v>625</v>
      </c>
      <c r="C65" s="127" t="s">
        <v>646</v>
      </c>
      <c r="D65" s="146">
        <f>2.8*1000000*150/1000000000</f>
        <v>0.42</v>
      </c>
      <c r="E65" s="134">
        <f>3230/180</f>
        <v>17.944444444444443</v>
      </c>
      <c r="F65" s="129">
        <f>D65*E65</f>
        <v>7.5366666666666653</v>
      </c>
      <c r="G65" s="135">
        <f>F65</f>
        <v>7.5366666666666653</v>
      </c>
      <c r="H65" s="199"/>
    </row>
    <row r="66" spans="1:8" ht="15">
      <c r="A66" s="200" t="s">
        <v>647</v>
      </c>
      <c r="B66" s="136" t="s">
        <v>168</v>
      </c>
      <c r="C66" s="113" t="s">
        <v>631</v>
      </c>
      <c r="D66" s="114">
        <v>16</v>
      </c>
      <c r="E66" s="115">
        <v>506.22</v>
      </c>
      <c r="F66" s="115">
        <f t="shared" ref="F66:F71" si="4">E66/D66</f>
        <v>31.638750000000002</v>
      </c>
      <c r="G66" s="207">
        <f>SUM(F66:F71)</f>
        <v>77.619045000000014</v>
      </c>
      <c r="H66" s="207">
        <f>SUM(G66,G77)</f>
        <v>155.13904500000001</v>
      </c>
    </row>
    <row r="67" spans="1:8" ht="15">
      <c r="A67" s="198"/>
      <c r="B67" s="137" t="s">
        <v>168</v>
      </c>
      <c r="C67" s="118" t="s">
        <v>632</v>
      </c>
      <c r="D67" s="119">
        <v>96</v>
      </c>
      <c r="E67" s="116">
        <v>443.62</v>
      </c>
      <c r="F67" s="116">
        <f t="shared" si="4"/>
        <v>4.6210416666666667</v>
      </c>
      <c r="G67" s="198"/>
      <c r="H67" s="198"/>
    </row>
    <row r="68" spans="1:8" ht="15">
      <c r="A68" s="198"/>
      <c r="B68" s="137" t="s">
        <v>168</v>
      </c>
      <c r="C68" s="118" t="s">
        <v>634</v>
      </c>
      <c r="D68" s="119">
        <v>30</v>
      </c>
      <c r="E68" s="116">
        <v>152.80000000000001</v>
      </c>
      <c r="F68" s="116">
        <f t="shared" si="4"/>
        <v>5.0933333333333337</v>
      </c>
      <c r="G68" s="198"/>
      <c r="H68" s="198"/>
    </row>
    <row r="69" spans="1:8" ht="30">
      <c r="A69" s="198"/>
      <c r="B69" s="137" t="s">
        <v>168</v>
      </c>
      <c r="C69" s="118" t="s">
        <v>635</v>
      </c>
      <c r="D69" s="119">
        <v>20</v>
      </c>
      <c r="E69" s="116">
        <v>496</v>
      </c>
      <c r="F69" s="116">
        <f t="shared" si="4"/>
        <v>24.8</v>
      </c>
      <c r="G69" s="198"/>
      <c r="H69" s="198"/>
    </row>
    <row r="70" spans="1:8" ht="15">
      <c r="A70" s="198"/>
      <c r="B70" s="137" t="s">
        <v>168</v>
      </c>
      <c r="C70" s="118" t="s">
        <v>636</v>
      </c>
      <c r="D70" s="119">
        <v>8</v>
      </c>
      <c r="E70" s="116">
        <v>91.2</v>
      </c>
      <c r="F70" s="116">
        <f t="shared" si="4"/>
        <v>11.4</v>
      </c>
      <c r="G70" s="198"/>
      <c r="H70" s="198"/>
    </row>
    <row r="71" spans="1:8" ht="15">
      <c r="A71" s="198"/>
      <c r="B71" s="141" t="s">
        <v>168</v>
      </c>
      <c r="C71" s="142" t="s">
        <v>641</v>
      </c>
      <c r="D71" s="143">
        <f>3000/(2*0.8)</f>
        <v>1875</v>
      </c>
      <c r="E71" s="116">
        <v>123.6</v>
      </c>
      <c r="F71" s="116">
        <f t="shared" si="4"/>
        <v>6.5919999999999992E-2</v>
      </c>
      <c r="G71" s="206"/>
      <c r="H71" s="198"/>
    </row>
    <row r="72" spans="1:8" ht="15">
      <c r="A72" s="198"/>
      <c r="B72" s="141" t="s">
        <v>621</v>
      </c>
      <c r="C72" s="142" t="s">
        <v>623</v>
      </c>
      <c r="D72" s="144">
        <v>1</v>
      </c>
      <c r="E72" s="125">
        <v>6940</v>
      </c>
      <c r="F72" s="125">
        <v>6940</v>
      </c>
      <c r="G72" s="211">
        <f>SUM(F72:F73)</f>
        <v>7241.7</v>
      </c>
      <c r="H72" s="198"/>
    </row>
    <row r="73" spans="1:8" ht="15">
      <c r="A73" s="198"/>
      <c r="B73" s="141" t="s">
        <v>621</v>
      </c>
      <c r="C73" s="118" t="s">
        <v>624</v>
      </c>
      <c r="D73" s="119">
        <v>1</v>
      </c>
      <c r="E73" s="116">
        <v>301.7</v>
      </c>
      <c r="F73" s="116">
        <v>301.7</v>
      </c>
      <c r="G73" s="206"/>
      <c r="H73" s="198"/>
    </row>
    <row r="74" spans="1:8" ht="15">
      <c r="A74" s="198"/>
      <c r="B74" s="117" t="s">
        <v>618</v>
      </c>
      <c r="C74" s="118" t="s">
        <v>619</v>
      </c>
      <c r="D74" s="201">
        <v>0</v>
      </c>
      <c r="E74" s="178"/>
      <c r="F74" s="202"/>
      <c r="G74" s="211">
        <v>0</v>
      </c>
      <c r="H74" s="198"/>
    </row>
    <row r="75" spans="1:8" ht="15">
      <c r="A75" s="198"/>
      <c r="B75" s="117" t="s">
        <v>618</v>
      </c>
      <c r="C75" s="118" t="s">
        <v>620</v>
      </c>
      <c r="D75" s="178"/>
      <c r="E75" s="178"/>
      <c r="F75" s="202"/>
      <c r="G75" s="198"/>
      <c r="H75" s="198"/>
    </row>
    <row r="76" spans="1:8" ht="15">
      <c r="A76" s="198"/>
      <c r="B76" s="117" t="s">
        <v>618</v>
      </c>
      <c r="C76" s="118" t="s">
        <v>172</v>
      </c>
      <c r="D76" s="203"/>
      <c r="E76" s="203"/>
      <c r="F76" s="204"/>
      <c r="G76" s="206"/>
      <c r="H76" s="198"/>
    </row>
    <row r="77" spans="1:8" ht="14">
      <c r="A77" s="199"/>
      <c r="B77" s="128" t="s">
        <v>625</v>
      </c>
      <c r="C77" s="147" t="s">
        <v>648</v>
      </c>
      <c r="D77" s="146">
        <f>14.4*1000000*300/1000000000</f>
        <v>4.32</v>
      </c>
      <c r="E77" s="134">
        <f>3230/180</f>
        <v>17.944444444444443</v>
      </c>
      <c r="F77" s="129">
        <f>D77*E77</f>
        <v>77.52</v>
      </c>
      <c r="G77" s="135">
        <f>F77</f>
        <v>77.52</v>
      </c>
      <c r="H77" s="199"/>
    </row>
    <row r="78" spans="1:8" ht="14">
      <c r="A78" s="103" t="s">
        <v>649</v>
      </c>
      <c r="B78" s="1"/>
      <c r="C78" s="148"/>
      <c r="D78" s="80"/>
      <c r="E78" s="1"/>
      <c r="F78" s="1"/>
    </row>
    <row r="79" spans="1:8" ht="14">
      <c r="A79" s="103" t="s">
        <v>650</v>
      </c>
      <c r="B79" s="1"/>
      <c r="C79" s="148"/>
      <c r="D79" s="80"/>
      <c r="E79" s="1"/>
      <c r="F79" s="1"/>
    </row>
    <row r="80" spans="1:8" ht="14">
      <c r="A80" s="149"/>
      <c r="B80" s="1"/>
      <c r="C80" s="148"/>
      <c r="D80" s="80"/>
      <c r="E80" s="1"/>
      <c r="F80" s="1"/>
    </row>
    <row r="81" spans="1:6" ht="14">
      <c r="A81" s="103" t="s">
        <v>651</v>
      </c>
      <c r="B81" s="22"/>
      <c r="C81" s="150"/>
      <c r="D81" s="22"/>
      <c r="E81" s="22"/>
      <c r="F81" s="22"/>
    </row>
    <row r="82" spans="1:6" ht="14">
      <c r="A82" s="151" t="s">
        <v>604</v>
      </c>
      <c r="B82" s="152" t="s">
        <v>652</v>
      </c>
      <c r="C82" s="152" t="s">
        <v>653</v>
      </c>
      <c r="D82" s="4" t="s">
        <v>185</v>
      </c>
      <c r="E82" s="5" t="s">
        <v>654</v>
      </c>
      <c r="F82" s="153" t="s">
        <v>655</v>
      </c>
    </row>
    <row r="83" spans="1:6" ht="14">
      <c r="A83" s="192" t="s">
        <v>656</v>
      </c>
      <c r="B83" s="154" t="s">
        <v>657</v>
      </c>
      <c r="C83" s="155" t="s">
        <v>658</v>
      </c>
      <c r="D83" s="156">
        <v>1</v>
      </c>
      <c r="E83" s="157" t="s">
        <v>659</v>
      </c>
      <c r="F83" s="213" t="s">
        <v>660</v>
      </c>
    </row>
    <row r="84" spans="1:6" ht="14">
      <c r="A84" s="193"/>
      <c r="B84" s="191" t="s">
        <v>661</v>
      </c>
      <c r="C84" s="158" t="s">
        <v>662</v>
      </c>
      <c r="D84" s="159">
        <v>0.5</v>
      </c>
      <c r="E84" s="160" t="s">
        <v>659</v>
      </c>
      <c r="F84" s="214"/>
    </row>
    <row r="85" spans="1:6" ht="14">
      <c r="A85" s="193"/>
      <c r="B85" s="189"/>
      <c r="C85" s="148" t="s">
        <v>663</v>
      </c>
      <c r="D85" s="2">
        <v>0.08</v>
      </c>
      <c r="E85" s="11" t="s">
        <v>659</v>
      </c>
      <c r="F85" s="214"/>
    </row>
    <row r="86" spans="1:6" ht="14">
      <c r="A86" s="193"/>
      <c r="B86" s="189"/>
      <c r="C86" s="148" t="s">
        <v>664</v>
      </c>
      <c r="D86" s="2">
        <v>0.5</v>
      </c>
      <c r="E86" s="11" t="s">
        <v>659</v>
      </c>
      <c r="F86" s="214"/>
    </row>
    <row r="87" spans="1:6" ht="14">
      <c r="A87" s="193"/>
      <c r="B87" s="189"/>
      <c r="C87" s="148" t="s">
        <v>663</v>
      </c>
      <c r="D87" s="2">
        <v>1.2</v>
      </c>
      <c r="E87" s="11" t="s">
        <v>659</v>
      </c>
      <c r="F87" s="214"/>
    </row>
    <row r="88" spans="1:6" ht="14">
      <c r="A88" s="193"/>
      <c r="B88" s="189"/>
      <c r="C88" s="148" t="s">
        <v>665</v>
      </c>
      <c r="D88" s="2">
        <v>0.5</v>
      </c>
      <c r="E88" s="11" t="s">
        <v>659</v>
      </c>
      <c r="F88" s="214"/>
    </row>
    <row r="89" spans="1:6" ht="14">
      <c r="A89" s="193"/>
      <c r="B89" s="189"/>
      <c r="C89" s="148" t="s">
        <v>663</v>
      </c>
      <c r="D89" s="2">
        <v>1</v>
      </c>
      <c r="E89" s="11" t="s">
        <v>659</v>
      </c>
      <c r="F89" s="214"/>
    </row>
    <row r="90" spans="1:6" ht="14">
      <c r="A90" s="193"/>
      <c r="B90" s="190"/>
      <c r="C90" s="148" t="s">
        <v>666</v>
      </c>
      <c r="D90" s="2">
        <v>1.5</v>
      </c>
      <c r="E90" s="11" t="s">
        <v>659</v>
      </c>
      <c r="F90" s="214"/>
    </row>
    <row r="91" spans="1:6" ht="14">
      <c r="A91" s="193"/>
      <c r="B91" s="188" t="s">
        <v>667</v>
      </c>
      <c r="C91" s="158" t="s">
        <v>668</v>
      </c>
      <c r="D91" s="159">
        <v>1</v>
      </c>
      <c r="E91" s="160" t="s">
        <v>659</v>
      </c>
      <c r="F91" s="214"/>
    </row>
    <row r="92" spans="1:6" ht="14">
      <c r="A92" s="193"/>
      <c r="B92" s="189"/>
      <c r="C92" s="148" t="s">
        <v>669</v>
      </c>
      <c r="D92" s="2">
        <f>45/60</f>
        <v>0.75</v>
      </c>
      <c r="E92" s="11" t="s">
        <v>659</v>
      </c>
      <c r="F92" s="214"/>
    </row>
    <row r="93" spans="1:6" ht="14">
      <c r="A93" s="193"/>
      <c r="B93" s="190"/>
      <c r="C93" s="161" t="s">
        <v>670</v>
      </c>
      <c r="D93" s="162">
        <f>35/60</f>
        <v>0.58333333333333337</v>
      </c>
      <c r="E93" s="163" t="s">
        <v>659</v>
      </c>
      <c r="F93" s="214"/>
    </row>
    <row r="94" spans="1:6" ht="14">
      <c r="A94" s="193"/>
      <c r="B94" s="188" t="s">
        <v>671</v>
      </c>
      <c r="C94" s="148" t="s">
        <v>672</v>
      </c>
      <c r="D94" s="2">
        <v>1</v>
      </c>
      <c r="E94" s="11" t="s">
        <v>659</v>
      </c>
      <c r="F94" s="214"/>
    </row>
    <row r="95" spans="1:6" ht="14">
      <c r="A95" s="193"/>
      <c r="B95" s="189"/>
      <c r="C95" s="148" t="s">
        <v>663</v>
      </c>
      <c r="D95" s="2">
        <f>15/60</f>
        <v>0.25</v>
      </c>
      <c r="E95" s="11" t="s">
        <v>659</v>
      </c>
      <c r="F95" s="214"/>
    </row>
    <row r="96" spans="1:6" ht="14">
      <c r="A96" s="193"/>
      <c r="B96" s="190"/>
      <c r="C96" s="161" t="s">
        <v>666</v>
      </c>
      <c r="D96" s="164">
        <v>1.5</v>
      </c>
      <c r="E96" s="163" t="s">
        <v>659</v>
      </c>
      <c r="F96" s="214"/>
    </row>
    <row r="97" spans="1:10" ht="14">
      <c r="A97" s="193"/>
      <c r="B97" s="191" t="s">
        <v>673</v>
      </c>
      <c r="C97" s="158" t="s">
        <v>674</v>
      </c>
      <c r="D97" s="159">
        <v>0.5</v>
      </c>
      <c r="E97" s="160" t="s">
        <v>659</v>
      </c>
      <c r="F97" s="214"/>
    </row>
    <row r="98" spans="1:10" ht="14">
      <c r="A98" s="193"/>
      <c r="B98" s="189"/>
      <c r="C98" s="148" t="s">
        <v>675</v>
      </c>
      <c r="D98" s="2">
        <v>0.5</v>
      </c>
      <c r="E98" s="11" t="s">
        <v>659</v>
      </c>
      <c r="F98" s="214"/>
    </row>
    <row r="99" spans="1:10" ht="14">
      <c r="A99" s="193"/>
      <c r="B99" s="189"/>
      <c r="C99" s="148" t="s">
        <v>676</v>
      </c>
      <c r="D99" s="2">
        <v>0.6</v>
      </c>
      <c r="E99" s="11" t="s">
        <v>659</v>
      </c>
      <c r="F99" s="214"/>
    </row>
    <row r="100" spans="1:10" ht="14">
      <c r="A100" s="193"/>
      <c r="B100" s="189"/>
      <c r="C100" s="148" t="s">
        <v>666</v>
      </c>
      <c r="D100" s="2">
        <v>1.5</v>
      </c>
      <c r="E100" s="11" t="s">
        <v>659</v>
      </c>
      <c r="F100" s="214"/>
    </row>
    <row r="101" spans="1:10" ht="14">
      <c r="A101" s="193"/>
      <c r="B101" s="190"/>
      <c r="C101" s="161" t="s">
        <v>677</v>
      </c>
      <c r="D101" s="164">
        <v>1</v>
      </c>
      <c r="E101" s="163" t="s">
        <v>659</v>
      </c>
      <c r="F101" s="214"/>
    </row>
    <row r="102" spans="1:10" ht="14">
      <c r="A102" s="193"/>
      <c r="B102" s="191" t="s">
        <v>678</v>
      </c>
      <c r="C102" s="158" t="s">
        <v>679</v>
      </c>
      <c r="D102" s="159">
        <v>0.5</v>
      </c>
      <c r="E102" s="160" t="s">
        <v>659</v>
      </c>
      <c r="F102" s="213" t="s">
        <v>680</v>
      </c>
    </row>
    <row r="103" spans="1:10" ht="14">
      <c r="A103" s="193"/>
      <c r="B103" s="190"/>
      <c r="C103" s="161" t="s">
        <v>681</v>
      </c>
      <c r="D103" s="164">
        <v>3</v>
      </c>
      <c r="E103" s="163" t="s">
        <v>659</v>
      </c>
      <c r="F103" s="214"/>
    </row>
    <row r="104" spans="1:10" ht="14">
      <c r="A104" s="193"/>
      <c r="B104" s="191" t="s">
        <v>682</v>
      </c>
      <c r="C104" s="158" t="s">
        <v>683</v>
      </c>
      <c r="D104" s="159">
        <v>0.75</v>
      </c>
      <c r="E104" s="160" t="s">
        <v>659</v>
      </c>
      <c r="F104" s="214"/>
    </row>
    <row r="105" spans="1:10" ht="14">
      <c r="A105" s="193"/>
      <c r="B105" s="189"/>
      <c r="C105" s="148" t="s">
        <v>684</v>
      </c>
      <c r="D105" s="2">
        <v>0.33</v>
      </c>
      <c r="E105" s="11" t="s">
        <v>659</v>
      </c>
      <c r="F105" s="214"/>
    </row>
    <row r="106" spans="1:10" ht="14">
      <c r="A106" s="193"/>
      <c r="B106" s="190"/>
      <c r="C106" s="161" t="s">
        <v>685</v>
      </c>
      <c r="D106" s="164">
        <v>16</v>
      </c>
      <c r="E106" s="163" t="s">
        <v>659</v>
      </c>
      <c r="F106" s="214"/>
    </row>
    <row r="107" spans="1:10" ht="14">
      <c r="A107" s="193"/>
      <c r="B107" s="191" t="s">
        <v>686</v>
      </c>
      <c r="C107" s="158" t="s">
        <v>687</v>
      </c>
      <c r="D107" s="159">
        <v>0.5</v>
      </c>
      <c r="E107" s="160" t="s">
        <v>659</v>
      </c>
      <c r="F107" s="214"/>
    </row>
    <row r="108" spans="1:10" ht="14">
      <c r="A108" s="193"/>
      <c r="B108" s="190"/>
      <c r="C108" s="161" t="s">
        <v>688</v>
      </c>
      <c r="D108" s="164">
        <v>1.5</v>
      </c>
      <c r="E108" s="163" t="s">
        <v>659</v>
      </c>
      <c r="F108" s="214"/>
    </row>
    <row r="109" spans="1:10" ht="14">
      <c r="A109" s="193"/>
      <c r="B109" s="191" t="s">
        <v>689</v>
      </c>
      <c r="C109" s="158" t="s">
        <v>690</v>
      </c>
      <c r="D109" s="159">
        <v>0.5</v>
      </c>
      <c r="E109" s="160" t="s">
        <v>659</v>
      </c>
      <c r="F109" s="214"/>
    </row>
    <row r="110" spans="1:10" ht="14">
      <c r="A110" s="193"/>
      <c r="B110" s="189"/>
      <c r="C110" s="148" t="s">
        <v>676</v>
      </c>
      <c r="D110" s="2">
        <v>0.6</v>
      </c>
      <c r="E110" s="11" t="s">
        <v>659</v>
      </c>
      <c r="F110" s="214"/>
    </row>
    <row r="111" spans="1:10" ht="14">
      <c r="A111" s="193"/>
      <c r="B111" s="189"/>
      <c r="C111" s="148" t="s">
        <v>666</v>
      </c>
      <c r="D111" s="2">
        <v>1.5</v>
      </c>
      <c r="E111" s="11" t="s">
        <v>659</v>
      </c>
      <c r="F111" s="214"/>
    </row>
    <row r="112" spans="1:10" ht="14">
      <c r="A112" s="193"/>
      <c r="B112" s="196"/>
      <c r="C112" s="165" t="s">
        <v>677</v>
      </c>
      <c r="D112" s="18">
        <v>1</v>
      </c>
      <c r="E112" s="21" t="s">
        <v>659</v>
      </c>
      <c r="F112" s="215"/>
      <c r="J112" s="98">
        <v>19.11333333</v>
      </c>
    </row>
    <row r="113" spans="1:6" ht="14">
      <c r="A113" s="192" t="s">
        <v>691</v>
      </c>
      <c r="B113" s="195" t="s">
        <v>692</v>
      </c>
      <c r="C113" s="166" t="s">
        <v>693</v>
      </c>
      <c r="D113" s="167">
        <f>40/60</f>
        <v>0.66666666666666663</v>
      </c>
      <c r="E113" s="168" t="s">
        <v>659</v>
      </c>
      <c r="F113" s="216" t="s">
        <v>694</v>
      </c>
    </row>
    <row r="114" spans="1:6" ht="14">
      <c r="A114" s="193"/>
      <c r="B114" s="189"/>
      <c r="C114" s="148" t="s">
        <v>695</v>
      </c>
      <c r="D114" s="2">
        <v>0.33</v>
      </c>
      <c r="E114" s="11" t="s">
        <v>659</v>
      </c>
      <c r="F114" s="214"/>
    </row>
    <row r="115" spans="1:6" ht="14">
      <c r="A115" s="193"/>
      <c r="B115" s="189"/>
      <c r="C115" s="148" t="s">
        <v>696</v>
      </c>
      <c r="D115" s="2">
        <v>2</v>
      </c>
      <c r="E115" s="11" t="s">
        <v>659</v>
      </c>
      <c r="F115" s="214"/>
    </row>
    <row r="116" spans="1:6" ht="14">
      <c r="A116" s="193"/>
      <c r="B116" s="190"/>
      <c r="C116" s="161" t="s">
        <v>676</v>
      </c>
      <c r="D116" s="164">
        <v>1.45</v>
      </c>
      <c r="E116" s="163" t="s">
        <v>659</v>
      </c>
      <c r="F116" s="214"/>
    </row>
    <row r="117" spans="1:6" ht="14">
      <c r="A117" s="193"/>
      <c r="B117" s="191" t="s">
        <v>697</v>
      </c>
      <c r="C117" s="158" t="s">
        <v>698</v>
      </c>
      <c r="D117" s="159">
        <v>3.5</v>
      </c>
      <c r="E117" s="160" t="s">
        <v>659</v>
      </c>
      <c r="F117" s="214"/>
    </row>
    <row r="118" spans="1:6" ht="14">
      <c r="A118" s="193"/>
      <c r="B118" s="190"/>
      <c r="C118" s="161" t="s">
        <v>699</v>
      </c>
      <c r="D118" s="164">
        <v>1.5</v>
      </c>
      <c r="E118" s="163" t="s">
        <v>659</v>
      </c>
      <c r="F118" s="214"/>
    </row>
    <row r="119" spans="1:6" ht="14">
      <c r="A119" s="193"/>
      <c r="B119" s="169" t="s">
        <v>700</v>
      </c>
      <c r="C119" s="170" t="s">
        <v>701</v>
      </c>
      <c r="D119" s="171">
        <v>1.5</v>
      </c>
      <c r="E119" s="172" t="s">
        <v>659</v>
      </c>
      <c r="F119" s="214"/>
    </row>
    <row r="120" spans="1:6" ht="14">
      <c r="A120" s="193"/>
      <c r="B120" s="191" t="s">
        <v>702</v>
      </c>
      <c r="C120" s="158" t="s">
        <v>703</v>
      </c>
      <c r="D120" s="173">
        <f>50/60</f>
        <v>0.83333333333333337</v>
      </c>
      <c r="E120" s="160" t="s">
        <v>659</v>
      </c>
      <c r="F120" s="214"/>
    </row>
    <row r="121" spans="1:6" ht="14">
      <c r="A121" s="193"/>
      <c r="B121" s="190"/>
      <c r="C121" s="161" t="s">
        <v>704</v>
      </c>
      <c r="D121" s="162">
        <v>1</v>
      </c>
      <c r="E121" s="163" t="s">
        <v>659</v>
      </c>
      <c r="F121" s="214"/>
    </row>
    <row r="122" spans="1:6" ht="14">
      <c r="A122" s="193"/>
      <c r="B122" s="191" t="s">
        <v>705</v>
      </c>
      <c r="C122" s="158" t="s">
        <v>706</v>
      </c>
      <c r="D122" s="173">
        <v>2</v>
      </c>
      <c r="E122" s="160" t="s">
        <v>659</v>
      </c>
      <c r="F122" s="214"/>
    </row>
    <row r="123" spans="1:6" ht="14">
      <c r="A123" s="193"/>
      <c r="B123" s="189"/>
      <c r="C123" s="148" t="s">
        <v>707</v>
      </c>
      <c r="D123" s="174">
        <v>0.33</v>
      </c>
      <c r="E123" s="11" t="s">
        <v>659</v>
      </c>
      <c r="F123" s="214"/>
    </row>
    <row r="124" spans="1:6" ht="14">
      <c r="A124" s="193"/>
      <c r="B124" s="190"/>
      <c r="C124" s="161" t="s">
        <v>708</v>
      </c>
      <c r="D124" s="162">
        <v>1.5</v>
      </c>
      <c r="E124" s="163" t="s">
        <v>659</v>
      </c>
      <c r="F124" s="214"/>
    </row>
    <row r="125" spans="1:6" ht="14">
      <c r="A125" s="193"/>
      <c r="B125" s="191" t="s">
        <v>709</v>
      </c>
      <c r="C125" s="158" t="s">
        <v>710</v>
      </c>
      <c r="D125" s="173">
        <f>25/60</f>
        <v>0.41666666666666669</v>
      </c>
      <c r="E125" s="160" t="s">
        <v>659</v>
      </c>
      <c r="F125" s="214"/>
    </row>
    <row r="126" spans="1:6" ht="14">
      <c r="A126" s="193"/>
      <c r="B126" s="189"/>
      <c r="C126" s="148" t="s">
        <v>711</v>
      </c>
      <c r="D126" s="174">
        <v>0.33</v>
      </c>
      <c r="E126" s="11" t="s">
        <v>659</v>
      </c>
      <c r="F126" s="214"/>
    </row>
    <row r="127" spans="1:6" ht="14">
      <c r="A127" s="193"/>
      <c r="B127" s="189"/>
      <c r="C127" s="148" t="s">
        <v>708</v>
      </c>
      <c r="D127" s="2">
        <v>1.5</v>
      </c>
      <c r="E127" s="11" t="s">
        <v>659</v>
      </c>
      <c r="F127" s="214"/>
    </row>
    <row r="128" spans="1:6" ht="14">
      <c r="A128" s="194"/>
      <c r="B128" s="196"/>
      <c r="C128" s="165" t="s">
        <v>712</v>
      </c>
      <c r="D128" s="18">
        <v>1.5</v>
      </c>
      <c r="E128" s="21" t="s">
        <v>659</v>
      </c>
      <c r="F128" s="215"/>
    </row>
    <row r="129" spans="1:3" ht="13">
      <c r="C129" s="175"/>
    </row>
    <row r="130" spans="1:3" ht="13">
      <c r="A130" s="176"/>
      <c r="C130" s="175"/>
    </row>
    <row r="131" spans="1:3" ht="13">
      <c r="A131" s="176"/>
      <c r="C131" s="175"/>
    </row>
    <row r="132" spans="1:3" ht="13">
      <c r="A132" s="176"/>
      <c r="C132" s="175"/>
    </row>
    <row r="133" spans="1:3" ht="13">
      <c r="A133" s="176"/>
      <c r="C133" s="175"/>
    </row>
    <row r="134" spans="1:3" ht="13">
      <c r="A134" s="176"/>
      <c r="C134" s="175"/>
    </row>
    <row r="135" spans="1:3" ht="13">
      <c r="A135" s="176"/>
      <c r="C135" s="175"/>
    </row>
    <row r="136" spans="1:3" ht="13">
      <c r="A136" s="176"/>
      <c r="C136" s="175"/>
    </row>
    <row r="137" spans="1:3" ht="13">
      <c r="A137" s="176"/>
      <c r="C137" s="175"/>
    </row>
    <row r="138" spans="1:3" ht="13">
      <c r="A138" s="176"/>
      <c r="C138" s="175"/>
    </row>
    <row r="139" spans="1:3" ht="13">
      <c r="A139" s="176"/>
      <c r="C139" s="175"/>
    </row>
    <row r="140" spans="1:3" ht="13">
      <c r="A140" s="176"/>
      <c r="C140" s="175"/>
    </row>
    <row r="141" spans="1:3" ht="13">
      <c r="A141" s="176"/>
      <c r="C141" s="175"/>
    </row>
    <row r="142" spans="1:3" ht="13">
      <c r="A142" s="176"/>
      <c r="C142" s="175"/>
    </row>
    <row r="143" spans="1:3" ht="13">
      <c r="A143" s="176"/>
      <c r="C143" s="175"/>
    </row>
    <row r="144" spans="1:3" ht="13">
      <c r="A144" s="176"/>
      <c r="C144" s="175"/>
    </row>
    <row r="145" spans="1:3" ht="13">
      <c r="A145" s="176"/>
      <c r="C145" s="175"/>
    </row>
    <row r="146" spans="1:3" ht="13">
      <c r="A146" s="176"/>
      <c r="C146" s="175"/>
    </row>
    <row r="147" spans="1:3" ht="13">
      <c r="A147" s="176"/>
      <c r="C147" s="175"/>
    </row>
    <row r="148" spans="1:3" ht="13">
      <c r="A148" s="176"/>
      <c r="C148" s="175"/>
    </row>
    <row r="149" spans="1:3" ht="13">
      <c r="A149" s="176"/>
      <c r="C149" s="175"/>
    </row>
    <row r="150" spans="1:3" ht="13">
      <c r="A150" s="176"/>
      <c r="C150" s="175"/>
    </row>
    <row r="151" spans="1:3" ht="13">
      <c r="A151" s="176"/>
      <c r="C151" s="175"/>
    </row>
    <row r="152" spans="1:3" ht="13">
      <c r="A152" s="176"/>
      <c r="C152" s="175"/>
    </row>
    <row r="153" spans="1:3" ht="13">
      <c r="A153" s="176"/>
      <c r="C153" s="175"/>
    </row>
    <row r="154" spans="1:3" ht="13">
      <c r="A154" s="176"/>
      <c r="C154" s="175"/>
    </row>
    <row r="155" spans="1:3" ht="13">
      <c r="A155" s="176"/>
      <c r="C155" s="175"/>
    </row>
    <row r="156" spans="1:3" ht="13">
      <c r="A156" s="176"/>
      <c r="C156" s="175"/>
    </row>
    <row r="157" spans="1:3" ht="13">
      <c r="A157" s="176"/>
      <c r="C157" s="175"/>
    </row>
    <row r="158" spans="1:3" ht="13">
      <c r="A158" s="176"/>
      <c r="C158" s="175"/>
    </row>
    <row r="159" spans="1:3" ht="13">
      <c r="A159" s="176"/>
      <c r="C159" s="175"/>
    </row>
    <row r="160" spans="1:3" ht="13">
      <c r="A160" s="176"/>
      <c r="C160" s="175"/>
    </row>
    <row r="161" spans="1:3" ht="13">
      <c r="A161" s="176"/>
      <c r="C161" s="175"/>
    </row>
    <row r="162" spans="1:3" ht="13">
      <c r="A162" s="176"/>
      <c r="C162" s="175"/>
    </row>
    <row r="163" spans="1:3" ht="13">
      <c r="A163" s="176"/>
      <c r="C163" s="175"/>
    </row>
    <row r="164" spans="1:3" ht="13">
      <c r="A164" s="176"/>
      <c r="C164" s="175"/>
    </row>
    <row r="165" spans="1:3" ht="13">
      <c r="A165" s="176"/>
      <c r="C165" s="175"/>
    </row>
    <row r="166" spans="1:3" ht="13">
      <c r="A166" s="176"/>
      <c r="C166" s="175"/>
    </row>
    <row r="167" spans="1:3" ht="13">
      <c r="A167" s="176"/>
      <c r="C167" s="175"/>
    </row>
    <row r="168" spans="1:3" ht="13">
      <c r="A168" s="176"/>
      <c r="C168" s="175"/>
    </row>
    <row r="169" spans="1:3" ht="13">
      <c r="A169" s="176"/>
      <c r="C169" s="175"/>
    </row>
    <row r="170" spans="1:3" ht="13">
      <c r="A170" s="176"/>
      <c r="C170" s="175"/>
    </row>
    <row r="171" spans="1:3" ht="13">
      <c r="A171" s="176"/>
      <c r="C171" s="175"/>
    </row>
    <row r="172" spans="1:3" ht="13">
      <c r="A172" s="176"/>
      <c r="C172" s="175"/>
    </row>
    <row r="173" spans="1:3" ht="13">
      <c r="A173" s="176"/>
      <c r="C173" s="175"/>
    </row>
    <row r="174" spans="1:3" ht="13">
      <c r="A174" s="176"/>
      <c r="C174" s="175"/>
    </row>
    <row r="175" spans="1:3" ht="13">
      <c r="A175" s="176"/>
      <c r="C175" s="175"/>
    </row>
    <row r="176" spans="1:3" ht="13">
      <c r="A176" s="176"/>
      <c r="C176" s="175"/>
    </row>
    <row r="177" spans="1:3" ht="13">
      <c r="A177" s="176"/>
      <c r="C177" s="175"/>
    </row>
    <row r="178" spans="1:3" ht="13">
      <c r="A178" s="176"/>
      <c r="C178" s="175"/>
    </row>
    <row r="179" spans="1:3" ht="13">
      <c r="A179" s="176"/>
      <c r="C179" s="175"/>
    </row>
    <row r="180" spans="1:3" ht="13">
      <c r="A180" s="176"/>
      <c r="C180" s="175"/>
    </row>
    <row r="181" spans="1:3" ht="13">
      <c r="A181" s="176"/>
      <c r="C181" s="175"/>
    </row>
    <row r="182" spans="1:3" ht="13">
      <c r="A182" s="176"/>
      <c r="C182" s="175"/>
    </row>
    <row r="183" spans="1:3" ht="13">
      <c r="A183" s="176"/>
      <c r="C183" s="175"/>
    </row>
    <row r="184" spans="1:3" ht="13">
      <c r="A184" s="176"/>
      <c r="C184" s="175"/>
    </row>
    <row r="185" spans="1:3" ht="13">
      <c r="A185" s="176"/>
      <c r="C185" s="175"/>
    </row>
    <row r="186" spans="1:3" ht="13">
      <c r="A186" s="176"/>
      <c r="C186" s="175"/>
    </row>
    <row r="187" spans="1:3" ht="13">
      <c r="A187" s="176"/>
      <c r="C187" s="175"/>
    </row>
    <row r="188" spans="1:3" ht="13">
      <c r="A188" s="176"/>
      <c r="C188" s="175"/>
    </row>
    <row r="189" spans="1:3" ht="13">
      <c r="A189" s="176"/>
      <c r="C189" s="175"/>
    </row>
    <row r="190" spans="1:3" ht="13">
      <c r="A190" s="176"/>
      <c r="C190" s="175"/>
    </row>
    <row r="191" spans="1:3" ht="13">
      <c r="A191" s="176"/>
      <c r="C191" s="175"/>
    </row>
    <row r="192" spans="1:3" ht="13">
      <c r="A192" s="176"/>
      <c r="C192" s="175"/>
    </row>
    <row r="193" spans="1:3" ht="13">
      <c r="A193" s="176"/>
      <c r="C193" s="175"/>
    </row>
    <row r="194" spans="1:3" ht="13">
      <c r="A194" s="176"/>
      <c r="C194" s="175"/>
    </row>
    <row r="195" spans="1:3" ht="13">
      <c r="A195" s="176"/>
      <c r="C195" s="175"/>
    </row>
    <row r="196" spans="1:3" ht="13">
      <c r="A196" s="176"/>
      <c r="C196" s="175"/>
    </row>
    <row r="197" spans="1:3" ht="13">
      <c r="A197" s="176"/>
      <c r="C197" s="175"/>
    </row>
    <row r="198" spans="1:3" ht="13">
      <c r="A198" s="176"/>
      <c r="C198" s="175"/>
    </row>
    <row r="199" spans="1:3" ht="13">
      <c r="A199" s="176"/>
      <c r="C199" s="175"/>
    </row>
    <row r="200" spans="1:3" ht="13">
      <c r="A200" s="176"/>
      <c r="C200" s="175"/>
    </row>
    <row r="201" spans="1:3" ht="13">
      <c r="A201" s="176"/>
      <c r="C201" s="175"/>
    </row>
    <row r="202" spans="1:3" ht="13">
      <c r="A202" s="176"/>
      <c r="C202" s="175"/>
    </row>
    <row r="203" spans="1:3" ht="13">
      <c r="A203" s="176"/>
      <c r="C203" s="175"/>
    </row>
    <row r="204" spans="1:3" ht="13">
      <c r="A204" s="176"/>
      <c r="C204" s="175"/>
    </row>
    <row r="205" spans="1:3" ht="13">
      <c r="A205" s="176"/>
      <c r="C205" s="175"/>
    </row>
    <row r="206" spans="1:3" ht="13">
      <c r="A206" s="176"/>
      <c r="C206" s="175"/>
    </row>
    <row r="207" spans="1:3" ht="13">
      <c r="A207" s="176"/>
      <c r="C207" s="175"/>
    </row>
    <row r="208" spans="1:3" ht="13">
      <c r="A208" s="176"/>
      <c r="C208" s="175"/>
    </row>
    <row r="209" spans="1:3" ht="13">
      <c r="A209" s="176"/>
      <c r="C209" s="175"/>
    </row>
    <row r="210" spans="1:3" ht="13">
      <c r="A210" s="176"/>
      <c r="C210" s="175"/>
    </row>
    <row r="211" spans="1:3" ht="13">
      <c r="A211" s="176"/>
      <c r="C211" s="175"/>
    </row>
    <row r="212" spans="1:3" ht="13">
      <c r="A212" s="176"/>
      <c r="C212" s="175"/>
    </row>
    <row r="213" spans="1:3" ht="13">
      <c r="A213" s="176"/>
      <c r="C213" s="175"/>
    </row>
    <row r="214" spans="1:3" ht="13">
      <c r="A214" s="176"/>
      <c r="C214" s="175"/>
    </row>
    <row r="215" spans="1:3" ht="13">
      <c r="A215" s="176"/>
      <c r="C215" s="175"/>
    </row>
    <row r="216" spans="1:3" ht="13">
      <c r="A216" s="176"/>
      <c r="C216" s="175"/>
    </row>
    <row r="217" spans="1:3" ht="13">
      <c r="A217" s="176"/>
      <c r="C217" s="175"/>
    </row>
    <row r="218" spans="1:3" ht="13">
      <c r="A218" s="176"/>
      <c r="C218" s="175"/>
    </row>
    <row r="219" spans="1:3" ht="13">
      <c r="A219" s="176"/>
      <c r="C219" s="175"/>
    </row>
    <row r="220" spans="1:3" ht="13">
      <c r="A220" s="176"/>
      <c r="C220" s="175"/>
    </row>
    <row r="221" spans="1:3" ht="13">
      <c r="A221" s="176"/>
      <c r="C221" s="175"/>
    </row>
    <row r="222" spans="1:3" ht="13">
      <c r="A222" s="176"/>
      <c r="C222" s="175"/>
    </row>
    <row r="223" spans="1:3" ht="13">
      <c r="A223" s="176"/>
      <c r="C223" s="175"/>
    </row>
    <row r="224" spans="1:3" ht="13">
      <c r="A224" s="176"/>
      <c r="C224" s="175"/>
    </row>
    <row r="225" spans="1:3" ht="13">
      <c r="A225" s="176"/>
      <c r="C225" s="175"/>
    </row>
    <row r="226" spans="1:3" ht="13">
      <c r="A226" s="176"/>
      <c r="C226" s="175"/>
    </row>
    <row r="227" spans="1:3" ht="13">
      <c r="A227" s="176"/>
      <c r="C227" s="175"/>
    </row>
    <row r="228" spans="1:3" ht="13">
      <c r="A228" s="176"/>
      <c r="C228" s="175"/>
    </row>
    <row r="229" spans="1:3" ht="13">
      <c r="A229" s="176"/>
      <c r="C229" s="175"/>
    </row>
    <row r="230" spans="1:3" ht="13">
      <c r="A230" s="176"/>
      <c r="C230" s="175"/>
    </row>
    <row r="231" spans="1:3" ht="13">
      <c r="A231" s="176"/>
      <c r="C231" s="175"/>
    </row>
    <row r="232" spans="1:3" ht="13">
      <c r="A232" s="176"/>
      <c r="C232" s="175"/>
    </row>
    <row r="233" spans="1:3" ht="13">
      <c r="A233" s="176"/>
      <c r="C233" s="175"/>
    </row>
    <row r="234" spans="1:3" ht="13">
      <c r="A234" s="176"/>
      <c r="C234" s="175"/>
    </row>
    <row r="235" spans="1:3" ht="13">
      <c r="A235" s="176"/>
      <c r="C235" s="175"/>
    </row>
    <row r="236" spans="1:3" ht="13">
      <c r="A236" s="176"/>
      <c r="C236" s="175"/>
    </row>
    <row r="237" spans="1:3" ht="13">
      <c r="A237" s="176"/>
      <c r="C237" s="175"/>
    </row>
    <row r="238" spans="1:3" ht="13">
      <c r="A238" s="176"/>
      <c r="C238" s="175"/>
    </row>
    <row r="239" spans="1:3" ht="13">
      <c r="A239" s="176"/>
      <c r="C239" s="175"/>
    </row>
    <row r="240" spans="1:3" ht="13">
      <c r="A240" s="176"/>
      <c r="C240" s="175"/>
    </row>
    <row r="241" spans="1:3" ht="13">
      <c r="A241" s="176"/>
      <c r="C241" s="175"/>
    </row>
    <row r="242" spans="1:3" ht="13">
      <c r="A242" s="176"/>
      <c r="C242" s="175"/>
    </row>
    <row r="243" spans="1:3" ht="13">
      <c r="A243" s="176"/>
      <c r="C243" s="175"/>
    </row>
    <row r="244" spans="1:3" ht="13">
      <c r="A244" s="176"/>
      <c r="C244" s="175"/>
    </row>
    <row r="245" spans="1:3" ht="13">
      <c r="A245" s="176"/>
      <c r="C245" s="175"/>
    </row>
    <row r="246" spans="1:3" ht="13">
      <c r="A246" s="176"/>
      <c r="C246" s="175"/>
    </row>
    <row r="247" spans="1:3" ht="13">
      <c r="A247" s="176"/>
      <c r="C247" s="175"/>
    </row>
    <row r="248" spans="1:3" ht="13">
      <c r="A248" s="176"/>
      <c r="C248" s="175"/>
    </row>
    <row r="249" spans="1:3" ht="13">
      <c r="A249" s="176"/>
      <c r="C249" s="175"/>
    </row>
    <row r="250" spans="1:3" ht="13">
      <c r="A250" s="176"/>
      <c r="C250" s="175"/>
    </row>
    <row r="251" spans="1:3" ht="13">
      <c r="A251" s="176"/>
      <c r="C251" s="175"/>
    </row>
    <row r="252" spans="1:3" ht="13">
      <c r="A252" s="176"/>
      <c r="C252" s="175"/>
    </row>
    <row r="253" spans="1:3" ht="13">
      <c r="A253" s="176"/>
      <c r="C253" s="175"/>
    </row>
    <row r="254" spans="1:3" ht="13">
      <c r="A254" s="176"/>
      <c r="C254" s="175"/>
    </row>
    <row r="255" spans="1:3" ht="13">
      <c r="A255" s="176"/>
      <c r="C255" s="175"/>
    </row>
    <row r="256" spans="1:3" ht="13">
      <c r="A256" s="176"/>
      <c r="C256" s="175"/>
    </row>
    <row r="257" spans="1:3" ht="13">
      <c r="A257" s="176"/>
      <c r="C257" s="175"/>
    </row>
    <row r="258" spans="1:3" ht="13">
      <c r="A258" s="176"/>
      <c r="C258" s="175"/>
    </row>
    <row r="259" spans="1:3" ht="13">
      <c r="A259" s="176"/>
      <c r="C259" s="175"/>
    </row>
    <row r="260" spans="1:3" ht="13">
      <c r="A260" s="176"/>
      <c r="C260" s="175"/>
    </row>
    <row r="261" spans="1:3" ht="13">
      <c r="A261" s="176"/>
      <c r="C261" s="175"/>
    </row>
    <row r="262" spans="1:3" ht="13">
      <c r="A262" s="176"/>
      <c r="C262" s="175"/>
    </row>
    <row r="263" spans="1:3" ht="13">
      <c r="A263" s="176"/>
      <c r="C263" s="175"/>
    </row>
    <row r="264" spans="1:3" ht="13">
      <c r="A264" s="176"/>
      <c r="C264" s="175"/>
    </row>
    <row r="265" spans="1:3" ht="13">
      <c r="A265" s="176"/>
      <c r="C265" s="175"/>
    </row>
    <row r="266" spans="1:3" ht="13">
      <c r="A266" s="176"/>
      <c r="C266" s="175"/>
    </row>
    <row r="267" spans="1:3" ht="13">
      <c r="A267" s="176"/>
      <c r="C267" s="175"/>
    </row>
    <row r="268" spans="1:3" ht="13">
      <c r="A268" s="176"/>
      <c r="C268" s="175"/>
    </row>
    <row r="269" spans="1:3" ht="13">
      <c r="A269" s="176"/>
      <c r="C269" s="175"/>
    </row>
    <row r="270" spans="1:3" ht="13">
      <c r="A270" s="176"/>
      <c r="C270" s="175"/>
    </row>
    <row r="271" spans="1:3" ht="13">
      <c r="A271" s="176"/>
      <c r="C271" s="175"/>
    </row>
    <row r="272" spans="1:3" ht="13">
      <c r="A272" s="176"/>
      <c r="C272" s="175"/>
    </row>
    <row r="273" spans="1:3" ht="13">
      <c r="A273" s="176"/>
      <c r="C273" s="175"/>
    </row>
    <row r="274" spans="1:3" ht="13">
      <c r="A274" s="176"/>
      <c r="C274" s="175"/>
    </row>
    <row r="275" spans="1:3" ht="13">
      <c r="A275" s="176"/>
      <c r="C275" s="175"/>
    </row>
    <row r="276" spans="1:3" ht="13">
      <c r="A276" s="176"/>
      <c r="C276" s="175"/>
    </row>
    <row r="277" spans="1:3" ht="13">
      <c r="A277" s="176"/>
      <c r="C277" s="175"/>
    </row>
    <row r="278" spans="1:3" ht="13">
      <c r="A278" s="176"/>
      <c r="C278" s="175"/>
    </row>
    <row r="279" spans="1:3" ht="13">
      <c r="A279" s="176"/>
      <c r="C279" s="175"/>
    </row>
    <row r="280" spans="1:3" ht="13">
      <c r="A280" s="176"/>
      <c r="C280" s="175"/>
    </row>
    <row r="281" spans="1:3" ht="13">
      <c r="A281" s="176"/>
      <c r="C281" s="175"/>
    </row>
    <row r="282" spans="1:3" ht="13">
      <c r="A282" s="176"/>
      <c r="C282" s="175"/>
    </row>
    <row r="283" spans="1:3" ht="13">
      <c r="A283" s="176"/>
      <c r="C283" s="175"/>
    </row>
    <row r="284" spans="1:3" ht="13">
      <c r="A284" s="176"/>
      <c r="C284" s="175"/>
    </row>
    <row r="285" spans="1:3" ht="13">
      <c r="A285" s="176"/>
      <c r="C285" s="175"/>
    </row>
    <row r="286" spans="1:3" ht="13">
      <c r="A286" s="176"/>
      <c r="C286" s="175"/>
    </row>
    <row r="287" spans="1:3" ht="13">
      <c r="A287" s="176"/>
      <c r="C287" s="175"/>
    </row>
    <row r="288" spans="1:3" ht="13">
      <c r="A288" s="176"/>
      <c r="C288" s="175"/>
    </row>
    <row r="289" spans="1:3" ht="13">
      <c r="A289" s="176"/>
      <c r="C289" s="175"/>
    </row>
    <row r="290" spans="1:3" ht="13">
      <c r="A290" s="176"/>
      <c r="C290" s="175"/>
    </row>
    <row r="291" spans="1:3" ht="13">
      <c r="A291" s="176"/>
      <c r="C291" s="175"/>
    </row>
    <row r="292" spans="1:3" ht="13">
      <c r="A292" s="176"/>
      <c r="C292" s="175"/>
    </row>
    <row r="293" spans="1:3" ht="13">
      <c r="A293" s="176"/>
      <c r="C293" s="175"/>
    </row>
    <row r="294" spans="1:3" ht="13">
      <c r="A294" s="176"/>
      <c r="C294" s="175"/>
    </row>
    <row r="295" spans="1:3" ht="13">
      <c r="A295" s="176"/>
      <c r="C295" s="175"/>
    </row>
    <row r="296" spans="1:3" ht="13">
      <c r="A296" s="176"/>
      <c r="C296" s="175"/>
    </row>
    <row r="297" spans="1:3" ht="13">
      <c r="A297" s="176"/>
      <c r="C297" s="175"/>
    </row>
    <row r="298" spans="1:3" ht="13">
      <c r="A298" s="176"/>
      <c r="C298" s="175"/>
    </row>
    <row r="299" spans="1:3" ht="13">
      <c r="A299" s="176"/>
      <c r="C299" s="175"/>
    </row>
    <row r="300" spans="1:3" ht="13">
      <c r="A300" s="176"/>
      <c r="C300" s="175"/>
    </row>
    <row r="301" spans="1:3" ht="13">
      <c r="A301" s="176"/>
      <c r="C301" s="175"/>
    </row>
    <row r="302" spans="1:3" ht="13">
      <c r="A302" s="176"/>
      <c r="C302" s="175"/>
    </row>
    <row r="303" spans="1:3" ht="13">
      <c r="A303" s="176"/>
      <c r="C303" s="175"/>
    </row>
    <row r="304" spans="1:3" ht="13">
      <c r="A304" s="176"/>
      <c r="C304" s="175"/>
    </row>
    <row r="305" spans="1:3" ht="13">
      <c r="A305" s="176"/>
      <c r="C305" s="175"/>
    </row>
    <row r="306" spans="1:3" ht="13">
      <c r="A306" s="176"/>
      <c r="C306" s="175"/>
    </row>
    <row r="307" spans="1:3" ht="13">
      <c r="A307" s="176"/>
      <c r="C307" s="175"/>
    </row>
    <row r="308" spans="1:3" ht="13">
      <c r="A308" s="176"/>
      <c r="C308" s="175"/>
    </row>
    <row r="309" spans="1:3" ht="13">
      <c r="A309" s="176"/>
      <c r="C309" s="175"/>
    </row>
    <row r="310" spans="1:3" ht="13">
      <c r="A310" s="176"/>
      <c r="C310" s="175"/>
    </row>
    <row r="311" spans="1:3" ht="13">
      <c r="A311" s="176"/>
      <c r="C311" s="175"/>
    </row>
    <row r="312" spans="1:3" ht="13">
      <c r="A312" s="176"/>
      <c r="C312" s="175"/>
    </row>
    <row r="313" spans="1:3" ht="13">
      <c r="A313" s="176"/>
      <c r="C313" s="175"/>
    </row>
    <row r="314" spans="1:3" ht="13">
      <c r="A314" s="176"/>
      <c r="C314" s="175"/>
    </row>
    <row r="315" spans="1:3" ht="13">
      <c r="A315" s="176"/>
      <c r="C315" s="175"/>
    </row>
    <row r="316" spans="1:3" ht="13">
      <c r="A316" s="176"/>
      <c r="C316" s="175"/>
    </row>
    <row r="317" spans="1:3" ht="13">
      <c r="A317" s="176"/>
      <c r="C317" s="175"/>
    </row>
    <row r="318" spans="1:3" ht="13">
      <c r="A318" s="176"/>
      <c r="C318" s="175"/>
    </row>
    <row r="319" spans="1:3" ht="13">
      <c r="A319" s="176"/>
      <c r="C319" s="175"/>
    </row>
    <row r="320" spans="1:3" ht="13">
      <c r="A320" s="176"/>
      <c r="C320" s="175"/>
    </row>
    <row r="321" spans="1:3" ht="13">
      <c r="A321" s="176"/>
      <c r="C321" s="175"/>
    </row>
    <row r="322" spans="1:3" ht="13">
      <c r="A322" s="176"/>
      <c r="C322" s="175"/>
    </row>
    <row r="323" spans="1:3" ht="13">
      <c r="A323" s="176"/>
      <c r="C323" s="175"/>
    </row>
    <row r="324" spans="1:3" ht="13">
      <c r="A324" s="176"/>
      <c r="C324" s="175"/>
    </row>
    <row r="325" spans="1:3" ht="13">
      <c r="A325" s="176"/>
      <c r="C325" s="175"/>
    </row>
    <row r="326" spans="1:3" ht="13">
      <c r="A326" s="176"/>
      <c r="C326" s="175"/>
    </row>
    <row r="327" spans="1:3" ht="13">
      <c r="A327" s="176"/>
      <c r="C327" s="175"/>
    </row>
    <row r="328" spans="1:3" ht="13">
      <c r="A328" s="176"/>
      <c r="C328" s="175"/>
    </row>
    <row r="329" spans="1:3" ht="13">
      <c r="A329" s="176"/>
      <c r="C329" s="175"/>
    </row>
    <row r="330" spans="1:3" ht="13">
      <c r="A330" s="176"/>
      <c r="C330" s="175"/>
    </row>
    <row r="331" spans="1:3" ht="13">
      <c r="A331" s="176"/>
      <c r="C331" s="175"/>
    </row>
    <row r="332" spans="1:3" ht="13">
      <c r="A332" s="176"/>
      <c r="C332" s="175"/>
    </row>
    <row r="333" spans="1:3" ht="13">
      <c r="A333" s="176"/>
      <c r="C333" s="175"/>
    </row>
    <row r="334" spans="1:3" ht="13">
      <c r="A334" s="176"/>
      <c r="C334" s="175"/>
    </row>
    <row r="335" spans="1:3" ht="13">
      <c r="A335" s="176"/>
      <c r="C335" s="175"/>
    </row>
    <row r="336" spans="1:3" ht="13">
      <c r="A336" s="176"/>
      <c r="C336" s="175"/>
    </row>
    <row r="337" spans="1:3" ht="13">
      <c r="A337" s="176"/>
      <c r="C337" s="175"/>
    </row>
    <row r="338" spans="1:3" ht="13">
      <c r="A338" s="176"/>
      <c r="C338" s="175"/>
    </row>
    <row r="339" spans="1:3" ht="13">
      <c r="A339" s="176"/>
      <c r="C339" s="175"/>
    </row>
    <row r="340" spans="1:3" ht="13">
      <c r="A340" s="176"/>
      <c r="C340" s="175"/>
    </row>
    <row r="341" spans="1:3" ht="13">
      <c r="A341" s="176"/>
      <c r="C341" s="175"/>
    </row>
    <row r="342" spans="1:3" ht="13">
      <c r="A342" s="176"/>
      <c r="C342" s="175"/>
    </row>
    <row r="343" spans="1:3" ht="13">
      <c r="A343" s="176"/>
      <c r="C343" s="175"/>
    </row>
    <row r="344" spans="1:3" ht="13">
      <c r="A344" s="176"/>
      <c r="C344" s="175"/>
    </row>
    <row r="345" spans="1:3" ht="13">
      <c r="A345" s="176"/>
      <c r="C345" s="175"/>
    </row>
    <row r="346" spans="1:3" ht="13">
      <c r="A346" s="176"/>
      <c r="C346" s="175"/>
    </row>
    <row r="347" spans="1:3" ht="13">
      <c r="A347" s="176"/>
      <c r="C347" s="175"/>
    </row>
    <row r="348" spans="1:3" ht="13">
      <c r="A348" s="176"/>
      <c r="C348" s="175"/>
    </row>
    <row r="349" spans="1:3" ht="13">
      <c r="A349" s="176"/>
      <c r="C349" s="175"/>
    </row>
    <row r="350" spans="1:3" ht="13">
      <c r="A350" s="176"/>
      <c r="C350" s="175"/>
    </row>
    <row r="351" spans="1:3" ht="13">
      <c r="A351" s="176"/>
      <c r="C351" s="175"/>
    </row>
    <row r="352" spans="1:3" ht="13">
      <c r="A352" s="176"/>
      <c r="C352" s="175"/>
    </row>
    <row r="353" spans="1:3" ht="13">
      <c r="A353" s="176"/>
      <c r="C353" s="175"/>
    </row>
    <row r="354" spans="1:3" ht="13">
      <c r="A354" s="176"/>
      <c r="C354" s="175"/>
    </row>
    <row r="355" spans="1:3" ht="13">
      <c r="A355" s="176"/>
      <c r="C355" s="175"/>
    </row>
    <row r="356" spans="1:3" ht="13">
      <c r="A356" s="176"/>
      <c r="C356" s="175"/>
    </row>
    <row r="357" spans="1:3" ht="13">
      <c r="A357" s="176"/>
      <c r="C357" s="175"/>
    </row>
    <row r="358" spans="1:3" ht="13">
      <c r="A358" s="176"/>
      <c r="C358" s="175"/>
    </row>
    <row r="359" spans="1:3" ht="13">
      <c r="A359" s="176"/>
      <c r="C359" s="175"/>
    </row>
    <row r="360" spans="1:3" ht="13">
      <c r="A360" s="176"/>
      <c r="C360" s="175"/>
    </row>
    <row r="361" spans="1:3" ht="13">
      <c r="A361" s="176"/>
      <c r="C361" s="175"/>
    </row>
    <row r="362" spans="1:3" ht="13">
      <c r="A362" s="176"/>
      <c r="C362" s="175"/>
    </row>
    <row r="363" spans="1:3" ht="13">
      <c r="A363" s="176"/>
      <c r="C363" s="175"/>
    </row>
    <row r="364" spans="1:3" ht="13">
      <c r="A364" s="176"/>
      <c r="C364" s="175"/>
    </row>
    <row r="365" spans="1:3" ht="13">
      <c r="A365" s="176"/>
      <c r="C365" s="175"/>
    </row>
    <row r="366" spans="1:3" ht="13">
      <c r="A366" s="176"/>
      <c r="C366" s="175"/>
    </row>
    <row r="367" spans="1:3" ht="13">
      <c r="A367" s="176"/>
      <c r="C367" s="175"/>
    </row>
    <row r="368" spans="1:3" ht="13">
      <c r="A368" s="176"/>
      <c r="C368" s="175"/>
    </row>
    <row r="369" spans="1:3" ht="13">
      <c r="A369" s="176"/>
      <c r="C369" s="175"/>
    </row>
    <row r="370" spans="1:3" ht="13">
      <c r="A370" s="176"/>
      <c r="C370" s="175"/>
    </row>
    <row r="371" spans="1:3" ht="13">
      <c r="A371" s="176"/>
      <c r="C371" s="175"/>
    </row>
    <row r="372" spans="1:3" ht="13">
      <c r="A372" s="176"/>
      <c r="C372" s="175"/>
    </row>
    <row r="373" spans="1:3" ht="13">
      <c r="A373" s="176"/>
      <c r="C373" s="175"/>
    </row>
    <row r="374" spans="1:3" ht="13">
      <c r="A374" s="176"/>
      <c r="C374" s="175"/>
    </row>
    <row r="375" spans="1:3" ht="13">
      <c r="A375" s="176"/>
      <c r="C375" s="175"/>
    </row>
    <row r="376" spans="1:3" ht="13">
      <c r="A376" s="176"/>
      <c r="C376" s="175"/>
    </row>
    <row r="377" spans="1:3" ht="13">
      <c r="A377" s="176"/>
      <c r="C377" s="175"/>
    </row>
    <row r="378" spans="1:3" ht="13">
      <c r="A378" s="176"/>
      <c r="C378" s="175"/>
    </row>
    <row r="379" spans="1:3" ht="13">
      <c r="A379" s="176"/>
      <c r="C379" s="175"/>
    </row>
    <row r="380" spans="1:3" ht="13">
      <c r="A380" s="176"/>
      <c r="C380" s="175"/>
    </row>
    <row r="381" spans="1:3" ht="13">
      <c r="A381" s="176"/>
      <c r="C381" s="175"/>
    </row>
    <row r="382" spans="1:3" ht="13">
      <c r="A382" s="176"/>
      <c r="C382" s="175"/>
    </row>
    <row r="383" spans="1:3" ht="13">
      <c r="A383" s="176"/>
      <c r="C383" s="175"/>
    </row>
    <row r="384" spans="1:3" ht="13">
      <c r="A384" s="176"/>
      <c r="C384" s="175"/>
    </row>
    <row r="385" spans="1:3" ht="13">
      <c r="A385" s="176"/>
      <c r="C385" s="175"/>
    </row>
    <row r="386" spans="1:3" ht="13">
      <c r="A386" s="176"/>
      <c r="C386" s="175"/>
    </row>
    <row r="387" spans="1:3" ht="13">
      <c r="A387" s="176"/>
      <c r="C387" s="175"/>
    </row>
    <row r="388" spans="1:3" ht="13">
      <c r="A388" s="176"/>
      <c r="C388" s="175"/>
    </row>
    <row r="389" spans="1:3" ht="13">
      <c r="A389" s="176"/>
      <c r="C389" s="175"/>
    </row>
    <row r="390" spans="1:3" ht="13">
      <c r="A390" s="176"/>
      <c r="C390" s="175"/>
    </row>
    <row r="391" spans="1:3" ht="13">
      <c r="A391" s="176"/>
      <c r="C391" s="175"/>
    </row>
    <row r="392" spans="1:3" ht="13">
      <c r="A392" s="176"/>
      <c r="C392" s="175"/>
    </row>
    <row r="393" spans="1:3" ht="13">
      <c r="A393" s="176"/>
      <c r="C393" s="175"/>
    </row>
    <row r="394" spans="1:3" ht="13">
      <c r="A394" s="176"/>
      <c r="C394" s="175"/>
    </row>
    <row r="395" spans="1:3" ht="13">
      <c r="A395" s="176"/>
      <c r="C395" s="175"/>
    </row>
    <row r="396" spans="1:3" ht="13">
      <c r="A396" s="176"/>
      <c r="C396" s="175"/>
    </row>
    <row r="397" spans="1:3" ht="13">
      <c r="A397" s="176"/>
      <c r="C397" s="175"/>
    </row>
    <row r="398" spans="1:3" ht="13">
      <c r="A398" s="176"/>
      <c r="C398" s="175"/>
    </row>
    <row r="399" spans="1:3" ht="13">
      <c r="A399" s="176"/>
      <c r="C399" s="175"/>
    </row>
    <row r="400" spans="1:3" ht="13">
      <c r="A400" s="176"/>
      <c r="C400" s="175"/>
    </row>
    <row r="401" spans="1:3" ht="13">
      <c r="A401" s="176"/>
      <c r="C401" s="175"/>
    </row>
    <row r="402" spans="1:3" ht="13">
      <c r="A402" s="176"/>
      <c r="C402" s="175"/>
    </row>
    <row r="403" spans="1:3" ht="13">
      <c r="A403" s="176"/>
      <c r="C403" s="175"/>
    </row>
    <row r="404" spans="1:3" ht="13">
      <c r="A404" s="176"/>
      <c r="C404" s="175"/>
    </row>
    <row r="405" spans="1:3" ht="13">
      <c r="A405" s="176"/>
      <c r="C405" s="175"/>
    </row>
    <row r="406" spans="1:3" ht="13">
      <c r="A406" s="176"/>
      <c r="C406" s="175"/>
    </row>
    <row r="407" spans="1:3" ht="13">
      <c r="A407" s="176"/>
      <c r="C407" s="175"/>
    </row>
    <row r="408" spans="1:3" ht="13">
      <c r="A408" s="176"/>
      <c r="C408" s="175"/>
    </row>
    <row r="409" spans="1:3" ht="13">
      <c r="A409" s="176"/>
      <c r="C409" s="175"/>
    </row>
    <row r="410" spans="1:3" ht="13">
      <c r="A410" s="176"/>
      <c r="C410" s="175"/>
    </row>
    <row r="411" spans="1:3" ht="13">
      <c r="A411" s="176"/>
      <c r="C411" s="175"/>
    </row>
    <row r="412" spans="1:3" ht="13">
      <c r="A412" s="176"/>
      <c r="C412" s="175"/>
    </row>
    <row r="413" spans="1:3" ht="13">
      <c r="A413" s="176"/>
      <c r="C413" s="175"/>
    </row>
    <row r="414" spans="1:3" ht="13">
      <c r="A414" s="176"/>
      <c r="C414" s="175"/>
    </row>
    <row r="415" spans="1:3" ht="13">
      <c r="A415" s="176"/>
      <c r="C415" s="175"/>
    </row>
    <row r="416" spans="1:3" ht="13">
      <c r="A416" s="176"/>
      <c r="C416" s="175"/>
    </row>
    <row r="417" spans="1:3" ht="13">
      <c r="A417" s="176"/>
      <c r="C417" s="175"/>
    </row>
    <row r="418" spans="1:3" ht="13">
      <c r="A418" s="176"/>
      <c r="C418" s="175"/>
    </row>
    <row r="419" spans="1:3" ht="13">
      <c r="A419" s="176"/>
      <c r="C419" s="175"/>
    </row>
    <row r="420" spans="1:3" ht="13">
      <c r="A420" s="176"/>
      <c r="C420" s="175"/>
    </row>
    <row r="421" spans="1:3" ht="13">
      <c r="A421" s="176"/>
      <c r="C421" s="175"/>
    </row>
    <row r="422" spans="1:3" ht="13">
      <c r="A422" s="176"/>
      <c r="C422" s="175"/>
    </row>
    <row r="423" spans="1:3" ht="13">
      <c r="A423" s="176"/>
      <c r="C423" s="175"/>
    </row>
    <row r="424" spans="1:3" ht="13">
      <c r="A424" s="176"/>
      <c r="C424" s="175"/>
    </row>
    <row r="425" spans="1:3" ht="13">
      <c r="A425" s="176"/>
      <c r="C425" s="175"/>
    </row>
    <row r="426" spans="1:3" ht="13">
      <c r="A426" s="176"/>
      <c r="C426" s="175"/>
    </row>
    <row r="427" spans="1:3" ht="13">
      <c r="A427" s="176"/>
      <c r="C427" s="175"/>
    </row>
    <row r="428" spans="1:3" ht="13">
      <c r="A428" s="176"/>
      <c r="C428" s="175"/>
    </row>
    <row r="429" spans="1:3" ht="13">
      <c r="A429" s="176"/>
      <c r="C429" s="175"/>
    </row>
    <row r="430" spans="1:3" ht="13">
      <c r="A430" s="176"/>
      <c r="C430" s="175"/>
    </row>
    <row r="431" spans="1:3" ht="13">
      <c r="A431" s="176"/>
      <c r="C431" s="175"/>
    </row>
    <row r="432" spans="1:3" ht="13">
      <c r="A432" s="176"/>
      <c r="C432" s="175"/>
    </row>
    <row r="433" spans="1:3" ht="13">
      <c r="A433" s="176"/>
      <c r="C433" s="175"/>
    </row>
    <row r="434" spans="1:3" ht="13">
      <c r="A434" s="176"/>
      <c r="C434" s="175"/>
    </row>
    <row r="435" spans="1:3" ht="13">
      <c r="A435" s="176"/>
      <c r="C435" s="175"/>
    </row>
    <row r="436" spans="1:3" ht="13">
      <c r="A436" s="176"/>
      <c r="C436" s="175"/>
    </row>
    <row r="437" spans="1:3" ht="13">
      <c r="A437" s="176"/>
      <c r="C437" s="175"/>
    </row>
    <row r="438" spans="1:3" ht="13">
      <c r="A438" s="176"/>
      <c r="C438" s="175"/>
    </row>
    <row r="439" spans="1:3" ht="13">
      <c r="A439" s="176"/>
      <c r="C439" s="175"/>
    </row>
    <row r="440" spans="1:3" ht="13">
      <c r="A440" s="176"/>
      <c r="C440" s="175"/>
    </row>
    <row r="441" spans="1:3" ht="13">
      <c r="A441" s="176"/>
      <c r="C441" s="175"/>
    </row>
    <row r="442" spans="1:3" ht="13">
      <c r="A442" s="176"/>
      <c r="C442" s="175"/>
    </row>
    <row r="443" spans="1:3" ht="13">
      <c r="A443" s="176"/>
      <c r="C443" s="175"/>
    </row>
    <row r="444" spans="1:3" ht="13">
      <c r="A444" s="176"/>
      <c r="C444" s="175"/>
    </row>
    <row r="445" spans="1:3" ht="13">
      <c r="A445" s="176"/>
      <c r="C445" s="175"/>
    </row>
    <row r="446" spans="1:3" ht="13">
      <c r="A446" s="176"/>
      <c r="C446" s="175"/>
    </row>
    <row r="447" spans="1:3" ht="13">
      <c r="A447" s="176"/>
      <c r="C447" s="175"/>
    </row>
    <row r="448" spans="1:3" ht="13">
      <c r="A448" s="176"/>
      <c r="C448" s="175"/>
    </row>
    <row r="449" spans="1:3" ht="13">
      <c r="A449" s="176"/>
      <c r="C449" s="175"/>
    </row>
    <row r="450" spans="1:3" ht="13">
      <c r="A450" s="176"/>
      <c r="C450" s="175"/>
    </row>
    <row r="451" spans="1:3" ht="13">
      <c r="A451" s="176"/>
      <c r="C451" s="175"/>
    </row>
    <row r="452" spans="1:3" ht="13">
      <c r="A452" s="176"/>
      <c r="C452" s="175"/>
    </row>
    <row r="453" spans="1:3" ht="13">
      <c r="A453" s="176"/>
      <c r="C453" s="175"/>
    </row>
    <row r="454" spans="1:3" ht="13">
      <c r="A454" s="176"/>
      <c r="C454" s="175"/>
    </row>
    <row r="455" spans="1:3" ht="13">
      <c r="A455" s="176"/>
      <c r="C455" s="175"/>
    </row>
    <row r="456" spans="1:3" ht="13">
      <c r="A456" s="176"/>
      <c r="C456" s="175"/>
    </row>
    <row r="457" spans="1:3" ht="13">
      <c r="A457" s="176"/>
      <c r="C457" s="175"/>
    </row>
    <row r="458" spans="1:3" ht="13">
      <c r="A458" s="176"/>
      <c r="C458" s="175"/>
    </row>
    <row r="459" spans="1:3" ht="13">
      <c r="A459" s="176"/>
      <c r="C459" s="175"/>
    </row>
    <row r="460" spans="1:3" ht="13">
      <c r="A460" s="176"/>
      <c r="C460" s="175"/>
    </row>
    <row r="461" spans="1:3" ht="13">
      <c r="A461" s="176"/>
      <c r="C461" s="175"/>
    </row>
    <row r="462" spans="1:3" ht="13">
      <c r="A462" s="176"/>
      <c r="C462" s="175"/>
    </row>
    <row r="463" spans="1:3" ht="13">
      <c r="A463" s="176"/>
      <c r="C463" s="175"/>
    </row>
    <row r="464" spans="1:3" ht="13">
      <c r="A464" s="176"/>
      <c r="C464" s="175"/>
    </row>
    <row r="465" spans="1:3" ht="13">
      <c r="A465" s="176"/>
      <c r="C465" s="175"/>
    </row>
    <row r="466" spans="1:3" ht="13">
      <c r="A466" s="176"/>
      <c r="C466" s="175"/>
    </row>
    <row r="467" spans="1:3" ht="13">
      <c r="A467" s="176"/>
      <c r="C467" s="175"/>
    </row>
    <row r="468" spans="1:3" ht="13">
      <c r="A468" s="176"/>
      <c r="C468" s="175"/>
    </row>
    <row r="469" spans="1:3" ht="13">
      <c r="A469" s="176"/>
      <c r="C469" s="175"/>
    </row>
    <row r="470" spans="1:3" ht="13">
      <c r="A470" s="176"/>
      <c r="C470" s="175"/>
    </row>
    <row r="471" spans="1:3" ht="13">
      <c r="A471" s="176"/>
      <c r="C471" s="175"/>
    </row>
    <row r="472" spans="1:3" ht="13">
      <c r="A472" s="176"/>
      <c r="C472" s="175"/>
    </row>
    <row r="473" spans="1:3" ht="13">
      <c r="A473" s="176"/>
      <c r="C473" s="175"/>
    </row>
    <row r="474" spans="1:3" ht="13">
      <c r="A474" s="176"/>
      <c r="C474" s="175"/>
    </row>
    <row r="475" spans="1:3" ht="13">
      <c r="A475" s="176"/>
      <c r="C475" s="175"/>
    </row>
    <row r="476" spans="1:3" ht="13">
      <c r="A476" s="176"/>
      <c r="C476" s="175"/>
    </row>
    <row r="477" spans="1:3" ht="13">
      <c r="A477" s="176"/>
      <c r="C477" s="175"/>
    </row>
    <row r="478" spans="1:3" ht="13">
      <c r="A478" s="176"/>
      <c r="C478" s="175"/>
    </row>
    <row r="479" spans="1:3" ht="13">
      <c r="A479" s="176"/>
      <c r="C479" s="175"/>
    </row>
    <row r="480" spans="1:3" ht="13">
      <c r="A480" s="176"/>
      <c r="C480" s="175"/>
    </row>
    <row r="481" spans="1:3" ht="13">
      <c r="A481" s="176"/>
      <c r="C481" s="175"/>
    </row>
    <row r="482" spans="1:3" ht="13">
      <c r="A482" s="176"/>
      <c r="C482" s="175"/>
    </row>
    <row r="483" spans="1:3" ht="13">
      <c r="A483" s="176"/>
      <c r="C483" s="175"/>
    </row>
    <row r="484" spans="1:3" ht="13">
      <c r="A484" s="176"/>
      <c r="C484" s="175"/>
    </row>
    <row r="485" spans="1:3" ht="13">
      <c r="A485" s="176"/>
      <c r="C485" s="175"/>
    </row>
    <row r="486" spans="1:3" ht="13">
      <c r="A486" s="176"/>
      <c r="C486" s="175"/>
    </row>
    <row r="487" spans="1:3" ht="13">
      <c r="A487" s="176"/>
      <c r="C487" s="175"/>
    </row>
    <row r="488" spans="1:3" ht="13">
      <c r="A488" s="176"/>
      <c r="C488" s="175"/>
    </row>
    <row r="489" spans="1:3" ht="13">
      <c r="A489" s="176"/>
      <c r="C489" s="175"/>
    </row>
    <row r="490" spans="1:3" ht="13">
      <c r="A490" s="176"/>
      <c r="C490" s="175"/>
    </row>
    <row r="491" spans="1:3" ht="13">
      <c r="A491" s="176"/>
      <c r="C491" s="175"/>
    </row>
    <row r="492" spans="1:3" ht="13">
      <c r="A492" s="176"/>
      <c r="C492" s="175"/>
    </row>
    <row r="493" spans="1:3" ht="13">
      <c r="A493" s="176"/>
      <c r="C493" s="175"/>
    </row>
    <row r="494" spans="1:3" ht="13">
      <c r="A494" s="176"/>
      <c r="C494" s="175"/>
    </row>
    <row r="495" spans="1:3" ht="13">
      <c r="A495" s="176"/>
      <c r="C495" s="175"/>
    </row>
    <row r="496" spans="1:3" ht="13">
      <c r="A496" s="176"/>
      <c r="C496" s="175"/>
    </row>
    <row r="497" spans="1:3" ht="13">
      <c r="A497" s="176"/>
      <c r="C497" s="175"/>
    </row>
    <row r="498" spans="1:3" ht="13">
      <c r="A498" s="176"/>
      <c r="C498" s="175"/>
    </row>
    <row r="499" spans="1:3" ht="13">
      <c r="A499" s="176"/>
      <c r="C499" s="175"/>
    </row>
    <row r="500" spans="1:3" ht="13">
      <c r="A500" s="176"/>
      <c r="C500" s="175"/>
    </row>
    <row r="501" spans="1:3" ht="13">
      <c r="A501" s="176"/>
      <c r="C501" s="175"/>
    </row>
    <row r="502" spans="1:3" ht="13">
      <c r="A502" s="176"/>
      <c r="C502" s="175"/>
    </row>
    <row r="503" spans="1:3" ht="13">
      <c r="A503" s="176"/>
      <c r="C503" s="175"/>
    </row>
    <row r="504" spans="1:3" ht="13">
      <c r="A504" s="176"/>
      <c r="C504" s="175"/>
    </row>
    <row r="505" spans="1:3" ht="13">
      <c r="A505" s="176"/>
      <c r="C505" s="175"/>
    </row>
    <row r="506" spans="1:3" ht="13">
      <c r="A506" s="176"/>
      <c r="C506" s="175"/>
    </row>
    <row r="507" spans="1:3" ht="13">
      <c r="A507" s="176"/>
      <c r="C507" s="175"/>
    </row>
    <row r="508" spans="1:3" ht="13">
      <c r="A508" s="176"/>
      <c r="C508" s="175"/>
    </row>
    <row r="509" spans="1:3" ht="13">
      <c r="A509" s="176"/>
      <c r="C509" s="175"/>
    </row>
    <row r="510" spans="1:3" ht="13">
      <c r="A510" s="176"/>
      <c r="C510" s="175"/>
    </row>
    <row r="511" spans="1:3" ht="13">
      <c r="A511" s="176"/>
      <c r="C511" s="175"/>
    </row>
    <row r="512" spans="1:3" ht="13">
      <c r="A512" s="176"/>
      <c r="C512" s="175"/>
    </row>
    <row r="513" spans="1:3" ht="13">
      <c r="A513" s="176"/>
      <c r="C513" s="175"/>
    </row>
    <row r="514" spans="1:3" ht="13">
      <c r="A514" s="176"/>
      <c r="C514" s="175"/>
    </row>
    <row r="515" spans="1:3" ht="13">
      <c r="A515" s="176"/>
      <c r="C515" s="175"/>
    </row>
    <row r="516" spans="1:3" ht="13">
      <c r="A516" s="176"/>
      <c r="C516" s="175"/>
    </row>
    <row r="517" spans="1:3" ht="13">
      <c r="A517" s="176"/>
      <c r="C517" s="175"/>
    </row>
    <row r="518" spans="1:3" ht="13">
      <c r="A518" s="176"/>
      <c r="C518" s="175"/>
    </row>
    <row r="519" spans="1:3" ht="13">
      <c r="A519" s="176"/>
      <c r="C519" s="175"/>
    </row>
    <row r="520" spans="1:3" ht="13">
      <c r="A520" s="176"/>
      <c r="C520" s="175"/>
    </row>
    <row r="521" spans="1:3" ht="13">
      <c r="A521" s="176"/>
      <c r="C521" s="175"/>
    </row>
    <row r="522" spans="1:3" ht="13">
      <c r="A522" s="176"/>
      <c r="C522" s="175"/>
    </row>
    <row r="523" spans="1:3" ht="13">
      <c r="A523" s="176"/>
      <c r="C523" s="175"/>
    </row>
    <row r="524" spans="1:3" ht="13">
      <c r="A524" s="176"/>
      <c r="C524" s="175"/>
    </row>
    <row r="525" spans="1:3" ht="13">
      <c r="A525" s="176"/>
      <c r="C525" s="175"/>
    </row>
    <row r="526" spans="1:3" ht="13">
      <c r="A526" s="176"/>
      <c r="C526" s="175"/>
    </row>
    <row r="527" spans="1:3" ht="13">
      <c r="A527" s="176"/>
      <c r="C527" s="175"/>
    </row>
    <row r="528" spans="1:3" ht="13">
      <c r="A528" s="176"/>
      <c r="C528" s="175"/>
    </row>
    <row r="529" spans="1:3" ht="13">
      <c r="A529" s="176"/>
      <c r="C529" s="175"/>
    </row>
    <row r="530" spans="1:3" ht="13">
      <c r="A530" s="176"/>
      <c r="C530" s="175"/>
    </row>
    <row r="531" spans="1:3" ht="13">
      <c r="A531" s="176"/>
      <c r="C531" s="175"/>
    </row>
    <row r="532" spans="1:3" ht="13">
      <c r="A532" s="176"/>
      <c r="C532" s="175"/>
    </row>
    <row r="533" spans="1:3" ht="13">
      <c r="A533" s="176"/>
      <c r="C533" s="175"/>
    </row>
    <row r="534" spans="1:3" ht="13">
      <c r="A534" s="176"/>
      <c r="C534" s="175"/>
    </row>
    <row r="535" spans="1:3" ht="13">
      <c r="A535" s="176"/>
      <c r="C535" s="175"/>
    </row>
    <row r="536" spans="1:3" ht="13">
      <c r="A536" s="176"/>
      <c r="C536" s="175"/>
    </row>
    <row r="537" spans="1:3" ht="13">
      <c r="A537" s="176"/>
      <c r="C537" s="175"/>
    </row>
    <row r="538" spans="1:3" ht="13">
      <c r="A538" s="176"/>
      <c r="C538" s="175"/>
    </row>
    <row r="539" spans="1:3" ht="13">
      <c r="A539" s="176"/>
      <c r="C539" s="175"/>
    </row>
    <row r="540" spans="1:3" ht="13">
      <c r="A540" s="176"/>
      <c r="C540" s="175"/>
    </row>
    <row r="541" spans="1:3" ht="13">
      <c r="A541" s="176"/>
      <c r="C541" s="175"/>
    </row>
    <row r="542" spans="1:3" ht="13">
      <c r="A542" s="176"/>
      <c r="C542" s="175"/>
    </row>
    <row r="543" spans="1:3" ht="13">
      <c r="A543" s="176"/>
      <c r="C543" s="175"/>
    </row>
    <row r="544" spans="1:3" ht="13">
      <c r="A544" s="176"/>
      <c r="C544" s="175"/>
    </row>
    <row r="545" spans="1:3" ht="13">
      <c r="A545" s="176"/>
      <c r="C545" s="175"/>
    </row>
    <row r="546" spans="1:3" ht="13">
      <c r="A546" s="176"/>
      <c r="C546" s="175"/>
    </row>
    <row r="547" spans="1:3" ht="13">
      <c r="A547" s="176"/>
      <c r="C547" s="175"/>
    </row>
    <row r="548" spans="1:3" ht="13">
      <c r="A548" s="176"/>
      <c r="C548" s="175"/>
    </row>
    <row r="549" spans="1:3" ht="13">
      <c r="A549" s="176"/>
      <c r="C549" s="175"/>
    </row>
    <row r="550" spans="1:3" ht="13">
      <c r="A550" s="176"/>
      <c r="C550" s="175"/>
    </row>
    <row r="551" spans="1:3" ht="13">
      <c r="A551" s="176"/>
      <c r="C551" s="175"/>
    </row>
    <row r="552" spans="1:3" ht="13">
      <c r="A552" s="176"/>
      <c r="C552" s="175"/>
    </row>
    <row r="553" spans="1:3" ht="13">
      <c r="A553" s="176"/>
      <c r="C553" s="175"/>
    </row>
    <row r="554" spans="1:3" ht="13">
      <c r="A554" s="176"/>
      <c r="C554" s="175"/>
    </row>
    <row r="555" spans="1:3" ht="13">
      <c r="A555" s="176"/>
      <c r="C555" s="175"/>
    </row>
    <row r="556" spans="1:3" ht="13">
      <c r="A556" s="176"/>
      <c r="C556" s="175"/>
    </row>
    <row r="557" spans="1:3" ht="13">
      <c r="A557" s="176"/>
      <c r="C557" s="175"/>
    </row>
    <row r="558" spans="1:3" ht="13">
      <c r="A558" s="176"/>
      <c r="C558" s="175"/>
    </row>
    <row r="559" spans="1:3" ht="13">
      <c r="A559" s="176"/>
      <c r="C559" s="175"/>
    </row>
    <row r="560" spans="1:3" ht="13">
      <c r="A560" s="176"/>
      <c r="C560" s="175"/>
    </row>
    <row r="561" spans="1:3" ht="13">
      <c r="A561" s="176"/>
      <c r="C561" s="175"/>
    </row>
    <row r="562" spans="1:3" ht="13">
      <c r="A562" s="176"/>
      <c r="C562" s="175"/>
    </row>
    <row r="563" spans="1:3" ht="13">
      <c r="A563" s="176"/>
      <c r="C563" s="175"/>
    </row>
    <row r="564" spans="1:3" ht="13">
      <c r="A564" s="176"/>
      <c r="C564" s="175"/>
    </row>
    <row r="565" spans="1:3" ht="13">
      <c r="A565" s="176"/>
      <c r="C565" s="175"/>
    </row>
    <row r="566" spans="1:3" ht="13">
      <c r="A566" s="176"/>
      <c r="C566" s="175"/>
    </row>
    <row r="567" spans="1:3" ht="13">
      <c r="A567" s="176"/>
      <c r="C567" s="175"/>
    </row>
    <row r="568" spans="1:3" ht="13">
      <c r="A568" s="176"/>
      <c r="C568" s="175"/>
    </row>
    <row r="569" spans="1:3" ht="13">
      <c r="A569" s="176"/>
      <c r="C569" s="175"/>
    </row>
    <row r="570" spans="1:3" ht="13">
      <c r="A570" s="176"/>
      <c r="C570" s="175"/>
    </row>
    <row r="571" spans="1:3" ht="13">
      <c r="A571" s="176"/>
      <c r="C571" s="175"/>
    </row>
    <row r="572" spans="1:3" ht="13">
      <c r="A572" s="176"/>
      <c r="C572" s="175"/>
    </row>
    <row r="573" spans="1:3" ht="13">
      <c r="A573" s="176"/>
      <c r="C573" s="175"/>
    </row>
    <row r="574" spans="1:3" ht="13">
      <c r="A574" s="176"/>
      <c r="C574" s="175"/>
    </row>
    <row r="575" spans="1:3" ht="13">
      <c r="A575" s="176"/>
      <c r="C575" s="175"/>
    </row>
    <row r="576" spans="1:3" ht="13">
      <c r="A576" s="176"/>
      <c r="C576" s="175"/>
    </row>
    <row r="577" spans="1:3" ht="13">
      <c r="A577" s="176"/>
      <c r="C577" s="175"/>
    </row>
    <row r="578" spans="1:3" ht="13">
      <c r="A578" s="176"/>
      <c r="C578" s="175"/>
    </row>
    <row r="579" spans="1:3" ht="13">
      <c r="A579" s="176"/>
      <c r="C579" s="175"/>
    </row>
    <row r="580" spans="1:3" ht="13">
      <c r="A580" s="176"/>
      <c r="C580" s="175"/>
    </row>
    <row r="581" spans="1:3" ht="13">
      <c r="A581" s="176"/>
      <c r="C581" s="175"/>
    </row>
    <row r="582" spans="1:3" ht="13">
      <c r="A582" s="176"/>
      <c r="C582" s="175"/>
    </row>
    <row r="583" spans="1:3" ht="13">
      <c r="A583" s="176"/>
      <c r="C583" s="175"/>
    </row>
    <row r="584" spans="1:3" ht="13">
      <c r="A584" s="176"/>
      <c r="C584" s="175"/>
    </row>
    <row r="585" spans="1:3" ht="13">
      <c r="A585" s="176"/>
      <c r="C585" s="175"/>
    </row>
    <row r="586" spans="1:3" ht="13">
      <c r="A586" s="176"/>
      <c r="C586" s="175"/>
    </row>
    <row r="587" spans="1:3" ht="13">
      <c r="A587" s="176"/>
      <c r="C587" s="175"/>
    </row>
    <row r="588" spans="1:3" ht="13">
      <c r="A588" s="176"/>
      <c r="C588" s="175"/>
    </row>
    <row r="589" spans="1:3" ht="13">
      <c r="A589" s="176"/>
      <c r="C589" s="175"/>
    </row>
    <row r="590" spans="1:3" ht="13">
      <c r="A590" s="176"/>
      <c r="C590" s="175"/>
    </row>
    <row r="591" spans="1:3" ht="13">
      <c r="A591" s="176"/>
      <c r="C591" s="175"/>
    </row>
    <row r="592" spans="1:3" ht="13">
      <c r="A592" s="176"/>
      <c r="C592" s="175"/>
    </row>
    <row r="593" spans="1:3" ht="13">
      <c r="A593" s="176"/>
      <c r="C593" s="175"/>
    </row>
    <row r="594" spans="1:3" ht="13">
      <c r="A594" s="176"/>
      <c r="C594" s="175"/>
    </row>
    <row r="595" spans="1:3" ht="13">
      <c r="A595" s="176"/>
      <c r="C595" s="175"/>
    </row>
    <row r="596" spans="1:3" ht="13">
      <c r="A596" s="176"/>
      <c r="C596" s="175"/>
    </row>
    <row r="597" spans="1:3" ht="13">
      <c r="A597" s="176"/>
      <c r="C597" s="175"/>
    </row>
    <row r="598" spans="1:3" ht="13">
      <c r="A598" s="176"/>
      <c r="C598" s="175"/>
    </row>
    <row r="599" spans="1:3" ht="13">
      <c r="A599" s="176"/>
      <c r="C599" s="175"/>
    </row>
    <row r="600" spans="1:3" ht="13">
      <c r="A600" s="176"/>
      <c r="C600" s="175"/>
    </row>
    <row r="601" spans="1:3" ht="13">
      <c r="A601" s="176"/>
      <c r="C601" s="175"/>
    </row>
    <row r="602" spans="1:3" ht="13">
      <c r="A602" s="176"/>
      <c r="C602" s="175"/>
    </row>
    <row r="603" spans="1:3" ht="13">
      <c r="A603" s="176"/>
      <c r="C603" s="175"/>
    </row>
    <row r="604" spans="1:3" ht="13">
      <c r="A604" s="176"/>
      <c r="C604" s="175"/>
    </row>
    <row r="605" spans="1:3" ht="13">
      <c r="A605" s="176"/>
      <c r="C605" s="175"/>
    </row>
    <row r="606" spans="1:3" ht="13">
      <c r="A606" s="176"/>
      <c r="C606" s="175"/>
    </row>
    <row r="607" spans="1:3" ht="13">
      <c r="A607" s="176"/>
      <c r="C607" s="175"/>
    </row>
    <row r="608" spans="1:3" ht="13">
      <c r="A608" s="176"/>
      <c r="C608" s="175"/>
    </row>
    <row r="609" spans="1:3" ht="13">
      <c r="A609" s="176"/>
      <c r="C609" s="175"/>
    </row>
    <row r="610" spans="1:3" ht="13">
      <c r="A610" s="176"/>
      <c r="C610" s="175"/>
    </row>
    <row r="611" spans="1:3" ht="13">
      <c r="A611" s="176"/>
      <c r="C611" s="175"/>
    </row>
    <row r="612" spans="1:3" ht="13">
      <c r="A612" s="176"/>
      <c r="C612" s="175"/>
    </row>
    <row r="613" spans="1:3" ht="13">
      <c r="A613" s="176"/>
      <c r="C613" s="175"/>
    </row>
    <row r="614" spans="1:3" ht="13">
      <c r="A614" s="176"/>
      <c r="C614" s="175"/>
    </row>
    <row r="615" spans="1:3" ht="13">
      <c r="A615" s="176"/>
      <c r="C615" s="175"/>
    </row>
    <row r="616" spans="1:3" ht="13">
      <c r="A616" s="176"/>
      <c r="C616" s="175"/>
    </row>
    <row r="617" spans="1:3" ht="13">
      <c r="A617" s="176"/>
      <c r="C617" s="175"/>
    </row>
    <row r="618" spans="1:3" ht="13">
      <c r="A618" s="176"/>
      <c r="C618" s="175"/>
    </row>
    <row r="619" spans="1:3" ht="13">
      <c r="A619" s="176"/>
      <c r="C619" s="175"/>
    </row>
    <row r="620" spans="1:3" ht="13">
      <c r="A620" s="176"/>
      <c r="C620" s="175"/>
    </row>
    <row r="621" spans="1:3" ht="13">
      <c r="A621" s="176"/>
      <c r="C621" s="175"/>
    </row>
    <row r="622" spans="1:3" ht="13">
      <c r="A622" s="176"/>
      <c r="C622" s="175"/>
    </row>
    <row r="623" spans="1:3" ht="13">
      <c r="A623" s="176"/>
      <c r="C623" s="175"/>
    </row>
    <row r="624" spans="1:3" ht="13">
      <c r="A624" s="176"/>
      <c r="C624" s="175"/>
    </row>
    <row r="625" spans="1:3" ht="13">
      <c r="A625" s="176"/>
      <c r="C625" s="175"/>
    </row>
    <row r="626" spans="1:3" ht="13">
      <c r="A626" s="176"/>
      <c r="C626" s="175"/>
    </row>
    <row r="627" spans="1:3" ht="13">
      <c r="A627" s="176"/>
      <c r="C627" s="175"/>
    </row>
    <row r="628" spans="1:3" ht="13">
      <c r="A628" s="176"/>
      <c r="C628" s="175"/>
    </row>
    <row r="629" spans="1:3" ht="13">
      <c r="A629" s="176"/>
      <c r="C629" s="175"/>
    </row>
    <row r="630" spans="1:3" ht="13">
      <c r="A630" s="176"/>
      <c r="C630" s="175"/>
    </row>
    <row r="631" spans="1:3" ht="13">
      <c r="A631" s="176"/>
      <c r="C631" s="175"/>
    </row>
    <row r="632" spans="1:3" ht="13">
      <c r="A632" s="176"/>
      <c r="C632" s="175"/>
    </row>
    <row r="633" spans="1:3" ht="13">
      <c r="A633" s="176"/>
      <c r="C633" s="175"/>
    </row>
    <row r="634" spans="1:3" ht="13">
      <c r="A634" s="176"/>
      <c r="C634" s="175"/>
    </row>
    <row r="635" spans="1:3" ht="13">
      <c r="A635" s="176"/>
      <c r="C635" s="175"/>
    </row>
    <row r="636" spans="1:3" ht="13">
      <c r="A636" s="176"/>
      <c r="C636" s="175"/>
    </row>
    <row r="637" spans="1:3" ht="13">
      <c r="A637" s="176"/>
      <c r="C637" s="175"/>
    </row>
    <row r="638" spans="1:3" ht="13">
      <c r="A638" s="176"/>
      <c r="C638" s="175"/>
    </row>
    <row r="639" spans="1:3" ht="13">
      <c r="A639" s="176"/>
      <c r="C639" s="175"/>
    </row>
    <row r="640" spans="1:3" ht="13">
      <c r="A640" s="176"/>
      <c r="C640" s="175"/>
    </row>
    <row r="641" spans="1:3" ht="13">
      <c r="A641" s="176"/>
      <c r="C641" s="175"/>
    </row>
    <row r="642" spans="1:3" ht="13">
      <c r="A642" s="176"/>
      <c r="C642" s="175"/>
    </row>
    <row r="643" spans="1:3" ht="13">
      <c r="A643" s="176"/>
      <c r="C643" s="175"/>
    </row>
    <row r="644" spans="1:3" ht="13">
      <c r="A644" s="176"/>
      <c r="C644" s="175"/>
    </row>
    <row r="645" spans="1:3" ht="13">
      <c r="A645" s="176"/>
      <c r="C645" s="175"/>
    </row>
    <row r="646" spans="1:3" ht="13">
      <c r="A646" s="176"/>
      <c r="C646" s="175"/>
    </row>
    <row r="647" spans="1:3" ht="13">
      <c r="A647" s="176"/>
      <c r="C647" s="175"/>
    </row>
    <row r="648" spans="1:3" ht="13">
      <c r="A648" s="176"/>
      <c r="C648" s="175"/>
    </row>
    <row r="649" spans="1:3" ht="13">
      <c r="A649" s="176"/>
      <c r="C649" s="175"/>
    </row>
    <row r="650" spans="1:3" ht="13">
      <c r="A650" s="176"/>
      <c r="C650" s="175"/>
    </row>
    <row r="651" spans="1:3" ht="13">
      <c r="A651" s="176"/>
      <c r="C651" s="175"/>
    </row>
    <row r="652" spans="1:3" ht="13">
      <c r="A652" s="176"/>
      <c r="C652" s="175"/>
    </row>
    <row r="653" spans="1:3" ht="13">
      <c r="A653" s="176"/>
      <c r="C653" s="175"/>
    </row>
    <row r="654" spans="1:3" ht="13">
      <c r="A654" s="176"/>
      <c r="C654" s="175"/>
    </row>
    <row r="655" spans="1:3" ht="13">
      <c r="A655" s="176"/>
      <c r="C655" s="175"/>
    </row>
    <row r="656" spans="1:3" ht="13">
      <c r="A656" s="176"/>
      <c r="C656" s="175"/>
    </row>
    <row r="657" spans="1:3" ht="13">
      <c r="A657" s="176"/>
      <c r="C657" s="175"/>
    </row>
    <row r="658" spans="1:3" ht="13">
      <c r="A658" s="176"/>
      <c r="C658" s="175"/>
    </row>
    <row r="659" spans="1:3" ht="13">
      <c r="A659" s="176"/>
      <c r="C659" s="175"/>
    </row>
    <row r="660" spans="1:3" ht="13">
      <c r="A660" s="176"/>
      <c r="C660" s="175"/>
    </row>
    <row r="661" spans="1:3" ht="13">
      <c r="A661" s="176"/>
      <c r="C661" s="175"/>
    </row>
    <row r="662" spans="1:3" ht="13">
      <c r="A662" s="176"/>
      <c r="C662" s="175"/>
    </row>
    <row r="663" spans="1:3" ht="13">
      <c r="A663" s="176"/>
      <c r="C663" s="175"/>
    </row>
    <row r="664" spans="1:3" ht="13">
      <c r="A664" s="176"/>
      <c r="C664" s="175"/>
    </row>
    <row r="665" spans="1:3" ht="13">
      <c r="A665" s="176"/>
      <c r="C665" s="175"/>
    </row>
    <row r="666" spans="1:3" ht="13">
      <c r="A666" s="176"/>
      <c r="C666" s="175"/>
    </row>
    <row r="667" spans="1:3" ht="13">
      <c r="A667" s="176"/>
      <c r="C667" s="175"/>
    </row>
    <row r="668" spans="1:3" ht="13">
      <c r="A668" s="176"/>
      <c r="C668" s="175"/>
    </row>
    <row r="669" spans="1:3" ht="13">
      <c r="A669" s="176"/>
      <c r="C669" s="175"/>
    </row>
    <row r="670" spans="1:3" ht="13">
      <c r="A670" s="176"/>
      <c r="C670" s="175"/>
    </row>
    <row r="671" spans="1:3" ht="13">
      <c r="A671" s="176"/>
      <c r="C671" s="175"/>
    </row>
    <row r="672" spans="1:3" ht="13">
      <c r="A672" s="176"/>
      <c r="C672" s="175"/>
    </row>
    <row r="673" spans="1:3" ht="13">
      <c r="A673" s="176"/>
      <c r="C673" s="175"/>
    </row>
    <row r="674" spans="1:3" ht="13">
      <c r="A674" s="176"/>
      <c r="C674" s="175"/>
    </row>
    <row r="675" spans="1:3" ht="13">
      <c r="A675" s="176"/>
      <c r="C675" s="175"/>
    </row>
    <row r="676" spans="1:3" ht="13">
      <c r="A676" s="176"/>
      <c r="C676" s="175"/>
    </row>
    <row r="677" spans="1:3" ht="13">
      <c r="A677" s="176"/>
      <c r="C677" s="175"/>
    </row>
    <row r="678" spans="1:3" ht="13">
      <c r="A678" s="176"/>
      <c r="C678" s="175"/>
    </row>
    <row r="679" spans="1:3" ht="13">
      <c r="A679" s="176"/>
      <c r="C679" s="175"/>
    </row>
    <row r="680" spans="1:3" ht="13">
      <c r="A680" s="176"/>
      <c r="C680" s="175"/>
    </row>
    <row r="681" spans="1:3" ht="13">
      <c r="A681" s="176"/>
      <c r="C681" s="175"/>
    </row>
    <row r="682" spans="1:3" ht="13">
      <c r="A682" s="176"/>
      <c r="C682" s="175"/>
    </row>
    <row r="683" spans="1:3" ht="13">
      <c r="A683" s="176"/>
      <c r="C683" s="175"/>
    </row>
    <row r="684" spans="1:3" ht="13">
      <c r="A684" s="176"/>
      <c r="C684" s="175"/>
    </row>
    <row r="685" spans="1:3" ht="13">
      <c r="A685" s="176"/>
      <c r="C685" s="175"/>
    </row>
    <row r="686" spans="1:3" ht="13">
      <c r="A686" s="176"/>
      <c r="C686" s="175"/>
    </row>
    <row r="687" spans="1:3" ht="13">
      <c r="A687" s="176"/>
      <c r="C687" s="175"/>
    </row>
    <row r="688" spans="1:3" ht="13">
      <c r="A688" s="176"/>
      <c r="C688" s="175"/>
    </row>
    <row r="689" spans="1:3" ht="13">
      <c r="A689" s="176"/>
      <c r="C689" s="175"/>
    </row>
    <row r="690" spans="1:3" ht="13">
      <c r="A690" s="176"/>
      <c r="C690" s="175"/>
    </row>
    <row r="691" spans="1:3" ht="13">
      <c r="A691" s="176"/>
      <c r="C691" s="175"/>
    </row>
    <row r="692" spans="1:3" ht="13">
      <c r="A692" s="176"/>
      <c r="C692" s="175"/>
    </row>
    <row r="693" spans="1:3" ht="13">
      <c r="A693" s="176"/>
      <c r="C693" s="175"/>
    </row>
    <row r="694" spans="1:3" ht="13">
      <c r="A694" s="176"/>
      <c r="C694" s="175"/>
    </row>
    <row r="695" spans="1:3" ht="13">
      <c r="A695" s="176"/>
      <c r="C695" s="175"/>
    </row>
    <row r="696" spans="1:3" ht="13">
      <c r="A696" s="176"/>
      <c r="C696" s="175"/>
    </row>
    <row r="697" spans="1:3" ht="13">
      <c r="A697" s="176"/>
      <c r="C697" s="175"/>
    </row>
    <row r="698" spans="1:3" ht="13">
      <c r="A698" s="176"/>
      <c r="C698" s="175"/>
    </row>
    <row r="699" spans="1:3" ht="13">
      <c r="A699" s="176"/>
      <c r="C699" s="175"/>
    </row>
    <row r="700" spans="1:3" ht="13">
      <c r="A700" s="176"/>
      <c r="C700" s="175"/>
    </row>
    <row r="701" spans="1:3" ht="13">
      <c r="A701" s="176"/>
      <c r="C701" s="175"/>
    </row>
    <row r="702" spans="1:3" ht="13">
      <c r="A702" s="176"/>
      <c r="C702" s="175"/>
    </row>
    <row r="703" spans="1:3" ht="13">
      <c r="A703" s="176"/>
      <c r="C703" s="175"/>
    </row>
    <row r="704" spans="1:3" ht="13">
      <c r="A704" s="176"/>
      <c r="C704" s="175"/>
    </row>
    <row r="705" spans="1:3" ht="13">
      <c r="A705" s="176"/>
      <c r="C705" s="175"/>
    </row>
    <row r="706" spans="1:3" ht="13">
      <c r="A706" s="176"/>
      <c r="C706" s="175"/>
    </row>
    <row r="707" spans="1:3" ht="13">
      <c r="A707" s="176"/>
      <c r="C707" s="175"/>
    </row>
    <row r="708" spans="1:3" ht="13">
      <c r="A708" s="176"/>
      <c r="C708" s="175"/>
    </row>
    <row r="709" spans="1:3" ht="13">
      <c r="A709" s="176"/>
      <c r="C709" s="175"/>
    </row>
    <row r="710" spans="1:3" ht="13">
      <c r="A710" s="176"/>
      <c r="C710" s="175"/>
    </row>
    <row r="711" spans="1:3" ht="13">
      <c r="A711" s="176"/>
      <c r="C711" s="175"/>
    </row>
    <row r="712" spans="1:3" ht="13">
      <c r="A712" s="176"/>
      <c r="C712" s="175"/>
    </row>
    <row r="713" spans="1:3" ht="13">
      <c r="A713" s="176"/>
      <c r="C713" s="175"/>
    </row>
    <row r="714" spans="1:3" ht="13">
      <c r="A714" s="176"/>
      <c r="C714" s="175"/>
    </row>
    <row r="715" spans="1:3" ht="13">
      <c r="A715" s="176"/>
      <c r="C715" s="175"/>
    </row>
    <row r="716" spans="1:3" ht="13">
      <c r="A716" s="176"/>
      <c r="C716" s="175"/>
    </row>
    <row r="717" spans="1:3" ht="13">
      <c r="A717" s="176"/>
      <c r="C717" s="175"/>
    </row>
    <row r="718" spans="1:3" ht="13">
      <c r="A718" s="176"/>
      <c r="C718" s="175"/>
    </row>
    <row r="719" spans="1:3" ht="13">
      <c r="A719" s="176"/>
      <c r="C719" s="175"/>
    </row>
    <row r="720" spans="1:3" ht="13">
      <c r="A720" s="176"/>
      <c r="C720" s="175"/>
    </row>
    <row r="721" spans="1:3" ht="13">
      <c r="A721" s="176"/>
      <c r="C721" s="175"/>
    </row>
    <row r="722" spans="1:3" ht="13">
      <c r="A722" s="176"/>
      <c r="C722" s="175"/>
    </row>
    <row r="723" spans="1:3" ht="13">
      <c r="A723" s="176"/>
      <c r="C723" s="175"/>
    </row>
    <row r="724" spans="1:3" ht="13">
      <c r="A724" s="176"/>
      <c r="C724" s="175"/>
    </row>
    <row r="725" spans="1:3" ht="13">
      <c r="A725" s="176"/>
      <c r="C725" s="175"/>
    </row>
    <row r="726" spans="1:3" ht="13">
      <c r="A726" s="176"/>
      <c r="C726" s="175"/>
    </row>
    <row r="727" spans="1:3" ht="13">
      <c r="A727" s="176"/>
      <c r="C727" s="175"/>
    </row>
    <row r="728" spans="1:3" ht="13">
      <c r="A728" s="176"/>
      <c r="C728" s="175"/>
    </row>
    <row r="729" spans="1:3" ht="13">
      <c r="A729" s="176"/>
      <c r="C729" s="175"/>
    </row>
    <row r="730" spans="1:3" ht="13">
      <c r="A730" s="176"/>
      <c r="C730" s="175"/>
    </row>
    <row r="731" spans="1:3" ht="13">
      <c r="A731" s="176"/>
      <c r="C731" s="175"/>
    </row>
    <row r="732" spans="1:3" ht="13">
      <c r="A732" s="176"/>
      <c r="C732" s="175"/>
    </row>
    <row r="733" spans="1:3" ht="13">
      <c r="A733" s="176"/>
      <c r="C733" s="175"/>
    </row>
    <row r="734" spans="1:3" ht="13">
      <c r="A734" s="176"/>
      <c r="C734" s="175"/>
    </row>
    <row r="735" spans="1:3" ht="13">
      <c r="A735" s="176"/>
      <c r="C735" s="175"/>
    </row>
    <row r="736" spans="1:3" ht="13">
      <c r="A736" s="176"/>
      <c r="C736" s="175"/>
    </row>
    <row r="737" spans="1:3" ht="13">
      <c r="A737" s="176"/>
      <c r="C737" s="175"/>
    </row>
    <row r="738" spans="1:3" ht="13">
      <c r="A738" s="176"/>
      <c r="C738" s="175"/>
    </row>
    <row r="739" spans="1:3" ht="13">
      <c r="A739" s="176"/>
      <c r="C739" s="175"/>
    </row>
    <row r="740" spans="1:3" ht="13">
      <c r="A740" s="176"/>
      <c r="C740" s="175"/>
    </row>
    <row r="741" spans="1:3" ht="13">
      <c r="A741" s="176"/>
      <c r="C741" s="175"/>
    </row>
    <row r="742" spans="1:3" ht="13">
      <c r="A742" s="176"/>
      <c r="C742" s="175"/>
    </row>
    <row r="743" spans="1:3" ht="13">
      <c r="A743" s="176"/>
      <c r="C743" s="175"/>
    </row>
    <row r="744" spans="1:3" ht="13">
      <c r="A744" s="176"/>
      <c r="C744" s="175"/>
    </row>
    <row r="745" spans="1:3" ht="13">
      <c r="A745" s="176"/>
      <c r="C745" s="175"/>
    </row>
    <row r="746" spans="1:3" ht="13">
      <c r="A746" s="176"/>
      <c r="C746" s="175"/>
    </row>
    <row r="747" spans="1:3" ht="13">
      <c r="A747" s="176"/>
      <c r="C747" s="175"/>
    </row>
    <row r="748" spans="1:3" ht="13">
      <c r="A748" s="176"/>
      <c r="C748" s="175"/>
    </row>
    <row r="749" spans="1:3" ht="13">
      <c r="A749" s="176"/>
      <c r="C749" s="175"/>
    </row>
    <row r="750" spans="1:3" ht="13">
      <c r="A750" s="176"/>
      <c r="C750" s="175"/>
    </row>
    <row r="751" spans="1:3" ht="13">
      <c r="A751" s="176"/>
      <c r="C751" s="175"/>
    </row>
    <row r="752" spans="1:3" ht="13">
      <c r="A752" s="176"/>
      <c r="C752" s="175"/>
    </row>
    <row r="753" spans="1:3" ht="13">
      <c r="A753" s="176"/>
      <c r="C753" s="175"/>
    </row>
    <row r="754" spans="1:3" ht="13">
      <c r="A754" s="176"/>
      <c r="C754" s="175"/>
    </row>
    <row r="755" spans="1:3" ht="13">
      <c r="A755" s="176"/>
      <c r="C755" s="175"/>
    </row>
    <row r="756" spans="1:3" ht="13">
      <c r="A756" s="176"/>
      <c r="C756" s="175"/>
    </row>
    <row r="757" spans="1:3" ht="13">
      <c r="A757" s="176"/>
      <c r="C757" s="175"/>
    </row>
    <row r="758" spans="1:3" ht="13">
      <c r="A758" s="176"/>
      <c r="C758" s="175"/>
    </row>
    <row r="759" spans="1:3" ht="13">
      <c r="A759" s="176"/>
      <c r="C759" s="175"/>
    </row>
    <row r="760" spans="1:3" ht="13">
      <c r="A760" s="176"/>
      <c r="C760" s="175"/>
    </row>
    <row r="761" spans="1:3" ht="13">
      <c r="A761" s="176"/>
      <c r="C761" s="175"/>
    </row>
    <row r="762" spans="1:3" ht="13">
      <c r="A762" s="176"/>
      <c r="C762" s="175"/>
    </row>
    <row r="763" spans="1:3" ht="13">
      <c r="A763" s="176"/>
      <c r="C763" s="175"/>
    </row>
    <row r="764" spans="1:3" ht="13">
      <c r="A764" s="176"/>
      <c r="C764" s="175"/>
    </row>
    <row r="765" spans="1:3" ht="13">
      <c r="A765" s="176"/>
      <c r="C765" s="175"/>
    </row>
    <row r="766" spans="1:3" ht="13">
      <c r="A766" s="176"/>
      <c r="C766" s="175"/>
    </row>
    <row r="767" spans="1:3" ht="13">
      <c r="A767" s="176"/>
      <c r="C767" s="175"/>
    </row>
    <row r="768" spans="1:3" ht="13">
      <c r="A768" s="176"/>
      <c r="C768" s="175"/>
    </row>
    <row r="769" spans="1:3" ht="13">
      <c r="A769" s="176"/>
      <c r="C769" s="175"/>
    </row>
    <row r="770" spans="1:3" ht="13">
      <c r="A770" s="176"/>
      <c r="C770" s="175"/>
    </row>
    <row r="771" spans="1:3" ht="13">
      <c r="A771" s="176"/>
      <c r="C771" s="175"/>
    </row>
    <row r="772" spans="1:3" ht="13">
      <c r="A772" s="176"/>
      <c r="C772" s="175"/>
    </row>
    <row r="773" spans="1:3" ht="13">
      <c r="A773" s="176"/>
      <c r="C773" s="175"/>
    </row>
    <row r="774" spans="1:3" ht="13">
      <c r="A774" s="176"/>
      <c r="C774" s="175"/>
    </row>
    <row r="775" spans="1:3" ht="13">
      <c r="A775" s="176"/>
      <c r="C775" s="175"/>
    </row>
    <row r="776" spans="1:3" ht="13">
      <c r="A776" s="176"/>
      <c r="C776" s="175"/>
    </row>
    <row r="777" spans="1:3" ht="13">
      <c r="A777" s="176"/>
      <c r="C777" s="175"/>
    </row>
    <row r="778" spans="1:3" ht="13">
      <c r="A778" s="176"/>
      <c r="C778" s="175"/>
    </row>
    <row r="779" spans="1:3" ht="13">
      <c r="A779" s="176"/>
      <c r="C779" s="175"/>
    </row>
    <row r="780" spans="1:3" ht="13">
      <c r="A780" s="176"/>
      <c r="C780" s="175"/>
    </row>
    <row r="781" spans="1:3" ht="13">
      <c r="A781" s="176"/>
      <c r="C781" s="175"/>
    </row>
    <row r="782" spans="1:3" ht="13">
      <c r="A782" s="176"/>
      <c r="C782" s="175"/>
    </row>
    <row r="783" spans="1:3" ht="13">
      <c r="A783" s="176"/>
      <c r="C783" s="175"/>
    </row>
    <row r="784" spans="1:3" ht="13">
      <c r="A784" s="176"/>
      <c r="C784" s="175"/>
    </row>
    <row r="785" spans="1:3" ht="13">
      <c r="A785" s="176"/>
      <c r="C785" s="175"/>
    </row>
    <row r="786" spans="1:3" ht="13">
      <c r="A786" s="176"/>
      <c r="C786" s="175"/>
    </row>
    <row r="787" spans="1:3" ht="13">
      <c r="A787" s="176"/>
      <c r="C787" s="175"/>
    </row>
    <row r="788" spans="1:3" ht="13">
      <c r="A788" s="176"/>
      <c r="C788" s="175"/>
    </row>
    <row r="789" spans="1:3" ht="13">
      <c r="A789" s="176"/>
      <c r="C789" s="175"/>
    </row>
    <row r="790" spans="1:3" ht="13">
      <c r="A790" s="176"/>
      <c r="C790" s="175"/>
    </row>
    <row r="791" spans="1:3" ht="13">
      <c r="A791" s="176"/>
      <c r="C791" s="175"/>
    </row>
    <row r="792" spans="1:3" ht="13">
      <c r="A792" s="176"/>
      <c r="C792" s="175"/>
    </row>
    <row r="793" spans="1:3" ht="13">
      <c r="A793" s="176"/>
      <c r="C793" s="175"/>
    </row>
    <row r="794" spans="1:3" ht="13">
      <c r="A794" s="176"/>
      <c r="C794" s="175"/>
    </row>
    <row r="795" spans="1:3" ht="13">
      <c r="A795" s="176"/>
      <c r="C795" s="175"/>
    </row>
    <row r="796" spans="1:3" ht="13">
      <c r="A796" s="176"/>
      <c r="C796" s="175"/>
    </row>
    <row r="797" spans="1:3" ht="13">
      <c r="A797" s="176"/>
      <c r="C797" s="175"/>
    </row>
    <row r="798" spans="1:3" ht="13">
      <c r="A798" s="176"/>
      <c r="C798" s="175"/>
    </row>
    <row r="799" spans="1:3" ht="13">
      <c r="A799" s="176"/>
      <c r="C799" s="175"/>
    </row>
    <row r="800" spans="1:3" ht="13">
      <c r="A800" s="176"/>
      <c r="C800" s="175"/>
    </row>
    <row r="801" spans="1:3" ht="13">
      <c r="A801" s="176"/>
      <c r="C801" s="175"/>
    </row>
    <row r="802" spans="1:3" ht="13">
      <c r="A802" s="176"/>
      <c r="C802" s="175"/>
    </row>
    <row r="803" spans="1:3" ht="13">
      <c r="A803" s="176"/>
      <c r="C803" s="175"/>
    </row>
    <row r="804" spans="1:3" ht="13">
      <c r="A804" s="176"/>
      <c r="C804" s="175"/>
    </row>
    <row r="805" spans="1:3" ht="13">
      <c r="A805" s="176"/>
      <c r="C805" s="175"/>
    </row>
    <row r="806" spans="1:3" ht="13">
      <c r="A806" s="176"/>
      <c r="C806" s="175"/>
    </row>
    <row r="807" spans="1:3" ht="13">
      <c r="A807" s="176"/>
      <c r="C807" s="175"/>
    </row>
    <row r="808" spans="1:3" ht="13">
      <c r="A808" s="176"/>
      <c r="C808" s="175"/>
    </row>
    <row r="809" spans="1:3" ht="13">
      <c r="A809" s="176"/>
      <c r="C809" s="175"/>
    </row>
    <row r="810" spans="1:3" ht="13">
      <c r="A810" s="176"/>
      <c r="C810" s="175"/>
    </row>
    <row r="811" spans="1:3" ht="13">
      <c r="A811" s="176"/>
      <c r="C811" s="175"/>
    </row>
    <row r="812" spans="1:3" ht="13">
      <c r="A812" s="176"/>
      <c r="C812" s="175"/>
    </row>
    <row r="813" spans="1:3" ht="13">
      <c r="A813" s="176"/>
      <c r="C813" s="175"/>
    </row>
    <row r="814" spans="1:3" ht="13">
      <c r="A814" s="176"/>
      <c r="C814" s="175"/>
    </row>
    <row r="815" spans="1:3" ht="13">
      <c r="A815" s="176"/>
      <c r="C815" s="175"/>
    </row>
    <row r="816" spans="1:3" ht="13">
      <c r="A816" s="176"/>
      <c r="C816" s="175"/>
    </row>
    <row r="817" spans="1:3" ht="13">
      <c r="A817" s="176"/>
      <c r="C817" s="175"/>
    </row>
    <row r="818" spans="1:3" ht="13">
      <c r="A818" s="176"/>
      <c r="C818" s="175"/>
    </row>
    <row r="819" spans="1:3" ht="13">
      <c r="A819" s="176"/>
      <c r="C819" s="175"/>
    </row>
    <row r="820" spans="1:3" ht="13">
      <c r="A820" s="176"/>
      <c r="C820" s="175"/>
    </row>
    <row r="821" spans="1:3" ht="13">
      <c r="A821" s="176"/>
      <c r="C821" s="175"/>
    </row>
    <row r="822" spans="1:3" ht="13">
      <c r="A822" s="176"/>
      <c r="C822" s="175"/>
    </row>
    <row r="823" spans="1:3" ht="13">
      <c r="A823" s="176"/>
      <c r="C823" s="175"/>
    </row>
    <row r="824" spans="1:3" ht="13">
      <c r="A824" s="176"/>
      <c r="C824" s="175"/>
    </row>
    <row r="825" spans="1:3" ht="13">
      <c r="A825" s="176"/>
      <c r="C825" s="175"/>
    </row>
    <row r="826" spans="1:3" ht="13">
      <c r="A826" s="176"/>
      <c r="C826" s="175"/>
    </row>
    <row r="827" spans="1:3" ht="13">
      <c r="A827" s="176"/>
      <c r="C827" s="175"/>
    </row>
    <row r="828" spans="1:3" ht="13">
      <c r="A828" s="176"/>
      <c r="C828" s="175"/>
    </row>
    <row r="829" spans="1:3" ht="13">
      <c r="A829" s="176"/>
      <c r="C829" s="175"/>
    </row>
    <row r="830" spans="1:3" ht="13">
      <c r="A830" s="176"/>
      <c r="C830" s="175"/>
    </row>
    <row r="831" spans="1:3" ht="13">
      <c r="A831" s="176"/>
      <c r="C831" s="175"/>
    </row>
    <row r="832" spans="1:3" ht="13">
      <c r="A832" s="176"/>
      <c r="C832" s="175"/>
    </row>
    <row r="833" spans="1:3" ht="13">
      <c r="A833" s="176"/>
      <c r="C833" s="175"/>
    </row>
    <row r="834" spans="1:3" ht="13">
      <c r="A834" s="176"/>
      <c r="C834" s="175"/>
    </row>
    <row r="835" spans="1:3" ht="13">
      <c r="A835" s="176"/>
      <c r="C835" s="175"/>
    </row>
    <row r="836" spans="1:3" ht="13">
      <c r="A836" s="176"/>
      <c r="C836" s="175"/>
    </row>
    <row r="837" spans="1:3" ht="13">
      <c r="A837" s="176"/>
      <c r="C837" s="175"/>
    </row>
    <row r="838" spans="1:3" ht="13">
      <c r="A838" s="176"/>
      <c r="C838" s="175"/>
    </row>
    <row r="839" spans="1:3" ht="13">
      <c r="A839" s="176"/>
      <c r="C839" s="175"/>
    </row>
    <row r="840" spans="1:3" ht="13">
      <c r="A840" s="176"/>
      <c r="C840" s="175"/>
    </row>
    <row r="841" spans="1:3" ht="13">
      <c r="A841" s="176"/>
      <c r="C841" s="175"/>
    </row>
    <row r="842" spans="1:3" ht="13">
      <c r="A842" s="176"/>
      <c r="C842" s="175"/>
    </row>
    <row r="843" spans="1:3" ht="13">
      <c r="A843" s="176"/>
      <c r="C843" s="175"/>
    </row>
    <row r="844" spans="1:3" ht="13">
      <c r="A844" s="176"/>
      <c r="C844" s="175"/>
    </row>
    <row r="845" spans="1:3" ht="13">
      <c r="A845" s="176"/>
      <c r="C845" s="175"/>
    </row>
    <row r="846" spans="1:3" ht="13">
      <c r="A846" s="176"/>
      <c r="C846" s="175"/>
    </row>
    <row r="847" spans="1:3" ht="13">
      <c r="A847" s="176"/>
      <c r="C847" s="175"/>
    </row>
    <row r="848" spans="1:3" ht="13">
      <c r="A848" s="176"/>
      <c r="C848" s="175"/>
    </row>
    <row r="849" spans="1:3" ht="13">
      <c r="A849" s="176"/>
      <c r="C849" s="175"/>
    </row>
    <row r="850" spans="1:3" ht="13">
      <c r="A850" s="176"/>
      <c r="C850" s="175"/>
    </row>
    <row r="851" spans="1:3" ht="13">
      <c r="A851" s="176"/>
      <c r="C851" s="175"/>
    </row>
    <row r="852" spans="1:3" ht="13">
      <c r="A852" s="176"/>
      <c r="C852" s="175"/>
    </row>
    <row r="853" spans="1:3" ht="13">
      <c r="A853" s="176"/>
      <c r="C853" s="175"/>
    </row>
    <row r="854" spans="1:3" ht="13">
      <c r="A854" s="176"/>
      <c r="C854" s="175"/>
    </row>
    <row r="855" spans="1:3" ht="13">
      <c r="A855" s="176"/>
      <c r="C855" s="175"/>
    </row>
    <row r="856" spans="1:3" ht="13">
      <c r="A856" s="176"/>
      <c r="C856" s="175"/>
    </row>
    <row r="857" spans="1:3" ht="13">
      <c r="A857" s="176"/>
      <c r="C857" s="175"/>
    </row>
    <row r="858" spans="1:3" ht="13">
      <c r="A858" s="176"/>
      <c r="C858" s="175"/>
    </row>
    <row r="859" spans="1:3" ht="13">
      <c r="A859" s="176"/>
      <c r="C859" s="175"/>
    </row>
    <row r="860" spans="1:3" ht="13">
      <c r="A860" s="176"/>
      <c r="C860" s="175"/>
    </row>
    <row r="861" spans="1:3" ht="13">
      <c r="A861" s="176"/>
      <c r="C861" s="175"/>
    </row>
    <row r="862" spans="1:3" ht="13">
      <c r="A862" s="176"/>
      <c r="C862" s="175"/>
    </row>
    <row r="863" spans="1:3" ht="13">
      <c r="A863" s="176"/>
      <c r="C863" s="175"/>
    </row>
    <row r="864" spans="1:3" ht="13">
      <c r="A864" s="176"/>
      <c r="C864" s="175"/>
    </row>
    <row r="865" spans="1:3" ht="13">
      <c r="A865" s="176"/>
      <c r="C865" s="175"/>
    </row>
    <row r="866" spans="1:3" ht="13">
      <c r="A866" s="176"/>
      <c r="C866" s="175"/>
    </row>
    <row r="867" spans="1:3" ht="13">
      <c r="A867" s="176"/>
      <c r="C867" s="175"/>
    </row>
    <row r="868" spans="1:3" ht="13">
      <c r="A868" s="176"/>
      <c r="C868" s="175"/>
    </row>
    <row r="869" spans="1:3" ht="13">
      <c r="A869" s="176"/>
      <c r="C869" s="175"/>
    </row>
    <row r="870" spans="1:3" ht="13">
      <c r="A870" s="176"/>
      <c r="C870" s="175"/>
    </row>
    <row r="871" spans="1:3" ht="13">
      <c r="A871" s="176"/>
      <c r="C871" s="175"/>
    </row>
    <row r="872" spans="1:3" ht="13">
      <c r="A872" s="176"/>
      <c r="C872" s="175"/>
    </row>
    <row r="873" spans="1:3" ht="13">
      <c r="A873" s="176"/>
      <c r="C873" s="175"/>
    </row>
    <row r="874" spans="1:3" ht="13">
      <c r="A874" s="176"/>
      <c r="C874" s="175"/>
    </row>
    <row r="875" spans="1:3" ht="13">
      <c r="A875" s="176"/>
      <c r="C875" s="175"/>
    </row>
    <row r="876" spans="1:3" ht="13">
      <c r="A876" s="176"/>
      <c r="C876" s="175"/>
    </row>
    <row r="877" spans="1:3" ht="13">
      <c r="A877" s="176"/>
      <c r="C877" s="175"/>
    </row>
    <row r="878" spans="1:3" ht="13">
      <c r="A878" s="176"/>
      <c r="C878" s="175"/>
    </row>
    <row r="879" spans="1:3" ht="13">
      <c r="A879" s="176"/>
      <c r="C879" s="175"/>
    </row>
    <row r="880" spans="1:3" ht="13">
      <c r="A880" s="176"/>
      <c r="C880" s="175"/>
    </row>
    <row r="881" spans="1:3" ht="13">
      <c r="A881" s="176"/>
      <c r="C881" s="175"/>
    </row>
    <row r="882" spans="1:3" ht="13">
      <c r="A882" s="176"/>
      <c r="C882" s="175"/>
    </row>
    <row r="883" spans="1:3" ht="13">
      <c r="A883" s="176"/>
      <c r="C883" s="175"/>
    </row>
    <row r="884" spans="1:3" ht="13">
      <c r="A884" s="176"/>
      <c r="C884" s="175"/>
    </row>
    <row r="885" spans="1:3" ht="13">
      <c r="A885" s="176"/>
      <c r="C885" s="175"/>
    </row>
    <row r="886" spans="1:3" ht="13">
      <c r="A886" s="176"/>
      <c r="C886" s="175"/>
    </row>
    <row r="887" spans="1:3" ht="13">
      <c r="A887" s="176"/>
      <c r="C887" s="175"/>
    </row>
    <row r="888" spans="1:3" ht="13">
      <c r="A888" s="176"/>
      <c r="C888" s="175"/>
    </row>
    <row r="889" spans="1:3" ht="13">
      <c r="A889" s="176"/>
      <c r="C889" s="175"/>
    </row>
    <row r="890" spans="1:3" ht="13">
      <c r="A890" s="176"/>
      <c r="C890" s="175"/>
    </row>
    <row r="891" spans="1:3" ht="13">
      <c r="A891" s="176"/>
      <c r="C891" s="175"/>
    </row>
    <row r="892" spans="1:3" ht="13">
      <c r="A892" s="176"/>
      <c r="C892" s="175"/>
    </row>
    <row r="893" spans="1:3" ht="13">
      <c r="A893" s="176"/>
      <c r="C893" s="175"/>
    </row>
    <row r="894" spans="1:3" ht="13">
      <c r="A894" s="176"/>
      <c r="C894" s="175"/>
    </row>
    <row r="895" spans="1:3" ht="13">
      <c r="A895" s="176"/>
      <c r="C895" s="175"/>
    </row>
    <row r="896" spans="1:3" ht="13">
      <c r="A896" s="176"/>
      <c r="C896" s="175"/>
    </row>
    <row r="897" spans="1:3" ht="13">
      <c r="A897" s="176"/>
      <c r="C897" s="175"/>
    </row>
    <row r="898" spans="1:3" ht="13">
      <c r="A898" s="176"/>
      <c r="C898" s="175"/>
    </row>
    <row r="899" spans="1:3" ht="13">
      <c r="A899" s="176"/>
      <c r="C899" s="175"/>
    </row>
    <row r="900" spans="1:3" ht="13">
      <c r="A900" s="176"/>
      <c r="C900" s="175"/>
    </row>
    <row r="901" spans="1:3" ht="13">
      <c r="A901" s="176"/>
      <c r="C901" s="175"/>
    </row>
    <row r="902" spans="1:3" ht="13">
      <c r="A902" s="176"/>
      <c r="C902" s="175"/>
    </row>
    <row r="903" spans="1:3" ht="13">
      <c r="A903" s="176"/>
      <c r="C903" s="175"/>
    </row>
    <row r="904" spans="1:3" ht="13">
      <c r="A904" s="176"/>
      <c r="C904" s="175"/>
    </row>
    <row r="905" spans="1:3" ht="13">
      <c r="A905" s="176"/>
      <c r="C905" s="175"/>
    </row>
    <row r="906" spans="1:3" ht="13">
      <c r="A906" s="176"/>
      <c r="C906" s="175"/>
    </row>
    <row r="907" spans="1:3" ht="13">
      <c r="A907" s="176"/>
      <c r="C907" s="175"/>
    </row>
    <row r="908" spans="1:3" ht="13">
      <c r="A908" s="176"/>
      <c r="C908" s="175"/>
    </row>
    <row r="909" spans="1:3" ht="13">
      <c r="A909" s="176"/>
      <c r="C909" s="175"/>
    </row>
    <row r="910" spans="1:3" ht="13">
      <c r="A910" s="176"/>
      <c r="C910" s="175"/>
    </row>
    <row r="911" spans="1:3" ht="13">
      <c r="A911" s="176"/>
      <c r="C911" s="175"/>
    </row>
    <row r="912" spans="1:3" ht="13">
      <c r="A912" s="176"/>
      <c r="C912" s="175"/>
    </row>
    <row r="913" spans="1:3" ht="13">
      <c r="A913" s="176"/>
      <c r="C913" s="175"/>
    </row>
    <row r="914" spans="1:3" ht="13">
      <c r="A914" s="176"/>
      <c r="C914" s="175"/>
    </row>
    <row r="915" spans="1:3" ht="13">
      <c r="A915" s="176"/>
      <c r="C915" s="175"/>
    </row>
    <row r="916" spans="1:3" ht="13">
      <c r="A916" s="176"/>
      <c r="C916" s="175"/>
    </row>
    <row r="917" spans="1:3" ht="13">
      <c r="A917" s="176"/>
      <c r="C917" s="175"/>
    </row>
    <row r="918" spans="1:3" ht="13">
      <c r="A918" s="176"/>
      <c r="C918" s="175"/>
    </row>
    <row r="919" spans="1:3" ht="13">
      <c r="A919" s="176"/>
      <c r="C919" s="175"/>
    </row>
    <row r="920" spans="1:3" ht="13">
      <c r="A920" s="176"/>
      <c r="C920" s="175"/>
    </row>
    <row r="921" spans="1:3" ht="13">
      <c r="A921" s="176"/>
      <c r="C921" s="175"/>
    </row>
    <row r="922" spans="1:3" ht="13">
      <c r="A922" s="176"/>
      <c r="C922" s="175"/>
    </row>
    <row r="923" spans="1:3" ht="13">
      <c r="A923" s="176"/>
      <c r="C923" s="175"/>
    </row>
    <row r="924" spans="1:3" ht="13">
      <c r="A924" s="176"/>
      <c r="C924" s="175"/>
    </row>
    <row r="925" spans="1:3" ht="13">
      <c r="A925" s="176"/>
      <c r="C925" s="175"/>
    </row>
    <row r="926" spans="1:3" ht="13">
      <c r="A926" s="176"/>
      <c r="C926" s="175"/>
    </row>
    <row r="927" spans="1:3" ht="13">
      <c r="A927" s="176"/>
      <c r="C927" s="175"/>
    </row>
    <row r="928" spans="1:3" ht="13">
      <c r="A928" s="176"/>
      <c r="C928" s="175"/>
    </row>
    <row r="929" spans="1:3" ht="13">
      <c r="A929" s="176"/>
      <c r="C929" s="175"/>
    </row>
    <row r="930" spans="1:3" ht="13">
      <c r="A930" s="176"/>
      <c r="C930" s="175"/>
    </row>
    <row r="931" spans="1:3" ht="13">
      <c r="A931" s="176"/>
      <c r="C931" s="175"/>
    </row>
    <row r="932" spans="1:3" ht="13">
      <c r="A932" s="176"/>
      <c r="C932" s="175"/>
    </row>
    <row r="933" spans="1:3" ht="13">
      <c r="A933" s="176"/>
      <c r="C933" s="175"/>
    </row>
    <row r="934" spans="1:3" ht="13">
      <c r="A934" s="176"/>
      <c r="C934" s="175"/>
    </row>
    <row r="935" spans="1:3" ht="13">
      <c r="A935" s="176"/>
      <c r="C935" s="175"/>
    </row>
    <row r="936" spans="1:3" ht="13">
      <c r="A936" s="176"/>
      <c r="C936" s="175"/>
    </row>
    <row r="937" spans="1:3" ht="13">
      <c r="A937" s="176"/>
      <c r="C937" s="175"/>
    </row>
    <row r="938" spans="1:3" ht="13">
      <c r="A938" s="176"/>
      <c r="C938" s="175"/>
    </row>
    <row r="939" spans="1:3" ht="13">
      <c r="A939" s="176"/>
      <c r="C939" s="175"/>
    </row>
    <row r="940" spans="1:3" ht="13">
      <c r="A940" s="176"/>
      <c r="C940" s="175"/>
    </row>
    <row r="941" spans="1:3" ht="13">
      <c r="A941" s="176"/>
      <c r="C941" s="175"/>
    </row>
    <row r="942" spans="1:3" ht="13">
      <c r="A942" s="176"/>
      <c r="C942" s="175"/>
    </row>
    <row r="943" spans="1:3" ht="13">
      <c r="A943" s="176"/>
      <c r="C943" s="175"/>
    </row>
    <row r="944" spans="1:3" ht="13">
      <c r="A944" s="176"/>
      <c r="C944" s="175"/>
    </row>
    <row r="945" spans="1:3" ht="13">
      <c r="A945" s="176"/>
      <c r="C945" s="175"/>
    </row>
    <row r="946" spans="1:3" ht="13">
      <c r="A946" s="176"/>
      <c r="C946" s="175"/>
    </row>
    <row r="947" spans="1:3" ht="13">
      <c r="A947" s="176"/>
      <c r="C947" s="175"/>
    </row>
    <row r="948" spans="1:3" ht="13">
      <c r="A948" s="176"/>
      <c r="C948" s="175"/>
    </row>
    <row r="949" spans="1:3" ht="13">
      <c r="A949" s="176"/>
      <c r="C949" s="175"/>
    </row>
    <row r="950" spans="1:3" ht="13">
      <c r="A950" s="176"/>
      <c r="C950" s="175"/>
    </row>
    <row r="951" spans="1:3" ht="13">
      <c r="A951" s="176"/>
      <c r="C951" s="175"/>
    </row>
    <row r="952" spans="1:3" ht="13">
      <c r="A952" s="176"/>
      <c r="C952" s="175"/>
    </row>
    <row r="953" spans="1:3" ht="13">
      <c r="A953" s="176"/>
      <c r="C953" s="175"/>
    </row>
    <row r="954" spans="1:3" ht="13">
      <c r="A954" s="176"/>
      <c r="C954" s="175"/>
    </row>
    <row r="955" spans="1:3" ht="13">
      <c r="A955" s="176"/>
      <c r="C955" s="175"/>
    </row>
    <row r="956" spans="1:3" ht="13">
      <c r="A956" s="176"/>
      <c r="C956" s="175"/>
    </row>
    <row r="957" spans="1:3" ht="13">
      <c r="A957" s="176"/>
      <c r="C957" s="175"/>
    </row>
    <row r="958" spans="1:3" ht="13">
      <c r="A958" s="176"/>
      <c r="C958" s="175"/>
    </row>
    <row r="959" spans="1:3" ht="13">
      <c r="A959" s="176"/>
      <c r="C959" s="175"/>
    </row>
    <row r="960" spans="1:3" ht="13">
      <c r="A960" s="176"/>
      <c r="C960" s="175"/>
    </row>
    <row r="961" spans="1:3" ht="13">
      <c r="A961" s="176"/>
      <c r="C961" s="175"/>
    </row>
    <row r="962" spans="1:3" ht="13">
      <c r="A962" s="176"/>
      <c r="C962" s="175"/>
    </row>
    <row r="963" spans="1:3" ht="13">
      <c r="A963" s="176"/>
      <c r="C963" s="175"/>
    </row>
    <row r="964" spans="1:3" ht="13">
      <c r="A964" s="176"/>
      <c r="C964" s="175"/>
    </row>
    <row r="965" spans="1:3" ht="13">
      <c r="A965" s="176"/>
      <c r="C965" s="175"/>
    </row>
    <row r="966" spans="1:3" ht="13">
      <c r="A966" s="176"/>
      <c r="C966" s="175"/>
    </row>
    <row r="967" spans="1:3" ht="13">
      <c r="A967" s="176"/>
      <c r="C967" s="175"/>
    </row>
    <row r="968" spans="1:3" ht="13">
      <c r="A968" s="176"/>
      <c r="C968" s="175"/>
    </row>
    <row r="969" spans="1:3" ht="13">
      <c r="A969" s="176"/>
      <c r="C969" s="175"/>
    </row>
    <row r="970" spans="1:3" ht="13">
      <c r="A970" s="176"/>
      <c r="C970" s="175"/>
    </row>
    <row r="971" spans="1:3" ht="13">
      <c r="A971" s="176"/>
      <c r="C971" s="175"/>
    </row>
    <row r="972" spans="1:3" ht="13">
      <c r="A972" s="176"/>
      <c r="C972" s="175"/>
    </row>
    <row r="973" spans="1:3" ht="13">
      <c r="A973" s="176"/>
      <c r="C973" s="175"/>
    </row>
    <row r="974" spans="1:3" ht="13">
      <c r="A974" s="176"/>
      <c r="C974" s="175"/>
    </row>
    <row r="975" spans="1:3" ht="13">
      <c r="A975" s="176"/>
      <c r="C975" s="175"/>
    </row>
    <row r="976" spans="1:3" ht="13">
      <c r="A976" s="176"/>
      <c r="C976" s="175"/>
    </row>
    <row r="977" spans="1:3" ht="13">
      <c r="A977" s="176"/>
      <c r="C977" s="175"/>
    </row>
    <row r="978" spans="1:3" ht="13">
      <c r="A978" s="176"/>
      <c r="C978" s="175"/>
    </row>
    <row r="979" spans="1:3" ht="13">
      <c r="A979" s="176"/>
      <c r="C979" s="175"/>
    </row>
    <row r="980" spans="1:3" ht="13">
      <c r="A980" s="176"/>
      <c r="C980" s="175"/>
    </row>
    <row r="981" spans="1:3" ht="13">
      <c r="A981" s="176"/>
      <c r="C981" s="175"/>
    </row>
    <row r="982" spans="1:3" ht="13">
      <c r="A982" s="176"/>
      <c r="C982" s="175"/>
    </row>
    <row r="983" spans="1:3" ht="13">
      <c r="A983" s="176"/>
      <c r="C983" s="175"/>
    </row>
    <row r="984" spans="1:3" ht="13">
      <c r="A984" s="176"/>
      <c r="C984" s="175"/>
    </row>
    <row r="985" spans="1:3" ht="13">
      <c r="A985" s="176"/>
      <c r="C985" s="175"/>
    </row>
    <row r="986" spans="1:3" ht="13">
      <c r="A986" s="176"/>
      <c r="C986" s="175"/>
    </row>
    <row r="987" spans="1:3" ht="13">
      <c r="A987" s="176"/>
      <c r="C987" s="175"/>
    </row>
    <row r="988" spans="1:3" ht="13">
      <c r="A988" s="176"/>
      <c r="C988" s="175"/>
    </row>
    <row r="989" spans="1:3" ht="13">
      <c r="A989" s="176"/>
      <c r="C989" s="175"/>
    </row>
    <row r="990" spans="1:3" ht="13">
      <c r="A990" s="176"/>
      <c r="C990" s="175"/>
    </row>
    <row r="991" spans="1:3" ht="13">
      <c r="A991" s="176"/>
      <c r="C991" s="175"/>
    </row>
    <row r="992" spans="1:3" ht="13">
      <c r="A992" s="176"/>
      <c r="C992" s="175"/>
    </row>
    <row r="993" spans="1:3" ht="13">
      <c r="A993" s="176"/>
      <c r="C993" s="175"/>
    </row>
    <row r="994" spans="1:3" ht="13">
      <c r="A994" s="176"/>
      <c r="C994" s="175"/>
    </row>
    <row r="995" spans="1:3" ht="13">
      <c r="A995" s="176"/>
      <c r="C995" s="175"/>
    </row>
    <row r="996" spans="1:3" ht="13">
      <c r="A996" s="176"/>
      <c r="C996" s="175"/>
    </row>
    <row r="997" spans="1:3" ht="13">
      <c r="A997" s="176"/>
      <c r="C997" s="175"/>
    </row>
    <row r="998" spans="1:3" ht="13">
      <c r="A998" s="176"/>
      <c r="C998" s="175"/>
    </row>
    <row r="999" spans="1:3" ht="13">
      <c r="A999" s="176"/>
      <c r="C999" s="175"/>
    </row>
    <row r="1000" spans="1:3" ht="13">
      <c r="A1000" s="176"/>
      <c r="C1000" s="175"/>
    </row>
    <row r="1001" spans="1:3" ht="13">
      <c r="A1001" s="176"/>
    </row>
  </sheetData>
  <mergeCells count="48">
    <mergeCell ref="F102:F112"/>
    <mergeCell ref="F113:F128"/>
    <mergeCell ref="G48:G57"/>
    <mergeCell ref="G58:G61"/>
    <mergeCell ref="D62:F64"/>
    <mergeCell ref="G62:G64"/>
    <mergeCell ref="D74:F76"/>
    <mergeCell ref="G74:G76"/>
    <mergeCell ref="F83:F101"/>
    <mergeCell ref="G17:G23"/>
    <mergeCell ref="G27:G28"/>
    <mergeCell ref="H48:H65"/>
    <mergeCell ref="H66:H77"/>
    <mergeCell ref="H4:H16"/>
    <mergeCell ref="H17:H29"/>
    <mergeCell ref="G30:G39"/>
    <mergeCell ref="H30:H47"/>
    <mergeCell ref="G40:G43"/>
    <mergeCell ref="G44:G46"/>
    <mergeCell ref="G66:G71"/>
    <mergeCell ref="G72:G73"/>
    <mergeCell ref="A4:A16"/>
    <mergeCell ref="G4:G9"/>
    <mergeCell ref="D10:F12"/>
    <mergeCell ref="G10:G12"/>
    <mergeCell ref="G13:G15"/>
    <mergeCell ref="B84:B90"/>
    <mergeCell ref="B91:B93"/>
    <mergeCell ref="D24:F26"/>
    <mergeCell ref="G24:G26"/>
    <mergeCell ref="D44:F46"/>
    <mergeCell ref="A17:A29"/>
    <mergeCell ref="A30:A47"/>
    <mergeCell ref="A48:A65"/>
    <mergeCell ref="A66:A77"/>
    <mergeCell ref="A83:A112"/>
    <mergeCell ref="B94:B96"/>
    <mergeCell ref="B97:B101"/>
    <mergeCell ref="A113:A128"/>
    <mergeCell ref="B113:B116"/>
    <mergeCell ref="B117:B118"/>
    <mergeCell ref="B120:B121"/>
    <mergeCell ref="B122:B124"/>
    <mergeCell ref="B125:B128"/>
    <mergeCell ref="B102:B103"/>
    <mergeCell ref="B104:B106"/>
    <mergeCell ref="B107:B108"/>
    <mergeCell ref="B109:B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28"/>
  <sheetViews>
    <sheetView workbookViewId="0"/>
  </sheetViews>
  <sheetFormatPr baseColWidth="10" defaultColWidth="12.6640625" defaultRowHeight="15.75" customHeight="1"/>
  <cols>
    <col min="1" max="1" width="14.6640625" customWidth="1"/>
    <col min="2" max="4" width="9.83203125" customWidth="1"/>
  </cols>
  <sheetData>
    <row r="1" spans="1:18" ht="15.75" customHeight="1">
      <c r="A1" s="1" t="s">
        <v>44</v>
      </c>
      <c r="B1" s="1"/>
      <c r="C1" s="1"/>
      <c r="D1" s="1"/>
      <c r="E1" s="1"/>
      <c r="F1" s="1"/>
      <c r="G1" s="1"/>
      <c r="H1" s="1"/>
      <c r="I1" s="3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A2" s="30" t="s">
        <v>45</v>
      </c>
      <c r="B2" s="31" t="s">
        <v>46</v>
      </c>
      <c r="C2" s="31" t="s">
        <v>47</v>
      </c>
      <c r="D2" s="31" t="s">
        <v>48</v>
      </c>
      <c r="E2" s="31" t="s">
        <v>49</v>
      </c>
      <c r="F2" s="31" t="s">
        <v>50</v>
      </c>
      <c r="G2" s="31" t="s">
        <v>51</v>
      </c>
      <c r="H2" s="32" t="s">
        <v>52</v>
      </c>
      <c r="I2" s="3"/>
      <c r="J2" s="29"/>
      <c r="K2" s="29"/>
      <c r="L2" s="29"/>
      <c r="M2" s="29"/>
      <c r="N2" s="29"/>
      <c r="O2" s="29"/>
      <c r="P2" s="29"/>
      <c r="Q2" s="29"/>
      <c r="R2" s="29"/>
    </row>
    <row r="3" spans="1:18" ht="15.75" customHeight="1">
      <c r="A3" s="1" t="s">
        <v>53</v>
      </c>
      <c r="B3" s="33">
        <v>95</v>
      </c>
      <c r="C3" s="33">
        <v>3082</v>
      </c>
      <c r="D3" s="33">
        <v>5</v>
      </c>
      <c r="E3" s="33">
        <v>100</v>
      </c>
      <c r="F3" s="34"/>
      <c r="G3" s="34"/>
      <c r="H3" s="35">
        <v>29290</v>
      </c>
      <c r="I3" s="3"/>
      <c r="J3" s="29"/>
      <c r="K3" s="36"/>
      <c r="L3" s="29"/>
      <c r="M3" s="29"/>
      <c r="N3" s="29"/>
      <c r="O3" s="36"/>
      <c r="P3" s="37"/>
      <c r="Q3" s="36"/>
      <c r="R3" s="29"/>
    </row>
    <row r="4" spans="1:18" ht="15.75" customHeight="1">
      <c r="A4" s="1" t="s">
        <v>54</v>
      </c>
      <c r="B4" s="38">
        <v>95</v>
      </c>
      <c r="C4" s="38">
        <v>3082</v>
      </c>
      <c r="D4" s="38">
        <v>5</v>
      </c>
      <c r="E4" s="38">
        <v>90</v>
      </c>
      <c r="F4" s="1"/>
      <c r="G4" s="1"/>
      <c r="H4" s="39">
        <v>24128</v>
      </c>
      <c r="I4" s="3"/>
      <c r="J4" s="29"/>
      <c r="K4" s="36"/>
      <c r="L4" s="29"/>
      <c r="M4" s="29"/>
      <c r="N4" s="29"/>
      <c r="O4" s="36"/>
      <c r="P4" s="37"/>
      <c r="Q4" s="36"/>
      <c r="R4" s="29"/>
    </row>
    <row r="5" spans="1:18" ht="15.75" customHeight="1">
      <c r="A5" s="1" t="s">
        <v>55</v>
      </c>
      <c r="B5" s="38">
        <v>90</v>
      </c>
      <c r="C5" s="38">
        <v>589</v>
      </c>
      <c r="D5" s="38">
        <v>2</v>
      </c>
      <c r="E5" s="38">
        <v>100</v>
      </c>
      <c r="F5" s="1"/>
      <c r="G5" s="1"/>
      <c r="H5" s="39">
        <v>8110</v>
      </c>
      <c r="I5" s="3"/>
      <c r="J5" s="29"/>
      <c r="K5" s="36"/>
      <c r="L5" s="29"/>
      <c r="M5" s="29"/>
      <c r="N5" s="29"/>
      <c r="O5" s="36"/>
      <c r="P5" s="37"/>
      <c r="Q5" s="36"/>
      <c r="R5" s="29"/>
    </row>
    <row r="6" spans="1:18" ht="15.75" customHeight="1">
      <c r="A6" s="1" t="s">
        <v>56</v>
      </c>
      <c r="B6" s="38">
        <v>90</v>
      </c>
      <c r="C6" s="38">
        <v>589</v>
      </c>
      <c r="D6" s="38">
        <v>2</v>
      </c>
      <c r="E6" s="38">
        <v>90</v>
      </c>
      <c r="F6" s="1"/>
      <c r="G6" s="1"/>
      <c r="H6" s="39">
        <v>7216</v>
      </c>
      <c r="I6" s="3"/>
      <c r="J6" s="29"/>
      <c r="K6" s="29"/>
      <c r="L6" s="29"/>
      <c r="M6" s="29"/>
      <c r="N6" s="29"/>
      <c r="O6" s="29"/>
      <c r="P6" s="29"/>
      <c r="Q6" s="36"/>
      <c r="R6" s="29"/>
    </row>
    <row r="7" spans="1:18" ht="15.75" customHeight="1">
      <c r="A7" s="1" t="s">
        <v>57</v>
      </c>
      <c r="B7" s="38">
        <v>90</v>
      </c>
      <c r="C7" s="38">
        <v>589</v>
      </c>
      <c r="D7" s="38">
        <v>2</v>
      </c>
      <c r="E7" s="38">
        <v>90</v>
      </c>
      <c r="F7" s="38">
        <v>100</v>
      </c>
      <c r="G7" s="38">
        <v>5</v>
      </c>
      <c r="H7" s="39">
        <v>7668</v>
      </c>
      <c r="I7" s="3"/>
      <c r="J7" s="29"/>
      <c r="K7" s="36"/>
      <c r="L7" s="29"/>
      <c r="M7" s="29"/>
      <c r="N7" s="29"/>
      <c r="O7" s="36"/>
      <c r="P7" s="37"/>
      <c r="Q7" s="36"/>
      <c r="R7" s="29"/>
    </row>
    <row r="8" spans="1:18" ht="15.75" customHeight="1">
      <c r="A8" s="1" t="s">
        <v>58</v>
      </c>
      <c r="B8" s="38">
        <v>90</v>
      </c>
      <c r="C8" s="38">
        <v>589</v>
      </c>
      <c r="D8" s="38">
        <v>3</v>
      </c>
      <c r="E8" s="38">
        <v>90</v>
      </c>
      <c r="F8" s="1"/>
      <c r="G8" s="1"/>
      <c r="H8" s="39">
        <v>7076</v>
      </c>
      <c r="I8" s="3"/>
      <c r="J8" s="29"/>
      <c r="K8" s="36"/>
      <c r="L8" s="29"/>
      <c r="M8" s="29"/>
      <c r="N8" s="29"/>
      <c r="O8" s="36"/>
      <c r="P8" s="37"/>
      <c r="Q8" s="36"/>
      <c r="R8" s="29"/>
    </row>
    <row r="9" spans="1:18" ht="15.75" customHeight="1">
      <c r="A9" s="1" t="s">
        <v>59</v>
      </c>
      <c r="B9" s="38">
        <v>90</v>
      </c>
      <c r="C9" s="38">
        <v>589</v>
      </c>
      <c r="D9" s="38">
        <v>3</v>
      </c>
      <c r="E9" s="38">
        <v>90</v>
      </c>
      <c r="F9" s="38">
        <v>100</v>
      </c>
      <c r="G9" s="38">
        <v>5</v>
      </c>
      <c r="H9" s="39">
        <v>7518</v>
      </c>
      <c r="I9" s="3"/>
      <c r="J9" s="29"/>
      <c r="K9" s="36"/>
      <c r="L9" s="29"/>
      <c r="M9" s="29"/>
      <c r="N9" s="29"/>
      <c r="O9" s="36"/>
      <c r="P9" s="37"/>
      <c r="Q9" s="36"/>
      <c r="R9" s="29"/>
    </row>
    <row r="10" spans="1:18" ht="15.75" customHeight="1">
      <c r="A10" s="1" t="s">
        <v>60</v>
      </c>
      <c r="B10" s="38">
        <v>90</v>
      </c>
      <c r="C10" s="38">
        <v>589</v>
      </c>
      <c r="D10" s="38">
        <v>3</v>
      </c>
      <c r="E10" s="38">
        <v>90</v>
      </c>
      <c r="F10" s="38">
        <v>110</v>
      </c>
      <c r="G10" s="38">
        <v>5</v>
      </c>
      <c r="H10" s="39">
        <v>7499</v>
      </c>
      <c r="I10" s="3"/>
      <c r="J10" s="29"/>
      <c r="K10" s="36"/>
      <c r="L10" s="29"/>
      <c r="M10" s="29"/>
      <c r="N10" s="29"/>
      <c r="O10" s="36"/>
      <c r="P10" s="37"/>
      <c r="Q10" s="36"/>
      <c r="R10" s="29"/>
    </row>
    <row r="11" spans="1:18" ht="15.75" customHeight="1">
      <c r="A11" s="1" t="s">
        <v>61</v>
      </c>
      <c r="B11" s="38">
        <v>90</v>
      </c>
      <c r="C11" s="38">
        <v>589</v>
      </c>
      <c r="D11" s="38">
        <v>5</v>
      </c>
      <c r="E11" s="38">
        <v>100</v>
      </c>
      <c r="F11" s="1"/>
      <c r="G11" s="1"/>
      <c r="H11" s="39">
        <v>7586</v>
      </c>
      <c r="I11" s="3"/>
      <c r="J11" s="29"/>
      <c r="K11" s="36"/>
      <c r="L11" s="29"/>
      <c r="M11" s="29"/>
      <c r="N11" s="29"/>
      <c r="O11" s="36"/>
      <c r="P11" s="37"/>
      <c r="Q11" s="36"/>
      <c r="R11" s="29"/>
    </row>
    <row r="12" spans="1:18" ht="15.75" customHeight="1">
      <c r="A12" s="1" t="s">
        <v>62</v>
      </c>
      <c r="B12" s="38">
        <v>90</v>
      </c>
      <c r="C12" s="38">
        <v>589</v>
      </c>
      <c r="D12" s="38">
        <v>5</v>
      </c>
      <c r="E12" s="38">
        <v>90</v>
      </c>
      <c r="F12" s="1"/>
      <c r="G12" s="1"/>
      <c r="H12" s="39">
        <v>6689</v>
      </c>
      <c r="I12" s="3"/>
      <c r="J12" s="29"/>
      <c r="K12" s="36"/>
      <c r="L12" s="29"/>
      <c r="M12" s="29"/>
      <c r="N12" s="29"/>
      <c r="O12" s="36"/>
      <c r="P12" s="37"/>
      <c r="Q12" s="36"/>
      <c r="R12" s="29"/>
    </row>
    <row r="13" spans="1:18" ht="15.75" customHeight="1">
      <c r="A13" s="1" t="s">
        <v>63</v>
      </c>
      <c r="B13" s="38">
        <v>90</v>
      </c>
      <c r="C13" s="38">
        <v>589</v>
      </c>
      <c r="D13" s="38">
        <v>5</v>
      </c>
      <c r="E13" s="38">
        <v>90</v>
      </c>
      <c r="F13" s="38">
        <v>100</v>
      </c>
      <c r="G13" s="38">
        <v>5</v>
      </c>
      <c r="H13" s="39">
        <v>7151</v>
      </c>
      <c r="I13" s="3"/>
      <c r="J13" s="29"/>
      <c r="K13" s="36"/>
      <c r="L13" s="29"/>
      <c r="M13" s="29"/>
      <c r="N13" s="29"/>
      <c r="O13" s="36"/>
      <c r="P13" s="37"/>
      <c r="Q13" s="36"/>
      <c r="R13" s="29"/>
    </row>
    <row r="14" spans="1:18" ht="15.75" customHeight="1">
      <c r="A14" s="1" t="s">
        <v>64</v>
      </c>
      <c r="B14" s="38">
        <v>90</v>
      </c>
      <c r="C14" s="38">
        <v>589</v>
      </c>
      <c r="D14" s="38">
        <v>5</v>
      </c>
      <c r="E14" s="38">
        <v>90</v>
      </c>
      <c r="F14" s="38">
        <v>80</v>
      </c>
      <c r="G14" s="38">
        <v>5</v>
      </c>
      <c r="H14" s="39">
        <v>7199</v>
      </c>
      <c r="I14" s="3"/>
      <c r="J14" s="29"/>
      <c r="K14" s="36"/>
      <c r="L14" s="29"/>
      <c r="M14" s="29"/>
      <c r="N14" s="29"/>
      <c r="O14" s="36"/>
      <c r="P14" s="37"/>
      <c r="Q14" s="36"/>
      <c r="R14" s="29"/>
    </row>
    <row r="15" spans="1:18" ht="15.75" customHeight="1">
      <c r="A15" s="1" t="s">
        <v>65</v>
      </c>
      <c r="B15" s="38">
        <v>90</v>
      </c>
      <c r="C15" s="38">
        <v>589</v>
      </c>
      <c r="D15" s="38">
        <v>5</v>
      </c>
      <c r="E15" s="38">
        <v>90</v>
      </c>
      <c r="F15" s="38">
        <v>50</v>
      </c>
      <c r="G15" s="38">
        <v>5</v>
      </c>
      <c r="H15" s="39">
        <v>7295</v>
      </c>
      <c r="I15" s="3"/>
      <c r="J15" s="29"/>
      <c r="K15" s="36"/>
      <c r="L15" s="29"/>
      <c r="M15" s="29"/>
      <c r="N15" s="29"/>
      <c r="O15" s="36"/>
      <c r="P15" s="37"/>
      <c r="Q15" s="36"/>
      <c r="R15" s="29"/>
    </row>
    <row r="16" spans="1:18" ht="15.75" customHeight="1">
      <c r="A16" s="1" t="s">
        <v>66</v>
      </c>
      <c r="B16" s="38">
        <v>90</v>
      </c>
      <c r="C16" s="38">
        <v>589</v>
      </c>
      <c r="D16" s="38">
        <v>5</v>
      </c>
      <c r="E16" s="38">
        <v>90</v>
      </c>
      <c r="F16" s="38">
        <v>10</v>
      </c>
      <c r="G16" s="38">
        <v>5</v>
      </c>
      <c r="H16" s="39">
        <v>7516</v>
      </c>
      <c r="I16" s="3"/>
      <c r="J16" s="29"/>
      <c r="K16" s="36"/>
      <c r="L16" s="29"/>
      <c r="M16" s="29"/>
      <c r="N16" s="29"/>
      <c r="O16" s="36"/>
      <c r="P16" s="37"/>
      <c r="Q16" s="36"/>
      <c r="R16" s="29"/>
    </row>
    <row r="17" spans="1:18" ht="15.75" customHeight="1">
      <c r="A17" s="1" t="s">
        <v>67</v>
      </c>
      <c r="B17" s="38">
        <v>90</v>
      </c>
      <c r="C17" s="38">
        <v>589</v>
      </c>
      <c r="D17" s="38">
        <v>5</v>
      </c>
      <c r="E17" s="38">
        <v>90</v>
      </c>
      <c r="F17" s="38">
        <v>20</v>
      </c>
      <c r="G17" s="38">
        <v>5</v>
      </c>
      <c r="H17" s="39">
        <v>7448</v>
      </c>
      <c r="I17" s="3"/>
      <c r="J17" s="29"/>
      <c r="K17" s="36"/>
      <c r="L17" s="29"/>
      <c r="M17" s="29"/>
      <c r="N17" s="29"/>
      <c r="O17" s="36"/>
      <c r="P17" s="37"/>
      <c r="Q17" s="36"/>
      <c r="R17" s="29"/>
    </row>
    <row r="18" spans="1:18" ht="15.75" customHeight="1">
      <c r="A18" s="1" t="s">
        <v>68</v>
      </c>
      <c r="B18" s="38">
        <v>100</v>
      </c>
      <c r="C18" s="38">
        <v>231134</v>
      </c>
      <c r="D18" s="38">
        <v>5</v>
      </c>
      <c r="E18" s="38">
        <v>100</v>
      </c>
      <c r="F18" s="1"/>
      <c r="G18" s="1"/>
      <c r="H18" s="39">
        <v>69835</v>
      </c>
      <c r="I18" s="3"/>
      <c r="J18" s="29"/>
      <c r="K18" s="36"/>
      <c r="L18" s="29"/>
      <c r="M18" s="29"/>
      <c r="N18" s="29"/>
      <c r="O18" s="36"/>
      <c r="P18" s="37"/>
      <c r="Q18" s="36"/>
      <c r="R18" s="29"/>
    </row>
    <row r="19" spans="1:18" ht="15.75" customHeight="1">
      <c r="A19" s="1" t="s">
        <v>69</v>
      </c>
      <c r="B19" s="38">
        <v>100</v>
      </c>
      <c r="C19" s="38">
        <v>231134</v>
      </c>
      <c r="D19" s="38">
        <v>5</v>
      </c>
      <c r="E19" s="38">
        <v>90</v>
      </c>
      <c r="F19" s="1"/>
      <c r="G19" s="1"/>
      <c r="H19" s="39">
        <v>6030</v>
      </c>
      <c r="I19" s="3"/>
    </row>
    <row r="20" spans="1:18" ht="15.75" customHeight="1">
      <c r="A20" s="1" t="s">
        <v>70</v>
      </c>
      <c r="B20" s="38">
        <v>100</v>
      </c>
      <c r="C20" s="38">
        <v>231134</v>
      </c>
      <c r="D20" s="38">
        <v>5</v>
      </c>
      <c r="E20" s="38">
        <v>90</v>
      </c>
      <c r="F20" s="38">
        <v>100</v>
      </c>
      <c r="G20" s="38">
        <v>5</v>
      </c>
      <c r="H20" s="39">
        <v>31385</v>
      </c>
      <c r="I20" s="3"/>
    </row>
    <row r="21" spans="1:18" ht="15.75" customHeight="1">
      <c r="A21" s="40" t="s">
        <v>71</v>
      </c>
      <c r="B21" s="41">
        <v>100</v>
      </c>
      <c r="C21" s="41">
        <v>231134</v>
      </c>
      <c r="D21" s="41">
        <v>5</v>
      </c>
      <c r="E21" s="41">
        <v>95</v>
      </c>
      <c r="F21" s="40"/>
      <c r="G21" s="40"/>
      <c r="H21" s="42">
        <v>12343</v>
      </c>
      <c r="I21" s="3"/>
    </row>
    <row r="22" spans="1:18" ht="15.75" customHeight="1">
      <c r="A22" s="3" t="s">
        <v>72</v>
      </c>
      <c r="B22" s="3"/>
      <c r="C22" s="3"/>
      <c r="D22" s="3"/>
      <c r="E22" s="3"/>
      <c r="F22" s="3"/>
      <c r="G22" s="3"/>
      <c r="H22" s="3"/>
      <c r="I22" s="3"/>
    </row>
    <row r="23" spans="1:18" ht="15.75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18" ht="15.75" customHeight="1">
      <c r="A24" s="3"/>
      <c r="B24" s="3"/>
      <c r="C24" s="3"/>
      <c r="D24" s="3"/>
      <c r="E24" s="3"/>
      <c r="F24" s="3"/>
      <c r="G24" s="3"/>
      <c r="H24" s="3"/>
      <c r="I24" s="3"/>
    </row>
    <row r="25" spans="1:18" ht="15.75" customHeight="1">
      <c r="A25" s="3"/>
      <c r="B25" s="3"/>
      <c r="C25" s="3"/>
      <c r="D25" s="3"/>
      <c r="E25" s="3"/>
      <c r="F25" s="3"/>
      <c r="G25" s="3"/>
      <c r="H25" s="3"/>
      <c r="I25" s="3"/>
    </row>
    <row r="26" spans="1:18" ht="15.75" customHeight="1">
      <c r="A26" s="3"/>
      <c r="B26" s="3"/>
      <c r="C26" s="3"/>
      <c r="D26" s="3"/>
      <c r="E26" s="3"/>
      <c r="F26" s="3"/>
      <c r="G26" s="3"/>
      <c r="H26" s="3"/>
      <c r="I26" s="3"/>
    </row>
    <row r="27" spans="1:18" ht="15.75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18" ht="15.75" customHeight="1">
      <c r="A28" s="3"/>
      <c r="B28" s="3"/>
      <c r="C28" s="3"/>
      <c r="D28" s="3"/>
      <c r="E28" s="3"/>
      <c r="F28" s="3"/>
      <c r="G28" s="3"/>
      <c r="H28" s="3"/>
      <c r="I2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8"/>
  <sheetViews>
    <sheetView workbookViewId="0"/>
  </sheetViews>
  <sheetFormatPr baseColWidth="10" defaultColWidth="12.6640625" defaultRowHeight="15.75" customHeight="1"/>
  <cols>
    <col min="1" max="1" width="12.83203125" customWidth="1"/>
    <col min="2" max="2" width="8.5" customWidth="1"/>
    <col min="3" max="3" width="5.83203125" customWidth="1"/>
    <col min="4" max="4" width="11" customWidth="1"/>
    <col min="6" max="6" width="29.33203125" customWidth="1"/>
    <col min="8" max="8" width="41.5" customWidth="1"/>
  </cols>
  <sheetData>
    <row r="1" spans="1:8">
      <c r="A1" s="43" t="s">
        <v>73</v>
      </c>
      <c r="B1" s="43"/>
      <c r="C1" s="43"/>
      <c r="D1" s="43"/>
      <c r="E1" s="43"/>
      <c r="F1" s="43"/>
      <c r="G1" s="43"/>
      <c r="H1" s="43"/>
    </row>
    <row r="2" spans="1:8">
      <c r="A2" s="44" t="s">
        <v>74</v>
      </c>
      <c r="B2" s="44" t="s">
        <v>1</v>
      </c>
      <c r="C2" s="44" t="s">
        <v>75</v>
      </c>
      <c r="D2" s="44" t="s">
        <v>76</v>
      </c>
      <c r="E2" s="45" t="s">
        <v>77</v>
      </c>
      <c r="F2" s="44" t="s">
        <v>78</v>
      </c>
      <c r="G2" s="45" t="s">
        <v>79</v>
      </c>
      <c r="H2" s="46" t="s">
        <v>80</v>
      </c>
    </row>
    <row r="3" spans="1:8" ht="15.75" customHeight="1">
      <c r="A3" s="28">
        <v>1</v>
      </c>
      <c r="B3" s="27" t="s">
        <v>81</v>
      </c>
      <c r="C3" s="28">
        <v>0</v>
      </c>
      <c r="D3" s="27" t="s">
        <v>82</v>
      </c>
      <c r="E3" s="27" t="s">
        <v>83</v>
      </c>
      <c r="F3" s="27" t="s">
        <v>84</v>
      </c>
      <c r="G3" s="27" t="s">
        <v>85</v>
      </c>
      <c r="H3" s="47" t="s">
        <v>86</v>
      </c>
    </row>
    <row r="4" spans="1:8" ht="15.75" customHeight="1">
      <c r="A4" s="28">
        <v>1</v>
      </c>
      <c r="B4" s="27" t="s">
        <v>81</v>
      </c>
      <c r="C4" s="28">
        <v>0</v>
      </c>
      <c r="D4" s="27" t="s">
        <v>87</v>
      </c>
      <c r="E4" s="27" t="s">
        <v>88</v>
      </c>
      <c r="F4" s="27" t="s">
        <v>89</v>
      </c>
      <c r="G4" s="27" t="s">
        <v>85</v>
      </c>
      <c r="H4" s="47" t="s">
        <v>86</v>
      </c>
    </row>
    <row r="5" spans="1:8" ht="15.75" customHeight="1">
      <c r="A5" s="28">
        <v>2</v>
      </c>
      <c r="B5" s="27" t="s">
        <v>81</v>
      </c>
      <c r="C5" s="28">
        <v>1</v>
      </c>
      <c r="D5" s="27" t="s">
        <v>82</v>
      </c>
      <c r="E5" s="27" t="s">
        <v>90</v>
      </c>
      <c r="F5" s="27" t="s">
        <v>91</v>
      </c>
      <c r="G5" s="27" t="s">
        <v>85</v>
      </c>
      <c r="H5" s="47" t="s">
        <v>86</v>
      </c>
    </row>
    <row r="6" spans="1:8" ht="15.75" customHeight="1">
      <c r="A6" s="28">
        <v>2</v>
      </c>
      <c r="B6" s="27" t="s">
        <v>81</v>
      </c>
      <c r="C6" s="28">
        <v>1</v>
      </c>
      <c r="D6" s="27" t="s">
        <v>87</v>
      </c>
      <c r="E6" s="27" t="s">
        <v>92</v>
      </c>
      <c r="F6" s="27" t="s">
        <v>93</v>
      </c>
      <c r="G6" s="27" t="s">
        <v>85</v>
      </c>
      <c r="H6" s="47" t="s">
        <v>86</v>
      </c>
    </row>
    <row r="7" spans="1:8" ht="15.75" customHeight="1">
      <c r="A7" s="28">
        <v>1</v>
      </c>
      <c r="B7" s="27" t="s">
        <v>81</v>
      </c>
      <c r="C7" s="28">
        <v>2</v>
      </c>
      <c r="D7" s="27" t="s">
        <v>82</v>
      </c>
      <c r="E7" s="27" t="s">
        <v>94</v>
      </c>
      <c r="F7" s="27" t="s">
        <v>95</v>
      </c>
      <c r="G7" s="27" t="s">
        <v>85</v>
      </c>
      <c r="H7" s="48" t="s">
        <v>96</v>
      </c>
    </row>
    <row r="8" spans="1:8" ht="15.75" customHeight="1">
      <c r="A8" s="28">
        <v>1</v>
      </c>
      <c r="B8" s="27" t="s">
        <v>81</v>
      </c>
      <c r="C8" s="28">
        <v>2</v>
      </c>
      <c r="D8" s="27" t="s">
        <v>87</v>
      </c>
      <c r="E8" s="27" t="s">
        <v>97</v>
      </c>
      <c r="F8" s="27" t="s">
        <v>98</v>
      </c>
      <c r="G8" s="27" t="s">
        <v>85</v>
      </c>
      <c r="H8" s="47" t="s">
        <v>86</v>
      </c>
    </row>
    <row r="9" spans="1:8" ht="15.75" customHeight="1">
      <c r="A9" s="28">
        <v>2</v>
      </c>
      <c r="B9" s="27" t="s">
        <v>81</v>
      </c>
      <c r="C9" s="28">
        <v>3</v>
      </c>
      <c r="D9" s="27" t="s">
        <v>82</v>
      </c>
      <c r="E9" s="27" t="s">
        <v>99</v>
      </c>
      <c r="F9" s="27" t="s">
        <v>100</v>
      </c>
      <c r="G9" s="27" t="s">
        <v>85</v>
      </c>
      <c r="H9" s="47" t="s">
        <v>86</v>
      </c>
    </row>
    <row r="10" spans="1:8" ht="15.75" customHeight="1">
      <c r="A10" s="28">
        <v>2</v>
      </c>
      <c r="B10" s="27" t="s">
        <v>81</v>
      </c>
      <c r="C10" s="28">
        <v>3</v>
      </c>
      <c r="D10" s="27" t="s">
        <v>87</v>
      </c>
      <c r="E10" s="27" t="s">
        <v>101</v>
      </c>
      <c r="F10" s="27" t="s">
        <v>102</v>
      </c>
      <c r="G10" s="27" t="s">
        <v>85</v>
      </c>
      <c r="H10" s="47" t="s">
        <v>86</v>
      </c>
    </row>
    <row r="11" spans="1:8" ht="15.75" customHeight="1">
      <c r="A11" s="28">
        <v>1</v>
      </c>
      <c r="B11" s="27" t="s">
        <v>81</v>
      </c>
      <c r="C11" s="28">
        <v>4</v>
      </c>
      <c r="D11" s="27" t="s">
        <v>82</v>
      </c>
      <c r="E11" s="27" t="s">
        <v>103</v>
      </c>
      <c r="F11" s="27" t="s">
        <v>104</v>
      </c>
      <c r="G11" s="27" t="s">
        <v>85</v>
      </c>
      <c r="H11" s="47" t="s">
        <v>86</v>
      </c>
    </row>
    <row r="12" spans="1:8" ht="15.75" customHeight="1">
      <c r="A12" s="28">
        <v>1</v>
      </c>
      <c r="B12" s="27" t="s">
        <v>81</v>
      </c>
      <c r="C12" s="28">
        <v>4</v>
      </c>
      <c r="D12" s="27" t="s">
        <v>87</v>
      </c>
      <c r="E12" s="27" t="s">
        <v>105</v>
      </c>
      <c r="F12" s="27" t="s">
        <v>106</v>
      </c>
      <c r="G12" s="27" t="s">
        <v>85</v>
      </c>
      <c r="H12" s="47" t="s">
        <v>86</v>
      </c>
    </row>
    <row r="13" spans="1:8" ht="15.75" customHeight="1">
      <c r="A13" s="28">
        <v>2</v>
      </c>
      <c r="B13" s="27" t="s">
        <v>81</v>
      </c>
      <c r="C13" s="28">
        <v>5</v>
      </c>
      <c r="D13" s="27" t="s">
        <v>82</v>
      </c>
      <c r="E13" s="27" t="s">
        <v>107</v>
      </c>
      <c r="F13" s="27" t="s">
        <v>108</v>
      </c>
      <c r="G13" s="27" t="s">
        <v>85</v>
      </c>
      <c r="H13" s="47" t="s">
        <v>109</v>
      </c>
    </row>
    <row r="14" spans="1:8" ht="15.75" customHeight="1">
      <c r="A14" s="28">
        <v>2</v>
      </c>
      <c r="B14" s="27" t="s">
        <v>81</v>
      </c>
      <c r="C14" s="28">
        <v>5</v>
      </c>
      <c r="D14" s="27" t="s">
        <v>87</v>
      </c>
      <c r="E14" s="27" t="s">
        <v>110</v>
      </c>
      <c r="F14" s="27" t="s">
        <v>111</v>
      </c>
      <c r="G14" s="27" t="s">
        <v>85</v>
      </c>
      <c r="H14" s="47" t="s">
        <v>109</v>
      </c>
    </row>
    <row r="15" spans="1:8" ht="15.75" customHeight="1">
      <c r="A15" s="28">
        <v>1</v>
      </c>
      <c r="B15" s="27" t="s">
        <v>112</v>
      </c>
      <c r="C15" s="28">
        <v>0</v>
      </c>
      <c r="D15" s="27" t="s">
        <v>82</v>
      </c>
      <c r="E15" s="27" t="s">
        <v>113</v>
      </c>
      <c r="F15" s="27" t="s">
        <v>114</v>
      </c>
      <c r="G15" s="27" t="s">
        <v>115</v>
      </c>
      <c r="H15" s="47" t="s">
        <v>116</v>
      </c>
    </row>
    <row r="16" spans="1:8" ht="15.75" customHeight="1">
      <c r="A16" s="28">
        <v>1</v>
      </c>
      <c r="B16" s="27" t="s">
        <v>112</v>
      </c>
      <c r="C16" s="28">
        <v>0</v>
      </c>
      <c r="D16" s="27" t="s">
        <v>87</v>
      </c>
      <c r="E16" s="27" t="s">
        <v>117</v>
      </c>
      <c r="F16" s="27" t="s">
        <v>118</v>
      </c>
      <c r="G16" s="27" t="s">
        <v>85</v>
      </c>
      <c r="H16" s="47" t="s">
        <v>116</v>
      </c>
    </row>
    <row r="17" spans="1:8" ht="15.75" customHeight="1">
      <c r="A17" s="28">
        <v>2</v>
      </c>
      <c r="B17" s="27" t="s">
        <v>112</v>
      </c>
      <c r="C17" s="28">
        <v>1</v>
      </c>
      <c r="D17" s="27" t="s">
        <v>82</v>
      </c>
      <c r="E17" s="27" t="s">
        <v>119</v>
      </c>
      <c r="F17" s="27" t="s">
        <v>120</v>
      </c>
      <c r="G17" s="27" t="s">
        <v>115</v>
      </c>
      <c r="H17" s="47" t="s">
        <v>86</v>
      </c>
    </row>
    <row r="18" spans="1:8" ht="15.75" customHeight="1">
      <c r="A18" s="28">
        <v>2</v>
      </c>
      <c r="B18" s="27" t="s">
        <v>112</v>
      </c>
      <c r="C18" s="28">
        <v>1</v>
      </c>
      <c r="D18" s="27" t="s">
        <v>87</v>
      </c>
      <c r="E18" s="27" t="s">
        <v>121</v>
      </c>
      <c r="F18" s="27" t="s">
        <v>122</v>
      </c>
      <c r="G18" s="27" t="s">
        <v>115</v>
      </c>
      <c r="H18" s="47" t="s">
        <v>86</v>
      </c>
    </row>
    <row r="19" spans="1:8" ht="15.75" customHeight="1">
      <c r="A19" s="28">
        <v>1</v>
      </c>
      <c r="B19" s="27" t="s">
        <v>112</v>
      </c>
      <c r="C19" s="28">
        <v>2</v>
      </c>
      <c r="D19" s="27" t="s">
        <v>82</v>
      </c>
      <c r="E19" s="27" t="s">
        <v>123</v>
      </c>
      <c r="F19" s="27" t="s">
        <v>124</v>
      </c>
      <c r="G19" s="27" t="s">
        <v>115</v>
      </c>
      <c r="H19" s="47" t="s">
        <v>86</v>
      </c>
    </row>
    <row r="20" spans="1:8" ht="15.75" customHeight="1">
      <c r="A20" s="28">
        <v>1</v>
      </c>
      <c r="B20" s="27" t="s">
        <v>112</v>
      </c>
      <c r="C20" s="28">
        <v>2</v>
      </c>
      <c r="D20" s="27" t="s">
        <v>87</v>
      </c>
      <c r="E20" s="27" t="s">
        <v>125</v>
      </c>
      <c r="F20" s="27" t="s">
        <v>126</v>
      </c>
      <c r="G20" s="27" t="s">
        <v>85</v>
      </c>
      <c r="H20" s="47" t="s">
        <v>86</v>
      </c>
    </row>
    <row r="21" spans="1:8" ht="15.75" customHeight="1">
      <c r="A21" s="28">
        <v>2</v>
      </c>
      <c r="B21" s="27" t="s">
        <v>112</v>
      </c>
      <c r="C21" s="28">
        <v>3</v>
      </c>
      <c r="D21" s="27" t="s">
        <v>82</v>
      </c>
      <c r="E21" s="27" t="s">
        <v>127</v>
      </c>
      <c r="F21" s="27" t="s">
        <v>128</v>
      </c>
      <c r="G21" s="27" t="s">
        <v>85</v>
      </c>
      <c r="H21" s="47" t="s">
        <v>86</v>
      </c>
    </row>
    <row r="22" spans="1:8" ht="15.75" customHeight="1">
      <c r="A22" s="28">
        <v>2</v>
      </c>
      <c r="B22" s="27" t="s">
        <v>112</v>
      </c>
      <c r="C22" s="28">
        <v>3</v>
      </c>
      <c r="D22" s="27" t="s">
        <v>87</v>
      </c>
      <c r="E22" s="27" t="s">
        <v>129</v>
      </c>
      <c r="F22" s="27" t="s">
        <v>130</v>
      </c>
      <c r="G22" s="27" t="s">
        <v>85</v>
      </c>
      <c r="H22" s="47" t="s">
        <v>86</v>
      </c>
    </row>
    <row r="23" spans="1:8" ht="15.75" customHeight="1">
      <c r="A23" s="28">
        <v>1</v>
      </c>
      <c r="B23" s="27" t="s">
        <v>112</v>
      </c>
      <c r="C23" s="28">
        <v>4</v>
      </c>
      <c r="D23" s="27" t="s">
        <v>82</v>
      </c>
      <c r="E23" s="27" t="s">
        <v>131</v>
      </c>
      <c r="F23" s="27" t="s">
        <v>132</v>
      </c>
      <c r="G23" s="27" t="s">
        <v>85</v>
      </c>
      <c r="H23" s="48" t="s">
        <v>96</v>
      </c>
    </row>
    <row r="24" spans="1:8" ht="15.75" customHeight="1">
      <c r="A24" s="28">
        <v>1</v>
      </c>
      <c r="B24" s="27" t="s">
        <v>112</v>
      </c>
      <c r="C24" s="28">
        <v>4</v>
      </c>
      <c r="D24" s="27" t="s">
        <v>87</v>
      </c>
      <c r="E24" s="27" t="s">
        <v>133</v>
      </c>
      <c r="F24" s="27" t="s">
        <v>134</v>
      </c>
      <c r="G24" s="27" t="s">
        <v>85</v>
      </c>
      <c r="H24" s="47" t="s">
        <v>86</v>
      </c>
    </row>
    <row r="25" spans="1:8" ht="15.75" customHeight="1">
      <c r="A25" s="28">
        <v>2</v>
      </c>
      <c r="B25" s="27" t="s">
        <v>112</v>
      </c>
      <c r="C25" s="28">
        <v>5</v>
      </c>
      <c r="D25" s="27" t="s">
        <v>82</v>
      </c>
      <c r="E25" s="27" t="s">
        <v>135</v>
      </c>
      <c r="F25" s="27" t="s">
        <v>136</v>
      </c>
      <c r="G25" s="27" t="s">
        <v>85</v>
      </c>
      <c r="H25" s="47" t="s">
        <v>86</v>
      </c>
    </row>
    <row r="26" spans="1:8" ht="15.75" customHeight="1">
      <c r="A26" s="28">
        <v>2</v>
      </c>
      <c r="B26" s="27" t="s">
        <v>112</v>
      </c>
      <c r="C26" s="28">
        <v>5</v>
      </c>
      <c r="D26" s="27" t="s">
        <v>87</v>
      </c>
      <c r="E26" s="27" t="s">
        <v>137</v>
      </c>
      <c r="F26" s="27" t="s">
        <v>138</v>
      </c>
      <c r="G26" s="27" t="s">
        <v>85</v>
      </c>
      <c r="H26" s="47" t="s">
        <v>86</v>
      </c>
    </row>
    <row r="27" spans="1:8" ht="15.75" customHeight="1">
      <c r="A27" s="28">
        <v>1</v>
      </c>
      <c r="B27" s="27" t="s">
        <v>139</v>
      </c>
      <c r="C27" s="28">
        <v>0</v>
      </c>
      <c r="D27" s="27" t="s">
        <v>82</v>
      </c>
      <c r="E27" s="27" t="s">
        <v>140</v>
      </c>
      <c r="F27" s="27" t="s">
        <v>141</v>
      </c>
      <c r="G27" s="27" t="s">
        <v>85</v>
      </c>
      <c r="H27" s="47" t="s">
        <v>86</v>
      </c>
    </row>
    <row r="28" spans="1:8" ht="15.75" customHeight="1">
      <c r="A28" s="28">
        <v>1</v>
      </c>
      <c r="B28" s="27" t="s">
        <v>139</v>
      </c>
      <c r="C28" s="28">
        <v>0</v>
      </c>
      <c r="D28" s="27" t="s">
        <v>87</v>
      </c>
      <c r="E28" s="27" t="s">
        <v>142</v>
      </c>
      <c r="F28" s="27" t="s">
        <v>143</v>
      </c>
      <c r="G28" s="27" t="s">
        <v>85</v>
      </c>
      <c r="H28" s="47" t="s">
        <v>86</v>
      </c>
    </row>
    <row r="29" spans="1:8" ht="15.75" customHeight="1">
      <c r="A29" s="28">
        <v>2</v>
      </c>
      <c r="B29" s="27" t="s">
        <v>139</v>
      </c>
      <c r="C29" s="28">
        <v>1</v>
      </c>
      <c r="D29" s="27" t="s">
        <v>82</v>
      </c>
      <c r="E29" s="27" t="s">
        <v>144</v>
      </c>
      <c r="F29" s="27" t="s">
        <v>145</v>
      </c>
      <c r="G29" s="27" t="s">
        <v>85</v>
      </c>
      <c r="H29" s="47" t="s">
        <v>86</v>
      </c>
    </row>
    <row r="30" spans="1:8" ht="15.75" customHeight="1">
      <c r="A30" s="28">
        <v>2</v>
      </c>
      <c r="B30" s="27" t="s">
        <v>139</v>
      </c>
      <c r="C30" s="28">
        <v>1</v>
      </c>
      <c r="D30" s="27" t="s">
        <v>87</v>
      </c>
      <c r="E30" s="27" t="s">
        <v>146</v>
      </c>
      <c r="F30" s="27" t="s">
        <v>147</v>
      </c>
      <c r="G30" s="27" t="s">
        <v>85</v>
      </c>
      <c r="H30" s="47" t="s">
        <v>86</v>
      </c>
    </row>
    <row r="31" spans="1:8" ht="15.75" customHeight="1">
      <c r="A31" s="28">
        <v>1</v>
      </c>
      <c r="B31" s="27" t="s">
        <v>139</v>
      </c>
      <c r="C31" s="28">
        <v>2</v>
      </c>
      <c r="D31" s="27" t="s">
        <v>82</v>
      </c>
      <c r="E31" s="27" t="s">
        <v>148</v>
      </c>
      <c r="F31" s="27" t="s">
        <v>149</v>
      </c>
      <c r="G31" s="27" t="s">
        <v>85</v>
      </c>
      <c r="H31" s="47" t="s">
        <v>86</v>
      </c>
    </row>
    <row r="32" spans="1:8" ht="15.75" customHeight="1">
      <c r="A32" s="28">
        <v>1</v>
      </c>
      <c r="B32" s="27" t="s">
        <v>139</v>
      </c>
      <c r="C32" s="28">
        <v>2</v>
      </c>
      <c r="D32" s="27" t="s">
        <v>87</v>
      </c>
      <c r="E32" s="27" t="s">
        <v>150</v>
      </c>
      <c r="F32" s="27" t="s">
        <v>151</v>
      </c>
      <c r="G32" s="27" t="s">
        <v>85</v>
      </c>
      <c r="H32" s="47" t="s">
        <v>86</v>
      </c>
    </row>
    <row r="33" spans="1:8" ht="15.75" customHeight="1">
      <c r="A33" s="28">
        <v>2</v>
      </c>
      <c r="B33" s="27" t="s">
        <v>139</v>
      </c>
      <c r="C33" s="28">
        <v>3</v>
      </c>
      <c r="D33" s="27" t="s">
        <v>82</v>
      </c>
      <c r="E33" s="27" t="s">
        <v>152</v>
      </c>
      <c r="F33" s="27" t="s">
        <v>153</v>
      </c>
      <c r="G33" s="27" t="s">
        <v>85</v>
      </c>
      <c r="H33" s="48" t="s">
        <v>154</v>
      </c>
    </row>
    <row r="34" spans="1:8" ht="15.75" customHeight="1">
      <c r="A34" s="28">
        <v>2</v>
      </c>
      <c r="B34" s="27" t="s">
        <v>139</v>
      </c>
      <c r="C34" s="28">
        <v>3</v>
      </c>
      <c r="D34" s="27" t="s">
        <v>87</v>
      </c>
      <c r="E34" s="27" t="s">
        <v>155</v>
      </c>
      <c r="F34" s="27" t="s">
        <v>156</v>
      </c>
      <c r="G34" s="27" t="s">
        <v>85</v>
      </c>
      <c r="H34" s="47" t="s">
        <v>86</v>
      </c>
    </row>
    <row r="35" spans="1:8" ht="15.75" customHeight="1">
      <c r="A35" s="28">
        <v>1</v>
      </c>
      <c r="B35" s="27" t="s">
        <v>139</v>
      </c>
      <c r="C35" s="28">
        <v>4</v>
      </c>
      <c r="D35" s="27" t="s">
        <v>82</v>
      </c>
      <c r="E35" s="27" t="s">
        <v>157</v>
      </c>
      <c r="F35" s="27" t="s">
        <v>158</v>
      </c>
      <c r="G35" s="27" t="s">
        <v>85</v>
      </c>
      <c r="H35" s="47" t="s">
        <v>86</v>
      </c>
    </row>
    <row r="36" spans="1:8" ht="15.75" customHeight="1">
      <c r="A36" s="28">
        <v>1</v>
      </c>
      <c r="B36" s="27" t="s">
        <v>139</v>
      </c>
      <c r="C36" s="28">
        <v>4</v>
      </c>
      <c r="D36" s="27" t="s">
        <v>87</v>
      </c>
      <c r="E36" s="27" t="s">
        <v>159</v>
      </c>
      <c r="F36" s="27" t="s">
        <v>160</v>
      </c>
      <c r="G36" s="27" t="s">
        <v>85</v>
      </c>
      <c r="H36" s="47" t="s">
        <v>86</v>
      </c>
    </row>
    <row r="37" spans="1:8" ht="15.75" customHeight="1">
      <c r="A37" s="28">
        <v>2</v>
      </c>
      <c r="B37" s="27" t="s">
        <v>139</v>
      </c>
      <c r="C37" s="28">
        <v>5</v>
      </c>
      <c r="D37" s="27" t="s">
        <v>82</v>
      </c>
      <c r="E37" s="27" t="s">
        <v>161</v>
      </c>
      <c r="F37" s="27" t="s">
        <v>162</v>
      </c>
      <c r="G37" s="27" t="s">
        <v>85</v>
      </c>
      <c r="H37" s="48" t="s">
        <v>163</v>
      </c>
    </row>
    <row r="38" spans="1:8" ht="15.75" customHeight="1">
      <c r="A38" s="49">
        <v>2</v>
      </c>
      <c r="B38" s="50" t="s">
        <v>139</v>
      </c>
      <c r="C38" s="49">
        <v>5</v>
      </c>
      <c r="D38" s="50" t="s">
        <v>87</v>
      </c>
      <c r="E38" s="50" t="s">
        <v>164</v>
      </c>
      <c r="F38" s="50" t="s">
        <v>165</v>
      </c>
      <c r="G38" s="50" t="s">
        <v>85</v>
      </c>
      <c r="H38" s="5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36"/>
  <sheetViews>
    <sheetView workbookViewId="0"/>
  </sheetViews>
  <sheetFormatPr baseColWidth="10" defaultColWidth="12.6640625" defaultRowHeight="15.75" customHeight="1"/>
  <cols>
    <col min="1" max="1" width="15.1640625" customWidth="1"/>
    <col min="2" max="2" width="32.1640625" customWidth="1"/>
    <col min="3" max="3" width="11.6640625" customWidth="1"/>
  </cols>
  <sheetData>
    <row r="1" spans="1:13" ht="15.75" customHeight="1">
      <c r="A1" s="1" t="s">
        <v>166</v>
      </c>
      <c r="B1" s="1"/>
      <c r="C1" s="1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customHeight="1">
      <c r="A2" s="52" t="s">
        <v>167</v>
      </c>
      <c r="B2" s="53" t="s">
        <v>168</v>
      </c>
      <c r="C2" s="54" t="s">
        <v>169</v>
      </c>
      <c r="H2" s="29"/>
      <c r="I2" s="29"/>
      <c r="J2" s="55"/>
      <c r="K2" s="55"/>
      <c r="L2" s="55"/>
      <c r="M2" s="29"/>
    </row>
    <row r="3" spans="1:13" ht="15.75" customHeight="1">
      <c r="A3" s="56" t="s">
        <v>170</v>
      </c>
      <c r="B3" s="57" t="s">
        <v>171</v>
      </c>
      <c r="C3" s="58">
        <v>25</v>
      </c>
      <c r="H3" s="29"/>
      <c r="I3" s="29"/>
      <c r="J3" s="59"/>
      <c r="K3" s="59"/>
      <c r="L3" s="29"/>
      <c r="M3" s="29"/>
    </row>
    <row r="4" spans="1:13" ht="15.75" customHeight="1">
      <c r="A4" s="56" t="s">
        <v>170</v>
      </c>
      <c r="B4" s="57" t="s">
        <v>172</v>
      </c>
      <c r="C4" s="58">
        <v>4.5</v>
      </c>
      <c r="H4" s="29"/>
      <c r="I4" s="29"/>
      <c r="J4" s="59"/>
      <c r="K4" s="59"/>
      <c r="L4" s="29"/>
      <c r="M4" s="29"/>
    </row>
    <row r="5" spans="1:13" ht="15.75" customHeight="1">
      <c r="A5" s="56" t="s">
        <v>170</v>
      </c>
      <c r="B5" s="57" t="s">
        <v>173</v>
      </c>
      <c r="C5" s="58">
        <v>0.5</v>
      </c>
      <c r="H5" s="29"/>
      <c r="I5" s="29"/>
      <c r="J5" s="59"/>
      <c r="K5" s="59"/>
      <c r="L5" s="29"/>
      <c r="M5" s="29"/>
    </row>
    <row r="6" spans="1:13" ht="15.75" customHeight="1">
      <c r="A6" s="56" t="s">
        <v>170</v>
      </c>
      <c r="B6" s="57" t="s">
        <v>174</v>
      </c>
      <c r="C6" s="58">
        <v>7.5</v>
      </c>
      <c r="H6" s="29"/>
      <c r="I6" s="29"/>
      <c r="J6" s="59"/>
      <c r="K6" s="59"/>
      <c r="L6" s="29"/>
      <c r="M6" s="29"/>
    </row>
    <row r="7" spans="1:13" ht="15.75" customHeight="1">
      <c r="A7" s="56" t="s">
        <v>170</v>
      </c>
      <c r="B7" s="57" t="s">
        <v>175</v>
      </c>
      <c r="C7" s="58">
        <v>7.5</v>
      </c>
      <c r="H7" s="29"/>
      <c r="I7" s="29"/>
      <c r="J7" s="59"/>
      <c r="K7" s="59"/>
      <c r="L7" s="29"/>
      <c r="M7" s="29"/>
    </row>
    <row r="8" spans="1:13" ht="15.75" customHeight="1">
      <c r="A8" s="60" t="s">
        <v>170</v>
      </c>
      <c r="B8" s="61" t="s">
        <v>176</v>
      </c>
      <c r="C8" s="62">
        <v>5</v>
      </c>
      <c r="H8" s="29"/>
      <c r="I8" s="29"/>
      <c r="J8" s="59"/>
      <c r="K8" s="59"/>
      <c r="L8" s="29"/>
      <c r="M8" s="29"/>
    </row>
    <row r="9" spans="1:13" ht="15.75" customHeight="1">
      <c r="A9" s="63" t="s">
        <v>177</v>
      </c>
      <c r="B9" s="57" t="s">
        <v>171</v>
      </c>
      <c r="C9" s="58">
        <v>25</v>
      </c>
      <c r="H9" s="29"/>
      <c r="I9" s="29"/>
      <c r="J9" s="59"/>
      <c r="K9" s="59"/>
      <c r="L9" s="64"/>
      <c r="M9" s="29"/>
    </row>
    <row r="10" spans="1:13" ht="15.75" customHeight="1">
      <c r="A10" s="63" t="s">
        <v>177</v>
      </c>
      <c r="B10" s="57" t="s">
        <v>172</v>
      </c>
      <c r="C10" s="58">
        <v>17</v>
      </c>
      <c r="F10" s="29"/>
      <c r="G10" s="29"/>
      <c r="H10" s="29"/>
      <c r="I10" s="29"/>
      <c r="J10" s="29"/>
      <c r="K10" s="29"/>
      <c r="L10" s="29"/>
      <c r="M10" s="29"/>
    </row>
    <row r="11" spans="1:13" ht="15.75" customHeight="1">
      <c r="A11" s="63" t="s">
        <v>177</v>
      </c>
      <c r="B11" s="57" t="s">
        <v>178</v>
      </c>
      <c r="C11" s="58">
        <v>0.625</v>
      </c>
      <c r="F11" s="29"/>
      <c r="G11" s="29"/>
      <c r="H11" s="29"/>
      <c r="I11" s="29"/>
    </row>
    <row r="12" spans="1:13" ht="15.75" customHeight="1">
      <c r="A12" s="63" t="s">
        <v>177</v>
      </c>
      <c r="B12" s="57" t="s">
        <v>179</v>
      </c>
      <c r="C12" s="58">
        <v>0.625</v>
      </c>
      <c r="F12" s="29"/>
      <c r="G12" s="29"/>
      <c r="H12" s="29"/>
      <c r="I12" s="29"/>
    </row>
    <row r="13" spans="1:13" ht="15.75" customHeight="1">
      <c r="A13" s="63" t="s">
        <v>177</v>
      </c>
      <c r="B13" s="57" t="s">
        <v>180</v>
      </c>
      <c r="C13" s="58">
        <v>1.25</v>
      </c>
      <c r="F13" s="29"/>
      <c r="G13" s="29"/>
      <c r="H13" s="29"/>
      <c r="I13" s="29"/>
    </row>
    <row r="14" spans="1:13" ht="15.75" customHeight="1">
      <c r="A14" s="63" t="s">
        <v>177</v>
      </c>
      <c r="B14" s="57" t="s">
        <v>173</v>
      </c>
      <c r="C14" s="58">
        <v>0.5</v>
      </c>
      <c r="F14" s="29"/>
      <c r="G14" s="29"/>
      <c r="H14" s="29"/>
      <c r="I14" s="29"/>
    </row>
    <row r="15" spans="1:13" ht="15.75" customHeight="1">
      <c r="A15" s="65" t="s">
        <v>177</v>
      </c>
      <c r="B15" s="66" t="s">
        <v>176</v>
      </c>
      <c r="C15" s="67">
        <v>5</v>
      </c>
      <c r="F15" s="29"/>
      <c r="G15" s="29"/>
      <c r="H15" s="29"/>
      <c r="I15" s="29"/>
    </row>
    <row r="16" spans="1:13" ht="15.75" customHeight="1">
      <c r="A16" s="59"/>
      <c r="F16" s="29"/>
      <c r="G16" s="29"/>
      <c r="H16" s="29"/>
      <c r="I16" s="29"/>
    </row>
    <row r="17" spans="1:13" ht="15.75" customHeight="1">
      <c r="A17" s="59"/>
      <c r="F17" s="29"/>
      <c r="G17" s="29"/>
      <c r="H17" s="29"/>
      <c r="I17" s="29"/>
    </row>
    <row r="18" spans="1:13" ht="15.75" customHeight="1">
      <c r="A18" s="29"/>
      <c r="F18" s="29"/>
      <c r="G18" s="29"/>
      <c r="H18" s="29"/>
      <c r="I18" s="29"/>
    </row>
    <row r="19" spans="1:13" ht="15.75" customHeight="1">
      <c r="A19" s="29"/>
      <c r="F19" s="29"/>
      <c r="G19" s="29"/>
      <c r="H19" s="29"/>
      <c r="I19" s="29"/>
      <c r="J19" s="29"/>
      <c r="K19" s="29"/>
      <c r="L19" s="29"/>
      <c r="M19" s="29"/>
    </row>
    <row r="20" spans="1:13" ht="15.75" customHeight="1">
      <c r="A20" s="29"/>
      <c r="F20" s="29"/>
      <c r="G20" s="29"/>
      <c r="H20" s="29"/>
      <c r="I20" s="29"/>
      <c r="J20" s="29"/>
      <c r="K20" s="29"/>
      <c r="L20" s="29"/>
      <c r="M20" s="29"/>
    </row>
    <row r="21" spans="1:13" ht="15.75" customHeight="1">
      <c r="A21" s="29"/>
      <c r="B21" s="29"/>
      <c r="C21" s="29"/>
      <c r="D21" s="29"/>
      <c r="E21" s="29"/>
      <c r="J21" s="29"/>
      <c r="K21" s="29"/>
      <c r="L21" s="29"/>
      <c r="M21" s="29"/>
    </row>
    <row r="22" spans="1:13" ht="15.75" customHeight="1">
      <c r="A22" s="29"/>
      <c r="B22" s="29"/>
      <c r="C22" s="29"/>
      <c r="D22" s="29"/>
      <c r="E22" s="29"/>
      <c r="J22" s="29"/>
      <c r="K22" s="29"/>
      <c r="L22" s="29"/>
      <c r="M22" s="29"/>
    </row>
    <row r="23" spans="1:13" ht="15.75" customHeight="1">
      <c r="A23" s="29"/>
      <c r="B23" s="29"/>
      <c r="C23" s="29"/>
      <c r="D23" s="29"/>
      <c r="E23" s="29"/>
      <c r="J23" s="29"/>
      <c r="K23" s="29"/>
      <c r="L23" s="29"/>
      <c r="M23" s="29"/>
    </row>
    <row r="24" spans="1:13" ht="15.75" customHeight="1">
      <c r="A24" s="29"/>
      <c r="B24" s="29"/>
      <c r="C24" s="29"/>
      <c r="D24" s="29"/>
      <c r="E24" s="29"/>
      <c r="J24" s="29"/>
      <c r="K24" s="29"/>
      <c r="L24" s="29"/>
      <c r="M24" s="29"/>
    </row>
    <row r="25" spans="1:13" ht="15.75" customHeight="1">
      <c r="A25" s="29"/>
      <c r="B25" s="29"/>
      <c r="C25" s="29"/>
      <c r="D25" s="29"/>
      <c r="E25" s="29"/>
      <c r="J25" s="29"/>
      <c r="K25" s="29"/>
      <c r="L25" s="29"/>
      <c r="M25" s="29"/>
    </row>
    <row r="26" spans="1:13" ht="15.75" customHeight="1">
      <c r="A26" s="29"/>
      <c r="B26" s="29"/>
      <c r="C26" s="29"/>
      <c r="D26" s="29"/>
      <c r="E26" s="29"/>
      <c r="J26" s="29"/>
      <c r="K26" s="29"/>
      <c r="L26" s="29"/>
      <c r="M26" s="29"/>
    </row>
    <row r="27" spans="1:13" ht="15.75" customHeight="1">
      <c r="A27" s="29"/>
      <c r="B27" s="29"/>
      <c r="C27" s="29"/>
      <c r="D27" s="29"/>
      <c r="E27" s="29"/>
      <c r="J27" s="29"/>
      <c r="K27" s="29"/>
      <c r="L27" s="29"/>
      <c r="M27" s="29"/>
    </row>
    <row r="28" spans="1:13" ht="15.75" customHeight="1">
      <c r="A28" s="29"/>
      <c r="B28" s="29"/>
      <c r="C28" s="29"/>
      <c r="D28" s="29"/>
      <c r="E28" s="29"/>
      <c r="J28" s="29"/>
      <c r="K28" s="29"/>
      <c r="L28" s="29"/>
      <c r="M28" s="29"/>
    </row>
    <row r="29" spans="1:13" ht="15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15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ht="15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15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ht="15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ht="15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6"/>
  <sheetViews>
    <sheetView workbookViewId="0"/>
  </sheetViews>
  <sheetFormatPr baseColWidth="10" defaultColWidth="12.6640625" defaultRowHeight="15.75" customHeight="1"/>
  <cols>
    <col min="1" max="1" width="16.5" customWidth="1"/>
    <col min="2" max="2" width="20.6640625" customWidth="1"/>
  </cols>
  <sheetData>
    <row r="1" spans="1:5" ht="15.75" customHeight="1">
      <c r="A1" s="3" t="s">
        <v>181</v>
      </c>
      <c r="B1" s="3"/>
      <c r="C1" s="3"/>
      <c r="D1" s="3"/>
      <c r="E1" s="3"/>
    </row>
    <row r="2" spans="1:5" ht="15.75" customHeight="1">
      <c r="A2" s="54" t="s">
        <v>182</v>
      </c>
      <c r="B2" s="53" t="s">
        <v>183</v>
      </c>
      <c r="C2" s="53" t="s">
        <v>184</v>
      </c>
      <c r="D2" s="53" t="s">
        <v>185</v>
      </c>
      <c r="E2" s="54" t="s">
        <v>186</v>
      </c>
    </row>
    <row r="3" spans="1:5" ht="15.75" customHeight="1">
      <c r="A3" s="179" t="s">
        <v>170</v>
      </c>
      <c r="B3" s="57" t="s">
        <v>187</v>
      </c>
      <c r="C3" s="57">
        <v>45</v>
      </c>
      <c r="D3" s="68">
        <v>0.41666666666666669</v>
      </c>
      <c r="E3" s="58">
        <v>1</v>
      </c>
    </row>
    <row r="4" spans="1:5" ht="15.75" customHeight="1">
      <c r="A4" s="180"/>
      <c r="B4" s="57" t="s">
        <v>188</v>
      </c>
      <c r="C4" s="57">
        <v>98</v>
      </c>
      <c r="D4" s="68">
        <v>8.3333333333333329E-2</v>
      </c>
      <c r="E4" s="58">
        <v>1</v>
      </c>
    </row>
    <row r="5" spans="1:5" ht="15.75" customHeight="1">
      <c r="A5" s="180"/>
      <c r="B5" s="57" t="s">
        <v>189</v>
      </c>
      <c r="C5" s="57">
        <v>98</v>
      </c>
      <c r="D5" s="68">
        <v>6.9444444444444441E-3</v>
      </c>
      <c r="E5" s="179">
        <v>35</v>
      </c>
    </row>
    <row r="6" spans="1:5" ht="15.75" customHeight="1">
      <c r="A6" s="180"/>
      <c r="B6" s="57" t="s">
        <v>190</v>
      </c>
      <c r="C6" s="57">
        <v>50</v>
      </c>
      <c r="D6" s="68">
        <v>6.9444444444444441E-3</v>
      </c>
      <c r="E6" s="180"/>
    </row>
    <row r="7" spans="1:5" ht="15.75" customHeight="1">
      <c r="A7" s="180"/>
      <c r="B7" s="57" t="s">
        <v>191</v>
      </c>
      <c r="C7" s="57">
        <v>72</v>
      </c>
      <c r="D7" s="68">
        <v>2.0833333333333332E-2</v>
      </c>
      <c r="E7" s="180"/>
    </row>
    <row r="8" spans="1:5" ht="15.75" customHeight="1">
      <c r="A8" s="180"/>
      <c r="B8" s="57" t="s">
        <v>192</v>
      </c>
      <c r="C8" s="57">
        <v>72</v>
      </c>
      <c r="D8" s="68">
        <v>0.20833333333333334</v>
      </c>
      <c r="E8" s="58">
        <v>1</v>
      </c>
    </row>
    <row r="9" spans="1:5" ht="15.75" customHeight="1">
      <c r="A9" s="181"/>
      <c r="B9" s="61" t="s">
        <v>193</v>
      </c>
      <c r="C9" s="61">
        <v>6</v>
      </c>
      <c r="D9" s="61" t="s">
        <v>194</v>
      </c>
      <c r="E9" s="69"/>
    </row>
    <row r="10" spans="1:5" ht="15.75" customHeight="1">
      <c r="A10" s="182" t="s">
        <v>177</v>
      </c>
      <c r="B10" s="57" t="s">
        <v>187</v>
      </c>
      <c r="C10" s="57">
        <v>45</v>
      </c>
      <c r="D10" s="68">
        <v>0.41666666666666669</v>
      </c>
      <c r="E10" s="58">
        <v>1</v>
      </c>
    </row>
    <row r="11" spans="1:5" ht="15.75" customHeight="1">
      <c r="A11" s="180"/>
      <c r="B11" s="57" t="s">
        <v>188</v>
      </c>
      <c r="C11" s="57">
        <v>98</v>
      </c>
      <c r="D11" s="68">
        <v>8.3333333333333329E-2</v>
      </c>
      <c r="E11" s="58">
        <v>1</v>
      </c>
    </row>
    <row r="12" spans="1:5" ht="15.75" customHeight="1">
      <c r="A12" s="180"/>
      <c r="B12" s="57" t="s">
        <v>189</v>
      </c>
      <c r="C12" s="57">
        <v>98</v>
      </c>
      <c r="D12" s="68">
        <v>6.9444444444444441E-3</v>
      </c>
      <c r="E12" s="184">
        <v>35</v>
      </c>
    </row>
    <row r="13" spans="1:5" ht="15.75" customHeight="1">
      <c r="A13" s="180"/>
      <c r="B13" s="57" t="s">
        <v>190</v>
      </c>
      <c r="C13" s="57">
        <v>57</v>
      </c>
      <c r="D13" s="68">
        <v>6.9444444444444441E-3</v>
      </c>
      <c r="E13" s="180"/>
    </row>
    <row r="14" spans="1:5" ht="15.75" customHeight="1">
      <c r="A14" s="180"/>
      <c r="B14" s="57" t="s">
        <v>191</v>
      </c>
      <c r="C14" s="57">
        <v>72</v>
      </c>
      <c r="D14" s="68">
        <v>8.3333333333333329E-2</v>
      </c>
      <c r="E14" s="180"/>
    </row>
    <row r="15" spans="1:5" ht="15.75" customHeight="1">
      <c r="A15" s="180"/>
      <c r="B15" s="57" t="s">
        <v>192</v>
      </c>
      <c r="C15" s="57">
        <v>72</v>
      </c>
      <c r="D15" s="68">
        <v>0.20833333333333334</v>
      </c>
      <c r="E15" s="58">
        <v>1</v>
      </c>
    </row>
    <row r="16" spans="1:5" ht="15.75" customHeight="1">
      <c r="A16" s="183"/>
      <c r="B16" s="66" t="s">
        <v>193</v>
      </c>
      <c r="C16" s="66">
        <v>6</v>
      </c>
      <c r="D16" s="66" t="s">
        <v>194</v>
      </c>
      <c r="E16" s="70"/>
    </row>
  </sheetData>
  <mergeCells count="4">
    <mergeCell ref="A3:A9"/>
    <mergeCell ref="E5:E7"/>
    <mergeCell ref="A10:A16"/>
    <mergeCell ref="E12:E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26"/>
  <sheetViews>
    <sheetView workbookViewId="0"/>
  </sheetViews>
  <sheetFormatPr baseColWidth="10" defaultColWidth="12.6640625" defaultRowHeight="15.75" customHeight="1"/>
  <cols>
    <col min="3" max="3" width="16.83203125" customWidth="1"/>
    <col min="9" max="9" width="17.5" customWidth="1"/>
  </cols>
  <sheetData>
    <row r="1" spans="1:9" ht="15.75" customHeight="1">
      <c r="A1" s="1" t="s">
        <v>195</v>
      </c>
      <c r="B1" s="1"/>
      <c r="C1" s="71"/>
      <c r="D1" s="38"/>
      <c r="E1" s="1"/>
      <c r="F1" s="1"/>
      <c r="G1" s="1"/>
      <c r="H1" s="1"/>
      <c r="I1" s="1"/>
    </row>
    <row r="2" spans="1:9" ht="15.75" customHeight="1">
      <c r="A2" s="72" t="s">
        <v>196</v>
      </c>
      <c r="B2" s="73" t="s">
        <v>197</v>
      </c>
      <c r="C2" s="74" t="s">
        <v>198</v>
      </c>
      <c r="D2" s="75" t="s">
        <v>199</v>
      </c>
      <c r="E2" s="73" t="s">
        <v>200</v>
      </c>
      <c r="F2" s="73" t="s">
        <v>182</v>
      </c>
      <c r="G2" s="73" t="s">
        <v>201</v>
      </c>
      <c r="H2" s="73" t="s">
        <v>202</v>
      </c>
      <c r="I2" s="76" t="s">
        <v>203</v>
      </c>
    </row>
    <row r="3" spans="1:9" ht="15.75" customHeight="1">
      <c r="A3" s="77" t="s">
        <v>204</v>
      </c>
      <c r="B3" s="1" t="s">
        <v>16</v>
      </c>
      <c r="C3" s="71">
        <f t="shared" ref="C3:C6" si="0">100/17</f>
        <v>5.882352941176471</v>
      </c>
      <c r="D3" s="38">
        <v>5.3520000000000003</v>
      </c>
      <c r="E3" s="185">
        <v>4.4099999999999998E-8</v>
      </c>
      <c r="F3" s="186" t="s">
        <v>205</v>
      </c>
      <c r="G3" s="38">
        <v>5</v>
      </c>
      <c r="H3" s="71">
        <f t="shared" ref="H3:H26" si="1">C3*G3</f>
        <v>29.411764705882355</v>
      </c>
      <c r="I3" s="39">
        <f t="shared" ref="I3:I26" si="2">D3*G3</f>
        <v>26.76</v>
      </c>
    </row>
    <row r="4" spans="1:9" ht="15.75" customHeight="1">
      <c r="A4" s="77" t="s">
        <v>204</v>
      </c>
      <c r="B4" s="1" t="s">
        <v>25</v>
      </c>
      <c r="C4" s="71">
        <f t="shared" si="0"/>
        <v>5.882352941176471</v>
      </c>
      <c r="D4" s="38">
        <v>2.8359999999999999</v>
      </c>
      <c r="E4" s="178"/>
      <c r="F4" s="178"/>
      <c r="G4" s="38">
        <v>5</v>
      </c>
      <c r="H4" s="71">
        <f t="shared" si="1"/>
        <v>29.411764705882355</v>
      </c>
      <c r="I4" s="39">
        <f t="shared" si="2"/>
        <v>14.18</v>
      </c>
    </row>
    <row r="5" spans="1:9" ht="15.75" customHeight="1">
      <c r="A5" s="77" t="s">
        <v>204</v>
      </c>
      <c r="B5" s="1" t="s">
        <v>34</v>
      </c>
      <c r="C5" s="71">
        <f t="shared" si="0"/>
        <v>5.882352941176471</v>
      </c>
      <c r="D5" s="38">
        <v>1.488</v>
      </c>
      <c r="E5" s="178"/>
      <c r="F5" s="178"/>
      <c r="G5" s="38">
        <v>5</v>
      </c>
      <c r="H5" s="71">
        <f t="shared" si="1"/>
        <v>29.411764705882355</v>
      </c>
      <c r="I5" s="39">
        <f t="shared" si="2"/>
        <v>7.4399999999999995</v>
      </c>
    </row>
    <row r="6" spans="1:9" ht="15.75" customHeight="1">
      <c r="A6" s="77" t="s">
        <v>204</v>
      </c>
      <c r="B6" s="1" t="s">
        <v>28</v>
      </c>
      <c r="C6" s="71">
        <f t="shared" si="0"/>
        <v>5.882352941176471</v>
      </c>
      <c r="D6" s="38">
        <v>0</v>
      </c>
      <c r="E6" s="178"/>
      <c r="F6" s="178"/>
      <c r="G6" s="38">
        <v>5</v>
      </c>
      <c r="H6" s="71">
        <f t="shared" si="1"/>
        <v>29.411764705882355</v>
      </c>
      <c r="I6" s="39">
        <f t="shared" si="2"/>
        <v>0</v>
      </c>
    </row>
    <row r="7" spans="1:9" ht="15.75" customHeight="1">
      <c r="A7" s="77" t="s">
        <v>206</v>
      </c>
      <c r="B7" s="1" t="s">
        <v>16</v>
      </c>
      <c r="C7" s="71">
        <f t="shared" ref="C7:C10" si="3">1000/17</f>
        <v>58.823529411764703</v>
      </c>
      <c r="D7" s="38">
        <v>39.723999999999997</v>
      </c>
      <c r="E7" s="185">
        <v>4.4099999999999999E-7</v>
      </c>
      <c r="F7" s="178"/>
      <c r="G7" s="38">
        <v>5</v>
      </c>
      <c r="H7" s="71">
        <f t="shared" si="1"/>
        <v>294.11764705882354</v>
      </c>
      <c r="I7" s="39">
        <f t="shared" si="2"/>
        <v>198.61999999999998</v>
      </c>
    </row>
    <row r="8" spans="1:9" ht="15.75" customHeight="1">
      <c r="A8" s="77" t="s">
        <v>206</v>
      </c>
      <c r="B8" s="1" t="s">
        <v>25</v>
      </c>
      <c r="C8" s="71">
        <f t="shared" si="3"/>
        <v>58.823529411764703</v>
      </c>
      <c r="D8" s="38">
        <v>32.131999999999998</v>
      </c>
      <c r="E8" s="178"/>
      <c r="F8" s="178"/>
      <c r="G8" s="38">
        <v>5</v>
      </c>
      <c r="H8" s="71">
        <f t="shared" si="1"/>
        <v>294.11764705882354</v>
      </c>
      <c r="I8" s="39">
        <f t="shared" si="2"/>
        <v>160.66</v>
      </c>
    </row>
    <row r="9" spans="1:9" ht="15.75" customHeight="1">
      <c r="A9" s="77" t="s">
        <v>206</v>
      </c>
      <c r="B9" s="1" t="s">
        <v>34</v>
      </c>
      <c r="C9" s="71">
        <f t="shared" si="3"/>
        <v>58.823529411764703</v>
      </c>
      <c r="D9" s="38">
        <v>23.867999999999999</v>
      </c>
      <c r="E9" s="178"/>
      <c r="F9" s="178"/>
      <c r="G9" s="38">
        <v>5</v>
      </c>
      <c r="H9" s="71">
        <f t="shared" si="1"/>
        <v>294.11764705882354</v>
      </c>
      <c r="I9" s="39">
        <f t="shared" si="2"/>
        <v>119.33999999999999</v>
      </c>
    </row>
    <row r="10" spans="1:9" ht="15.75" customHeight="1">
      <c r="A10" s="77" t="s">
        <v>206</v>
      </c>
      <c r="B10" s="1" t="s">
        <v>28</v>
      </c>
      <c r="C10" s="71">
        <f t="shared" si="3"/>
        <v>58.823529411764703</v>
      </c>
      <c r="D10" s="38">
        <v>0</v>
      </c>
      <c r="E10" s="178"/>
      <c r="F10" s="178"/>
      <c r="G10" s="38">
        <v>5</v>
      </c>
      <c r="H10" s="71">
        <f t="shared" si="1"/>
        <v>294.11764705882354</v>
      </c>
      <c r="I10" s="39">
        <f t="shared" si="2"/>
        <v>0</v>
      </c>
    </row>
    <row r="11" spans="1:9" ht="15.75" customHeight="1">
      <c r="A11" s="77" t="s">
        <v>207</v>
      </c>
      <c r="B11" s="1" t="s">
        <v>16</v>
      </c>
      <c r="C11" s="71">
        <f>10000/17</f>
        <v>588.23529411764707</v>
      </c>
      <c r="D11" s="38">
        <v>381.8</v>
      </c>
      <c r="E11" s="185">
        <v>2.4200000000000001E-6</v>
      </c>
      <c r="F11" s="178"/>
      <c r="G11" s="38">
        <v>5</v>
      </c>
      <c r="H11" s="71">
        <f t="shared" si="1"/>
        <v>2941.1764705882351</v>
      </c>
      <c r="I11" s="39">
        <f t="shared" si="2"/>
        <v>1909</v>
      </c>
    </row>
    <row r="12" spans="1:9" ht="15.75" customHeight="1">
      <c r="A12" s="77" t="s">
        <v>207</v>
      </c>
      <c r="B12" s="1" t="s">
        <v>25</v>
      </c>
      <c r="C12" s="71">
        <f>1000/17</f>
        <v>58.823529411764703</v>
      </c>
      <c r="D12" s="38">
        <v>33.351999999999997</v>
      </c>
      <c r="E12" s="178"/>
      <c r="F12" s="178"/>
      <c r="G12" s="38">
        <v>5</v>
      </c>
      <c r="H12" s="71">
        <f t="shared" si="1"/>
        <v>294.11764705882354</v>
      </c>
      <c r="I12" s="39">
        <f t="shared" si="2"/>
        <v>166.76</v>
      </c>
    </row>
    <row r="13" spans="1:9" ht="15.75" customHeight="1">
      <c r="A13" s="77" t="s">
        <v>207</v>
      </c>
      <c r="B13" s="1" t="s">
        <v>34</v>
      </c>
      <c r="C13" s="71">
        <f>10000/17</f>
        <v>588.23529411764707</v>
      </c>
      <c r="D13" s="38">
        <v>196.52</v>
      </c>
      <c r="E13" s="178"/>
      <c r="F13" s="178"/>
      <c r="G13" s="38">
        <v>5</v>
      </c>
      <c r="H13" s="71">
        <f t="shared" si="1"/>
        <v>2941.1764705882351</v>
      </c>
      <c r="I13" s="39">
        <f t="shared" si="2"/>
        <v>982.6</v>
      </c>
    </row>
    <row r="14" spans="1:9" ht="15.75" customHeight="1">
      <c r="A14" s="77" t="s">
        <v>207</v>
      </c>
      <c r="B14" s="1" t="s">
        <v>28</v>
      </c>
      <c r="C14" s="71">
        <f>1000/17</f>
        <v>58.823529411764703</v>
      </c>
      <c r="D14" s="38">
        <v>0</v>
      </c>
      <c r="E14" s="178"/>
      <c r="F14" s="178"/>
      <c r="G14" s="38">
        <v>5</v>
      </c>
      <c r="H14" s="71">
        <f t="shared" si="1"/>
        <v>294.11764705882354</v>
      </c>
      <c r="I14" s="39">
        <f t="shared" si="2"/>
        <v>0</v>
      </c>
    </row>
    <row r="15" spans="1:9" ht="15.75" customHeight="1">
      <c r="A15" s="77" t="s">
        <v>204</v>
      </c>
      <c r="B15" s="1" t="s">
        <v>16</v>
      </c>
      <c r="C15" s="71">
        <f t="shared" ref="C15:C18" si="4">100/17</f>
        <v>5.882352941176471</v>
      </c>
      <c r="D15" s="38">
        <v>5.3520000000000003</v>
      </c>
      <c r="E15" s="185">
        <v>4.4099999999999998E-8</v>
      </c>
      <c r="F15" s="186" t="s">
        <v>208</v>
      </c>
      <c r="G15" s="38">
        <v>15</v>
      </c>
      <c r="H15" s="71">
        <f t="shared" si="1"/>
        <v>88.235294117647072</v>
      </c>
      <c r="I15" s="39">
        <f t="shared" si="2"/>
        <v>80.28</v>
      </c>
    </row>
    <row r="16" spans="1:9" ht="15.75" customHeight="1">
      <c r="A16" s="77" t="s">
        <v>204</v>
      </c>
      <c r="B16" s="1" t="s">
        <v>25</v>
      </c>
      <c r="C16" s="71">
        <f t="shared" si="4"/>
        <v>5.882352941176471</v>
      </c>
      <c r="D16" s="38">
        <v>2.8359999999999999</v>
      </c>
      <c r="E16" s="178"/>
      <c r="F16" s="178"/>
      <c r="G16" s="38">
        <v>15</v>
      </c>
      <c r="H16" s="71">
        <f t="shared" si="1"/>
        <v>88.235294117647072</v>
      </c>
      <c r="I16" s="39">
        <f t="shared" si="2"/>
        <v>42.54</v>
      </c>
    </row>
    <row r="17" spans="1:9" ht="15.75" customHeight="1">
      <c r="A17" s="77" t="s">
        <v>204</v>
      </c>
      <c r="B17" s="1" t="s">
        <v>34</v>
      </c>
      <c r="C17" s="71">
        <f t="shared" si="4"/>
        <v>5.882352941176471</v>
      </c>
      <c r="D17" s="38">
        <v>1.488</v>
      </c>
      <c r="E17" s="178"/>
      <c r="F17" s="178"/>
      <c r="G17" s="38">
        <v>15</v>
      </c>
      <c r="H17" s="71">
        <f t="shared" si="1"/>
        <v>88.235294117647072</v>
      </c>
      <c r="I17" s="39">
        <f t="shared" si="2"/>
        <v>22.32</v>
      </c>
    </row>
    <row r="18" spans="1:9" ht="15.75" customHeight="1">
      <c r="A18" s="77" t="s">
        <v>204</v>
      </c>
      <c r="B18" s="1" t="s">
        <v>28</v>
      </c>
      <c r="C18" s="71">
        <f t="shared" si="4"/>
        <v>5.882352941176471</v>
      </c>
      <c r="D18" s="38">
        <v>0</v>
      </c>
      <c r="E18" s="178"/>
      <c r="F18" s="178"/>
      <c r="G18" s="38">
        <v>15</v>
      </c>
      <c r="H18" s="71">
        <f t="shared" si="1"/>
        <v>88.235294117647072</v>
      </c>
      <c r="I18" s="39">
        <f t="shared" si="2"/>
        <v>0</v>
      </c>
    </row>
    <row r="19" spans="1:9" ht="15.75" customHeight="1">
      <c r="A19" s="77" t="s">
        <v>206</v>
      </c>
      <c r="B19" s="1" t="s">
        <v>16</v>
      </c>
      <c r="C19" s="71">
        <f t="shared" ref="C19:C22" si="5">1000/17</f>
        <v>58.823529411764703</v>
      </c>
      <c r="D19" s="38">
        <v>39.723999999999997</v>
      </c>
      <c r="E19" s="185">
        <v>4.4099999999999999E-7</v>
      </c>
      <c r="F19" s="178"/>
      <c r="G19" s="38">
        <v>15</v>
      </c>
      <c r="H19" s="71">
        <f t="shared" si="1"/>
        <v>882.35294117647049</v>
      </c>
      <c r="I19" s="39">
        <f t="shared" si="2"/>
        <v>595.8599999999999</v>
      </c>
    </row>
    <row r="20" spans="1:9" ht="15.75" customHeight="1">
      <c r="A20" s="77" t="s">
        <v>206</v>
      </c>
      <c r="B20" s="1" t="s">
        <v>25</v>
      </c>
      <c r="C20" s="71">
        <f t="shared" si="5"/>
        <v>58.823529411764703</v>
      </c>
      <c r="D20" s="38">
        <v>32.131999999999998</v>
      </c>
      <c r="E20" s="178"/>
      <c r="F20" s="178"/>
      <c r="G20" s="38">
        <v>15</v>
      </c>
      <c r="H20" s="71">
        <f t="shared" si="1"/>
        <v>882.35294117647049</v>
      </c>
      <c r="I20" s="39">
        <f t="shared" si="2"/>
        <v>481.97999999999996</v>
      </c>
    </row>
    <row r="21" spans="1:9" ht="15.75" customHeight="1">
      <c r="A21" s="77" t="s">
        <v>206</v>
      </c>
      <c r="B21" s="1" t="s">
        <v>34</v>
      </c>
      <c r="C21" s="71">
        <f t="shared" si="5"/>
        <v>58.823529411764703</v>
      </c>
      <c r="D21" s="38">
        <v>23.867999999999999</v>
      </c>
      <c r="E21" s="178"/>
      <c r="F21" s="178"/>
      <c r="G21" s="38">
        <v>15</v>
      </c>
      <c r="H21" s="71">
        <f t="shared" si="1"/>
        <v>882.35294117647049</v>
      </c>
      <c r="I21" s="39">
        <f t="shared" si="2"/>
        <v>358.02</v>
      </c>
    </row>
    <row r="22" spans="1:9" ht="15.75" customHeight="1">
      <c r="A22" s="77" t="s">
        <v>206</v>
      </c>
      <c r="B22" s="1" t="s">
        <v>28</v>
      </c>
      <c r="C22" s="71">
        <f t="shared" si="5"/>
        <v>58.823529411764703</v>
      </c>
      <c r="D22" s="38">
        <v>0</v>
      </c>
      <c r="E22" s="178"/>
      <c r="F22" s="178"/>
      <c r="G22" s="38">
        <v>15</v>
      </c>
      <c r="H22" s="71">
        <f t="shared" si="1"/>
        <v>882.35294117647049</v>
      </c>
      <c r="I22" s="39">
        <f t="shared" si="2"/>
        <v>0</v>
      </c>
    </row>
    <row r="23" spans="1:9" ht="15.75" customHeight="1">
      <c r="A23" s="77" t="s">
        <v>207</v>
      </c>
      <c r="B23" s="1" t="s">
        <v>16</v>
      </c>
      <c r="C23" s="71">
        <f>10000/17</f>
        <v>588.23529411764707</v>
      </c>
      <c r="D23" s="38">
        <v>381.8</v>
      </c>
      <c r="E23" s="185">
        <v>2.4200000000000001E-6</v>
      </c>
      <c r="F23" s="178"/>
      <c r="G23" s="38">
        <v>15</v>
      </c>
      <c r="H23" s="71">
        <f t="shared" si="1"/>
        <v>8823.5294117647063</v>
      </c>
      <c r="I23" s="39">
        <f t="shared" si="2"/>
        <v>5727</v>
      </c>
    </row>
    <row r="24" spans="1:9" ht="15.75" customHeight="1">
      <c r="A24" s="77" t="s">
        <v>207</v>
      </c>
      <c r="B24" s="1" t="s">
        <v>25</v>
      </c>
      <c r="C24" s="71">
        <f>1000/17</f>
        <v>58.823529411764703</v>
      </c>
      <c r="D24" s="38">
        <v>33.351999999999997</v>
      </c>
      <c r="E24" s="178"/>
      <c r="F24" s="178"/>
      <c r="G24" s="38">
        <v>15</v>
      </c>
      <c r="H24" s="71">
        <f t="shared" si="1"/>
        <v>882.35294117647049</v>
      </c>
      <c r="I24" s="39">
        <f t="shared" si="2"/>
        <v>500.28</v>
      </c>
    </row>
    <row r="25" spans="1:9" ht="15.75" customHeight="1">
      <c r="A25" s="77" t="s">
        <v>207</v>
      </c>
      <c r="B25" s="1" t="s">
        <v>34</v>
      </c>
      <c r="C25" s="71">
        <f>10000/17</f>
        <v>588.23529411764707</v>
      </c>
      <c r="D25" s="38">
        <v>196.52</v>
      </c>
      <c r="E25" s="178"/>
      <c r="F25" s="178"/>
      <c r="G25" s="38">
        <v>15</v>
      </c>
      <c r="H25" s="71">
        <f t="shared" si="1"/>
        <v>8823.5294117647063</v>
      </c>
      <c r="I25" s="39">
        <f t="shared" si="2"/>
        <v>2947.8</v>
      </c>
    </row>
    <row r="26" spans="1:9" ht="15.75" customHeight="1">
      <c r="A26" s="78" t="s">
        <v>207</v>
      </c>
      <c r="B26" s="40" t="s">
        <v>28</v>
      </c>
      <c r="C26" s="79">
        <f>1000/17</f>
        <v>58.823529411764703</v>
      </c>
      <c r="D26" s="41">
        <v>0</v>
      </c>
      <c r="E26" s="187"/>
      <c r="F26" s="187"/>
      <c r="G26" s="41">
        <v>15</v>
      </c>
      <c r="H26" s="79">
        <f t="shared" si="1"/>
        <v>882.35294117647049</v>
      </c>
      <c r="I26" s="42">
        <f t="shared" si="2"/>
        <v>0</v>
      </c>
    </row>
  </sheetData>
  <mergeCells count="8">
    <mergeCell ref="E3:E6"/>
    <mergeCell ref="F3:F14"/>
    <mergeCell ref="E7:E10"/>
    <mergeCell ref="E11:E14"/>
    <mergeCell ref="E15:E18"/>
    <mergeCell ref="F15:F26"/>
    <mergeCell ref="E19:E22"/>
    <mergeCell ref="E23:E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27"/>
  <sheetViews>
    <sheetView workbookViewId="0"/>
  </sheetViews>
  <sheetFormatPr baseColWidth="10" defaultColWidth="12.6640625" defaultRowHeight="15.75" customHeight="1"/>
  <cols>
    <col min="1" max="1" width="18" customWidth="1"/>
    <col min="3" max="4" width="18.6640625" customWidth="1"/>
  </cols>
  <sheetData>
    <row r="1" spans="1:5" ht="15.75" customHeight="1">
      <c r="A1" s="3" t="s">
        <v>209</v>
      </c>
      <c r="B1" s="29"/>
      <c r="C1" s="29"/>
      <c r="D1" s="29"/>
      <c r="E1" s="36"/>
    </row>
    <row r="2" spans="1:5" ht="15.75" customHeight="1">
      <c r="A2" s="72" t="s">
        <v>210</v>
      </c>
      <c r="B2" s="73" t="s">
        <v>196</v>
      </c>
      <c r="C2" s="73" t="s">
        <v>211</v>
      </c>
      <c r="D2" s="76" t="s">
        <v>212</v>
      </c>
      <c r="E2" s="36"/>
    </row>
    <row r="3" spans="1:5" ht="15.75" customHeight="1">
      <c r="A3" s="77" t="s">
        <v>170</v>
      </c>
      <c r="B3" s="1" t="s">
        <v>213</v>
      </c>
      <c r="C3" s="38">
        <v>2772392</v>
      </c>
      <c r="D3" s="39">
        <v>0</v>
      </c>
      <c r="E3" s="36"/>
    </row>
    <row r="4" spans="1:5" ht="15.75" customHeight="1">
      <c r="A4" s="77" t="s">
        <v>214</v>
      </c>
      <c r="B4" s="1" t="s">
        <v>213</v>
      </c>
      <c r="C4" s="38">
        <v>23794626</v>
      </c>
      <c r="D4" s="39">
        <v>0</v>
      </c>
      <c r="E4" s="36"/>
    </row>
    <row r="5" spans="1:5" ht="15.75" customHeight="1">
      <c r="A5" s="77" t="s">
        <v>215</v>
      </c>
      <c r="B5" s="1" t="s">
        <v>213</v>
      </c>
      <c r="C5" s="38">
        <v>85949506</v>
      </c>
      <c r="D5" s="39">
        <v>0</v>
      </c>
      <c r="E5" s="36"/>
    </row>
    <row r="6" spans="1:5" ht="15.75" customHeight="1">
      <c r="A6" s="77" t="s">
        <v>177</v>
      </c>
      <c r="B6" s="1" t="s">
        <v>213</v>
      </c>
      <c r="C6" s="38">
        <v>571691</v>
      </c>
      <c r="D6" s="39">
        <v>0</v>
      </c>
      <c r="E6" s="36"/>
    </row>
    <row r="7" spans="1:5" ht="15.75" customHeight="1">
      <c r="A7" s="77" t="s">
        <v>170</v>
      </c>
      <c r="B7" s="1" t="s">
        <v>216</v>
      </c>
      <c r="C7" s="38">
        <v>7496999.3333333302</v>
      </c>
      <c r="D7" s="39">
        <v>2786876.0846778201</v>
      </c>
      <c r="E7" s="36"/>
    </row>
    <row r="8" spans="1:5" ht="15.75" customHeight="1">
      <c r="A8" s="77" t="s">
        <v>214</v>
      </c>
      <c r="B8" s="1" t="s">
        <v>216</v>
      </c>
      <c r="C8" s="38">
        <v>5888682</v>
      </c>
      <c r="D8" s="39">
        <v>3700951.7871315801</v>
      </c>
      <c r="E8" s="36"/>
    </row>
    <row r="9" spans="1:5" ht="15.75" customHeight="1">
      <c r="A9" s="77" t="s">
        <v>215</v>
      </c>
      <c r="B9" s="1" t="s">
        <v>216</v>
      </c>
      <c r="C9" s="38">
        <v>25428086</v>
      </c>
      <c r="D9" s="39">
        <v>13686419.4301841</v>
      </c>
      <c r="E9" s="36"/>
    </row>
    <row r="10" spans="1:5" ht="15.75" customHeight="1">
      <c r="A10" s="77" t="s">
        <v>177</v>
      </c>
      <c r="B10" s="1" t="s">
        <v>216</v>
      </c>
      <c r="C10" s="38">
        <v>648408.83333333302</v>
      </c>
      <c r="D10" s="39">
        <v>217893.81418972599</v>
      </c>
      <c r="E10" s="36"/>
    </row>
    <row r="11" spans="1:5" ht="15.75" customHeight="1">
      <c r="A11" s="77" t="s">
        <v>170</v>
      </c>
      <c r="B11" s="1" t="s">
        <v>217</v>
      </c>
      <c r="C11" s="38">
        <v>12259566</v>
      </c>
      <c r="D11" s="39">
        <v>0</v>
      </c>
      <c r="E11" s="36"/>
    </row>
    <row r="12" spans="1:5" ht="15.75" customHeight="1">
      <c r="A12" s="77" t="s">
        <v>214</v>
      </c>
      <c r="B12" s="1" t="s">
        <v>217</v>
      </c>
      <c r="C12" s="38">
        <v>2356772</v>
      </c>
      <c r="D12" s="39">
        <v>0</v>
      </c>
      <c r="E12" s="36"/>
    </row>
    <row r="13" spans="1:5" ht="15.75" customHeight="1">
      <c r="A13" s="77" t="s">
        <v>215</v>
      </c>
      <c r="B13" s="1" t="s">
        <v>217</v>
      </c>
      <c r="C13" s="38">
        <v>9999436</v>
      </c>
      <c r="D13" s="39">
        <v>0</v>
      </c>
      <c r="E13" s="36"/>
    </row>
    <row r="14" spans="1:5" ht="15.75" customHeight="1">
      <c r="A14" s="77" t="s">
        <v>177</v>
      </c>
      <c r="B14" s="1" t="s">
        <v>217</v>
      </c>
      <c r="C14" s="38">
        <v>1234066</v>
      </c>
      <c r="D14" s="39">
        <v>0</v>
      </c>
      <c r="E14" s="36"/>
    </row>
    <row r="15" spans="1:5" ht="15.75" customHeight="1">
      <c r="A15" s="77" t="s">
        <v>170</v>
      </c>
      <c r="B15" s="1" t="s">
        <v>204</v>
      </c>
      <c r="C15" s="38">
        <v>8359596.6666666605</v>
      </c>
      <c r="D15" s="39">
        <v>1487868.4958804899</v>
      </c>
      <c r="E15" s="36"/>
    </row>
    <row r="16" spans="1:5" ht="15.75" customHeight="1">
      <c r="A16" s="77" t="s">
        <v>214</v>
      </c>
      <c r="B16" s="1" t="s">
        <v>204</v>
      </c>
      <c r="C16" s="38">
        <v>2801750</v>
      </c>
      <c r="D16" s="39">
        <v>74399.887526796607</v>
      </c>
      <c r="E16" s="36"/>
    </row>
    <row r="17" spans="1:5" ht="15.75" customHeight="1">
      <c r="A17" s="77" t="s">
        <v>215</v>
      </c>
      <c r="B17" s="1" t="s">
        <v>204</v>
      </c>
      <c r="C17" s="38">
        <v>20269372</v>
      </c>
      <c r="D17" s="39">
        <v>2021371.25932022</v>
      </c>
      <c r="E17" s="36"/>
    </row>
    <row r="18" spans="1:5" ht="15.75" customHeight="1">
      <c r="A18" s="77" t="s">
        <v>177</v>
      </c>
      <c r="B18" s="1" t="s">
        <v>204</v>
      </c>
      <c r="C18" s="38">
        <v>483060</v>
      </c>
      <c r="D18" s="39">
        <v>153644.142870938</v>
      </c>
      <c r="E18" s="36"/>
    </row>
    <row r="19" spans="1:5" ht="15.75" customHeight="1">
      <c r="A19" s="77" t="s">
        <v>170</v>
      </c>
      <c r="B19" s="1" t="s">
        <v>206</v>
      </c>
      <c r="C19" s="38">
        <v>7407848.6666666605</v>
      </c>
      <c r="D19" s="39">
        <v>1149169.0322193101</v>
      </c>
      <c r="E19" s="36"/>
    </row>
    <row r="20" spans="1:5" ht="15.75" customHeight="1">
      <c r="A20" s="77" t="s">
        <v>214</v>
      </c>
      <c r="B20" s="1" t="s">
        <v>206</v>
      </c>
      <c r="C20" s="38">
        <v>3602182.66666666</v>
      </c>
      <c r="D20" s="39">
        <v>350211.03044913098</v>
      </c>
      <c r="E20" s="36"/>
    </row>
    <row r="21" spans="1:5" ht="15.75" customHeight="1">
      <c r="A21" s="77" t="s">
        <v>215</v>
      </c>
      <c r="B21" s="1" t="s">
        <v>206</v>
      </c>
      <c r="C21" s="38">
        <v>27844632.666666601</v>
      </c>
      <c r="D21" s="39">
        <v>6519514.3754608696</v>
      </c>
      <c r="E21" s="36"/>
    </row>
    <row r="22" spans="1:5" ht="15.75" customHeight="1">
      <c r="A22" s="77" t="s">
        <v>177</v>
      </c>
      <c r="B22" s="1" t="s">
        <v>206</v>
      </c>
      <c r="C22" s="38">
        <v>578796.66666666605</v>
      </c>
      <c r="D22" s="39">
        <v>83569.724127747802</v>
      </c>
      <c r="E22" s="36"/>
    </row>
    <row r="23" spans="1:5" ht="15.75" customHeight="1">
      <c r="A23" s="77" t="s">
        <v>170</v>
      </c>
      <c r="B23" s="1" t="s">
        <v>207</v>
      </c>
      <c r="C23" s="38">
        <v>7938792</v>
      </c>
      <c r="D23" s="39">
        <v>2812271.8026007498</v>
      </c>
      <c r="E23" s="36"/>
    </row>
    <row r="24" spans="1:5" ht="15.75" customHeight="1">
      <c r="A24" s="77" t="s">
        <v>214</v>
      </c>
      <c r="B24" s="1" t="s">
        <v>207</v>
      </c>
      <c r="C24" s="38">
        <v>5068069.3333333302</v>
      </c>
      <c r="D24" s="39">
        <v>358603.80200725701</v>
      </c>
      <c r="E24" s="36"/>
    </row>
    <row r="25" spans="1:5" ht="15.75" customHeight="1">
      <c r="A25" s="77" t="s">
        <v>215</v>
      </c>
      <c r="B25" s="1" t="s">
        <v>207</v>
      </c>
      <c r="C25" s="38">
        <v>28048584.666666601</v>
      </c>
      <c r="D25" s="39">
        <v>4362203.6065791203</v>
      </c>
      <c r="E25" s="36"/>
    </row>
    <row r="26" spans="1:5" ht="15.75" customHeight="1">
      <c r="A26" s="77" t="s">
        <v>218</v>
      </c>
      <c r="B26" s="1" t="s">
        <v>207</v>
      </c>
      <c r="C26" s="38">
        <v>14388408</v>
      </c>
      <c r="D26" s="39">
        <v>0</v>
      </c>
      <c r="E26" s="36"/>
    </row>
    <row r="27" spans="1:5" ht="15.75" customHeight="1">
      <c r="A27" s="78" t="s">
        <v>177</v>
      </c>
      <c r="B27" s="40" t="s">
        <v>207</v>
      </c>
      <c r="C27" s="41">
        <v>546265.66666666605</v>
      </c>
      <c r="D27" s="42">
        <v>129741.188192867</v>
      </c>
      <c r="E27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483"/>
  <sheetViews>
    <sheetView topLeftCell="A279" workbookViewId="0"/>
  </sheetViews>
  <sheetFormatPr baseColWidth="10" defaultColWidth="12.6640625" defaultRowHeight="15.75" customHeight="1"/>
  <cols>
    <col min="2" max="2" width="18.5" customWidth="1"/>
    <col min="3" max="3" width="8" customWidth="1"/>
    <col min="4" max="4" width="9.1640625" customWidth="1"/>
    <col min="5" max="5" width="14.6640625" customWidth="1"/>
    <col min="6" max="6" width="20" customWidth="1"/>
    <col min="7" max="7" width="13.6640625" customWidth="1"/>
  </cols>
  <sheetData>
    <row r="1" spans="1:8" ht="15.75" customHeight="1">
      <c r="A1" s="3" t="s">
        <v>219</v>
      </c>
      <c r="B1" s="1"/>
      <c r="C1" s="1"/>
      <c r="D1" s="1"/>
      <c r="E1" s="80"/>
      <c r="F1" s="80"/>
      <c r="G1" s="81"/>
      <c r="H1" s="81"/>
    </row>
    <row r="2" spans="1:8" ht="15.75" customHeight="1">
      <c r="A2" s="82" t="s">
        <v>220</v>
      </c>
      <c r="B2" s="4" t="s">
        <v>221</v>
      </c>
      <c r="C2" s="4" t="s">
        <v>222</v>
      </c>
      <c r="D2" s="4" t="s">
        <v>196</v>
      </c>
      <c r="E2" s="83" t="s">
        <v>223</v>
      </c>
      <c r="F2" s="84" t="s">
        <v>224</v>
      </c>
      <c r="G2" s="85"/>
      <c r="H2" s="85"/>
    </row>
    <row r="3" spans="1:8" ht="15.75" customHeight="1">
      <c r="A3" s="86" t="s">
        <v>225</v>
      </c>
      <c r="B3" s="2" t="s">
        <v>226</v>
      </c>
      <c r="C3" s="2" t="s">
        <v>16</v>
      </c>
      <c r="D3" s="2" t="s">
        <v>204</v>
      </c>
      <c r="E3" s="2" t="s">
        <v>227</v>
      </c>
      <c r="F3" s="11" t="s">
        <v>228</v>
      </c>
      <c r="G3" s="87"/>
      <c r="H3" s="87"/>
    </row>
    <row r="4" spans="1:8" ht="15.75" customHeight="1">
      <c r="A4" s="86" t="s">
        <v>225</v>
      </c>
      <c r="B4" s="2" t="s">
        <v>226</v>
      </c>
      <c r="C4" s="2" t="s">
        <v>25</v>
      </c>
      <c r="D4" s="2" t="s">
        <v>204</v>
      </c>
      <c r="E4" s="2" t="s">
        <v>229</v>
      </c>
      <c r="F4" s="11" t="s">
        <v>230</v>
      </c>
      <c r="G4" s="87"/>
      <c r="H4" s="87"/>
    </row>
    <row r="5" spans="1:8" ht="15.75" customHeight="1">
      <c r="A5" s="86" t="s">
        <v>225</v>
      </c>
      <c r="B5" s="2" t="s">
        <v>226</v>
      </c>
      <c r="C5" s="2" t="s">
        <v>34</v>
      </c>
      <c r="D5" s="2" t="s">
        <v>204</v>
      </c>
      <c r="E5" s="2" t="s">
        <v>227</v>
      </c>
      <c r="F5" s="11" t="s">
        <v>231</v>
      </c>
      <c r="G5" s="87"/>
      <c r="H5" s="87"/>
    </row>
    <row r="6" spans="1:8" ht="15.75" customHeight="1">
      <c r="A6" s="86" t="s">
        <v>225</v>
      </c>
      <c r="B6" s="2" t="s">
        <v>232</v>
      </c>
      <c r="C6" s="2" t="s">
        <v>16</v>
      </c>
      <c r="D6" s="2" t="s">
        <v>204</v>
      </c>
      <c r="E6" s="2" t="s">
        <v>233</v>
      </c>
      <c r="F6" s="11" t="s">
        <v>234</v>
      </c>
      <c r="G6" s="87"/>
      <c r="H6" s="87"/>
    </row>
    <row r="7" spans="1:8" ht="15.75" customHeight="1">
      <c r="A7" s="86" t="s">
        <v>225</v>
      </c>
      <c r="B7" s="2" t="s">
        <v>232</v>
      </c>
      <c r="C7" s="2" t="s">
        <v>25</v>
      </c>
      <c r="D7" s="2" t="s">
        <v>204</v>
      </c>
      <c r="E7" s="2" t="s">
        <v>235</v>
      </c>
      <c r="F7" s="11" t="s">
        <v>236</v>
      </c>
      <c r="G7" s="87"/>
      <c r="H7" s="87"/>
    </row>
    <row r="8" spans="1:8" ht="15.75" customHeight="1">
      <c r="A8" s="86" t="s">
        <v>225</v>
      </c>
      <c r="B8" s="2" t="s">
        <v>232</v>
      </c>
      <c r="C8" s="2" t="s">
        <v>34</v>
      </c>
      <c r="D8" s="2" t="s">
        <v>204</v>
      </c>
      <c r="E8" s="2" t="s">
        <v>233</v>
      </c>
      <c r="F8" s="11" t="s">
        <v>237</v>
      </c>
      <c r="G8" s="87"/>
      <c r="H8" s="87"/>
    </row>
    <row r="9" spans="1:8" ht="15.75" customHeight="1">
      <c r="A9" s="86" t="s">
        <v>225</v>
      </c>
      <c r="B9" s="2" t="s">
        <v>177</v>
      </c>
      <c r="C9" s="2" t="s">
        <v>16</v>
      </c>
      <c r="D9" s="2" t="s">
        <v>204</v>
      </c>
      <c r="E9" s="2" t="s">
        <v>238</v>
      </c>
      <c r="F9" s="11" t="s">
        <v>239</v>
      </c>
      <c r="G9" s="87"/>
      <c r="H9" s="87"/>
    </row>
    <row r="10" spans="1:8" ht="15.75" customHeight="1">
      <c r="A10" s="86" t="s">
        <v>225</v>
      </c>
      <c r="B10" s="2" t="s">
        <v>177</v>
      </c>
      <c r="C10" s="2" t="s">
        <v>25</v>
      </c>
      <c r="D10" s="2" t="s">
        <v>204</v>
      </c>
      <c r="E10" s="2" t="s">
        <v>240</v>
      </c>
      <c r="F10" s="11" t="s">
        <v>241</v>
      </c>
      <c r="G10" s="87"/>
      <c r="H10" s="87"/>
    </row>
    <row r="11" spans="1:8" ht="15.75" customHeight="1">
      <c r="A11" s="86" t="s">
        <v>225</v>
      </c>
      <c r="B11" s="2" t="s">
        <v>177</v>
      </c>
      <c r="C11" s="2" t="s">
        <v>34</v>
      </c>
      <c r="D11" s="2" t="s">
        <v>204</v>
      </c>
      <c r="E11" s="2" t="s">
        <v>242</v>
      </c>
      <c r="F11" s="11" t="s">
        <v>243</v>
      </c>
      <c r="G11" s="87"/>
      <c r="H11" s="87"/>
    </row>
    <row r="12" spans="1:8" ht="15.75" customHeight="1">
      <c r="A12" s="86" t="s">
        <v>244</v>
      </c>
      <c r="B12" s="2" t="s">
        <v>226</v>
      </c>
      <c r="C12" s="2" t="s">
        <v>16</v>
      </c>
      <c r="D12" s="2" t="s">
        <v>204</v>
      </c>
      <c r="E12" s="2" t="s">
        <v>245</v>
      </c>
      <c r="F12" s="11" t="s">
        <v>246</v>
      </c>
      <c r="G12" s="87"/>
      <c r="H12" s="87"/>
    </row>
    <row r="13" spans="1:8" ht="15.75" customHeight="1">
      <c r="A13" s="86" t="s">
        <v>244</v>
      </c>
      <c r="B13" s="2" t="s">
        <v>226</v>
      </c>
      <c r="C13" s="2" t="s">
        <v>25</v>
      </c>
      <c r="D13" s="2" t="s">
        <v>204</v>
      </c>
      <c r="E13" s="2" t="s">
        <v>247</v>
      </c>
      <c r="F13" s="11" t="s">
        <v>248</v>
      </c>
      <c r="G13" s="87"/>
      <c r="H13" s="87"/>
    </row>
    <row r="14" spans="1:8" ht="15.75" customHeight="1">
      <c r="A14" s="86" t="s">
        <v>244</v>
      </c>
      <c r="B14" s="2" t="s">
        <v>226</v>
      </c>
      <c r="C14" s="2" t="s">
        <v>34</v>
      </c>
      <c r="D14" s="2" t="s">
        <v>204</v>
      </c>
      <c r="E14" s="2" t="s">
        <v>249</v>
      </c>
      <c r="F14" s="11" t="s">
        <v>250</v>
      </c>
      <c r="G14" s="87"/>
      <c r="H14" s="87"/>
    </row>
    <row r="15" spans="1:8" ht="15.75" customHeight="1">
      <c r="A15" s="86" t="s">
        <v>244</v>
      </c>
      <c r="B15" s="2" t="s">
        <v>232</v>
      </c>
      <c r="C15" s="2" t="s">
        <v>16</v>
      </c>
      <c r="D15" s="2" t="s">
        <v>204</v>
      </c>
      <c r="E15" s="2" t="s">
        <v>251</v>
      </c>
      <c r="F15" s="11" t="s">
        <v>252</v>
      </c>
      <c r="G15" s="87"/>
      <c r="H15" s="87"/>
    </row>
    <row r="16" spans="1:8" ht="15.75" customHeight="1">
      <c r="A16" s="86" t="s">
        <v>244</v>
      </c>
      <c r="B16" s="2" t="s">
        <v>232</v>
      </c>
      <c r="C16" s="2" t="s">
        <v>25</v>
      </c>
      <c r="D16" s="2" t="s">
        <v>204</v>
      </c>
      <c r="E16" s="2" t="s">
        <v>253</v>
      </c>
      <c r="F16" s="11" t="s">
        <v>254</v>
      </c>
      <c r="G16" s="87"/>
      <c r="H16" s="87"/>
    </row>
    <row r="17" spans="1:8" ht="15.75" customHeight="1">
      <c r="A17" s="86" t="s">
        <v>244</v>
      </c>
      <c r="B17" s="2" t="s">
        <v>232</v>
      </c>
      <c r="C17" s="2" t="s">
        <v>34</v>
      </c>
      <c r="D17" s="2" t="s">
        <v>204</v>
      </c>
      <c r="E17" s="2" t="s">
        <v>255</v>
      </c>
      <c r="F17" s="11" t="s">
        <v>256</v>
      </c>
      <c r="G17" s="87"/>
      <c r="H17" s="87"/>
    </row>
    <row r="18" spans="1:8" ht="15.75" customHeight="1">
      <c r="A18" s="86" t="s">
        <v>244</v>
      </c>
      <c r="B18" s="2" t="s">
        <v>177</v>
      </c>
      <c r="C18" s="2" t="s">
        <v>16</v>
      </c>
      <c r="D18" s="2" t="s">
        <v>204</v>
      </c>
      <c r="E18" s="2" t="s">
        <v>257</v>
      </c>
      <c r="F18" s="11" t="s">
        <v>258</v>
      </c>
      <c r="G18" s="87"/>
      <c r="H18" s="87"/>
    </row>
    <row r="19" spans="1:8" ht="15.75" customHeight="1">
      <c r="A19" s="86" t="s">
        <v>244</v>
      </c>
      <c r="B19" s="2" t="s">
        <v>177</v>
      </c>
      <c r="C19" s="2" t="s">
        <v>25</v>
      </c>
      <c r="D19" s="2" t="s">
        <v>204</v>
      </c>
      <c r="E19" s="2" t="s">
        <v>259</v>
      </c>
      <c r="F19" s="11" t="s">
        <v>260</v>
      </c>
      <c r="G19" s="87"/>
      <c r="H19" s="87"/>
    </row>
    <row r="20" spans="1:8" ht="15.75" customHeight="1">
      <c r="A20" s="86" t="s">
        <v>244</v>
      </c>
      <c r="B20" s="2" t="s">
        <v>177</v>
      </c>
      <c r="C20" s="2" t="s">
        <v>34</v>
      </c>
      <c r="D20" s="2" t="s">
        <v>204</v>
      </c>
      <c r="E20" s="2" t="s">
        <v>261</v>
      </c>
      <c r="F20" s="11" t="s">
        <v>262</v>
      </c>
      <c r="G20" s="87"/>
      <c r="H20" s="87"/>
    </row>
    <row r="21" spans="1:8" ht="15.75" customHeight="1">
      <c r="A21" s="86" t="s">
        <v>263</v>
      </c>
      <c r="B21" s="2" t="s">
        <v>226</v>
      </c>
      <c r="C21" s="2" t="s">
        <v>16</v>
      </c>
      <c r="D21" s="2" t="s">
        <v>204</v>
      </c>
      <c r="E21" s="2" t="s">
        <v>264</v>
      </c>
      <c r="F21" s="11" t="s">
        <v>265</v>
      </c>
      <c r="G21" s="87"/>
      <c r="H21" s="87"/>
    </row>
    <row r="22" spans="1:8" ht="15.75" customHeight="1">
      <c r="A22" s="86" t="s">
        <v>263</v>
      </c>
      <c r="B22" s="2" t="s">
        <v>226</v>
      </c>
      <c r="C22" s="2" t="s">
        <v>25</v>
      </c>
      <c r="D22" s="2" t="s">
        <v>204</v>
      </c>
      <c r="E22" s="2" t="s">
        <v>264</v>
      </c>
      <c r="F22" s="11" t="s">
        <v>266</v>
      </c>
      <c r="G22" s="87"/>
      <c r="H22" s="87"/>
    </row>
    <row r="23" spans="1:8" ht="15.75" customHeight="1">
      <c r="A23" s="86" t="s">
        <v>263</v>
      </c>
      <c r="B23" s="2" t="s">
        <v>226</v>
      </c>
      <c r="C23" s="2" t="s">
        <v>34</v>
      </c>
      <c r="D23" s="2" t="s">
        <v>204</v>
      </c>
      <c r="E23" s="2" t="s">
        <v>264</v>
      </c>
      <c r="F23" s="11" t="s">
        <v>267</v>
      </c>
      <c r="G23" s="87"/>
      <c r="H23" s="87"/>
    </row>
    <row r="24" spans="1:8" ht="15.75" customHeight="1">
      <c r="A24" s="86" t="s">
        <v>263</v>
      </c>
      <c r="B24" s="2" t="s">
        <v>232</v>
      </c>
      <c r="C24" s="2" t="s">
        <v>16</v>
      </c>
      <c r="D24" s="2" t="s">
        <v>204</v>
      </c>
      <c r="E24" s="2" t="s">
        <v>235</v>
      </c>
      <c r="F24" s="11" t="s">
        <v>268</v>
      </c>
      <c r="G24" s="87"/>
      <c r="H24" s="87"/>
    </row>
    <row r="25" spans="1:8" ht="15.75" customHeight="1">
      <c r="A25" s="86" t="s">
        <v>263</v>
      </c>
      <c r="B25" s="2" t="s">
        <v>232</v>
      </c>
      <c r="C25" s="2" t="s">
        <v>25</v>
      </c>
      <c r="D25" s="2" t="s">
        <v>204</v>
      </c>
      <c r="E25" s="2" t="s">
        <v>269</v>
      </c>
      <c r="F25" s="11" t="s">
        <v>270</v>
      </c>
      <c r="G25" s="87"/>
      <c r="H25" s="87"/>
    </row>
    <row r="26" spans="1:8" ht="15.75" customHeight="1">
      <c r="A26" s="86" t="s">
        <v>263</v>
      </c>
      <c r="B26" s="2" t="s">
        <v>232</v>
      </c>
      <c r="C26" s="2" t="s">
        <v>34</v>
      </c>
      <c r="D26" s="2" t="s">
        <v>204</v>
      </c>
      <c r="E26" s="2" t="s">
        <v>271</v>
      </c>
      <c r="F26" s="11" t="s">
        <v>272</v>
      </c>
      <c r="G26" s="87"/>
      <c r="H26" s="87"/>
    </row>
    <row r="27" spans="1:8" ht="15.75" customHeight="1">
      <c r="A27" s="86" t="s">
        <v>263</v>
      </c>
      <c r="B27" s="2" t="s">
        <v>177</v>
      </c>
      <c r="C27" s="2" t="s">
        <v>16</v>
      </c>
      <c r="D27" s="2" t="s">
        <v>204</v>
      </c>
      <c r="E27" s="2" t="s">
        <v>273</v>
      </c>
      <c r="F27" s="11" t="s">
        <v>273</v>
      </c>
      <c r="G27" s="87"/>
      <c r="H27" s="87"/>
    </row>
    <row r="28" spans="1:8" ht="15.75" customHeight="1">
      <c r="A28" s="86" t="s">
        <v>263</v>
      </c>
      <c r="B28" s="2" t="s">
        <v>177</v>
      </c>
      <c r="C28" s="2" t="s">
        <v>25</v>
      </c>
      <c r="D28" s="2" t="s">
        <v>204</v>
      </c>
      <c r="E28" s="2" t="s">
        <v>274</v>
      </c>
      <c r="F28" s="11" t="s">
        <v>275</v>
      </c>
      <c r="G28" s="87"/>
      <c r="H28" s="87"/>
    </row>
    <row r="29" spans="1:8" ht="15.75" customHeight="1">
      <c r="A29" s="86" t="s">
        <v>263</v>
      </c>
      <c r="B29" s="2" t="s">
        <v>177</v>
      </c>
      <c r="C29" s="2" t="s">
        <v>34</v>
      </c>
      <c r="D29" s="2" t="s">
        <v>204</v>
      </c>
      <c r="E29" s="2" t="s">
        <v>276</v>
      </c>
      <c r="F29" s="11" t="s">
        <v>277</v>
      </c>
      <c r="G29" s="87"/>
      <c r="H29" s="87"/>
    </row>
    <row r="30" spans="1:8" ht="15.75" customHeight="1">
      <c r="A30" s="86" t="s">
        <v>278</v>
      </c>
      <c r="B30" s="2" t="s">
        <v>170</v>
      </c>
      <c r="C30" s="2" t="s">
        <v>16</v>
      </c>
      <c r="D30" s="2" t="s">
        <v>204</v>
      </c>
      <c r="E30" s="2" t="s">
        <v>279</v>
      </c>
      <c r="F30" s="11" t="s">
        <v>280</v>
      </c>
      <c r="G30" s="87"/>
      <c r="H30" s="87"/>
    </row>
    <row r="31" spans="1:8" ht="15.75" customHeight="1">
      <c r="A31" s="86" t="s">
        <v>278</v>
      </c>
      <c r="B31" s="2" t="s">
        <v>170</v>
      </c>
      <c r="C31" s="2" t="s">
        <v>25</v>
      </c>
      <c r="D31" s="2" t="s">
        <v>204</v>
      </c>
      <c r="E31" s="2" t="s">
        <v>281</v>
      </c>
      <c r="F31" s="11" t="s">
        <v>282</v>
      </c>
      <c r="G31" s="87"/>
      <c r="H31" s="87"/>
    </row>
    <row r="32" spans="1:8" ht="15.75" customHeight="1">
      <c r="A32" s="86" t="s">
        <v>278</v>
      </c>
      <c r="B32" s="2" t="s">
        <v>170</v>
      </c>
      <c r="C32" s="2" t="s">
        <v>34</v>
      </c>
      <c r="D32" s="2" t="s">
        <v>204</v>
      </c>
      <c r="E32" s="2" t="s">
        <v>283</v>
      </c>
      <c r="F32" s="11" t="s">
        <v>284</v>
      </c>
      <c r="G32" s="87"/>
      <c r="H32" s="87"/>
    </row>
    <row r="33" spans="1:8" ht="15.75" customHeight="1">
      <c r="A33" s="86" t="s">
        <v>278</v>
      </c>
      <c r="B33" s="2" t="s">
        <v>170</v>
      </c>
      <c r="C33" s="2" t="s">
        <v>28</v>
      </c>
      <c r="D33" s="2" t="s">
        <v>204</v>
      </c>
      <c r="E33" s="2" t="s">
        <v>285</v>
      </c>
      <c r="F33" s="11" t="s">
        <v>286</v>
      </c>
      <c r="G33" s="87"/>
      <c r="H33" s="87"/>
    </row>
    <row r="34" spans="1:8" ht="15.75" customHeight="1">
      <c r="A34" s="86" t="s">
        <v>278</v>
      </c>
      <c r="B34" s="2" t="s">
        <v>226</v>
      </c>
      <c r="C34" s="2" t="s">
        <v>16</v>
      </c>
      <c r="D34" s="2" t="s">
        <v>204</v>
      </c>
      <c r="E34" s="2" t="s">
        <v>287</v>
      </c>
      <c r="F34" s="11" t="s">
        <v>288</v>
      </c>
      <c r="G34" s="87"/>
      <c r="H34" s="87"/>
    </row>
    <row r="35" spans="1:8" ht="15.75" customHeight="1">
      <c r="A35" s="86" t="s">
        <v>278</v>
      </c>
      <c r="B35" s="2" t="s">
        <v>226</v>
      </c>
      <c r="C35" s="2" t="s">
        <v>25</v>
      </c>
      <c r="D35" s="2" t="s">
        <v>204</v>
      </c>
      <c r="E35" s="2" t="s">
        <v>289</v>
      </c>
      <c r="F35" s="11" t="s">
        <v>290</v>
      </c>
      <c r="G35" s="87"/>
      <c r="H35" s="87"/>
    </row>
    <row r="36" spans="1:8" ht="15.75" customHeight="1">
      <c r="A36" s="86" t="s">
        <v>278</v>
      </c>
      <c r="B36" s="2" t="s">
        <v>226</v>
      </c>
      <c r="C36" s="2" t="s">
        <v>34</v>
      </c>
      <c r="D36" s="2" t="s">
        <v>204</v>
      </c>
      <c r="E36" s="2" t="s">
        <v>291</v>
      </c>
      <c r="F36" s="11" t="s">
        <v>292</v>
      </c>
      <c r="G36" s="87"/>
      <c r="H36" s="87"/>
    </row>
    <row r="37" spans="1:8" ht="15.75" customHeight="1">
      <c r="A37" s="86" t="s">
        <v>278</v>
      </c>
      <c r="B37" s="2" t="s">
        <v>226</v>
      </c>
      <c r="C37" s="2" t="s">
        <v>28</v>
      </c>
      <c r="D37" s="2" t="s">
        <v>204</v>
      </c>
      <c r="E37" s="2" t="s">
        <v>255</v>
      </c>
      <c r="F37" s="11" t="s">
        <v>293</v>
      </c>
      <c r="G37" s="87"/>
      <c r="H37" s="87"/>
    </row>
    <row r="38" spans="1:8" ht="15.75" customHeight="1">
      <c r="A38" s="86" t="s">
        <v>278</v>
      </c>
      <c r="B38" s="2" t="s">
        <v>232</v>
      </c>
      <c r="C38" s="2" t="s">
        <v>16</v>
      </c>
      <c r="D38" s="2" t="s">
        <v>204</v>
      </c>
      <c r="E38" s="2" t="s">
        <v>294</v>
      </c>
      <c r="F38" s="11" t="s">
        <v>295</v>
      </c>
      <c r="G38" s="87"/>
      <c r="H38" s="87"/>
    </row>
    <row r="39" spans="1:8" ht="15.75" customHeight="1">
      <c r="A39" s="86" t="s">
        <v>278</v>
      </c>
      <c r="B39" s="2" t="s">
        <v>232</v>
      </c>
      <c r="C39" s="2" t="s">
        <v>25</v>
      </c>
      <c r="D39" s="2" t="s">
        <v>204</v>
      </c>
      <c r="E39" s="2" t="s">
        <v>255</v>
      </c>
      <c r="F39" s="11" t="s">
        <v>296</v>
      </c>
      <c r="G39" s="87"/>
      <c r="H39" s="87"/>
    </row>
    <row r="40" spans="1:8" ht="15.75" customHeight="1">
      <c r="A40" s="86" t="s">
        <v>278</v>
      </c>
      <c r="B40" s="2" t="s">
        <v>232</v>
      </c>
      <c r="C40" s="2" t="s">
        <v>34</v>
      </c>
      <c r="D40" s="2" t="s">
        <v>204</v>
      </c>
      <c r="E40" s="2" t="s">
        <v>269</v>
      </c>
      <c r="F40" s="11" t="s">
        <v>297</v>
      </c>
      <c r="G40" s="87"/>
      <c r="H40" s="87"/>
    </row>
    <row r="41" spans="1:8" ht="15.75" customHeight="1">
      <c r="A41" s="86" t="s">
        <v>278</v>
      </c>
      <c r="B41" s="2" t="s">
        <v>232</v>
      </c>
      <c r="C41" s="2" t="s">
        <v>28</v>
      </c>
      <c r="D41" s="2" t="s">
        <v>204</v>
      </c>
      <c r="E41" s="2" t="s">
        <v>298</v>
      </c>
      <c r="F41" s="11" t="s">
        <v>299</v>
      </c>
      <c r="G41" s="87"/>
      <c r="H41" s="87"/>
    </row>
    <row r="42" spans="1:8" ht="15.75" customHeight="1">
      <c r="A42" s="86" t="s">
        <v>278</v>
      </c>
      <c r="B42" s="2" t="s">
        <v>177</v>
      </c>
      <c r="C42" s="2" t="s">
        <v>16</v>
      </c>
      <c r="D42" s="2" t="s">
        <v>204</v>
      </c>
      <c r="E42" s="2" t="s">
        <v>273</v>
      </c>
      <c r="F42" s="11" t="s">
        <v>273</v>
      </c>
      <c r="G42" s="87"/>
      <c r="H42" s="87"/>
    </row>
    <row r="43" spans="1:8" ht="15.75" customHeight="1">
      <c r="A43" s="86" t="s">
        <v>278</v>
      </c>
      <c r="B43" s="2" t="s">
        <v>177</v>
      </c>
      <c r="C43" s="2" t="s">
        <v>25</v>
      </c>
      <c r="D43" s="2" t="s">
        <v>204</v>
      </c>
      <c r="E43" s="2" t="s">
        <v>273</v>
      </c>
      <c r="F43" s="11" t="s">
        <v>273</v>
      </c>
      <c r="G43" s="87"/>
      <c r="H43" s="87"/>
    </row>
    <row r="44" spans="1:8" ht="15.75" customHeight="1">
      <c r="A44" s="86" t="s">
        <v>278</v>
      </c>
      <c r="B44" s="2" t="s">
        <v>177</v>
      </c>
      <c r="C44" s="2" t="s">
        <v>34</v>
      </c>
      <c r="D44" s="2" t="s">
        <v>204</v>
      </c>
      <c r="E44" s="2" t="s">
        <v>276</v>
      </c>
      <c r="F44" s="11" t="s">
        <v>300</v>
      </c>
      <c r="G44" s="87"/>
      <c r="H44" s="87"/>
    </row>
    <row r="45" spans="1:8" ht="14">
      <c r="A45" s="86" t="s">
        <v>278</v>
      </c>
      <c r="B45" s="2" t="s">
        <v>177</v>
      </c>
      <c r="C45" s="2" t="s">
        <v>28</v>
      </c>
      <c r="D45" s="2" t="s">
        <v>204</v>
      </c>
      <c r="E45" s="2" t="s">
        <v>273</v>
      </c>
      <c r="F45" s="11" t="s">
        <v>273</v>
      </c>
      <c r="G45" s="87"/>
      <c r="H45" s="87"/>
    </row>
    <row r="46" spans="1:8" ht="14">
      <c r="A46" s="86" t="s">
        <v>301</v>
      </c>
      <c r="B46" s="2" t="s">
        <v>226</v>
      </c>
      <c r="C46" s="2" t="s">
        <v>16</v>
      </c>
      <c r="D46" s="2" t="s">
        <v>204</v>
      </c>
      <c r="E46" s="2" t="s">
        <v>302</v>
      </c>
      <c r="F46" s="11" t="s">
        <v>303</v>
      </c>
      <c r="G46" s="87"/>
      <c r="H46" s="87"/>
    </row>
    <row r="47" spans="1:8" ht="14">
      <c r="A47" s="86" t="s">
        <v>301</v>
      </c>
      <c r="B47" s="2" t="s">
        <v>226</v>
      </c>
      <c r="C47" s="2" t="s">
        <v>25</v>
      </c>
      <c r="D47" s="2" t="s">
        <v>204</v>
      </c>
      <c r="E47" s="2" t="s">
        <v>304</v>
      </c>
      <c r="F47" s="11" t="s">
        <v>305</v>
      </c>
      <c r="G47" s="87"/>
      <c r="H47" s="87"/>
    </row>
    <row r="48" spans="1:8" ht="14">
      <c r="A48" s="86" t="s">
        <v>301</v>
      </c>
      <c r="B48" s="2" t="s">
        <v>226</v>
      </c>
      <c r="C48" s="2" t="s">
        <v>34</v>
      </c>
      <c r="D48" s="2" t="s">
        <v>204</v>
      </c>
      <c r="E48" s="2" t="s">
        <v>306</v>
      </c>
      <c r="F48" s="11" t="s">
        <v>307</v>
      </c>
      <c r="G48" s="87"/>
      <c r="H48" s="87"/>
    </row>
    <row r="49" spans="1:8" ht="14">
      <c r="A49" s="86" t="s">
        <v>301</v>
      </c>
      <c r="B49" s="2" t="s">
        <v>232</v>
      </c>
      <c r="C49" s="2" t="s">
        <v>16</v>
      </c>
      <c r="D49" s="2" t="s">
        <v>204</v>
      </c>
      <c r="E49" s="2" t="s">
        <v>255</v>
      </c>
      <c r="F49" s="11" t="s">
        <v>308</v>
      </c>
      <c r="G49" s="87"/>
      <c r="H49" s="87"/>
    </row>
    <row r="50" spans="1:8" ht="14">
      <c r="A50" s="86" t="s">
        <v>301</v>
      </c>
      <c r="B50" s="2" t="s">
        <v>232</v>
      </c>
      <c r="C50" s="2" t="s">
        <v>25</v>
      </c>
      <c r="D50" s="2" t="s">
        <v>204</v>
      </c>
      <c r="E50" s="2" t="s">
        <v>287</v>
      </c>
      <c r="F50" s="11" t="s">
        <v>309</v>
      </c>
      <c r="G50" s="87"/>
      <c r="H50" s="87"/>
    </row>
    <row r="51" spans="1:8" ht="14">
      <c r="A51" s="86" t="s">
        <v>301</v>
      </c>
      <c r="B51" s="2" t="s">
        <v>232</v>
      </c>
      <c r="C51" s="2" t="s">
        <v>34</v>
      </c>
      <c r="D51" s="2" t="s">
        <v>204</v>
      </c>
      <c r="E51" s="2" t="s">
        <v>310</v>
      </c>
      <c r="F51" s="11" t="s">
        <v>311</v>
      </c>
      <c r="G51" s="87"/>
      <c r="H51" s="87"/>
    </row>
    <row r="52" spans="1:8" ht="14">
      <c r="A52" s="86" t="s">
        <v>301</v>
      </c>
      <c r="B52" s="2" t="s">
        <v>177</v>
      </c>
      <c r="C52" s="2" t="s">
        <v>16</v>
      </c>
      <c r="D52" s="2" t="s">
        <v>204</v>
      </c>
      <c r="E52" s="2" t="s">
        <v>273</v>
      </c>
      <c r="F52" s="11" t="s">
        <v>273</v>
      </c>
      <c r="G52" s="87"/>
      <c r="H52" s="87"/>
    </row>
    <row r="53" spans="1:8" ht="14">
      <c r="A53" s="86" t="s">
        <v>301</v>
      </c>
      <c r="B53" s="2" t="s">
        <v>177</v>
      </c>
      <c r="C53" s="2" t="s">
        <v>25</v>
      </c>
      <c r="D53" s="2" t="s">
        <v>204</v>
      </c>
      <c r="E53" s="2" t="s">
        <v>273</v>
      </c>
      <c r="F53" s="11" t="s">
        <v>273</v>
      </c>
      <c r="G53" s="87"/>
      <c r="H53" s="87"/>
    </row>
    <row r="54" spans="1:8" ht="14">
      <c r="A54" s="86" t="s">
        <v>301</v>
      </c>
      <c r="B54" s="2" t="s">
        <v>177</v>
      </c>
      <c r="C54" s="2" t="s">
        <v>34</v>
      </c>
      <c r="D54" s="2" t="s">
        <v>204</v>
      </c>
      <c r="E54" s="2" t="s">
        <v>312</v>
      </c>
      <c r="F54" s="11" t="s">
        <v>313</v>
      </c>
      <c r="G54" s="87"/>
      <c r="H54" s="87"/>
    </row>
    <row r="55" spans="1:8" ht="14">
      <c r="A55" s="86" t="s">
        <v>314</v>
      </c>
      <c r="B55" s="2" t="s">
        <v>226</v>
      </c>
      <c r="C55" s="2" t="s">
        <v>16</v>
      </c>
      <c r="D55" s="2" t="s">
        <v>204</v>
      </c>
      <c r="E55" s="2" t="s">
        <v>251</v>
      </c>
      <c r="F55" s="11" t="s">
        <v>315</v>
      </c>
      <c r="G55" s="87"/>
      <c r="H55" s="87"/>
    </row>
    <row r="56" spans="1:8" ht="14">
      <c r="A56" s="86" t="s">
        <v>314</v>
      </c>
      <c r="B56" s="2" t="s">
        <v>226</v>
      </c>
      <c r="C56" s="2" t="s">
        <v>25</v>
      </c>
      <c r="D56" s="2" t="s">
        <v>204</v>
      </c>
      <c r="E56" s="2" t="s">
        <v>316</v>
      </c>
      <c r="F56" s="11" t="s">
        <v>317</v>
      </c>
      <c r="G56" s="87"/>
      <c r="H56" s="87"/>
    </row>
    <row r="57" spans="1:8" ht="14">
      <c r="A57" s="86" t="s">
        <v>314</v>
      </c>
      <c r="B57" s="2" t="s">
        <v>226</v>
      </c>
      <c r="C57" s="2" t="s">
        <v>34</v>
      </c>
      <c r="D57" s="2" t="s">
        <v>204</v>
      </c>
      <c r="E57" s="2" t="s">
        <v>245</v>
      </c>
      <c r="F57" s="11" t="s">
        <v>318</v>
      </c>
      <c r="G57" s="87"/>
      <c r="H57" s="87"/>
    </row>
    <row r="58" spans="1:8" ht="14">
      <c r="A58" s="86" t="s">
        <v>314</v>
      </c>
      <c r="B58" s="2" t="s">
        <v>226</v>
      </c>
      <c r="C58" s="2" t="s">
        <v>28</v>
      </c>
      <c r="D58" s="2" t="s">
        <v>204</v>
      </c>
      <c r="E58" s="2" t="s">
        <v>255</v>
      </c>
      <c r="F58" s="11" t="s">
        <v>319</v>
      </c>
      <c r="G58" s="87"/>
      <c r="H58" s="87"/>
    </row>
    <row r="59" spans="1:8" ht="14">
      <c r="A59" s="86" t="s">
        <v>314</v>
      </c>
      <c r="B59" s="2" t="s">
        <v>232</v>
      </c>
      <c r="C59" s="2" t="s">
        <v>16</v>
      </c>
      <c r="D59" s="2" t="s">
        <v>204</v>
      </c>
      <c r="E59" s="2" t="s">
        <v>271</v>
      </c>
      <c r="F59" s="11" t="s">
        <v>320</v>
      </c>
      <c r="G59" s="87"/>
      <c r="H59" s="87"/>
    </row>
    <row r="60" spans="1:8" ht="14">
      <c r="A60" s="86" t="s">
        <v>314</v>
      </c>
      <c r="B60" s="2" t="s">
        <v>232</v>
      </c>
      <c r="C60" s="2" t="s">
        <v>25</v>
      </c>
      <c r="D60" s="2" t="s">
        <v>204</v>
      </c>
      <c r="E60" s="2" t="s">
        <v>235</v>
      </c>
      <c r="F60" s="11" t="s">
        <v>321</v>
      </c>
      <c r="G60" s="87"/>
      <c r="H60" s="87"/>
    </row>
    <row r="61" spans="1:8" ht="14">
      <c r="A61" s="86" t="s">
        <v>314</v>
      </c>
      <c r="B61" s="2" t="s">
        <v>232</v>
      </c>
      <c r="C61" s="2" t="s">
        <v>34</v>
      </c>
      <c r="D61" s="2" t="s">
        <v>204</v>
      </c>
      <c r="E61" s="2" t="s">
        <v>235</v>
      </c>
      <c r="F61" s="11" t="s">
        <v>322</v>
      </c>
      <c r="G61" s="87"/>
      <c r="H61" s="87"/>
    </row>
    <row r="62" spans="1:8" ht="14">
      <c r="A62" s="86" t="s">
        <v>314</v>
      </c>
      <c r="B62" s="2" t="s">
        <v>232</v>
      </c>
      <c r="C62" s="2" t="s">
        <v>28</v>
      </c>
      <c r="D62" s="2" t="s">
        <v>204</v>
      </c>
      <c r="E62" s="2" t="s">
        <v>323</v>
      </c>
      <c r="F62" s="11" t="s">
        <v>324</v>
      </c>
      <c r="G62" s="87"/>
      <c r="H62" s="87"/>
    </row>
    <row r="63" spans="1:8" ht="14">
      <c r="A63" s="86" t="s">
        <v>314</v>
      </c>
      <c r="B63" s="2" t="s">
        <v>177</v>
      </c>
      <c r="C63" s="2" t="s">
        <v>16</v>
      </c>
      <c r="D63" s="2" t="s">
        <v>204</v>
      </c>
      <c r="E63" s="2" t="s">
        <v>259</v>
      </c>
      <c r="F63" s="11" t="s">
        <v>325</v>
      </c>
      <c r="G63" s="87"/>
      <c r="H63" s="87"/>
    </row>
    <row r="64" spans="1:8" ht="14">
      <c r="A64" s="86" t="s">
        <v>314</v>
      </c>
      <c r="B64" s="2" t="s">
        <v>177</v>
      </c>
      <c r="C64" s="2" t="s">
        <v>25</v>
      </c>
      <c r="D64" s="2" t="s">
        <v>204</v>
      </c>
      <c r="E64" s="2" t="s">
        <v>273</v>
      </c>
      <c r="F64" s="11" t="s">
        <v>273</v>
      </c>
      <c r="G64" s="87"/>
      <c r="H64" s="87"/>
    </row>
    <row r="65" spans="1:8" ht="14">
      <c r="A65" s="86" t="s">
        <v>314</v>
      </c>
      <c r="B65" s="2" t="s">
        <v>177</v>
      </c>
      <c r="C65" s="2" t="s">
        <v>34</v>
      </c>
      <c r="D65" s="2" t="s">
        <v>204</v>
      </c>
      <c r="E65" s="2" t="s">
        <v>326</v>
      </c>
      <c r="F65" s="11" t="s">
        <v>327</v>
      </c>
      <c r="G65" s="87"/>
      <c r="H65" s="87"/>
    </row>
    <row r="66" spans="1:8" ht="14">
      <c r="A66" s="86" t="s">
        <v>314</v>
      </c>
      <c r="B66" s="2" t="s">
        <v>177</v>
      </c>
      <c r="C66" s="2" t="s">
        <v>28</v>
      </c>
      <c r="D66" s="2" t="s">
        <v>204</v>
      </c>
      <c r="E66" s="2" t="s">
        <v>273</v>
      </c>
      <c r="F66" s="11" t="s">
        <v>273</v>
      </c>
      <c r="G66" s="87"/>
      <c r="H66" s="87"/>
    </row>
    <row r="67" spans="1:8" ht="14">
      <c r="A67" s="86" t="s">
        <v>328</v>
      </c>
      <c r="B67" s="2" t="s">
        <v>226</v>
      </c>
      <c r="C67" s="2" t="s">
        <v>16</v>
      </c>
      <c r="D67" s="2" t="s">
        <v>204</v>
      </c>
      <c r="E67" s="2" t="s">
        <v>329</v>
      </c>
      <c r="F67" s="11" t="s">
        <v>330</v>
      </c>
      <c r="G67" s="87"/>
      <c r="H67" s="87"/>
    </row>
    <row r="68" spans="1:8" ht="14">
      <c r="A68" s="86" t="s">
        <v>328</v>
      </c>
      <c r="B68" s="2" t="s">
        <v>226</v>
      </c>
      <c r="C68" s="2" t="s">
        <v>25</v>
      </c>
      <c r="D68" s="2" t="s">
        <v>204</v>
      </c>
      <c r="E68" s="2" t="s">
        <v>331</v>
      </c>
      <c r="F68" s="11" t="s">
        <v>332</v>
      </c>
      <c r="G68" s="87"/>
      <c r="H68" s="87"/>
    </row>
    <row r="69" spans="1:8" ht="14">
      <c r="A69" s="86" t="s">
        <v>328</v>
      </c>
      <c r="B69" s="2" t="s">
        <v>226</v>
      </c>
      <c r="C69" s="2" t="s">
        <v>34</v>
      </c>
      <c r="D69" s="2" t="s">
        <v>204</v>
      </c>
      <c r="E69" s="2" t="s">
        <v>333</v>
      </c>
      <c r="F69" s="11" t="s">
        <v>334</v>
      </c>
      <c r="G69" s="87"/>
      <c r="H69" s="87"/>
    </row>
    <row r="70" spans="1:8" ht="14">
      <c r="A70" s="86" t="s">
        <v>328</v>
      </c>
      <c r="B70" s="2" t="s">
        <v>232</v>
      </c>
      <c r="C70" s="2" t="s">
        <v>16</v>
      </c>
      <c r="D70" s="2" t="s">
        <v>204</v>
      </c>
      <c r="E70" s="2" t="s">
        <v>249</v>
      </c>
      <c r="F70" s="11" t="s">
        <v>335</v>
      </c>
      <c r="G70" s="87"/>
      <c r="H70" s="87"/>
    </row>
    <row r="71" spans="1:8" ht="14">
      <c r="A71" s="86" t="s">
        <v>328</v>
      </c>
      <c r="B71" s="2" t="s">
        <v>232</v>
      </c>
      <c r="C71" s="2" t="s">
        <v>25</v>
      </c>
      <c r="D71" s="2" t="s">
        <v>204</v>
      </c>
      <c r="E71" s="2" t="s">
        <v>336</v>
      </c>
      <c r="F71" s="11" t="s">
        <v>337</v>
      </c>
      <c r="G71" s="87"/>
      <c r="H71" s="87"/>
    </row>
    <row r="72" spans="1:8" ht="14">
      <c r="A72" s="86" t="s">
        <v>328</v>
      </c>
      <c r="B72" s="2" t="s">
        <v>232</v>
      </c>
      <c r="C72" s="2" t="s">
        <v>34</v>
      </c>
      <c r="D72" s="2" t="s">
        <v>204</v>
      </c>
      <c r="E72" s="2" t="s">
        <v>287</v>
      </c>
      <c r="F72" s="11" t="s">
        <v>338</v>
      </c>
      <c r="G72" s="87"/>
      <c r="H72" s="87"/>
    </row>
    <row r="73" spans="1:8" ht="14">
      <c r="A73" s="86" t="s">
        <v>328</v>
      </c>
      <c r="B73" s="2" t="s">
        <v>177</v>
      </c>
      <c r="C73" s="2" t="s">
        <v>16</v>
      </c>
      <c r="D73" s="2" t="s">
        <v>204</v>
      </c>
      <c r="E73" s="2" t="s">
        <v>339</v>
      </c>
      <c r="F73" s="11" t="s">
        <v>340</v>
      </c>
      <c r="G73" s="87"/>
      <c r="H73" s="87"/>
    </row>
    <row r="74" spans="1:8" ht="14">
      <c r="A74" s="86" t="s">
        <v>328</v>
      </c>
      <c r="B74" s="2" t="s">
        <v>177</v>
      </c>
      <c r="C74" s="2" t="s">
        <v>25</v>
      </c>
      <c r="D74" s="2" t="s">
        <v>204</v>
      </c>
      <c r="E74" s="2" t="s">
        <v>341</v>
      </c>
      <c r="F74" s="11" t="s">
        <v>342</v>
      </c>
      <c r="G74" s="87"/>
      <c r="H74" s="87"/>
    </row>
    <row r="75" spans="1:8" ht="14">
      <c r="A75" s="86" t="s">
        <v>328</v>
      </c>
      <c r="B75" s="2" t="s">
        <v>177</v>
      </c>
      <c r="C75" s="2" t="s">
        <v>34</v>
      </c>
      <c r="D75" s="2" t="s">
        <v>204</v>
      </c>
      <c r="E75" s="2" t="s">
        <v>302</v>
      </c>
      <c r="F75" s="11" t="s">
        <v>343</v>
      </c>
      <c r="G75" s="87"/>
      <c r="H75" s="87"/>
    </row>
    <row r="76" spans="1:8" ht="14">
      <c r="A76" s="86" t="s">
        <v>344</v>
      </c>
      <c r="B76" s="2" t="s">
        <v>226</v>
      </c>
      <c r="C76" s="2" t="s">
        <v>16</v>
      </c>
      <c r="D76" s="2" t="s">
        <v>204</v>
      </c>
      <c r="E76" s="2" t="s">
        <v>345</v>
      </c>
      <c r="F76" s="11" t="s">
        <v>346</v>
      </c>
      <c r="G76" s="87"/>
      <c r="H76" s="87"/>
    </row>
    <row r="77" spans="1:8" ht="14">
      <c r="A77" s="86" t="s">
        <v>344</v>
      </c>
      <c r="B77" s="2" t="s">
        <v>226</v>
      </c>
      <c r="C77" s="2" t="s">
        <v>25</v>
      </c>
      <c r="D77" s="2" t="s">
        <v>204</v>
      </c>
      <c r="E77" s="2" t="s">
        <v>291</v>
      </c>
      <c r="F77" s="11" t="s">
        <v>347</v>
      </c>
      <c r="G77" s="87"/>
      <c r="H77" s="87"/>
    </row>
    <row r="78" spans="1:8" ht="14">
      <c r="A78" s="86" t="s">
        <v>344</v>
      </c>
      <c r="B78" s="2" t="s">
        <v>226</v>
      </c>
      <c r="C78" s="2" t="s">
        <v>34</v>
      </c>
      <c r="D78" s="2" t="s">
        <v>204</v>
      </c>
      <c r="E78" s="2" t="s">
        <v>348</v>
      </c>
      <c r="F78" s="11" t="s">
        <v>349</v>
      </c>
      <c r="G78" s="87"/>
      <c r="H78" s="87"/>
    </row>
    <row r="79" spans="1:8" ht="14">
      <c r="A79" s="86" t="s">
        <v>344</v>
      </c>
      <c r="B79" s="2" t="s">
        <v>232</v>
      </c>
      <c r="C79" s="2" t="s">
        <v>16</v>
      </c>
      <c r="D79" s="2" t="s">
        <v>204</v>
      </c>
      <c r="E79" s="2" t="s">
        <v>350</v>
      </c>
      <c r="F79" s="11" t="s">
        <v>351</v>
      </c>
      <c r="G79" s="87"/>
      <c r="H79" s="87"/>
    </row>
    <row r="80" spans="1:8" ht="14">
      <c r="A80" s="86" t="s">
        <v>344</v>
      </c>
      <c r="B80" s="2" t="s">
        <v>232</v>
      </c>
      <c r="C80" s="2" t="s">
        <v>25</v>
      </c>
      <c r="D80" s="2" t="s">
        <v>204</v>
      </c>
      <c r="E80" s="2" t="s">
        <v>352</v>
      </c>
      <c r="F80" s="11" t="s">
        <v>353</v>
      </c>
      <c r="G80" s="87"/>
      <c r="H80" s="87"/>
    </row>
    <row r="81" spans="1:8" ht="14">
      <c r="A81" s="86" t="s">
        <v>344</v>
      </c>
      <c r="B81" s="2" t="s">
        <v>232</v>
      </c>
      <c r="C81" s="2" t="s">
        <v>34</v>
      </c>
      <c r="D81" s="2" t="s">
        <v>204</v>
      </c>
      <c r="E81" s="2" t="s">
        <v>233</v>
      </c>
      <c r="F81" s="11" t="s">
        <v>354</v>
      </c>
      <c r="G81" s="87"/>
      <c r="H81" s="87"/>
    </row>
    <row r="82" spans="1:8" ht="14">
      <c r="A82" s="86" t="s">
        <v>344</v>
      </c>
      <c r="B82" s="2" t="s">
        <v>177</v>
      </c>
      <c r="C82" s="2" t="s">
        <v>16</v>
      </c>
      <c r="D82" s="2" t="s">
        <v>204</v>
      </c>
      <c r="E82" s="2" t="s">
        <v>355</v>
      </c>
      <c r="F82" s="11" t="s">
        <v>356</v>
      </c>
      <c r="G82" s="87"/>
      <c r="H82" s="87"/>
    </row>
    <row r="83" spans="1:8" ht="14">
      <c r="A83" s="86" t="s">
        <v>344</v>
      </c>
      <c r="B83" s="2" t="s">
        <v>177</v>
      </c>
      <c r="C83" s="2" t="s">
        <v>25</v>
      </c>
      <c r="D83" s="2" t="s">
        <v>204</v>
      </c>
      <c r="E83" s="2" t="s">
        <v>357</v>
      </c>
      <c r="F83" s="11" t="s">
        <v>358</v>
      </c>
      <c r="G83" s="87"/>
      <c r="H83" s="87"/>
    </row>
    <row r="84" spans="1:8" ht="14">
      <c r="A84" s="86" t="s">
        <v>344</v>
      </c>
      <c r="B84" s="2" t="s">
        <v>177</v>
      </c>
      <c r="C84" s="2" t="s">
        <v>34</v>
      </c>
      <c r="D84" s="2" t="s">
        <v>204</v>
      </c>
      <c r="E84" s="2" t="s">
        <v>359</v>
      </c>
      <c r="F84" s="11" t="s">
        <v>358</v>
      </c>
      <c r="G84" s="87"/>
      <c r="H84" s="87"/>
    </row>
    <row r="85" spans="1:8" ht="14">
      <c r="A85" s="86" t="s">
        <v>225</v>
      </c>
      <c r="B85" s="2" t="s">
        <v>226</v>
      </c>
      <c r="C85" s="2" t="s">
        <v>16</v>
      </c>
      <c r="D85" s="2" t="s">
        <v>206</v>
      </c>
      <c r="E85" s="2" t="s">
        <v>360</v>
      </c>
      <c r="F85" s="11" t="s">
        <v>361</v>
      </c>
      <c r="G85" s="87"/>
      <c r="H85" s="87"/>
    </row>
    <row r="86" spans="1:8" ht="14">
      <c r="A86" s="86" t="s">
        <v>225</v>
      </c>
      <c r="B86" s="2" t="s">
        <v>226</v>
      </c>
      <c r="C86" s="2" t="s">
        <v>25</v>
      </c>
      <c r="D86" s="2" t="s">
        <v>206</v>
      </c>
      <c r="E86" s="2" t="s">
        <v>360</v>
      </c>
      <c r="F86" s="11" t="s">
        <v>362</v>
      </c>
      <c r="G86" s="87"/>
      <c r="H86" s="87"/>
    </row>
    <row r="87" spans="1:8" ht="14">
      <c r="A87" s="86" t="s">
        <v>225</v>
      </c>
      <c r="B87" s="2" t="s">
        <v>226</v>
      </c>
      <c r="C87" s="2" t="s">
        <v>34</v>
      </c>
      <c r="D87" s="2" t="s">
        <v>206</v>
      </c>
      <c r="E87" s="2" t="s">
        <v>289</v>
      </c>
      <c r="F87" s="11" t="s">
        <v>363</v>
      </c>
      <c r="G87" s="87"/>
      <c r="H87" s="87"/>
    </row>
    <row r="88" spans="1:8" ht="14">
      <c r="A88" s="86" t="s">
        <v>225</v>
      </c>
      <c r="B88" s="2" t="s">
        <v>232</v>
      </c>
      <c r="C88" s="2" t="s">
        <v>16</v>
      </c>
      <c r="D88" s="2" t="s">
        <v>206</v>
      </c>
      <c r="E88" s="2" t="s">
        <v>364</v>
      </c>
      <c r="F88" s="11" t="s">
        <v>337</v>
      </c>
      <c r="G88" s="87"/>
      <c r="H88" s="87"/>
    </row>
    <row r="89" spans="1:8" ht="14">
      <c r="A89" s="86" t="s">
        <v>225</v>
      </c>
      <c r="B89" s="2" t="s">
        <v>232</v>
      </c>
      <c r="C89" s="2" t="s">
        <v>25</v>
      </c>
      <c r="D89" s="2" t="s">
        <v>206</v>
      </c>
      <c r="E89" s="2" t="s">
        <v>289</v>
      </c>
      <c r="F89" s="11" t="s">
        <v>343</v>
      </c>
      <c r="G89" s="87"/>
      <c r="H89" s="87"/>
    </row>
    <row r="90" spans="1:8" ht="14">
      <c r="A90" s="86" t="s">
        <v>225</v>
      </c>
      <c r="B90" s="2" t="s">
        <v>232</v>
      </c>
      <c r="C90" s="2" t="s">
        <v>34</v>
      </c>
      <c r="D90" s="2" t="s">
        <v>206</v>
      </c>
      <c r="E90" s="2" t="s">
        <v>365</v>
      </c>
      <c r="F90" s="11" t="s">
        <v>366</v>
      </c>
      <c r="G90" s="87"/>
      <c r="H90" s="87"/>
    </row>
    <row r="91" spans="1:8" ht="14">
      <c r="A91" s="86" t="s">
        <v>225</v>
      </c>
      <c r="B91" s="2" t="s">
        <v>177</v>
      </c>
      <c r="C91" s="2" t="s">
        <v>16</v>
      </c>
      <c r="D91" s="2" t="s">
        <v>206</v>
      </c>
      <c r="E91" s="2" t="s">
        <v>367</v>
      </c>
      <c r="F91" s="11" t="s">
        <v>368</v>
      </c>
      <c r="G91" s="87"/>
      <c r="H91" s="87"/>
    </row>
    <row r="92" spans="1:8" ht="14">
      <c r="A92" s="86" t="s">
        <v>225</v>
      </c>
      <c r="B92" s="2" t="s">
        <v>177</v>
      </c>
      <c r="C92" s="2" t="s">
        <v>25</v>
      </c>
      <c r="D92" s="2" t="s">
        <v>206</v>
      </c>
      <c r="E92" s="2" t="s">
        <v>369</v>
      </c>
      <c r="F92" s="11" t="s">
        <v>370</v>
      </c>
      <c r="G92" s="87"/>
      <c r="H92" s="87"/>
    </row>
    <row r="93" spans="1:8" ht="14">
      <c r="A93" s="86" t="s">
        <v>225</v>
      </c>
      <c r="B93" s="2" t="s">
        <v>177</v>
      </c>
      <c r="C93" s="2" t="s">
        <v>34</v>
      </c>
      <c r="D93" s="2" t="s">
        <v>206</v>
      </c>
      <c r="E93" s="2" t="s">
        <v>371</v>
      </c>
      <c r="F93" s="11" t="s">
        <v>372</v>
      </c>
      <c r="G93" s="87"/>
      <c r="H93" s="87"/>
    </row>
    <row r="94" spans="1:8" ht="14">
      <c r="A94" s="86" t="s">
        <v>244</v>
      </c>
      <c r="B94" s="2" t="s">
        <v>226</v>
      </c>
      <c r="C94" s="2" t="s">
        <v>16</v>
      </c>
      <c r="D94" s="2" t="s">
        <v>206</v>
      </c>
      <c r="E94" s="2" t="s">
        <v>373</v>
      </c>
      <c r="F94" s="11" t="s">
        <v>374</v>
      </c>
      <c r="G94" s="87"/>
      <c r="H94" s="87"/>
    </row>
    <row r="95" spans="1:8" ht="14">
      <c r="A95" s="86" t="s">
        <v>244</v>
      </c>
      <c r="B95" s="2" t="s">
        <v>226</v>
      </c>
      <c r="C95" s="2" t="s">
        <v>25</v>
      </c>
      <c r="D95" s="2" t="s">
        <v>206</v>
      </c>
      <c r="E95" s="2" t="s">
        <v>375</v>
      </c>
      <c r="F95" s="11" t="s">
        <v>376</v>
      </c>
      <c r="G95" s="87"/>
      <c r="H95" s="87"/>
    </row>
    <row r="96" spans="1:8" ht="14">
      <c r="A96" s="86" t="s">
        <v>244</v>
      </c>
      <c r="B96" s="2" t="s">
        <v>226</v>
      </c>
      <c r="C96" s="2" t="s">
        <v>34</v>
      </c>
      <c r="D96" s="2" t="s">
        <v>206</v>
      </c>
      <c r="E96" s="2" t="s">
        <v>373</v>
      </c>
      <c r="F96" s="11" t="s">
        <v>377</v>
      </c>
      <c r="G96" s="87"/>
      <c r="H96" s="87"/>
    </row>
    <row r="97" spans="1:8" ht="14">
      <c r="A97" s="86" t="s">
        <v>244</v>
      </c>
      <c r="B97" s="2" t="s">
        <v>232</v>
      </c>
      <c r="C97" s="2" t="s">
        <v>16</v>
      </c>
      <c r="D97" s="2" t="s">
        <v>206</v>
      </c>
      <c r="E97" s="2" t="s">
        <v>378</v>
      </c>
      <c r="F97" s="11" t="s">
        <v>366</v>
      </c>
      <c r="G97" s="87"/>
      <c r="H97" s="87"/>
    </row>
    <row r="98" spans="1:8" ht="14">
      <c r="A98" s="86" t="s">
        <v>244</v>
      </c>
      <c r="B98" s="2" t="s">
        <v>232</v>
      </c>
      <c r="C98" s="2" t="s">
        <v>25</v>
      </c>
      <c r="D98" s="2" t="s">
        <v>206</v>
      </c>
      <c r="E98" s="2" t="s">
        <v>289</v>
      </c>
      <c r="F98" s="11" t="s">
        <v>343</v>
      </c>
      <c r="G98" s="87"/>
      <c r="H98" s="87"/>
    </row>
    <row r="99" spans="1:8" ht="14">
      <c r="A99" s="86" t="s">
        <v>244</v>
      </c>
      <c r="B99" s="2" t="s">
        <v>232</v>
      </c>
      <c r="C99" s="2" t="s">
        <v>34</v>
      </c>
      <c r="D99" s="2" t="s">
        <v>206</v>
      </c>
      <c r="E99" s="2" t="s">
        <v>379</v>
      </c>
      <c r="F99" s="11" t="s">
        <v>380</v>
      </c>
      <c r="G99" s="87"/>
      <c r="H99" s="87"/>
    </row>
    <row r="100" spans="1:8" ht="14">
      <c r="A100" s="86" t="s">
        <v>244</v>
      </c>
      <c r="B100" s="2" t="s">
        <v>177</v>
      </c>
      <c r="C100" s="2" t="s">
        <v>16</v>
      </c>
      <c r="D100" s="2" t="s">
        <v>206</v>
      </c>
      <c r="E100" s="2" t="s">
        <v>255</v>
      </c>
      <c r="F100" s="11" t="s">
        <v>381</v>
      </c>
      <c r="G100" s="87"/>
      <c r="H100" s="87"/>
    </row>
    <row r="101" spans="1:8" ht="14">
      <c r="A101" s="86" t="s">
        <v>244</v>
      </c>
      <c r="B101" s="2" t="s">
        <v>177</v>
      </c>
      <c r="C101" s="2" t="s">
        <v>25</v>
      </c>
      <c r="D101" s="2" t="s">
        <v>206</v>
      </c>
      <c r="E101" s="2" t="s">
        <v>382</v>
      </c>
      <c r="F101" s="11" t="s">
        <v>383</v>
      </c>
      <c r="G101" s="87"/>
      <c r="H101" s="87"/>
    </row>
    <row r="102" spans="1:8" ht="14">
      <c r="A102" s="86" t="s">
        <v>244</v>
      </c>
      <c r="B102" s="2" t="s">
        <v>177</v>
      </c>
      <c r="C102" s="2" t="s">
        <v>34</v>
      </c>
      <c r="D102" s="2" t="s">
        <v>206</v>
      </c>
      <c r="E102" s="2" t="s">
        <v>384</v>
      </c>
      <c r="F102" s="11" t="s">
        <v>385</v>
      </c>
      <c r="G102" s="87"/>
      <c r="H102" s="87"/>
    </row>
    <row r="103" spans="1:8" ht="14">
      <c r="A103" s="86" t="s">
        <v>263</v>
      </c>
      <c r="B103" s="2" t="s">
        <v>226</v>
      </c>
      <c r="C103" s="2" t="s">
        <v>16</v>
      </c>
      <c r="D103" s="2" t="s">
        <v>206</v>
      </c>
      <c r="E103" s="2" t="s">
        <v>379</v>
      </c>
      <c r="F103" s="11" t="s">
        <v>386</v>
      </c>
      <c r="G103" s="87"/>
      <c r="H103" s="87"/>
    </row>
    <row r="104" spans="1:8" ht="14">
      <c r="A104" s="86" t="s">
        <v>263</v>
      </c>
      <c r="B104" s="2" t="s">
        <v>226</v>
      </c>
      <c r="C104" s="2" t="s">
        <v>25</v>
      </c>
      <c r="D104" s="2" t="s">
        <v>206</v>
      </c>
      <c r="E104" s="2" t="s">
        <v>373</v>
      </c>
      <c r="F104" s="11" t="s">
        <v>387</v>
      </c>
      <c r="G104" s="87"/>
      <c r="H104" s="87"/>
    </row>
    <row r="105" spans="1:8" ht="14">
      <c r="A105" s="86" t="s">
        <v>263</v>
      </c>
      <c r="B105" s="2" t="s">
        <v>226</v>
      </c>
      <c r="C105" s="2" t="s">
        <v>34</v>
      </c>
      <c r="D105" s="2" t="s">
        <v>206</v>
      </c>
      <c r="E105" s="2" t="s">
        <v>360</v>
      </c>
      <c r="F105" s="11" t="s">
        <v>388</v>
      </c>
      <c r="G105" s="87"/>
      <c r="H105" s="87"/>
    </row>
    <row r="106" spans="1:8" ht="14">
      <c r="A106" s="86" t="s">
        <v>263</v>
      </c>
      <c r="B106" s="2" t="s">
        <v>232</v>
      </c>
      <c r="C106" s="2" t="s">
        <v>16</v>
      </c>
      <c r="D106" s="2" t="s">
        <v>206</v>
      </c>
      <c r="E106" s="2" t="s">
        <v>389</v>
      </c>
      <c r="F106" s="11" t="s">
        <v>390</v>
      </c>
      <c r="G106" s="87"/>
      <c r="H106" s="87"/>
    </row>
    <row r="107" spans="1:8" ht="14">
      <c r="A107" s="86" t="s">
        <v>263</v>
      </c>
      <c r="B107" s="2" t="s">
        <v>232</v>
      </c>
      <c r="C107" s="2" t="s">
        <v>25</v>
      </c>
      <c r="D107" s="2" t="s">
        <v>206</v>
      </c>
      <c r="E107" s="2" t="s">
        <v>389</v>
      </c>
      <c r="F107" s="11" t="s">
        <v>335</v>
      </c>
      <c r="G107" s="87"/>
      <c r="H107" s="87"/>
    </row>
    <row r="108" spans="1:8" ht="14">
      <c r="A108" s="86" t="s">
        <v>263</v>
      </c>
      <c r="B108" s="2" t="s">
        <v>232</v>
      </c>
      <c r="C108" s="2" t="s">
        <v>34</v>
      </c>
      <c r="D108" s="2" t="s">
        <v>206</v>
      </c>
      <c r="E108" s="2" t="s">
        <v>391</v>
      </c>
      <c r="F108" s="11" t="s">
        <v>392</v>
      </c>
      <c r="G108" s="87"/>
      <c r="H108" s="87"/>
    </row>
    <row r="109" spans="1:8" ht="14">
      <c r="A109" s="86" t="s">
        <v>263</v>
      </c>
      <c r="B109" s="2" t="s">
        <v>177</v>
      </c>
      <c r="C109" s="2" t="s">
        <v>16</v>
      </c>
      <c r="D109" s="2" t="s">
        <v>206</v>
      </c>
      <c r="E109" s="2" t="s">
        <v>393</v>
      </c>
      <c r="F109" s="11" t="s">
        <v>394</v>
      </c>
      <c r="G109" s="87"/>
      <c r="H109" s="87"/>
    </row>
    <row r="110" spans="1:8" ht="14">
      <c r="A110" s="86" t="s">
        <v>263</v>
      </c>
      <c r="B110" s="2" t="s">
        <v>177</v>
      </c>
      <c r="C110" s="2" t="s">
        <v>25</v>
      </c>
      <c r="D110" s="2" t="s">
        <v>206</v>
      </c>
      <c r="E110" s="2" t="s">
        <v>395</v>
      </c>
      <c r="F110" s="11" t="s">
        <v>396</v>
      </c>
      <c r="G110" s="87"/>
      <c r="H110" s="87"/>
    </row>
    <row r="111" spans="1:8" ht="14">
      <c r="A111" s="86" t="s">
        <v>263</v>
      </c>
      <c r="B111" s="2" t="s">
        <v>177</v>
      </c>
      <c r="C111" s="2" t="s">
        <v>34</v>
      </c>
      <c r="D111" s="2" t="s">
        <v>206</v>
      </c>
      <c r="E111" s="2" t="s">
        <v>397</v>
      </c>
      <c r="F111" s="11" t="s">
        <v>398</v>
      </c>
      <c r="G111" s="87"/>
      <c r="H111" s="87"/>
    </row>
    <row r="112" spans="1:8" ht="14">
      <c r="A112" s="86" t="s">
        <v>278</v>
      </c>
      <c r="B112" s="2" t="s">
        <v>170</v>
      </c>
      <c r="C112" s="2" t="s">
        <v>16</v>
      </c>
      <c r="D112" s="2" t="s">
        <v>206</v>
      </c>
      <c r="E112" s="2" t="s">
        <v>399</v>
      </c>
      <c r="F112" s="11" t="s">
        <v>280</v>
      </c>
      <c r="G112" s="87"/>
      <c r="H112" s="87"/>
    </row>
    <row r="113" spans="1:8" ht="14">
      <c r="A113" s="86" t="s">
        <v>278</v>
      </c>
      <c r="B113" s="2" t="s">
        <v>170</v>
      </c>
      <c r="C113" s="2" t="s">
        <v>25</v>
      </c>
      <c r="D113" s="2" t="s">
        <v>206</v>
      </c>
      <c r="E113" s="2" t="s">
        <v>400</v>
      </c>
      <c r="F113" s="11" t="s">
        <v>401</v>
      </c>
      <c r="G113" s="87"/>
      <c r="H113" s="87"/>
    </row>
    <row r="114" spans="1:8" ht="14">
      <c r="A114" s="86" t="s">
        <v>278</v>
      </c>
      <c r="B114" s="2" t="s">
        <v>170</v>
      </c>
      <c r="C114" s="2" t="s">
        <v>34</v>
      </c>
      <c r="D114" s="2" t="s">
        <v>206</v>
      </c>
      <c r="E114" s="2" t="s">
        <v>402</v>
      </c>
      <c r="F114" s="11" t="s">
        <v>403</v>
      </c>
      <c r="G114" s="87"/>
      <c r="H114" s="87"/>
    </row>
    <row r="115" spans="1:8" ht="14">
      <c r="A115" s="86" t="s">
        <v>278</v>
      </c>
      <c r="B115" s="2" t="s">
        <v>170</v>
      </c>
      <c r="C115" s="2" t="s">
        <v>28</v>
      </c>
      <c r="D115" s="2" t="s">
        <v>206</v>
      </c>
      <c r="E115" s="2" t="s">
        <v>404</v>
      </c>
      <c r="F115" s="11" t="s">
        <v>405</v>
      </c>
      <c r="G115" s="87"/>
      <c r="H115" s="87"/>
    </row>
    <row r="116" spans="1:8" ht="14">
      <c r="A116" s="86" t="s">
        <v>278</v>
      </c>
      <c r="B116" s="2" t="s">
        <v>226</v>
      </c>
      <c r="C116" s="2" t="s">
        <v>16</v>
      </c>
      <c r="D116" s="2" t="s">
        <v>206</v>
      </c>
      <c r="E116" s="2" t="s">
        <v>389</v>
      </c>
      <c r="F116" s="11" t="s">
        <v>406</v>
      </c>
      <c r="G116" s="87"/>
      <c r="H116" s="87"/>
    </row>
    <row r="117" spans="1:8" ht="14">
      <c r="A117" s="86" t="s">
        <v>278</v>
      </c>
      <c r="B117" s="2" t="s">
        <v>226</v>
      </c>
      <c r="C117" s="2" t="s">
        <v>25</v>
      </c>
      <c r="D117" s="2" t="s">
        <v>206</v>
      </c>
      <c r="E117" s="2" t="s">
        <v>331</v>
      </c>
      <c r="F117" s="11" t="s">
        <v>407</v>
      </c>
      <c r="G117" s="87"/>
      <c r="H117" s="87"/>
    </row>
    <row r="118" spans="1:8" ht="14">
      <c r="A118" s="86" t="s">
        <v>278</v>
      </c>
      <c r="B118" s="2" t="s">
        <v>226</v>
      </c>
      <c r="C118" s="2" t="s">
        <v>34</v>
      </c>
      <c r="D118" s="2" t="s">
        <v>206</v>
      </c>
      <c r="E118" s="2" t="s">
        <v>373</v>
      </c>
      <c r="F118" s="11" t="s">
        <v>408</v>
      </c>
      <c r="G118" s="87"/>
      <c r="H118" s="87"/>
    </row>
    <row r="119" spans="1:8" ht="14">
      <c r="A119" s="86" t="s">
        <v>278</v>
      </c>
      <c r="B119" s="2" t="s">
        <v>226</v>
      </c>
      <c r="C119" s="2" t="s">
        <v>28</v>
      </c>
      <c r="D119" s="2" t="s">
        <v>206</v>
      </c>
      <c r="E119" s="2" t="s">
        <v>333</v>
      </c>
      <c r="F119" s="11" t="s">
        <v>406</v>
      </c>
      <c r="G119" s="87"/>
      <c r="H119" s="87"/>
    </row>
    <row r="120" spans="1:8" ht="14">
      <c r="A120" s="86" t="s">
        <v>278</v>
      </c>
      <c r="B120" s="2" t="s">
        <v>232</v>
      </c>
      <c r="C120" s="2" t="s">
        <v>16</v>
      </c>
      <c r="D120" s="2" t="s">
        <v>206</v>
      </c>
      <c r="E120" s="2" t="s">
        <v>245</v>
      </c>
      <c r="F120" s="11" t="s">
        <v>409</v>
      </c>
      <c r="G120" s="87"/>
      <c r="H120" s="87"/>
    </row>
    <row r="121" spans="1:8" ht="14">
      <c r="A121" s="86" t="s">
        <v>278</v>
      </c>
      <c r="B121" s="2" t="s">
        <v>232</v>
      </c>
      <c r="C121" s="2" t="s">
        <v>25</v>
      </c>
      <c r="D121" s="2" t="s">
        <v>206</v>
      </c>
      <c r="E121" s="2" t="s">
        <v>316</v>
      </c>
      <c r="F121" s="11" t="s">
        <v>362</v>
      </c>
      <c r="G121" s="87"/>
      <c r="H121" s="87"/>
    </row>
    <row r="122" spans="1:8" ht="14">
      <c r="A122" s="86" t="s">
        <v>278</v>
      </c>
      <c r="B122" s="2" t="s">
        <v>232</v>
      </c>
      <c r="C122" s="2" t="s">
        <v>34</v>
      </c>
      <c r="D122" s="2" t="s">
        <v>206</v>
      </c>
      <c r="E122" s="2" t="s">
        <v>389</v>
      </c>
      <c r="F122" s="11" t="s">
        <v>410</v>
      </c>
      <c r="G122" s="87"/>
      <c r="H122" s="87"/>
    </row>
    <row r="123" spans="1:8" ht="14">
      <c r="A123" s="86" t="s">
        <v>278</v>
      </c>
      <c r="B123" s="2" t="s">
        <v>232</v>
      </c>
      <c r="C123" s="2" t="s">
        <v>28</v>
      </c>
      <c r="D123" s="2" t="s">
        <v>206</v>
      </c>
      <c r="E123" s="2" t="s">
        <v>235</v>
      </c>
      <c r="F123" s="11" t="s">
        <v>411</v>
      </c>
      <c r="G123" s="87"/>
      <c r="H123" s="87"/>
    </row>
    <row r="124" spans="1:8" ht="14">
      <c r="A124" s="86" t="s">
        <v>278</v>
      </c>
      <c r="B124" s="2" t="s">
        <v>177</v>
      </c>
      <c r="C124" s="2" t="s">
        <v>16</v>
      </c>
      <c r="D124" s="2" t="s">
        <v>206</v>
      </c>
      <c r="E124" s="2" t="s">
        <v>339</v>
      </c>
      <c r="F124" s="11" t="s">
        <v>412</v>
      </c>
      <c r="G124" s="87"/>
      <c r="H124" s="87"/>
    </row>
    <row r="125" spans="1:8" ht="14">
      <c r="A125" s="86" t="s">
        <v>278</v>
      </c>
      <c r="B125" s="2" t="s">
        <v>177</v>
      </c>
      <c r="C125" s="2" t="s">
        <v>25</v>
      </c>
      <c r="D125" s="2" t="s">
        <v>206</v>
      </c>
      <c r="E125" s="2" t="s">
        <v>273</v>
      </c>
      <c r="F125" s="11" t="s">
        <v>273</v>
      </c>
      <c r="G125" s="87"/>
      <c r="H125" s="87"/>
    </row>
    <row r="126" spans="1:8" ht="14">
      <c r="A126" s="86" t="s">
        <v>278</v>
      </c>
      <c r="B126" s="2" t="s">
        <v>177</v>
      </c>
      <c r="C126" s="2" t="s">
        <v>34</v>
      </c>
      <c r="D126" s="2" t="s">
        <v>206</v>
      </c>
      <c r="E126" s="2" t="s">
        <v>413</v>
      </c>
      <c r="F126" s="11" t="s">
        <v>414</v>
      </c>
      <c r="G126" s="87"/>
      <c r="H126" s="87"/>
    </row>
    <row r="127" spans="1:8" ht="14">
      <c r="A127" s="86" t="s">
        <v>278</v>
      </c>
      <c r="B127" s="2" t="s">
        <v>177</v>
      </c>
      <c r="C127" s="2" t="s">
        <v>28</v>
      </c>
      <c r="D127" s="2" t="s">
        <v>206</v>
      </c>
      <c r="E127" s="2" t="s">
        <v>273</v>
      </c>
      <c r="F127" s="11" t="s">
        <v>273</v>
      </c>
      <c r="G127" s="87"/>
      <c r="H127" s="87"/>
    </row>
    <row r="128" spans="1:8" ht="14">
      <c r="A128" s="86" t="s">
        <v>301</v>
      </c>
      <c r="B128" s="2" t="s">
        <v>226</v>
      </c>
      <c r="C128" s="2" t="s">
        <v>16</v>
      </c>
      <c r="D128" s="2" t="s">
        <v>206</v>
      </c>
      <c r="E128" s="2" t="s">
        <v>415</v>
      </c>
      <c r="F128" s="11" t="s">
        <v>416</v>
      </c>
      <c r="G128" s="87"/>
      <c r="H128" s="87"/>
    </row>
    <row r="129" spans="1:8" ht="14">
      <c r="A129" s="86" t="s">
        <v>301</v>
      </c>
      <c r="B129" s="2" t="s">
        <v>226</v>
      </c>
      <c r="C129" s="2" t="s">
        <v>25</v>
      </c>
      <c r="D129" s="2" t="s">
        <v>206</v>
      </c>
      <c r="E129" s="2" t="s">
        <v>417</v>
      </c>
      <c r="F129" s="11" t="s">
        <v>418</v>
      </c>
      <c r="G129" s="87"/>
      <c r="H129" s="87"/>
    </row>
    <row r="130" spans="1:8" ht="14">
      <c r="A130" s="86" t="s">
        <v>301</v>
      </c>
      <c r="B130" s="2" t="s">
        <v>226</v>
      </c>
      <c r="C130" s="2" t="s">
        <v>34</v>
      </c>
      <c r="D130" s="2" t="s">
        <v>206</v>
      </c>
      <c r="E130" s="2" t="s">
        <v>373</v>
      </c>
      <c r="F130" s="11" t="s">
        <v>419</v>
      </c>
      <c r="G130" s="87"/>
      <c r="H130" s="87"/>
    </row>
    <row r="131" spans="1:8" ht="14">
      <c r="A131" s="86" t="s">
        <v>301</v>
      </c>
      <c r="B131" s="2" t="s">
        <v>232</v>
      </c>
      <c r="C131" s="2" t="s">
        <v>16</v>
      </c>
      <c r="D131" s="2" t="s">
        <v>206</v>
      </c>
      <c r="E131" s="2" t="s">
        <v>316</v>
      </c>
      <c r="F131" s="11" t="s">
        <v>420</v>
      </c>
      <c r="G131" s="87"/>
      <c r="H131" s="87"/>
    </row>
    <row r="132" spans="1:8" ht="14">
      <c r="A132" s="86" t="s">
        <v>301</v>
      </c>
      <c r="B132" s="2" t="s">
        <v>232</v>
      </c>
      <c r="C132" s="2" t="s">
        <v>25</v>
      </c>
      <c r="D132" s="2" t="s">
        <v>206</v>
      </c>
      <c r="E132" s="2" t="s">
        <v>379</v>
      </c>
      <c r="F132" s="11" t="s">
        <v>421</v>
      </c>
      <c r="G132" s="87"/>
      <c r="H132" s="87"/>
    </row>
    <row r="133" spans="1:8" ht="14">
      <c r="A133" s="86" t="s">
        <v>301</v>
      </c>
      <c r="B133" s="2" t="s">
        <v>232</v>
      </c>
      <c r="C133" s="2" t="s">
        <v>34</v>
      </c>
      <c r="D133" s="2" t="s">
        <v>206</v>
      </c>
      <c r="E133" s="2" t="s">
        <v>304</v>
      </c>
      <c r="F133" s="11" t="s">
        <v>422</v>
      </c>
      <c r="G133" s="87"/>
      <c r="H133" s="87"/>
    </row>
    <row r="134" spans="1:8" ht="14">
      <c r="A134" s="86" t="s">
        <v>301</v>
      </c>
      <c r="B134" s="2" t="s">
        <v>177</v>
      </c>
      <c r="C134" s="2" t="s">
        <v>16</v>
      </c>
      <c r="D134" s="2" t="s">
        <v>206</v>
      </c>
      <c r="E134" s="2" t="s">
        <v>273</v>
      </c>
      <c r="F134" s="11" t="s">
        <v>273</v>
      </c>
      <c r="G134" s="87"/>
      <c r="H134" s="87"/>
    </row>
    <row r="135" spans="1:8" ht="14">
      <c r="A135" s="86" t="s">
        <v>301</v>
      </c>
      <c r="B135" s="2" t="s">
        <v>177</v>
      </c>
      <c r="C135" s="2" t="s">
        <v>25</v>
      </c>
      <c r="D135" s="2" t="s">
        <v>206</v>
      </c>
      <c r="E135" s="2" t="s">
        <v>423</v>
      </c>
      <c r="F135" s="11" t="s">
        <v>424</v>
      </c>
      <c r="G135" s="87"/>
      <c r="H135" s="87"/>
    </row>
    <row r="136" spans="1:8" ht="14">
      <c r="A136" s="86" t="s">
        <v>301</v>
      </c>
      <c r="B136" s="2" t="s">
        <v>177</v>
      </c>
      <c r="C136" s="2" t="s">
        <v>34</v>
      </c>
      <c r="D136" s="2" t="s">
        <v>206</v>
      </c>
      <c r="E136" s="2" t="s">
        <v>339</v>
      </c>
      <c r="F136" s="11" t="s">
        <v>425</v>
      </c>
      <c r="G136" s="87"/>
      <c r="H136" s="87"/>
    </row>
    <row r="137" spans="1:8" ht="14">
      <c r="A137" s="86" t="s">
        <v>314</v>
      </c>
      <c r="B137" s="2" t="s">
        <v>226</v>
      </c>
      <c r="C137" s="2" t="s">
        <v>16</v>
      </c>
      <c r="D137" s="2" t="s">
        <v>206</v>
      </c>
      <c r="E137" s="2" t="s">
        <v>391</v>
      </c>
      <c r="F137" s="11" t="s">
        <v>426</v>
      </c>
      <c r="G137" s="87"/>
      <c r="H137" s="87"/>
    </row>
    <row r="138" spans="1:8" ht="14">
      <c r="A138" s="86" t="s">
        <v>314</v>
      </c>
      <c r="B138" s="2" t="s">
        <v>226</v>
      </c>
      <c r="C138" s="2" t="s">
        <v>25</v>
      </c>
      <c r="D138" s="2" t="s">
        <v>206</v>
      </c>
      <c r="E138" s="2" t="s">
        <v>427</v>
      </c>
      <c r="F138" s="11" t="s">
        <v>366</v>
      </c>
      <c r="G138" s="87"/>
      <c r="H138" s="87"/>
    </row>
    <row r="139" spans="1:8" ht="14">
      <c r="A139" s="86" t="s">
        <v>314</v>
      </c>
      <c r="B139" s="2" t="s">
        <v>226</v>
      </c>
      <c r="C139" s="2" t="s">
        <v>34</v>
      </c>
      <c r="D139" s="2" t="s">
        <v>206</v>
      </c>
      <c r="E139" s="2" t="s">
        <v>316</v>
      </c>
      <c r="F139" s="11" t="s">
        <v>428</v>
      </c>
      <c r="G139" s="87"/>
      <c r="H139" s="87"/>
    </row>
    <row r="140" spans="1:8" ht="14">
      <c r="A140" s="86" t="s">
        <v>314</v>
      </c>
      <c r="B140" s="2" t="s">
        <v>226</v>
      </c>
      <c r="C140" s="2" t="s">
        <v>28</v>
      </c>
      <c r="D140" s="2" t="s">
        <v>206</v>
      </c>
      <c r="E140" s="2" t="s">
        <v>391</v>
      </c>
      <c r="F140" s="11" t="s">
        <v>429</v>
      </c>
      <c r="G140" s="87"/>
      <c r="H140" s="87"/>
    </row>
    <row r="141" spans="1:8" ht="14">
      <c r="A141" s="86" t="s">
        <v>314</v>
      </c>
      <c r="B141" s="2" t="s">
        <v>232</v>
      </c>
      <c r="C141" s="2" t="s">
        <v>16</v>
      </c>
      <c r="D141" s="2" t="s">
        <v>206</v>
      </c>
      <c r="E141" s="2" t="s">
        <v>229</v>
      </c>
      <c r="F141" s="11" t="s">
        <v>430</v>
      </c>
      <c r="G141" s="87"/>
      <c r="H141" s="87"/>
    </row>
    <row r="142" spans="1:8" ht="14">
      <c r="A142" s="86" t="s">
        <v>314</v>
      </c>
      <c r="B142" s="2" t="s">
        <v>232</v>
      </c>
      <c r="C142" s="2" t="s">
        <v>25</v>
      </c>
      <c r="D142" s="2" t="s">
        <v>206</v>
      </c>
      <c r="E142" s="2" t="s">
        <v>333</v>
      </c>
      <c r="F142" s="11" t="s">
        <v>392</v>
      </c>
      <c r="G142" s="87"/>
      <c r="H142" s="87"/>
    </row>
    <row r="143" spans="1:8" ht="14">
      <c r="A143" s="86" t="s">
        <v>314</v>
      </c>
      <c r="B143" s="2" t="s">
        <v>232</v>
      </c>
      <c r="C143" s="2" t="s">
        <v>34</v>
      </c>
      <c r="D143" s="2" t="s">
        <v>206</v>
      </c>
      <c r="E143" s="2" t="s">
        <v>245</v>
      </c>
      <c r="F143" s="11" t="s">
        <v>431</v>
      </c>
      <c r="G143" s="87"/>
      <c r="H143" s="87"/>
    </row>
    <row r="144" spans="1:8" ht="14">
      <c r="A144" s="86" t="s">
        <v>314</v>
      </c>
      <c r="B144" s="2" t="s">
        <v>232</v>
      </c>
      <c r="C144" s="2" t="s">
        <v>28</v>
      </c>
      <c r="D144" s="2" t="s">
        <v>206</v>
      </c>
      <c r="E144" s="2" t="s">
        <v>235</v>
      </c>
      <c r="F144" s="11" t="s">
        <v>432</v>
      </c>
      <c r="G144" s="87"/>
      <c r="H144" s="87"/>
    </row>
    <row r="145" spans="1:8" ht="14">
      <c r="A145" s="86" t="s">
        <v>314</v>
      </c>
      <c r="B145" s="2" t="s">
        <v>177</v>
      </c>
      <c r="C145" s="2" t="s">
        <v>16</v>
      </c>
      <c r="D145" s="2" t="s">
        <v>206</v>
      </c>
      <c r="E145" s="2" t="s">
        <v>357</v>
      </c>
      <c r="F145" s="11" t="s">
        <v>433</v>
      </c>
      <c r="G145" s="87"/>
      <c r="H145" s="87"/>
    </row>
    <row r="146" spans="1:8" ht="14">
      <c r="A146" s="86" t="s">
        <v>314</v>
      </c>
      <c r="B146" s="2" t="s">
        <v>177</v>
      </c>
      <c r="C146" s="2" t="s">
        <v>25</v>
      </c>
      <c r="D146" s="2" t="s">
        <v>206</v>
      </c>
      <c r="E146" s="2" t="s">
        <v>434</v>
      </c>
      <c r="F146" s="11" t="s">
        <v>435</v>
      </c>
      <c r="G146" s="87"/>
      <c r="H146" s="87"/>
    </row>
    <row r="147" spans="1:8" ht="14">
      <c r="A147" s="86" t="s">
        <v>314</v>
      </c>
      <c r="B147" s="2" t="s">
        <v>177</v>
      </c>
      <c r="C147" s="2" t="s">
        <v>34</v>
      </c>
      <c r="D147" s="2" t="s">
        <v>206</v>
      </c>
      <c r="E147" s="2" t="s">
        <v>436</v>
      </c>
      <c r="F147" s="11" t="s">
        <v>437</v>
      </c>
      <c r="G147" s="87"/>
      <c r="H147" s="87"/>
    </row>
    <row r="148" spans="1:8" ht="14">
      <c r="A148" s="86" t="s">
        <v>314</v>
      </c>
      <c r="B148" s="2" t="s">
        <v>177</v>
      </c>
      <c r="C148" s="2" t="s">
        <v>28</v>
      </c>
      <c r="D148" s="2" t="s">
        <v>206</v>
      </c>
      <c r="E148" s="2" t="s">
        <v>273</v>
      </c>
      <c r="F148" s="11" t="s">
        <v>273</v>
      </c>
      <c r="G148" s="87"/>
      <c r="H148" s="87"/>
    </row>
    <row r="149" spans="1:8" ht="14">
      <c r="A149" s="86" t="s">
        <v>328</v>
      </c>
      <c r="B149" s="2" t="s">
        <v>226</v>
      </c>
      <c r="C149" s="2" t="s">
        <v>16</v>
      </c>
      <c r="D149" s="2" t="s">
        <v>206</v>
      </c>
      <c r="E149" s="2" t="s">
        <v>438</v>
      </c>
      <c r="F149" s="11" t="s">
        <v>439</v>
      </c>
      <c r="G149" s="87"/>
      <c r="H149" s="87"/>
    </row>
    <row r="150" spans="1:8" ht="14">
      <c r="A150" s="86" t="s">
        <v>328</v>
      </c>
      <c r="B150" s="2" t="s">
        <v>226</v>
      </c>
      <c r="C150" s="2" t="s">
        <v>25</v>
      </c>
      <c r="D150" s="2" t="s">
        <v>206</v>
      </c>
      <c r="E150" s="2" t="s">
        <v>440</v>
      </c>
      <c r="F150" s="11" t="s">
        <v>343</v>
      </c>
      <c r="G150" s="87"/>
      <c r="H150" s="87"/>
    </row>
    <row r="151" spans="1:8" ht="14">
      <c r="A151" s="86" t="s">
        <v>328</v>
      </c>
      <c r="B151" s="2" t="s">
        <v>226</v>
      </c>
      <c r="C151" s="2" t="s">
        <v>34</v>
      </c>
      <c r="D151" s="2" t="s">
        <v>206</v>
      </c>
      <c r="E151" s="2" t="s">
        <v>441</v>
      </c>
      <c r="F151" s="11" t="s">
        <v>442</v>
      </c>
      <c r="G151" s="87"/>
      <c r="H151" s="87"/>
    </row>
    <row r="152" spans="1:8" ht="14">
      <c r="A152" s="86" t="s">
        <v>328</v>
      </c>
      <c r="B152" s="2" t="s">
        <v>232</v>
      </c>
      <c r="C152" s="2" t="s">
        <v>16</v>
      </c>
      <c r="D152" s="2" t="s">
        <v>206</v>
      </c>
      <c r="E152" s="2" t="s">
        <v>443</v>
      </c>
      <c r="F152" s="11" t="s">
        <v>337</v>
      </c>
      <c r="G152" s="87"/>
      <c r="H152" s="87"/>
    </row>
    <row r="153" spans="1:8" ht="14">
      <c r="A153" s="86" t="s">
        <v>328</v>
      </c>
      <c r="B153" s="2" t="s">
        <v>232</v>
      </c>
      <c r="C153" s="2" t="s">
        <v>25</v>
      </c>
      <c r="D153" s="2" t="s">
        <v>206</v>
      </c>
      <c r="E153" s="2" t="s">
        <v>444</v>
      </c>
      <c r="F153" s="11" t="s">
        <v>343</v>
      </c>
      <c r="G153" s="87"/>
      <c r="H153" s="87"/>
    </row>
    <row r="154" spans="1:8" ht="14">
      <c r="A154" s="86" t="s">
        <v>328</v>
      </c>
      <c r="B154" s="2" t="s">
        <v>232</v>
      </c>
      <c r="C154" s="2" t="s">
        <v>34</v>
      </c>
      <c r="D154" s="2" t="s">
        <v>206</v>
      </c>
      <c r="E154" s="2" t="s">
        <v>445</v>
      </c>
      <c r="F154" s="11" t="s">
        <v>446</v>
      </c>
      <c r="G154" s="87"/>
      <c r="H154" s="87"/>
    </row>
    <row r="155" spans="1:8" ht="14">
      <c r="A155" s="86" t="s">
        <v>328</v>
      </c>
      <c r="B155" s="2" t="s">
        <v>177</v>
      </c>
      <c r="C155" s="2" t="s">
        <v>16</v>
      </c>
      <c r="D155" s="2" t="s">
        <v>206</v>
      </c>
      <c r="E155" s="2" t="s">
        <v>339</v>
      </c>
      <c r="F155" s="11" t="s">
        <v>447</v>
      </c>
      <c r="G155" s="87"/>
      <c r="H155" s="87"/>
    </row>
    <row r="156" spans="1:8" ht="14">
      <c r="A156" s="86" t="s">
        <v>328</v>
      </c>
      <c r="B156" s="2" t="s">
        <v>177</v>
      </c>
      <c r="C156" s="2" t="s">
        <v>25</v>
      </c>
      <c r="D156" s="2" t="s">
        <v>206</v>
      </c>
      <c r="E156" s="2" t="s">
        <v>448</v>
      </c>
      <c r="F156" s="11" t="s">
        <v>343</v>
      </c>
      <c r="G156" s="87"/>
      <c r="H156" s="87"/>
    </row>
    <row r="157" spans="1:8" ht="14">
      <c r="A157" s="86" t="s">
        <v>328</v>
      </c>
      <c r="B157" s="2" t="s">
        <v>177</v>
      </c>
      <c r="C157" s="2" t="s">
        <v>34</v>
      </c>
      <c r="D157" s="2" t="s">
        <v>206</v>
      </c>
      <c r="E157" s="2" t="s">
        <v>449</v>
      </c>
      <c r="F157" s="11" t="s">
        <v>343</v>
      </c>
      <c r="G157" s="87"/>
      <c r="H157" s="87"/>
    </row>
    <row r="158" spans="1:8" ht="14">
      <c r="A158" s="86" t="s">
        <v>344</v>
      </c>
      <c r="B158" s="2" t="s">
        <v>226</v>
      </c>
      <c r="C158" s="2" t="s">
        <v>16</v>
      </c>
      <c r="D158" s="2" t="s">
        <v>206</v>
      </c>
      <c r="E158" s="2" t="s">
        <v>450</v>
      </c>
      <c r="F158" s="11" t="s">
        <v>451</v>
      </c>
      <c r="G158" s="87"/>
      <c r="H158" s="87"/>
    </row>
    <row r="159" spans="1:8" ht="14">
      <c r="A159" s="86" t="s">
        <v>344</v>
      </c>
      <c r="B159" s="2" t="s">
        <v>226</v>
      </c>
      <c r="C159" s="2" t="s">
        <v>25</v>
      </c>
      <c r="D159" s="2" t="s">
        <v>206</v>
      </c>
      <c r="E159" s="2" t="s">
        <v>452</v>
      </c>
      <c r="F159" s="11" t="s">
        <v>453</v>
      </c>
      <c r="G159" s="87"/>
      <c r="H159" s="87"/>
    </row>
    <row r="160" spans="1:8" ht="14">
      <c r="A160" s="86" t="s">
        <v>344</v>
      </c>
      <c r="B160" s="2" t="s">
        <v>226</v>
      </c>
      <c r="C160" s="2" t="s">
        <v>34</v>
      </c>
      <c r="D160" s="2" t="s">
        <v>206</v>
      </c>
      <c r="E160" s="2" t="s">
        <v>454</v>
      </c>
      <c r="F160" s="11" t="s">
        <v>455</v>
      </c>
      <c r="G160" s="87"/>
      <c r="H160" s="87"/>
    </row>
    <row r="161" spans="1:8" ht="14">
      <c r="A161" s="86" t="s">
        <v>344</v>
      </c>
      <c r="B161" s="2" t="s">
        <v>232</v>
      </c>
      <c r="C161" s="2" t="s">
        <v>16</v>
      </c>
      <c r="D161" s="2" t="s">
        <v>206</v>
      </c>
      <c r="E161" s="2" t="s">
        <v>391</v>
      </c>
      <c r="F161" s="11" t="s">
        <v>456</v>
      </c>
      <c r="G161" s="87"/>
      <c r="H161" s="87"/>
    </row>
    <row r="162" spans="1:8" ht="14">
      <c r="A162" s="86" t="s">
        <v>344</v>
      </c>
      <c r="B162" s="2" t="s">
        <v>232</v>
      </c>
      <c r="C162" s="2" t="s">
        <v>25</v>
      </c>
      <c r="D162" s="2" t="s">
        <v>206</v>
      </c>
      <c r="E162" s="2" t="s">
        <v>375</v>
      </c>
      <c r="F162" s="11" t="s">
        <v>343</v>
      </c>
      <c r="G162" s="87"/>
      <c r="H162" s="87"/>
    </row>
    <row r="163" spans="1:8" ht="14">
      <c r="A163" s="86" t="s">
        <v>344</v>
      </c>
      <c r="B163" s="2" t="s">
        <v>232</v>
      </c>
      <c r="C163" s="2" t="s">
        <v>34</v>
      </c>
      <c r="D163" s="2" t="s">
        <v>206</v>
      </c>
      <c r="E163" s="2" t="s">
        <v>245</v>
      </c>
      <c r="F163" s="11" t="s">
        <v>407</v>
      </c>
      <c r="G163" s="87"/>
      <c r="H163" s="87"/>
    </row>
    <row r="164" spans="1:8" ht="14">
      <c r="A164" s="86" t="s">
        <v>344</v>
      </c>
      <c r="B164" s="2" t="s">
        <v>177</v>
      </c>
      <c r="C164" s="2" t="s">
        <v>16</v>
      </c>
      <c r="D164" s="2" t="s">
        <v>206</v>
      </c>
      <c r="E164" s="2" t="s">
        <v>457</v>
      </c>
      <c r="F164" s="11" t="s">
        <v>358</v>
      </c>
      <c r="G164" s="87"/>
      <c r="H164" s="87"/>
    </row>
    <row r="165" spans="1:8" ht="14">
      <c r="A165" s="86" t="s">
        <v>344</v>
      </c>
      <c r="B165" s="2" t="s">
        <v>177</v>
      </c>
      <c r="C165" s="2" t="s">
        <v>25</v>
      </c>
      <c r="D165" s="2" t="s">
        <v>206</v>
      </c>
      <c r="E165" s="2" t="s">
        <v>458</v>
      </c>
      <c r="F165" s="11" t="s">
        <v>459</v>
      </c>
      <c r="G165" s="87"/>
      <c r="H165" s="87"/>
    </row>
    <row r="166" spans="1:8" ht="14">
      <c r="A166" s="86" t="s">
        <v>344</v>
      </c>
      <c r="B166" s="2" t="s">
        <v>177</v>
      </c>
      <c r="C166" s="2" t="s">
        <v>34</v>
      </c>
      <c r="D166" s="2" t="s">
        <v>206</v>
      </c>
      <c r="E166" s="2" t="s">
        <v>339</v>
      </c>
      <c r="F166" s="11" t="s">
        <v>460</v>
      </c>
      <c r="G166" s="87"/>
      <c r="H166" s="87"/>
    </row>
    <row r="167" spans="1:8" ht="14">
      <c r="A167" s="86" t="s">
        <v>225</v>
      </c>
      <c r="B167" s="2" t="s">
        <v>226</v>
      </c>
      <c r="C167" s="2" t="s">
        <v>16</v>
      </c>
      <c r="D167" s="2" t="s">
        <v>207</v>
      </c>
      <c r="E167" s="2" t="s">
        <v>461</v>
      </c>
      <c r="F167" s="11" t="s">
        <v>392</v>
      </c>
      <c r="G167" s="87"/>
      <c r="H167" s="87"/>
    </row>
    <row r="168" spans="1:8" ht="14">
      <c r="A168" s="86" t="s">
        <v>225</v>
      </c>
      <c r="B168" s="2" t="s">
        <v>226</v>
      </c>
      <c r="C168" s="2" t="s">
        <v>25</v>
      </c>
      <c r="D168" s="2" t="s">
        <v>207</v>
      </c>
      <c r="E168" s="2" t="s">
        <v>389</v>
      </c>
      <c r="F168" s="11" t="s">
        <v>462</v>
      </c>
      <c r="G168" s="87"/>
      <c r="H168" s="87"/>
    </row>
    <row r="169" spans="1:8" ht="14">
      <c r="A169" s="86" t="s">
        <v>225</v>
      </c>
      <c r="B169" s="2" t="s">
        <v>226</v>
      </c>
      <c r="C169" s="2" t="s">
        <v>34</v>
      </c>
      <c r="D169" s="2" t="s">
        <v>207</v>
      </c>
      <c r="E169" s="2" t="s">
        <v>461</v>
      </c>
      <c r="F169" s="11" t="s">
        <v>463</v>
      </c>
      <c r="G169" s="87"/>
      <c r="H169" s="87"/>
    </row>
    <row r="170" spans="1:8" ht="14">
      <c r="A170" s="86" t="s">
        <v>225</v>
      </c>
      <c r="B170" s="2" t="s">
        <v>232</v>
      </c>
      <c r="C170" s="2" t="s">
        <v>16</v>
      </c>
      <c r="D170" s="2" t="s">
        <v>207</v>
      </c>
      <c r="E170" s="2" t="s">
        <v>464</v>
      </c>
      <c r="F170" s="11" t="s">
        <v>343</v>
      </c>
      <c r="G170" s="87"/>
      <c r="H170" s="87"/>
    </row>
    <row r="171" spans="1:8" ht="14">
      <c r="A171" s="86" t="s">
        <v>225</v>
      </c>
      <c r="B171" s="2" t="s">
        <v>232</v>
      </c>
      <c r="C171" s="2" t="s">
        <v>25</v>
      </c>
      <c r="D171" s="2" t="s">
        <v>207</v>
      </c>
      <c r="E171" s="2" t="s">
        <v>364</v>
      </c>
      <c r="F171" s="11" t="s">
        <v>343</v>
      </c>
      <c r="G171" s="87"/>
      <c r="H171" s="87"/>
    </row>
    <row r="172" spans="1:8" ht="14">
      <c r="A172" s="86" t="s">
        <v>225</v>
      </c>
      <c r="B172" s="2" t="s">
        <v>232</v>
      </c>
      <c r="C172" s="2" t="s">
        <v>34</v>
      </c>
      <c r="D172" s="2" t="s">
        <v>207</v>
      </c>
      <c r="E172" s="2" t="s">
        <v>465</v>
      </c>
      <c r="F172" s="11" t="s">
        <v>343</v>
      </c>
      <c r="G172" s="87"/>
      <c r="H172" s="87"/>
    </row>
    <row r="173" spans="1:8" ht="14">
      <c r="A173" s="86" t="s">
        <v>225</v>
      </c>
      <c r="B173" s="2" t="s">
        <v>177</v>
      </c>
      <c r="C173" s="2" t="s">
        <v>16</v>
      </c>
      <c r="D173" s="2" t="s">
        <v>207</v>
      </c>
      <c r="E173" s="2" t="s">
        <v>466</v>
      </c>
      <c r="F173" s="11" t="s">
        <v>467</v>
      </c>
      <c r="G173" s="87"/>
      <c r="H173" s="87"/>
    </row>
    <row r="174" spans="1:8" ht="14">
      <c r="A174" s="86" t="s">
        <v>225</v>
      </c>
      <c r="B174" s="2" t="s">
        <v>177</v>
      </c>
      <c r="C174" s="2" t="s">
        <v>25</v>
      </c>
      <c r="D174" s="2" t="s">
        <v>207</v>
      </c>
      <c r="E174" s="2" t="s">
        <v>468</v>
      </c>
      <c r="F174" s="11" t="s">
        <v>469</v>
      </c>
      <c r="G174" s="87"/>
      <c r="H174" s="87"/>
    </row>
    <row r="175" spans="1:8" ht="14">
      <c r="A175" s="86" t="s">
        <v>225</v>
      </c>
      <c r="B175" s="2" t="s">
        <v>177</v>
      </c>
      <c r="C175" s="2" t="s">
        <v>34</v>
      </c>
      <c r="D175" s="2" t="s">
        <v>207</v>
      </c>
      <c r="E175" s="2" t="s">
        <v>470</v>
      </c>
      <c r="F175" s="11" t="s">
        <v>471</v>
      </c>
      <c r="G175" s="87"/>
      <c r="H175" s="87"/>
    </row>
    <row r="176" spans="1:8" ht="14">
      <c r="A176" s="86" t="s">
        <v>225</v>
      </c>
      <c r="B176" s="2" t="s">
        <v>472</v>
      </c>
      <c r="C176" s="2" t="s">
        <v>16</v>
      </c>
      <c r="D176" s="2" t="s">
        <v>207</v>
      </c>
      <c r="E176" s="2" t="s">
        <v>473</v>
      </c>
      <c r="F176" s="11" t="s">
        <v>474</v>
      </c>
      <c r="G176" s="87"/>
      <c r="H176" s="87"/>
    </row>
    <row r="177" spans="1:8" ht="14">
      <c r="A177" s="86" t="s">
        <v>225</v>
      </c>
      <c r="B177" s="2" t="s">
        <v>472</v>
      </c>
      <c r="C177" s="2" t="s">
        <v>25</v>
      </c>
      <c r="D177" s="2" t="s">
        <v>207</v>
      </c>
      <c r="E177" s="2" t="s">
        <v>475</v>
      </c>
      <c r="F177" s="11" t="s">
        <v>476</v>
      </c>
      <c r="G177" s="87"/>
      <c r="H177" s="87"/>
    </row>
    <row r="178" spans="1:8" ht="14">
      <c r="A178" s="86" t="s">
        <v>225</v>
      </c>
      <c r="B178" s="2" t="s">
        <v>472</v>
      </c>
      <c r="C178" s="2" t="s">
        <v>34</v>
      </c>
      <c r="D178" s="2" t="s">
        <v>207</v>
      </c>
      <c r="E178" s="2" t="s">
        <v>273</v>
      </c>
      <c r="F178" s="11" t="s">
        <v>273</v>
      </c>
      <c r="G178" s="87"/>
      <c r="H178" s="81"/>
    </row>
    <row r="179" spans="1:8" ht="14">
      <c r="A179" s="86" t="s">
        <v>244</v>
      </c>
      <c r="B179" s="2" t="s">
        <v>226</v>
      </c>
      <c r="C179" s="2" t="s">
        <v>16</v>
      </c>
      <c r="D179" s="2" t="s">
        <v>207</v>
      </c>
      <c r="E179" s="2" t="s">
        <v>477</v>
      </c>
      <c r="F179" s="11" t="s">
        <v>478</v>
      </c>
      <c r="G179" s="87"/>
      <c r="H179" s="87"/>
    </row>
    <row r="180" spans="1:8" ht="14">
      <c r="A180" s="86" t="s">
        <v>244</v>
      </c>
      <c r="B180" s="2" t="s">
        <v>226</v>
      </c>
      <c r="C180" s="2" t="s">
        <v>25</v>
      </c>
      <c r="D180" s="2" t="s">
        <v>207</v>
      </c>
      <c r="E180" s="2" t="s">
        <v>304</v>
      </c>
      <c r="F180" s="11" t="s">
        <v>479</v>
      </c>
      <c r="G180" s="87"/>
      <c r="H180" s="87"/>
    </row>
    <row r="181" spans="1:8" ht="14">
      <c r="A181" s="86" t="s">
        <v>244</v>
      </c>
      <c r="B181" s="2" t="s">
        <v>226</v>
      </c>
      <c r="C181" s="2" t="s">
        <v>34</v>
      </c>
      <c r="D181" s="2" t="s">
        <v>207</v>
      </c>
      <c r="E181" s="2" t="s">
        <v>477</v>
      </c>
      <c r="F181" s="11" t="s">
        <v>478</v>
      </c>
      <c r="G181" s="87"/>
      <c r="H181" s="87"/>
    </row>
    <row r="182" spans="1:8" ht="14">
      <c r="A182" s="86" t="s">
        <v>244</v>
      </c>
      <c r="B182" s="2" t="s">
        <v>232</v>
      </c>
      <c r="C182" s="2" t="s">
        <v>16</v>
      </c>
      <c r="D182" s="2" t="s">
        <v>207</v>
      </c>
      <c r="E182" s="2" t="s">
        <v>480</v>
      </c>
      <c r="F182" s="11" t="s">
        <v>343</v>
      </c>
      <c r="G182" s="87"/>
      <c r="H182" s="87"/>
    </row>
    <row r="183" spans="1:8" ht="14">
      <c r="A183" s="86" t="s">
        <v>244</v>
      </c>
      <c r="B183" s="2" t="s">
        <v>232</v>
      </c>
      <c r="C183" s="2" t="s">
        <v>25</v>
      </c>
      <c r="D183" s="2" t="s">
        <v>207</v>
      </c>
      <c r="E183" s="2" t="s">
        <v>329</v>
      </c>
      <c r="F183" s="11" t="s">
        <v>335</v>
      </c>
      <c r="G183" s="87"/>
      <c r="H183" s="87"/>
    </row>
    <row r="184" spans="1:8" ht="14">
      <c r="A184" s="86" t="s">
        <v>244</v>
      </c>
      <c r="B184" s="2" t="s">
        <v>232</v>
      </c>
      <c r="C184" s="2" t="s">
        <v>34</v>
      </c>
      <c r="D184" s="2" t="s">
        <v>207</v>
      </c>
      <c r="E184" s="2" t="s">
        <v>481</v>
      </c>
      <c r="F184" s="11" t="s">
        <v>343</v>
      </c>
      <c r="G184" s="87"/>
      <c r="H184" s="87"/>
    </row>
    <row r="185" spans="1:8" ht="14">
      <c r="A185" s="86" t="s">
        <v>244</v>
      </c>
      <c r="B185" s="2" t="s">
        <v>177</v>
      </c>
      <c r="C185" s="2" t="s">
        <v>16</v>
      </c>
      <c r="D185" s="2" t="s">
        <v>207</v>
      </c>
      <c r="E185" s="2" t="s">
        <v>482</v>
      </c>
      <c r="F185" s="11" t="s">
        <v>483</v>
      </c>
      <c r="G185" s="87"/>
      <c r="H185" s="87"/>
    </row>
    <row r="186" spans="1:8" ht="14">
      <c r="A186" s="86" t="s">
        <v>244</v>
      </c>
      <c r="B186" s="2" t="s">
        <v>177</v>
      </c>
      <c r="C186" s="2" t="s">
        <v>25</v>
      </c>
      <c r="D186" s="2" t="s">
        <v>207</v>
      </c>
      <c r="E186" s="2" t="s">
        <v>484</v>
      </c>
      <c r="F186" s="11" t="s">
        <v>485</v>
      </c>
      <c r="G186" s="87"/>
      <c r="H186" s="87"/>
    </row>
    <row r="187" spans="1:8" ht="14">
      <c r="A187" s="86" t="s">
        <v>244</v>
      </c>
      <c r="B187" s="2" t="s">
        <v>177</v>
      </c>
      <c r="C187" s="2" t="s">
        <v>34</v>
      </c>
      <c r="D187" s="2" t="s">
        <v>207</v>
      </c>
      <c r="E187" s="2" t="s">
        <v>486</v>
      </c>
      <c r="F187" s="11" t="s">
        <v>487</v>
      </c>
      <c r="G187" s="87"/>
      <c r="H187" s="87"/>
    </row>
    <row r="188" spans="1:8" ht="14">
      <c r="A188" s="86" t="s">
        <v>244</v>
      </c>
      <c r="B188" s="2" t="s">
        <v>472</v>
      </c>
      <c r="C188" s="2" t="s">
        <v>16</v>
      </c>
      <c r="D188" s="2" t="s">
        <v>207</v>
      </c>
      <c r="E188" s="2" t="s">
        <v>488</v>
      </c>
      <c r="F188" s="11" t="s">
        <v>489</v>
      </c>
      <c r="G188" s="87"/>
      <c r="H188" s="87"/>
    </row>
    <row r="189" spans="1:8" ht="14">
      <c r="A189" s="86" t="s">
        <v>244</v>
      </c>
      <c r="B189" s="2" t="s">
        <v>472</v>
      </c>
      <c r="C189" s="2" t="s">
        <v>25</v>
      </c>
      <c r="D189" s="2" t="s">
        <v>207</v>
      </c>
      <c r="E189" s="2" t="s">
        <v>273</v>
      </c>
      <c r="F189" s="11" t="s">
        <v>273</v>
      </c>
      <c r="G189" s="87"/>
      <c r="H189" s="81"/>
    </row>
    <row r="190" spans="1:8" ht="14">
      <c r="A190" s="86" t="s">
        <v>244</v>
      </c>
      <c r="B190" s="2" t="s">
        <v>472</v>
      </c>
      <c r="C190" s="2" t="s">
        <v>34</v>
      </c>
      <c r="D190" s="2" t="s">
        <v>207</v>
      </c>
      <c r="E190" s="2" t="s">
        <v>490</v>
      </c>
      <c r="F190" s="11" t="s">
        <v>491</v>
      </c>
      <c r="G190" s="87"/>
      <c r="H190" s="87"/>
    </row>
    <row r="191" spans="1:8" ht="14">
      <c r="A191" s="86" t="s">
        <v>263</v>
      </c>
      <c r="B191" s="2" t="s">
        <v>226</v>
      </c>
      <c r="C191" s="2" t="s">
        <v>16</v>
      </c>
      <c r="D191" s="2" t="s">
        <v>207</v>
      </c>
      <c r="E191" s="2" t="s">
        <v>461</v>
      </c>
      <c r="F191" s="11" t="s">
        <v>337</v>
      </c>
      <c r="G191" s="87"/>
      <c r="H191" s="87"/>
    </row>
    <row r="192" spans="1:8" ht="14">
      <c r="A192" s="86" t="s">
        <v>263</v>
      </c>
      <c r="B192" s="2" t="s">
        <v>226</v>
      </c>
      <c r="C192" s="2" t="s">
        <v>25</v>
      </c>
      <c r="D192" s="2" t="s">
        <v>207</v>
      </c>
      <c r="E192" s="2" t="s">
        <v>289</v>
      </c>
      <c r="F192" s="11" t="s">
        <v>492</v>
      </c>
      <c r="G192" s="87"/>
      <c r="H192" s="87"/>
    </row>
    <row r="193" spans="1:8" ht="14">
      <c r="A193" s="86" t="s">
        <v>263</v>
      </c>
      <c r="B193" s="2" t="s">
        <v>226</v>
      </c>
      <c r="C193" s="2" t="s">
        <v>34</v>
      </c>
      <c r="D193" s="2" t="s">
        <v>207</v>
      </c>
      <c r="E193" s="2" t="s">
        <v>481</v>
      </c>
      <c r="F193" s="11" t="s">
        <v>335</v>
      </c>
      <c r="G193" s="87"/>
      <c r="H193" s="87"/>
    </row>
    <row r="194" spans="1:8" ht="14">
      <c r="A194" s="86" t="s">
        <v>263</v>
      </c>
      <c r="B194" s="2" t="s">
        <v>232</v>
      </c>
      <c r="C194" s="2" t="s">
        <v>16</v>
      </c>
      <c r="D194" s="2" t="s">
        <v>207</v>
      </c>
      <c r="E194" s="2" t="s">
        <v>461</v>
      </c>
      <c r="F194" s="11" t="s">
        <v>335</v>
      </c>
      <c r="G194" s="87"/>
      <c r="H194" s="87"/>
    </row>
    <row r="195" spans="1:8" ht="14">
      <c r="A195" s="86" t="s">
        <v>263</v>
      </c>
      <c r="B195" s="2" t="s">
        <v>232</v>
      </c>
      <c r="C195" s="2" t="s">
        <v>25</v>
      </c>
      <c r="D195" s="2" t="s">
        <v>207</v>
      </c>
      <c r="E195" s="2" t="s">
        <v>391</v>
      </c>
      <c r="F195" s="11" t="s">
        <v>493</v>
      </c>
      <c r="G195" s="87"/>
      <c r="H195" s="87"/>
    </row>
    <row r="196" spans="1:8" ht="14">
      <c r="A196" s="86" t="s">
        <v>263</v>
      </c>
      <c r="B196" s="2" t="s">
        <v>232</v>
      </c>
      <c r="C196" s="2" t="s">
        <v>34</v>
      </c>
      <c r="D196" s="2" t="s">
        <v>207</v>
      </c>
      <c r="E196" s="2" t="s">
        <v>494</v>
      </c>
      <c r="F196" s="11" t="s">
        <v>343</v>
      </c>
      <c r="G196" s="87"/>
      <c r="H196" s="87"/>
    </row>
    <row r="197" spans="1:8" ht="14">
      <c r="A197" s="86" t="s">
        <v>263</v>
      </c>
      <c r="B197" s="2" t="s">
        <v>177</v>
      </c>
      <c r="C197" s="2" t="s">
        <v>16</v>
      </c>
      <c r="D197" s="2" t="s">
        <v>207</v>
      </c>
      <c r="E197" s="2" t="s">
        <v>495</v>
      </c>
      <c r="F197" s="11" t="s">
        <v>496</v>
      </c>
      <c r="G197" s="87"/>
      <c r="H197" s="87"/>
    </row>
    <row r="198" spans="1:8" ht="14">
      <c r="A198" s="86" t="s">
        <v>263</v>
      </c>
      <c r="B198" s="2" t="s">
        <v>177</v>
      </c>
      <c r="C198" s="2" t="s">
        <v>25</v>
      </c>
      <c r="D198" s="2" t="s">
        <v>207</v>
      </c>
      <c r="E198" s="2" t="s">
        <v>497</v>
      </c>
      <c r="F198" s="11" t="s">
        <v>498</v>
      </c>
      <c r="G198" s="87"/>
      <c r="H198" s="87"/>
    </row>
    <row r="199" spans="1:8" ht="14">
      <c r="A199" s="86" t="s">
        <v>263</v>
      </c>
      <c r="B199" s="2" t="s">
        <v>177</v>
      </c>
      <c r="C199" s="2" t="s">
        <v>34</v>
      </c>
      <c r="D199" s="2" t="s">
        <v>207</v>
      </c>
      <c r="E199" s="2" t="s">
        <v>499</v>
      </c>
      <c r="F199" s="11" t="s">
        <v>343</v>
      </c>
      <c r="G199" s="87"/>
      <c r="H199" s="87"/>
    </row>
    <row r="200" spans="1:8" ht="14">
      <c r="A200" s="86" t="s">
        <v>263</v>
      </c>
      <c r="B200" s="2" t="s">
        <v>472</v>
      </c>
      <c r="C200" s="2" t="s">
        <v>16</v>
      </c>
      <c r="D200" s="2" t="s">
        <v>207</v>
      </c>
      <c r="E200" s="2" t="s">
        <v>500</v>
      </c>
      <c r="F200" s="11" t="s">
        <v>501</v>
      </c>
      <c r="G200" s="87"/>
      <c r="H200" s="87"/>
    </row>
    <row r="201" spans="1:8" ht="14">
      <c r="A201" s="86" t="s">
        <v>263</v>
      </c>
      <c r="B201" s="2" t="s">
        <v>472</v>
      </c>
      <c r="C201" s="2" t="s">
        <v>25</v>
      </c>
      <c r="D201" s="2" t="s">
        <v>207</v>
      </c>
      <c r="E201" s="2" t="s">
        <v>502</v>
      </c>
      <c r="F201" s="11" t="s">
        <v>503</v>
      </c>
      <c r="G201" s="87"/>
      <c r="H201" s="87"/>
    </row>
    <row r="202" spans="1:8" ht="14">
      <c r="A202" s="86" t="s">
        <v>263</v>
      </c>
      <c r="B202" s="2" t="s">
        <v>472</v>
      </c>
      <c r="C202" s="2" t="s">
        <v>34</v>
      </c>
      <c r="D202" s="2" t="s">
        <v>207</v>
      </c>
      <c r="E202" s="2" t="s">
        <v>273</v>
      </c>
      <c r="F202" s="11" t="s">
        <v>273</v>
      </c>
      <c r="G202" s="87"/>
      <c r="H202" s="81"/>
    </row>
    <row r="203" spans="1:8" ht="14">
      <c r="A203" s="86" t="s">
        <v>278</v>
      </c>
      <c r="B203" s="2" t="s">
        <v>170</v>
      </c>
      <c r="C203" s="2" t="s">
        <v>16</v>
      </c>
      <c r="D203" s="2" t="s">
        <v>207</v>
      </c>
      <c r="E203" s="2" t="s">
        <v>504</v>
      </c>
      <c r="F203" s="11" t="s">
        <v>280</v>
      </c>
      <c r="G203" s="87"/>
      <c r="H203" s="87"/>
    </row>
    <row r="204" spans="1:8" ht="14">
      <c r="A204" s="86" t="s">
        <v>278</v>
      </c>
      <c r="B204" s="2" t="s">
        <v>170</v>
      </c>
      <c r="C204" s="2" t="s">
        <v>25</v>
      </c>
      <c r="D204" s="2" t="s">
        <v>207</v>
      </c>
      <c r="E204" s="2" t="s">
        <v>505</v>
      </c>
      <c r="F204" s="11" t="s">
        <v>506</v>
      </c>
      <c r="G204" s="87"/>
      <c r="H204" s="87"/>
    </row>
    <row r="205" spans="1:8" ht="14">
      <c r="A205" s="86" t="s">
        <v>278</v>
      </c>
      <c r="B205" s="2" t="s">
        <v>170</v>
      </c>
      <c r="C205" s="2" t="s">
        <v>34</v>
      </c>
      <c r="D205" s="2" t="s">
        <v>207</v>
      </c>
      <c r="E205" s="2" t="s">
        <v>507</v>
      </c>
      <c r="F205" s="11" t="s">
        <v>508</v>
      </c>
      <c r="G205" s="87"/>
      <c r="H205" s="87"/>
    </row>
    <row r="206" spans="1:8" ht="14">
      <c r="A206" s="86" t="s">
        <v>278</v>
      </c>
      <c r="B206" s="2" t="s">
        <v>170</v>
      </c>
      <c r="C206" s="2" t="s">
        <v>28</v>
      </c>
      <c r="D206" s="2" t="s">
        <v>207</v>
      </c>
      <c r="E206" s="2" t="s">
        <v>509</v>
      </c>
      <c r="F206" s="11" t="s">
        <v>510</v>
      </c>
      <c r="G206" s="87"/>
      <c r="H206" s="87"/>
    </row>
    <row r="207" spans="1:8" ht="14">
      <c r="A207" s="86" t="s">
        <v>278</v>
      </c>
      <c r="B207" s="2" t="s">
        <v>226</v>
      </c>
      <c r="C207" s="2" t="s">
        <v>16</v>
      </c>
      <c r="D207" s="2" t="s">
        <v>207</v>
      </c>
      <c r="E207" s="2" t="s">
        <v>511</v>
      </c>
      <c r="F207" s="11" t="s">
        <v>392</v>
      </c>
      <c r="G207" s="87"/>
      <c r="H207" s="87"/>
    </row>
    <row r="208" spans="1:8" ht="14">
      <c r="A208" s="86" t="s">
        <v>278</v>
      </c>
      <c r="B208" s="2" t="s">
        <v>226</v>
      </c>
      <c r="C208" s="2" t="s">
        <v>25</v>
      </c>
      <c r="D208" s="2" t="s">
        <v>207</v>
      </c>
      <c r="E208" s="2" t="s">
        <v>415</v>
      </c>
      <c r="F208" s="11" t="s">
        <v>512</v>
      </c>
      <c r="G208" s="87"/>
      <c r="H208" s="87"/>
    </row>
    <row r="209" spans="1:8" ht="14">
      <c r="A209" s="86" t="s">
        <v>278</v>
      </c>
      <c r="B209" s="2" t="s">
        <v>226</v>
      </c>
      <c r="C209" s="2" t="s">
        <v>34</v>
      </c>
      <c r="D209" s="2" t="s">
        <v>207</v>
      </c>
      <c r="E209" s="2" t="s">
        <v>480</v>
      </c>
      <c r="F209" s="11" t="s">
        <v>478</v>
      </c>
      <c r="G209" s="87"/>
      <c r="H209" s="87"/>
    </row>
    <row r="210" spans="1:8" ht="14">
      <c r="A210" s="86" t="s">
        <v>278</v>
      </c>
      <c r="B210" s="2" t="s">
        <v>226</v>
      </c>
      <c r="C210" s="2" t="s">
        <v>28</v>
      </c>
      <c r="D210" s="2" t="s">
        <v>207</v>
      </c>
      <c r="E210" s="2" t="s">
        <v>302</v>
      </c>
      <c r="F210" s="11" t="s">
        <v>513</v>
      </c>
      <c r="G210" s="87"/>
      <c r="H210" s="87"/>
    </row>
    <row r="211" spans="1:8" ht="14">
      <c r="A211" s="86" t="s">
        <v>278</v>
      </c>
      <c r="B211" s="2" t="s">
        <v>232</v>
      </c>
      <c r="C211" s="2" t="s">
        <v>16</v>
      </c>
      <c r="D211" s="2" t="s">
        <v>207</v>
      </c>
      <c r="E211" s="2" t="s">
        <v>514</v>
      </c>
      <c r="F211" s="11" t="s">
        <v>343</v>
      </c>
      <c r="G211" s="87"/>
      <c r="H211" s="87"/>
    </row>
    <row r="212" spans="1:8" ht="14">
      <c r="A212" s="86" t="s">
        <v>278</v>
      </c>
      <c r="B212" s="2" t="s">
        <v>232</v>
      </c>
      <c r="C212" s="2" t="s">
        <v>25</v>
      </c>
      <c r="D212" s="2" t="s">
        <v>207</v>
      </c>
      <c r="E212" s="2" t="s">
        <v>360</v>
      </c>
      <c r="F212" s="11" t="s">
        <v>462</v>
      </c>
      <c r="G212" s="87"/>
      <c r="H212" s="87"/>
    </row>
    <row r="213" spans="1:8" ht="14">
      <c r="A213" s="86" t="s">
        <v>278</v>
      </c>
      <c r="B213" s="2" t="s">
        <v>232</v>
      </c>
      <c r="C213" s="2" t="s">
        <v>34</v>
      </c>
      <c r="D213" s="2" t="s">
        <v>207</v>
      </c>
      <c r="E213" s="2" t="s">
        <v>461</v>
      </c>
      <c r="F213" s="11" t="s">
        <v>343</v>
      </c>
      <c r="G213" s="87"/>
      <c r="H213" s="87"/>
    </row>
    <row r="214" spans="1:8" ht="14">
      <c r="A214" s="86" t="s">
        <v>278</v>
      </c>
      <c r="B214" s="2" t="s">
        <v>232</v>
      </c>
      <c r="C214" s="2" t="s">
        <v>28</v>
      </c>
      <c r="D214" s="2" t="s">
        <v>207</v>
      </c>
      <c r="E214" s="2" t="s">
        <v>276</v>
      </c>
      <c r="F214" s="11" t="s">
        <v>515</v>
      </c>
      <c r="G214" s="87"/>
      <c r="H214" s="87"/>
    </row>
    <row r="215" spans="1:8" ht="14">
      <c r="A215" s="86" t="s">
        <v>278</v>
      </c>
      <c r="B215" s="2" t="s">
        <v>177</v>
      </c>
      <c r="C215" s="2" t="s">
        <v>16</v>
      </c>
      <c r="D215" s="2" t="s">
        <v>207</v>
      </c>
      <c r="E215" s="2" t="s">
        <v>516</v>
      </c>
      <c r="F215" s="11" t="s">
        <v>517</v>
      </c>
      <c r="G215" s="87"/>
      <c r="H215" s="87"/>
    </row>
    <row r="216" spans="1:8" ht="14">
      <c r="A216" s="86" t="s">
        <v>278</v>
      </c>
      <c r="B216" s="2" t="s">
        <v>177</v>
      </c>
      <c r="C216" s="2" t="s">
        <v>25</v>
      </c>
      <c r="D216" s="2" t="s">
        <v>207</v>
      </c>
      <c r="E216" s="2" t="s">
        <v>518</v>
      </c>
      <c r="F216" s="11" t="s">
        <v>519</v>
      </c>
      <c r="G216" s="87"/>
      <c r="H216" s="87"/>
    </row>
    <row r="217" spans="1:8" ht="14">
      <c r="A217" s="86" t="s">
        <v>278</v>
      </c>
      <c r="B217" s="2" t="s">
        <v>177</v>
      </c>
      <c r="C217" s="2" t="s">
        <v>34</v>
      </c>
      <c r="D217" s="2" t="s">
        <v>207</v>
      </c>
      <c r="E217" s="2" t="s">
        <v>393</v>
      </c>
      <c r="F217" s="11" t="s">
        <v>343</v>
      </c>
      <c r="G217" s="87"/>
      <c r="H217" s="87"/>
    </row>
    <row r="218" spans="1:8" ht="14">
      <c r="A218" s="86" t="s">
        <v>278</v>
      </c>
      <c r="B218" s="2" t="s">
        <v>177</v>
      </c>
      <c r="C218" s="2" t="s">
        <v>28</v>
      </c>
      <c r="D218" s="2" t="s">
        <v>207</v>
      </c>
      <c r="E218" s="2" t="s">
        <v>273</v>
      </c>
      <c r="F218" s="11" t="s">
        <v>273</v>
      </c>
      <c r="G218" s="87"/>
      <c r="H218" s="87"/>
    </row>
    <row r="219" spans="1:8" ht="14">
      <c r="A219" s="86" t="s">
        <v>278</v>
      </c>
      <c r="B219" s="2" t="s">
        <v>472</v>
      </c>
      <c r="C219" s="2" t="s">
        <v>16</v>
      </c>
      <c r="D219" s="2" t="s">
        <v>207</v>
      </c>
      <c r="E219" s="2" t="s">
        <v>273</v>
      </c>
      <c r="F219" s="11" t="s">
        <v>273</v>
      </c>
      <c r="G219" s="87"/>
      <c r="H219" s="81"/>
    </row>
    <row r="220" spans="1:8" ht="14">
      <c r="A220" s="86" t="s">
        <v>278</v>
      </c>
      <c r="B220" s="2" t="s">
        <v>472</v>
      </c>
      <c r="C220" s="2" t="s">
        <v>25</v>
      </c>
      <c r="D220" s="2" t="s">
        <v>207</v>
      </c>
      <c r="E220" s="2" t="s">
        <v>473</v>
      </c>
      <c r="F220" s="11" t="s">
        <v>520</v>
      </c>
      <c r="G220" s="87"/>
      <c r="H220" s="87"/>
    </row>
    <row r="221" spans="1:8" ht="14">
      <c r="A221" s="86" t="s">
        <v>278</v>
      </c>
      <c r="B221" s="2" t="s">
        <v>472</v>
      </c>
      <c r="C221" s="2" t="s">
        <v>34</v>
      </c>
      <c r="D221" s="2" t="s">
        <v>207</v>
      </c>
      <c r="E221" s="2" t="s">
        <v>502</v>
      </c>
      <c r="F221" s="11" t="s">
        <v>521</v>
      </c>
      <c r="G221" s="87"/>
      <c r="H221" s="87"/>
    </row>
    <row r="222" spans="1:8" ht="14">
      <c r="A222" s="86" t="s">
        <v>278</v>
      </c>
      <c r="B222" s="2" t="s">
        <v>472</v>
      </c>
      <c r="C222" s="2" t="s">
        <v>28</v>
      </c>
      <c r="D222" s="2" t="s">
        <v>207</v>
      </c>
      <c r="E222" s="2" t="s">
        <v>273</v>
      </c>
      <c r="F222" s="11" t="s">
        <v>273</v>
      </c>
      <c r="G222" s="87"/>
      <c r="H222" s="81"/>
    </row>
    <row r="223" spans="1:8" ht="14">
      <c r="A223" s="86" t="s">
        <v>301</v>
      </c>
      <c r="B223" s="2" t="s">
        <v>226</v>
      </c>
      <c r="C223" s="2" t="s">
        <v>16</v>
      </c>
      <c r="D223" s="2" t="s">
        <v>207</v>
      </c>
      <c r="E223" s="2" t="s">
        <v>480</v>
      </c>
      <c r="F223" s="11" t="s">
        <v>335</v>
      </c>
      <c r="G223" s="87"/>
      <c r="H223" s="87"/>
    </row>
    <row r="224" spans="1:8" ht="14">
      <c r="A224" s="86" t="s">
        <v>301</v>
      </c>
      <c r="B224" s="2" t="s">
        <v>226</v>
      </c>
      <c r="C224" s="2" t="s">
        <v>25</v>
      </c>
      <c r="D224" s="2" t="s">
        <v>207</v>
      </c>
      <c r="E224" s="2" t="s">
        <v>375</v>
      </c>
      <c r="F224" s="11" t="s">
        <v>522</v>
      </c>
      <c r="G224" s="87"/>
      <c r="H224" s="87"/>
    </row>
    <row r="225" spans="1:8" ht="14">
      <c r="A225" s="86" t="s">
        <v>301</v>
      </c>
      <c r="B225" s="2" t="s">
        <v>226</v>
      </c>
      <c r="C225" s="2" t="s">
        <v>34</v>
      </c>
      <c r="D225" s="2" t="s">
        <v>207</v>
      </c>
      <c r="E225" s="2" t="s">
        <v>523</v>
      </c>
      <c r="F225" s="11" t="s">
        <v>524</v>
      </c>
      <c r="G225" s="87"/>
      <c r="H225" s="87"/>
    </row>
    <row r="226" spans="1:8" ht="14">
      <c r="A226" s="86" t="s">
        <v>301</v>
      </c>
      <c r="B226" s="2" t="s">
        <v>232</v>
      </c>
      <c r="C226" s="2" t="s">
        <v>16</v>
      </c>
      <c r="D226" s="2" t="s">
        <v>207</v>
      </c>
      <c r="E226" s="2" t="s">
        <v>477</v>
      </c>
      <c r="F226" s="11" t="s">
        <v>343</v>
      </c>
      <c r="G226" s="87"/>
      <c r="H226" s="87"/>
    </row>
    <row r="227" spans="1:8" ht="14">
      <c r="A227" s="86" t="s">
        <v>301</v>
      </c>
      <c r="B227" s="2" t="s">
        <v>232</v>
      </c>
      <c r="C227" s="2" t="s">
        <v>25</v>
      </c>
      <c r="D227" s="2" t="s">
        <v>207</v>
      </c>
      <c r="E227" s="2" t="s">
        <v>304</v>
      </c>
      <c r="F227" s="11" t="s">
        <v>525</v>
      </c>
      <c r="G227" s="87"/>
      <c r="H227" s="87"/>
    </row>
    <row r="228" spans="1:8" ht="14">
      <c r="A228" s="86" t="s">
        <v>301</v>
      </c>
      <c r="B228" s="2" t="s">
        <v>232</v>
      </c>
      <c r="C228" s="2" t="s">
        <v>34</v>
      </c>
      <c r="D228" s="2" t="s">
        <v>207</v>
      </c>
      <c r="E228" s="2" t="s">
        <v>461</v>
      </c>
      <c r="F228" s="11" t="s">
        <v>343</v>
      </c>
      <c r="G228" s="87"/>
      <c r="H228" s="87"/>
    </row>
    <row r="229" spans="1:8" ht="14">
      <c r="A229" s="86" t="s">
        <v>301</v>
      </c>
      <c r="B229" s="2" t="s">
        <v>177</v>
      </c>
      <c r="C229" s="2" t="s">
        <v>16</v>
      </c>
      <c r="D229" s="2" t="s">
        <v>207</v>
      </c>
      <c r="E229" s="2" t="s">
        <v>526</v>
      </c>
      <c r="F229" s="11" t="s">
        <v>527</v>
      </c>
      <c r="G229" s="87"/>
      <c r="H229" s="87"/>
    </row>
    <row r="230" spans="1:8" ht="14">
      <c r="A230" s="86" t="s">
        <v>301</v>
      </c>
      <c r="B230" s="2" t="s">
        <v>177</v>
      </c>
      <c r="C230" s="2" t="s">
        <v>25</v>
      </c>
      <c r="D230" s="2" t="s">
        <v>207</v>
      </c>
      <c r="E230" s="2" t="s">
        <v>355</v>
      </c>
      <c r="F230" s="11" t="s">
        <v>528</v>
      </c>
      <c r="G230" s="87"/>
      <c r="H230" s="87"/>
    </row>
    <row r="231" spans="1:8" ht="14">
      <c r="A231" s="86" t="s">
        <v>301</v>
      </c>
      <c r="B231" s="2" t="s">
        <v>177</v>
      </c>
      <c r="C231" s="2" t="s">
        <v>34</v>
      </c>
      <c r="D231" s="2" t="s">
        <v>207</v>
      </c>
      <c r="E231" s="2" t="s">
        <v>529</v>
      </c>
      <c r="F231" s="11" t="s">
        <v>530</v>
      </c>
      <c r="G231" s="87"/>
      <c r="H231" s="87"/>
    </row>
    <row r="232" spans="1:8" ht="14">
      <c r="A232" s="86" t="s">
        <v>301</v>
      </c>
      <c r="B232" s="2" t="s">
        <v>472</v>
      </c>
      <c r="C232" s="2" t="s">
        <v>16</v>
      </c>
      <c r="D232" s="2" t="s">
        <v>207</v>
      </c>
      <c r="E232" s="2" t="s">
        <v>531</v>
      </c>
      <c r="F232" s="11" t="s">
        <v>532</v>
      </c>
      <c r="G232" s="87"/>
      <c r="H232" s="87"/>
    </row>
    <row r="233" spans="1:8" ht="14">
      <c r="A233" s="86" t="s">
        <v>301</v>
      </c>
      <c r="B233" s="2" t="s">
        <v>472</v>
      </c>
      <c r="C233" s="2" t="s">
        <v>25</v>
      </c>
      <c r="D233" s="2" t="s">
        <v>207</v>
      </c>
      <c r="E233" s="2" t="s">
        <v>273</v>
      </c>
      <c r="F233" s="11" t="s">
        <v>273</v>
      </c>
      <c r="G233" s="87"/>
      <c r="H233" s="81"/>
    </row>
    <row r="234" spans="1:8" ht="14">
      <c r="A234" s="86" t="s">
        <v>301</v>
      </c>
      <c r="B234" s="2" t="s">
        <v>472</v>
      </c>
      <c r="C234" s="2" t="s">
        <v>34</v>
      </c>
      <c r="D234" s="2" t="s">
        <v>207</v>
      </c>
      <c r="E234" s="2" t="s">
        <v>273</v>
      </c>
      <c r="F234" s="11" t="s">
        <v>273</v>
      </c>
      <c r="G234" s="87"/>
      <c r="H234" s="81"/>
    </row>
    <row r="235" spans="1:8" ht="14">
      <c r="A235" s="86" t="s">
        <v>314</v>
      </c>
      <c r="B235" s="2" t="s">
        <v>226</v>
      </c>
      <c r="C235" s="2" t="s">
        <v>16</v>
      </c>
      <c r="D235" s="2" t="s">
        <v>207</v>
      </c>
      <c r="E235" s="2" t="s">
        <v>336</v>
      </c>
      <c r="F235" s="11" t="s">
        <v>533</v>
      </c>
      <c r="G235" s="87"/>
      <c r="H235" s="87"/>
    </row>
    <row r="236" spans="1:8" ht="14">
      <c r="A236" s="86" t="s">
        <v>314</v>
      </c>
      <c r="B236" s="2" t="s">
        <v>226</v>
      </c>
      <c r="C236" s="2" t="s">
        <v>25</v>
      </c>
      <c r="D236" s="2" t="s">
        <v>207</v>
      </c>
      <c r="E236" s="2" t="s">
        <v>534</v>
      </c>
      <c r="F236" s="11" t="s">
        <v>366</v>
      </c>
      <c r="G236" s="87"/>
      <c r="H236" s="87"/>
    </row>
    <row r="237" spans="1:8" ht="14">
      <c r="A237" s="86" t="s">
        <v>314</v>
      </c>
      <c r="B237" s="2" t="s">
        <v>226</v>
      </c>
      <c r="C237" s="2" t="s">
        <v>34</v>
      </c>
      <c r="D237" s="2" t="s">
        <v>207</v>
      </c>
      <c r="E237" s="2" t="s">
        <v>535</v>
      </c>
      <c r="F237" s="11" t="s">
        <v>525</v>
      </c>
      <c r="G237" s="87"/>
      <c r="H237" s="87"/>
    </row>
    <row r="238" spans="1:8" ht="14">
      <c r="A238" s="86" t="s">
        <v>314</v>
      </c>
      <c r="B238" s="2" t="s">
        <v>226</v>
      </c>
      <c r="C238" s="2" t="s">
        <v>28</v>
      </c>
      <c r="D238" s="2" t="s">
        <v>207</v>
      </c>
      <c r="E238" s="2" t="s">
        <v>227</v>
      </c>
      <c r="F238" s="11" t="s">
        <v>536</v>
      </c>
      <c r="G238" s="87"/>
      <c r="H238" s="87"/>
    </row>
    <row r="239" spans="1:8" ht="14">
      <c r="A239" s="86" t="s">
        <v>314</v>
      </c>
      <c r="B239" s="2" t="s">
        <v>232</v>
      </c>
      <c r="C239" s="2" t="s">
        <v>16</v>
      </c>
      <c r="D239" s="2" t="s">
        <v>207</v>
      </c>
      <c r="E239" s="2" t="s">
        <v>415</v>
      </c>
      <c r="F239" s="11" t="s">
        <v>343</v>
      </c>
      <c r="G239" s="87"/>
      <c r="H239" s="87"/>
    </row>
    <row r="240" spans="1:8" ht="14">
      <c r="A240" s="86" t="s">
        <v>314</v>
      </c>
      <c r="B240" s="2" t="s">
        <v>232</v>
      </c>
      <c r="C240" s="2" t="s">
        <v>25</v>
      </c>
      <c r="D240" s="2" t="s">
        <v>207</v>
      </c>
      <c r="E240" s="2" t="s">
        <v>306</v>
      </c>
      <c r="F240" s="11" t="s">
        <v>343</v>
      </c>
      <c r="G240" s="87"/>
      <c r="H240" s="87"/>
    </row>
    <row r="241" spans="1:8" ht="14">
      <c r="A241" s="86" t="s">
        <v>314</v>
      </c>
      <c r="B241" s="2" t="s">
        <v>232</v>
      </c>
      <c r="C241" s="2" t="s">
        <v>34</v>
      </c>
      <c r="D241" s="2" t="s">
        <v>207</v>
      </c>
      <c r="E241" s="2" t="s">
        <v>494</v>
      </c>
      <c r="F241" s="11" t="s">
        <v>478</v>
      </c>
      <c r="G241" s="87"/>
      <c r="H241" s="87"/>
    </row>
    <row r="242" spans="1:8" ht="14">
      <c r="A242" s="86" t="s">
        <v>314</v>
      </c>
      <c r="B242" s="2" t="s">
        <v>232</v>
      </c>
      <c r="C242" s="2" t="s">
        <v>28</v>
      </c>
      <c r="D242" s="2" t="s">
        <v>207</v>
      </c>
      <c r="E242" s="2" t="s">
        <v>235</v>
      </c>
      <c r="F242" s="11" t="s">
        <v>537</v>
      </c>
      <c r="G242" s="87"/>
      <c r="H242" s="87"/>
    </row>
    <row r="243" spans="1:8" ht="14">
      <c r="A243" s="86" t="s">
        <v>314</v>
      </c>
      <c r="B243" s="2" t="s">
        <v>177</v>
      </c>
      <c r="C243" s="2" t="s">
        <v>16</v>
      </c>
      <c r="D243" s="2" t="s">
        <v>207</v>
      </c>
      <c r="E243" s="2" t="s">
        <v>538</v>
      </c>
      <c r="F243" s="11" t="s">
        <v>435</v>
      </c>
      <c r="G243" s="87"/>
      <c r="H243" s="87"/>
    </row>
    <row r="244" spans="1:8" ht="14">
      <c r="A244" s="86" t="s">
        <v>314</v>
      </c>
      <c r="B244" s="2" t="s">
        <v>177</v>
      </c>
      <c r="C244" s="2" t="s">
        <v>25</v>
      </c>
      <c r="D244" s="2" t="s">
        <v>207</v>
      </c>
      <c r="E244" s="2" t="s">
        <v>273</v>
      </c>
      <c r="F244" s="11" t="s">
        <v>273</v>
      </c>
      <c r="G244" s="87"/>
      <c r="H244" s="87"/>
    </row>
    <row r="245" spans="1:8" ht="14">
      <c r="A245" s="86" t="s">
        <v>314</v>
      </c>
      <c r="B245" s="2" t="s">
        <v>177</v>
      </c>
      <c r="C245" s="2" t="s">
        <v>34</v>
      </c>
      <c r="D245" s="2" t="s">
        <v>207</v>
      </c>
      <c r="E245" s="2" t="s">
        <v>539</v>
      </c>
      <c r="F245" s="11" t="s">
        <v>540</v>
      </c>
      <c r="G245" s="87"/>
      <c r="H245" s="87"/>
    </row>
    <row r="246" spans="1:8" ht="14">
      <c r="A246" s="86" t="s">
        <v>314</v>
      </c>
      <c r="B246" s="2" t="s">
        <v>177</v>
      </c>
      <c r="C246" s="2" t="s">
        <v>28</v>
      </c>
      <c r="D246" s="2" t="s">
        <v>207</v>
      </c>
      <c r="E246" s="2" t="s">
        <v>273</v>
      </c>
      <c r="F246" s="11" t="s">
        <v>273</v>
      </c>
      <c r="G246" s="87"/>
      <c r="H246" s="87"/>
    </row>
    <row r="247" spans="1:8" ht="14">
      <c r="A247" s="86" t="s">
        <v>314</v>
      </c>
      <c r="B247" s="2" t="s">
        <v>472</v>
      </c>
      <c r="C247" s="2" t="s">
        <v>16</v>
      </c>
      <c r="D247" s="2" t="s">
        <v>207</v>
      </c>
      <c r="E247" s="2" t="s">
        <v>273</v>
      </c>
      <c r="F247" s="11" t="s">
        <v>273</v>
      </c>
      <c r="G247" s="87"/>
      <c r="H247" s="81"/>
    </row>
    <row r="248" spans="1:8" ht="14">
      <c r="A248" s="86" t="s">
        <v>314</v>
      </c>
      <c r="B248" s="2" t="s">
        <v>472</v>
      </c>
      <c r="C248" s="2" t="s">
        <v>25</v>
      </c>
      <c r="D248" s="2" t="s">
        <v>207</v>
      </c>
      <c r="E248" s="2" t="s">
        <v>490</v>
      </c>
      <c r="F248" s="11" t="s">
        <v>541</v>
      </c>
      <c r="G248" s="87"/>
      <c r="H248" s="87"/>
    </row>
    <row r="249" spans="1:8" ht="14">
      <c r="A249" s="86" t="s">
        <v>314</v>
      </c>
      <c r="B249" s="2" t="s">
        <v>472</v>
      </c>
      <c r="C249" s="2" t="s">
        <v>34</v>
      </c>
      <c r="D249" s="2" t="s">
        <v>207</v>
      </c>
      <c r="E249" s="2" t="s">
        <v>273</v>
      </c>
      <c r="F249" s="11" t="s">
        <v>273</v>
      </c>
      <c r="G249" s="87"/>
      <c r="H249" s="81"/>
    </row>
    <row r="250" spans="1:8" ht="14">
      <c r="A250" s="86" t="s">
        <v>314</v>
      </c>
      <c r="B250" s="2" t="s">
        <v>472</v>
      </c>
      <c r="C250" s="2" t="s">
        <v>28</v>
      </c>
      <c r="D250" s="2" t="s">
        <v>207</v>
      </c>
      <c r="E250" s="2" t="s">
        <v>273</v>
      </c>
      <c r="F250" s="11" t="s">
        <v>273</v>
      </c>
      <c r="G250" s="87"/>
      <c r="H250" s="81"/>
    </row>
    <row r="251" spans="1:8" ht="14">
      <c r="A251" s="86" t="s">
        <v>328</v>
      </c>
      <c r="B251" s="2" t="s">
        <v>226</v>
      </c>
      <c r="C251" s="2" t="s">
        <v>16</v>
      </c>
      <c r="D251" s="2" t="s">
        <v>207</v>
      </c>
      <c r="E251" s="2" t="s">
        <v>538</v>
      </c>
      <c r="F251" s="11" t="s">
        <v>343</v>
      </c>
      <c r="G251" s="87"/>
      <c r="H251" s="87"/>
    </row>
    <row r="252" spans="1:8" ht="14">
      <c r="A252" s="86" t="s">
        <v>328</v>
      </c>
      <c r="B252" s="2" t="s">
        <v>226</v>
      </c>
      <c r="C252" s="2" t="s">
        <v>25</v>
      </c>
      <c r="D252" s="2" t="s">
        <v>207</v>
      </c>
      <c r="E252" s="2" t="s">
        <v>523</v>
      </c>
      <c r="F252" s="11" t="s">
        <v>343</v>
      </c>
      <c r="G252" s="87"/>
      <c r="H252" s="87"/>
    </row>
    <row r="253" spans="1:8" ht="14">
      <c r="A253" s="86" t="s">
        <v>328</v>
      </c>
      <c r="B253" s="2" t="s">
        <v>226</v>
      </c>
      <c r="C253" s="2" t="s">
        <v>34</v>
      </c>
      <c r="D253" s="2" t="s">
        <v>207</v>
      </c>
      <c r="E253" s="2" t="s">
        <v>542</v>
      </c>
      <c r="F253" s="11" t="s">
        <v>343</v>
      </c>
      <c r="G253" s="87"/>
      <c r="H253" s="87"/>
    </row>
    <row r="254" spans="1:8" ht="14">
      <c r="A254" s="86" t="s">
        <v>328</v>
      </c>
      <c r="B254" s="2" t="s">
        <v>232</v>
      </c>
      <c r="C254" s="2" t="s">
        <v>16</v>
      </c>
      <c r="D254" s="2" t="s">
        <v>207</v>
      </c>
      <c r="E254" s="2" t="s">
        <v>393</v>
      </c>
      <c r="F254" s="11" t="s">
        <v>343</v>
      </c>
      <c r="G254" s="87"/>
      <c r="H254" s="87"/>
    </row>
    <row r="255" spans="1:8" ht="14">
      <c r="A255" s="86" t="s">
        <v>328</v>
      </c>
      <c r="B255" s="2" t="s">
        <v>232</v>
      </c>
      <c r="C255" s="2" t="s">
        <v>25</v>
      </c>
      <c r="D255" s="2" t="s">
        <v>207</v>
      </c>
      <c r="E255" s="2" t="s">
        <v>543</v>
      </c>
      <c r="F255" s="11" t="s">
        <v>343</v>
      </c>
      <c r="G255" s="87"/>
      <c r="H255" s="87"/>
    </row>
    <row r="256" spans="1:8" ht="14">
      <c r="A256" s="86" t="s">
        <v>328</v>
      </c>
      <c r="B256" s="2" t="s">
        <v>232</v>
      </c>
      <c r="C256" s="2" t="s">
        <v>34</v>
      </c>
      <c r="D256" s="2" t="s">
        <v>207</v>
      </c>
      <c r="E256" s="2" t="s">
        <v>477</v>
      </c>
      <c r="F256" s="11" t="s">
        <v>343</v>
      </c>
      <c r="G256" s="87"/>
      <c r="H256" s="87"/>
    </row>
    <row r="257" spans="1:8" ht="14">
      <c r="A257" s="86" t="s">
        <v>328</v>
      </c>
      <c r="B257" s="2" t="s">
        <v>177</v>
      </c>
      <c r="C257" s="2" t="s">
        <v>16</v>
      </c>
      <c r="D257" s="2" t="s">
        <v>207</v>
      </c>
      <c r="E257" s="2" t="s">
        <v>544</v>
      </c>
      <c r="F257" s="11" t="s">
        <v>343</v>
      </c>
      <c r="G257" s="87"/>
      <c r="H257" s="87"/>
    </row>
    <row r="258" spans="1:8" ht="14">
      <c r="A258" s="86" t="s">
        <v>328</v>
      </c>
      <c r="B258" s="2" t="s">
        <v>177</v>
      </c>
      <c r="C258" s="2" t="s">
        <v>25</v>
      </c>
      <c r="D258" s="2" t="s">
        <v>207</v>
      </c>
      <c r="E258" s="2" t="s">
        <v>545</v>
      </c>
      <c r="F258" s="11" t="s">
        <v>343</v>
      </c>
      <c r="G258" s="87"/>
      <c r="H258" s="87"/>
    </row>
    <row r="259" spans="1:8" ht="14">
      <c r="A259" s="86" t="s">
        <v>328</v>
      </c>
      <c r="B259" s="2" t="s">
        <v>177</v>
      </c>
      <c r="C259" s="2" t="s">
        <v>34</v>
      </c>
      <c r="D259" s="2" t="s">
        <v>207</v>
      </c>
      <c r="E259" s="2" t="s">
        <v>546</v>
      </c>
      <c r="F259" s="11" t="s">
        <v>343</v>
      </c>
      <c r="G259" s="87"/>
      <c r="H259" s="87"/>
    </row>
    <row r="260" spans="1:8" ht="14">
      <c r="A260" s="86" t="s">
        <v>328</v>
      </c>
      <c r="B260" s="2" t="s">
        <v>472</v>
      </c>
      <c r="C260" s="2" t="s">
        <v>16</v>
      </c>
      <c r="D260" s="2" t="s">
        <v>207</v>
      </c>
      <c r="E260" s="2" t="s">
        <v>500</v>
      </c>
      <c r="F260" s="11" t="s">
        <v>547</v>
      </c>
      <c r="G260" s="87"/>
      <c r="H260" s="87"/>
    </row>
    <row r="261" spans="1:8" ht="14">
      <c r="A261" s="86" t="s">
        <v>328</v>
      </c>
      <c r="B261" s="2" t="s">
        <v>472</v>
      </c>
      <c r="C261" s="2" t="s">
        <v>25</v>
      </c>
      <c r="D261" s="2" t="s">
        <v>207</v>
      </c>
      <c r="E261" s="2" t="s">
        <v>502</v>
      </c>
      <c r="F261" s="11" t="s">
        <v>548</v>
      </c>
      <c r="G261" s="87"/>
      <c r="H261" s="87"/>
    </row>
    <row r="262" spans="1:8" ht="14">
      <c r="A262" s="86" t="s">
        <v>328</v>
      </c>
      <c r="B262" s="2" t="s">
        <v>472</v>
      </c>
      <c r="C262" s="2" t="s">
        <v>34</v>
      </c>
      <c r="D262" s="2" t="s">
        <v>207</v>
      </c>
      <c r="E262" s="2" t="s">
        <v>502</v>
      </c>
      <c r="F262" s="11" t="s">
        <v>549</v>
      </c>
      <c r="G262" s="87"/>
      <c r="H262" s="87"/>
    </row>
    <row r="263" spans="1:8" ht="14">
      <c r="A263" s="86" t="s">
        <v>344</v>
      </c>
      <c r="B263" s="2" t="s">
        <v>226</v>
      </c>
      <c r="C263" s="2" t="s">
        <v>16</v>
      </c>
      <c r="D263" s="2" t="s">
        <v>207</v>
      </c>
      <c r="E263" s="2" t="s">
        <v>417</v>
      </c>
      <c r="F263" s="11" t="s">
        <v>550</v>
      </c>
      <c r="G263" s="87"/>
      <c r="H263" s="87"/>
    </row>
    <row r="264" spans="1:8" ht="14">
      <c r="A264" s="86" t="s">
        <v>344</v>
      </c>
      <c r="B264" s="2" t="s">
        <v>226</v>
      </c>
      <c r="C264" s="2" t="s">
        <v>25</v>
      </c>
      <c r="D264" s="2" t="s">
        <v>207</v>
      </c>
      <c r="E264" s="2" t="s">
        <v>551</v>
      </c>
      <c r="F264" s="11" t="s">
        <v>552</v>
      </c>
      <c r="G264" s="87"/>
      <c r="H264" s="87"/>
    </row>
    <row r="265" spans="1:8" ht="14">
      <c r="A265" s="86" t="s">
        <v>344</v>
      </c>
      <c r="B265" s="2" t="s">
        <v>226</v>
      </c>
      <c r="C265" s="2" t="s">
        <v>34</v>
      </c>
      <c r="D265" s="2" t="s">
        <v>207</v>
      </c>
      <c r="E265" s="2" t="s">
        <v>553</v>
      </c>
      <c r="F265" s="11" t="s">
        <v>554</v>
      </c>
      <c r="G265" s="87"/>
      <c r="H265" s="87"/>
    </row>
    <row r="266" spans="1:8" ht="14">
      <c r="A266" s="86" t="s">
        <v>344</v>
      </c>
      <c r="B266" s="2" t="s">
        <v>232</v>
      </c>
      <c r="C266" s="2" t="s">
        <v>16</v>
      </c>
      <c r="D266" s="2" t="s">
        <v>207</v>
      </c>
      <c r="E266" s="2" t="s">
        <v>494</v>
      </c>
      <c r="F266" s="11" t="s">
        <v>343</v>
      </c>
      <c r="G266" s="87"/>
      <c r="H266" s="87"/>
    </row>
    <row r="267" spans="1:8" ht="14">
      <c r="A267" s="86" t="s">
        <v>344</v>
      </c>
      <c r="B267" s="2" t="s">
        <v>232</v>
      </c>
      <c r="C267" s="2" t="s">
        <v>25</v>
      </c>
      <c r="D267" s="2" t="s">
        <v>207</v>
      </c>
      <c r="E267" s="2" t="s">
        <v>316</v>
      </c>
      <c r="F267" s="11" t="s">
        <v>343</v>
      </c>
      <c r="G267" s="87"/>
      <c r="H267" s="87"/>
    </row>
    <row r="268" spans="1:8" ht="14">
      <c r="A268" s="86" t="s">
        <v>344</v>
      </c>
      <c r="B268" s="2" t="s">
        <v>232</v>
      </c>
      <c r="C268" s="2" t="s">
        <v>34</v>
      </c>
      <c r="D268" s="2" t="s">
        <v>207</v>
      </c>
      <c r="E268" s="2" t="s">
        <v>438</v>
      </c>
      <c r="F268" s="11" t="s">
        <v>525</v>
      </c>
      <c r="G268" s="87"/>
      <c r="H268" s="87"/>
    </row>
    <row r="269" spans="1:8" ht="14">
      <c r="A269" s="86" t="s">
        <v>344</v>
      </c>
      <c r="B269" s="2" t="s">
        <v>177</v>
      </c>
      <c r="C269" s="2" t="s">
        <v>16</v>
      </c>
      <c r="D269" s="2" t="s">
        <v>207</v>
      </c>
      <c r="E269" s="2" t="s">
        <v>555</v>
      </c>
      <c r="F269" s="11" t="s">
        <v>343</v>
      </c>
      <c r="G269" s="87"/>
      <c r="H269" s="87"/>
    </row>
    <row r="270" spans="1:8" ht="14">
      <c r="A270" s="86" t="s">
        <v>344</v>
      </c>
      <c r="B270" s="2" t="s">
        <v>177</v>
      </c>
      <c r="C270" s="2" t="s">
        <v>25</v>
      </c>
      <c r="D270" s="2" t="s">
        <v>207</v>
      </c>
      <c r="E270" s="2" t="s">
        <v>556</v>
      </c>
      <c r="F270" s="11" t="s">
        <v>343</v>
      </c>
      <c r="G270" s="87"/>
      <c r="H270" s="87"/>
    </row>
    <row r="271" spans="1:8" ht="14">
      <c r="A271" s="86" t="s">
        <v>344</v>
      </c>
      <c r="B271" s="2" t="s">
        <v>177</v>
      </c>
      <c r="C271" s="2" t="s">
        <v>34</v>
      </c>
      <c r="D271" s="2" t="s">
        <v>207</v>
      </c>
      <c r="E271" s="2" t="s">
        <v>273</v>
      </c>
      <c r="F271" s="11" t="s">
        <v>273</v>
      </c>
      <c r="G271" s="87"/>
      <c r="H271" s="87"/>
    </row>
    <row r="272" spans="1:8" ht="14">
      <c r="A272" s="86" t="s">
        <v>344</v>
      </c>
      <c r="B272" s="2" t="s">
        <v>472</v>
      </c>
      <c r="C272" s="2" t="s">
        <v>16</v>
      </c>
      <c r="D272" s="2" t="s">
        <v>207</v>
      </c>
      <c r="E272" s="2" t="s">
        <v>273</v>
      </c>
      <c r="F272" s="11" t="s">
        <v>273</v>
      </c>
      <c r="G272" s="87"/>
      <c r="H272" s="81"/>
    </row>
    <row r="273" spans="1:8" ht="14">
      <c r="A273" s="86" t="s">
        <v>344</v>
      </c>
      <c r="B273" s="2" t="s">
        <v>472</v>
      </c>
      <c r="C273" s="2" t="s">
        <v>25</v>
      </c>
      <c r="D273" s="2" t="s">
        <v>207</v>
      </c>
      <c r="E273" s="2" t="s">
        <v>273</v>
      </c>
      <c r="F273" s="11" t="s">
        <v>273</v>
      </c>
      <c r="G273" s="87"/>
      <c r="H273" s="81"/>
    </row>
    <row r="274" spans="1:8" ht="14">
      <c r="A274" s="88" t="s">
        <v>344</v>
      </c>
      <c r="B274" s="18" t="s">
        <v>472</v>
      </c>
      <c r="C274" s="18" t="s">
        <v>34</v>
      </c>
      <c r="D274" s="18" t="s">
        <v>207</v>
      </c>
      <c r="E274" s="18" t="s">
        <v>502</v>
      </c>
      <c r="F274" s="21" t="s">
        <v>557</v>
      </c>
      <c r="G274" s="87"/>
      <c r="H274" s="87"/>
    </row>
    <row r="275" spans="1:8" ht="14">
      <c r="A275" s="1"/>
      <c r="B275" s="1"/>
      <c r="C275" s="1"/>
      <c r="D275" s="1"/>
      <c r="E275" s="38"/>
      <c r="F275" s="80"/>
      <c r="G275" s="81"/>
      <c r="H275" s="81"/>
    </row>
    <row r="276" spans="1:8" ht="14">
      <c r="A276" s="1"/>
      <c r="B276" s="1"/>
      <c r="C276" s="1"/>
      <c r="D276" s="1"/>
      <c r="E276" s="1"/>
      <c r="F276" s="80"/>
      <c r="G276" s="81"/>
      <c r="H276" s="81"/>
    </row>
    <row r="277" spans="1:8" ht="14">
      <c r="A277" s="1"/>
      <c r="B277" s="1"/>
      <c r="C277" s="1"/>
      <c r="D277" s="1"/>
      <c r="E277" s="1"/>
      <c r="F277" s="80"/>
      <c r="G277" s="81"/>
      <c r="H277" s="81"/>
    </row>
    <row r="278" spans="1:8" ht="14">
      <c r="A278" s="1"/>
      <c r="B278" s="1"/>
      <c r="C278" s="1"/>
      <c r="D278" s="1"/>
      <c r="E278" s="1"/>
      <c r="F278" s="80"/>
      <c r="G278" s="81"/>
      <c r="H278" s="81"/>
    </row>
    <row r="279" spans="1:8" ht="14">
      <c r="A279" s="1"/>
      <c r="B279" s="1"/>
      <c r="C279" s="1"/>
      <c r="D279" s="1"/>
      <c r="E279" s="1"/>
      <c r="F279" s="80"/>
      <c r="G279" s="81"/>
      <c r="H279" s="81"/>
    </row>
    <row r="280" spans="1:8" ht="13">
      <c r="A280" s="29"/>
      <c r="B280" s="29"/>
      <c r="C280" s="29"/>
      <c r="D280" s="29"/>
      <c r="E280" s="29"/>
      <c r="F280" s="81"/>
      <c r="G280" s="81"/>
      <c r="H280" s="81"/>
    </row>
    <row r="281" spans="1:8" ht="13">
      <c r="A281" s="29"/>
      <c r="B281" s="29"/>
      <c r="C281" s="29"/>
      <c r="D281" s="29"/>
      <c r="E281" s="29"/>
      <c r="F281" s="81"/>
      <c r="G281" s="81"/>
      <c r="H281" s="81"/>
    </row>
    <row r="282" spans="1:8" ht="13">
      <c r="A282" s="29"/>
      <c r="B282" s="29"/>
      <c r="C282" s="29"/>
      <c r="D282" s="29"/>
      <c r="E282" s="29"/>
      <c r="F282" s="81"/>
      <c r="G282" s="81"/>
      <c r="H282" s="81"/>
    </row>
    <row r="283" spans="1:8" ht="13">
      <c r="A283" s="29"/>
      <c r="B283" s="29"/>
      <c r="C283" s="29"/>
      <c r="D283" s="29"/>
      <c r="E283" s="29"/>
      <c r="F283" s="81"/>
      <c r="G283" s="81"/>
      <c r="H283" s="81"/>
    </row>
    <row r="284" spans="1:8" ht="13">
      <c r="A284" s="29"/>
      <c r="B284" s="29"/>
      <c r="C284" s="29"/>
      <c r="D284" s="29"/>
      <c r="E284" s="29"/>
      <c r="F284" s="81"/>
      <c r="G284" s="81"/>
      <c r="H284" s="81"/>
    </row>
    <row r="285" spans="1:8" ht="13">
      <c r="A285" s="29"/>
      <c r="B285" s="29"/>
      <c r="C285" s="29"/>
      <c r="D285" s="29"/>
      <c r="E285" s="29"/>
      <c r="F285" s="81"/>
      <c r="G285" s="81"/>
      <c r="H285" s="81"/>
    </row>
    <row r="286" spans="1:8" ht="13">
      <c r="A286" s="29"/>
      <c r="B286" s="29"/>
      <c r="C286" s="29"/>
      <c r="D286" s="29"/>
      <c r="E286" s="29"/>
      <c r="F286" s="81"/>
      <c r="G286" s="81"/>
      <c r="H286" s="81"/>
    </row>
    <row r="287" spans="1:8" ht="13">
      <c r="A287" s="29"/>
      <c r="B287" s="29"/>
      <c r="C287" s="29"/>
      <c r="D287" s="29"/>
      <c r="E287" s="29"/>
      <c r="F287" s="81"/>
      <c r="G287" s="81"/>
      <c r="H287" s="81"/>
    </row>
    <row r="288" spans="1:8" ht="13">
      <c r="A288" s="29"/>
      <c r="B288" s="29"/>
      <c r="C288" s="29"/>
      <c r="D288" s="29"/>
      <c r="E288" s="29"/>
      <c r="F288" s="29"/>
      <c r="G288" s="29"/>
      <c r="H288" s="29"/>
    </row>
    <row r="289" spans="1:8" ht="13">
      <c r="A289" s="29"/>
      <c r="B289" s="29"/>
      <c r="C289" s="29"/>
      <c r="D289" s="29"/>
      <c r="E289" s="29"/>
      <c r="F289" s="29"/>
      <c r="G289" s="29"/>
      <c r="H289" s="29"/>
    </row>
    <row r="290" spans="1:8" ht="13">
      <c r="A290" s="29"/>
      <c r="B290" s="29"/>
      <c r="C290" s="29"/>
      <c r="D290" s="29"/>
      <c r="E290" s="29"/>
      <c r="F290" s="29"/>
      <c r="G290" s="29"/>
      <c r="H290" s="29"/>
    </row>
    <row r="291" spans="1:8" ht="13">
      <c r="A291" s="29"/>
      <c r="B291" s="29"/>
      <c r="C291" s="29"/>
      <c r="D291" s="29"/>
      <c r="E291" s="29"/>
      <c r="F291" s="29"/>
      <c r="G291" s="29"/>
      <c r="H291" s="29"/>
    </row>
    <row r="292" spans="1:8" ht="13">
      <c r="A292" s="29"/>
      <c r="B292" s="29"/>
      <c r="C292" s="29"/>
      <c r="D292" s="29"/>
      <c r="E292" s="29"/>
      <c r="F292" s="29"/>
      <c r="G292" s="29"/>
      <c r="H292" s="29"/>
    </row>
    <row r="293" spans="1:8" ht="13">
      <c r="A293" s="29"/>
      <c r="B293" s="29"/>
      <c r="C293" s="29"/>
      <c r="D293" s="29"/>
      <c r="E293" s="29"/>
      <c r="F293" s="29"/>
      <c r="G293" s="29"/>
      <c r="H293" s="29"/>
    </row>
    <row r="294" spans="1:8" ht="13">
      <c r="A294" s="29"/>
      <c r="B294" s="29"/>
      <c r="C294" s="29"/>
      <c r="D294" s="29"/>
      <c r="E294" s="29"/>
      <c r="F294" s="29"/>
      <c r="G294" s="29"/>
      <c r="H294" s="29"/>
    </row>
    <row r="295" spans="1:8" ht="13">
      <c r="A295" s="29"/>
      <c r="B295" s="29"/>
      <c r="C295" s="29"/>
      <c r="D295" s="29"/>
      <c r="E295" s="29"/>
      <c r="F295" s="29"/>
      <c r="G295" s="29"/>
      <c r="H295" s="29"/>
    </row>
    <row r="296" spans="1:8" ht="13">
      <c r="A296" s="29"/>
      <c r="B296" s="29"/>
      <c r="C296" s="29"/>
      <c r="D296" s="29"/>
      <c r="E296" s="29"/>
      <c r="F296" s="29"/>
      <c r="G296" s="29"/>
      <c r="H296" s="29"/>
    </row>
    <row r="297" spans="1:8" ht="13">
      <c r="A297" s="29"/>
      <c r="B297" s="29"/>
      <c r="C297" s="29"/>
      <c r="D297" s="29"/>
      <c r="E297" s="29"/>
      <c r="F297" s="29"/>
      <c r="G297" s="29"/>
      <c r="H297" s="29"/>
    </row>
    <row r="298" spans="1:8" ht="13">
      <c r="A298" s="29"/>
      <c r="B298" s="29"/>
      <c r="C298" s="29"/>
      <c r="D298" s="29"/>
      <c r="E298" s="29"/>
      <c r="F298" s="29"/>
      <c r="G298" s="29"/>
      <c r="H298" s="29"/>
    </row>
    <row r="299" spans="1:8" ht="13">
      <c r="A299" s="29"/>
      <c r="B299" s="29"/>
      <c r="C299" s="29"/>
      <c r="D299" s="29"/>
      <c r="E299" s="29"/>
      <c r="F299" s="29"/>
      <c r="G299" s="29"/>
      <c r="H299" s="29"/>
    </row>
    <row r="300" spans="1:8" ht="13">
      <c r="A300" s="29"/>
      <c r="B300" s="29"/>
      <c r="C300" s="29"/>
      <c r="D300" s="29"/>
      <c r="E300" s="29"/>
      <c r="F300" s="29"/>
      <c r="G300" s="29"/>
      <c r="H300" s="29"/>
    </row>
    <row r="301" spans="1:8" ht="13">
      <c r="A301" s="29"/>
      <c r="B301" s="29"/>
      <c r="C301" s="29"/>
      <c r="D301" s="29"/>
      <c r="E301" s="29"/>
      <c r="F301" s="29"/>
      <c r="G301" s="29"/>
      <c r="H301" s="29"/>
    </row>
    <row r="302" spans="1:8" ht="13">
      <c r="A302" s="29"/>
      <c r="B302" s="29"/>
      <c r="C302" s="29"/>
      <c r="D302" s="29"/>
      <c r="E302" s="29"/>
      <c r="F302" s="29"/>
      <c r="G302" s="29"/>
      <c r="H302" s="29"/>
    </row>
    <row r="303" spans="1:8" ht="13">
      <c r="A303" s="29"/>
      <c r="B303" s="29"/>
      <c r="C303" s="29"/>
      <c r="D303" s="29"/>
      <c r="E303" s="29"/>
      <c r="F303" s="29"/>
      <c r="G303" s="29"/>
      <c r="H303" s="29"/>
    </row>
    <row r="304" spans="1:8" ht="13">
      <c r="A304" s="29"/>
      <c r="B304" s="29"/>
      <c r="C304" s="29"/>
      <c r="D304" s="29"/>
      <c r="E304" s="36"/>
      <c r="F304" s="29"/>
      <c r="G304" s="29"/>
      <c r="H304" s="29"/>
    </row>
    <row r="305" spans="1:8" ht="13">
      <c r="A305" s="29"/>
      <c r="B305" s="29"/>
      <c r="C305" s="29"/>
      <c r="D305" s="29"/>
      <c r="E305" s="29"/>
      <c r="F305" s="29"/>
      <c r="G305" s="29"/>
      <c r="H305" s="29"/>
    </row>
    <row r="306" spans="1:8" ht="13">
      <c r="A306" s="29"/>
      <c r="B306" s="29"/>
      <c r="C306" s="29"/>
      <c r="D306" s="29"/>
      <c r="E306" s="29"/>
      <c r="F306" s="29"/>
      <c r="G306" s="29"/>
      <c r="H306" s="29"/>
    </row>
    <row r="307" spans="1:8" ht="13">
      <c r="A307" s="29"/>
      <c r="B307" s="29"/>
      <c r="C307" s="29"/>
      <c r="D307" s="29"/>
      <c r="E307" s="29"/>
      <c r="F307" s="29"/>
      <c r="G307" s="29"/>
      <c r="H307" s="29"/>
    </row>
    <row r="308" spans="1:8" ht="13">
      <c r="A308" s="29"/>
      <c r="B308" s="29"/>
      <c r="C308" s="29"/>
      <c r="D308" s="29"/>
      <c r="E308" s="29"/>
      <c r="F308" s="29"/>
      <c r="G308" s="29"/>
      <c r="H308" s="29"/>
    </row>
    <row r="309" spans="1:8" ht="13">
      <c r="A309" s="29"/>
      <c r="B309" s="29"/>
      <c r="C309" s="29"/>
      <c r="D309" s="29"/>
      <c r="E309" s="29"/>
      <c r="F309" s="29"/>
      <c r="G309" s="29"/>
      <c r="H309" s="29"/>
    </row>
    <row r="310" spans="1:8" ht="13">
      <c r="A310" s="29"/>
      <c r="B310" s="29"/>
      <c r="C310" s="29"/>
      <c r="D310" s="29"/>
      <c r="E310" s="29"/>
      <c r="F310" s="29"/>
      <c r="G310" s="29"/>
      <c r="H310" s="29"/>
    </row>
    <row r="311" spans="1:8" ht="13">
      <c r="A311" s="29"/>
      <c r="B311" s="29"/>
      <c r="C311" s="29"/>
      <c r="D311" s="29"/>
      <c r="E311" s="29"/>
      <c r="F311" s="29"/>
      <c r="G311" s="29"/>
      <c r="H311" s="29"/>
    </row>
    <row r="312" spans="1:8" ht="13">
      <c r="A312" s="29"/>
      <c r="B312" s="29"/>
      <c r="C312" s="29"/>
      <c r="D312" s="29"/>
      <c r="E312" s="29"/>
      <c r="F312" s="29"/>
      <c r="G312" s="29"/>
      <c r="H312" s="29"/>
    </row>
    <row r="313" spans="1:8" ht="13">
      <c r="A313" s="29"/>
      <c r="B313" s="29"/>
      <c r="C313" s="29"/>
      <c r="D313" s="29"/>
      <c r="E313" s="29"/>
      <c r="F313" s="29"/>
      <c r="G313" s="29"/>
      <c r="H313" s="29"/>
    </row>
    <row r="314" spans="1:8" ht="13">
      <c r="A314" s="29"/>
      <c r="B314" s="29"/>
      <c r="C314" s="29"/>
      <c r="D314" s="29"/>
      <c r="E314" s="29"/>
      <c r="F314" s="29"/>
      <c r="G314" s="29"/>
      <c r="H314" s="29"/>
    </row>
    <row r="315" spans="1:8" ht="13">
      <c r="A315" s="29"/>
      <c r="B315" s="29"/>
      <c r="C315" s="29"/>
      <c r="D315" s="29"/>
      <c r="E315" s="29"/>
      <c r="F315" s="29"/>
      <c r="G315" s="29"/>
      <c r="H315" s="29"/>
    </row>
    <row r="316" spans="1:8" ht="13">
      <c r="A316" s="29"/>
      <c r="B316" s="29"/>
      <c r="C316" s="29"/>
      <c r="D316" s="29"/>
      <c r="E316" s="29"/>
      <c r="F316" s="29"/>
      <c r="G316" s="29"/>
      <c r="H316" s="29"/>
    </row>
    <row r="317" spans="1:8" ht="13">
      <c r="A317" s="29"/>
      <c r="B317" s="29"/>
      <c r="C317" s="29"/>
      <c r="D317" s="29"/>
      <c r="E317" s="29"/>
      <c r="F317" s="29"/>
      <c r="G317" s="29"/>
      <c r="H317" s="29"/>
    </row>
    <row r="318" spans="1:8" ht="13">
      <c r="A318" s="29"/>
      <c r="B318" s="29"/>
      <c r="C318" s="29"/>
      <c r="D318" s="29"/>
      <c r="E318" s="29"/>
      <c r="F318" s="29"/>
      <c r="G318" s="29"/>
      <c r="H318" s="29"/>
    </row>
    <row r="319" spans="1:8" ht="13">
      <c r="A319" s="29"/>
      <c r="B319" s="29"/>
      <c r="C319" s="29"/>
      <c r="D319" s="29"/>
      <c r="E319" s="29"/>
      <c r="F319" s="29"/>
      <c r="G319" s="29"/>
      <c r="H319" s="29"/>
    </row>
    <row r="320" spans="1:8" ht="13">
      <c r="A320" s="29"/>
      <c r="B320" s="29"/>
      <c r="C320" s="29"/>
      <c r="D320" s="29"/>
      <c r="E320" s="29"/>
      <c r="F320" s="29"/>
      <c r="G320" s="29"/>
      <c r="H320" s="29"/>
    </row>
    <row r="321" spans="1:8" ht="13">
      <c r="A321" s="29"/>
      <c r="B321" s="29"/>
      <c r="C321" s="29"/>
      <c r="D321" s="29"/>
      <c r="E321" s="29"/>
      <c r="F321" s="29"/>
      <c r="G321" s="29"/>
      <c r="H321" s="29"/>
    </row>
    <row r="322" spans="1:8" ht="13">
      <c r="A322" s="29"/>
      <c r="B322" s="29"/>
      <c r="C322" s="29"/>
      <c r="D322" s="29"/>
      <c r="E322" s="29"/>
      <c r="F322" s="29"/>
      <c r="G322" s="29"/>
      <c r="H322" s="29"/>
    </row>
    <row r="323" spans="1:8" ht="13">
      <c r="A323" s="29"/>
      <c r="B323" s="29"/>
      <c r="C323" s="29"/>
      <c r="D323" s="29"/>
      <c r="E323" s="29"/>
      <c r="F323" s="29"/>
      <c r="G323" s="29"/>
      <c r="H323" s="29"/>
    </row>
    <row r="324" spans="1:8" ht="13">
      <c r="A324" s="29"/>
      <c r="B324" s="29"/>
      <c r="C324" s="29"/>
      <c r="D324" s="29"/>
      <c r="E324" s="29"/>
      <c r="F324" s="29"/>
      <c r="G324" s="29"/>
      <c r="H324" s="29"/>
    </row>
    <row r="325" spans="1:8" ht="13">
      <c r="A325" s="29"/>
      <c r="B325" s="29"/>
      <c r="C325" s="29"/>
      <c r="D325" s="29"/>
      <c r="E325" s="29"/>
      <c r="F325" s="29"/>
      <c r="G325" s="29"/>
      <c r="H325" s="29"/>
    </row>
    <row r="326" spans="1:8" ht="13">
      <c r="A326" s="29"/>
      <c r="B326" s="29"/>
      <c r="C326" s="29"/>
      <c r="D326" s="29"/>
      <c r="E326" s="29"/>
      <c r="F326" s="29"/>
      <c r="G326" s="29"/>
      <c r="H326" s="29"/>
    </row>
    <row r="327" spans="1:8" ht="13">
      <c r="A327" s="29"/>
      <c r="B327" s="29"/>
      <c r="C327" s="29"/>
      <c r="D327" s="29"/>
      <c r="E327" s="29"/>
      <c r="F327" s="29"/>
      <c r="G327" s="29"/>
      <c r="H327" s="29"/>
    </row>
    <row r="328" spans="1:8" ht="13">
      <c r="A328" s="29"/>
      <c r="B328" s="29"/>
      <c r="C328" s="29"/>
      <c r="D328" s="29"/>
      <c r="E328" s="36"/>
      <c r="F328" s="36"/>
      <c r="G328" s="29"/>
      <c r="H328" s="29"/>
    </row>
    <row r="329" spans="1:8" ht="13">
      <c r="A329" s="29"/>
      <c r="B329" s="29"/>
      <c r="C329" s="29"/>
      <c r="D329" s="29"/>
      <c r="E329" s="29"/>
      <c r="F329" s="29"/>
      <c r="G329" s="29"/>
      <c r="H329" s="29"/>
    </row>
    <row r="330" spans="1:8" ht="13">
      <c r="A330" s="29"/>
      <c r="B330" s="29"/>
      <c r="C330" s="29"/>
      <c r="D330" s="29"/>
      <c r="E330" s="29"/>
      <c r="F330" s="29"/>
      <c r="G330" s="29"/>
      <c r="H330" s="29"/>
    </row>
    <row r="331" spans="1:8" ht="13">
      <c r="A331" s="29"/>
      <c r="B331" s="29"/>
      <c r="C331" s="29"/>
      <c r="D331" s="29"/>
      <c r="E331" s="29"/>
      <c r="F331" s="29"/>
      <c r="G331" s="29"/>
      <c r="H331" s="29"/>
    </row>
    <row r="332" spans="1:8" ht="13">
      <c r="A332" s="29"/>
      <c r="B332" s="29"/>
      <c r="C332" s="29"/>
      <c r="D332" s="29"/>
      <c r="E332" s="29"/>
      <c r="F332" s="29"/>
      <c r="G332" s="29"/>
      <c r="H332" s="29"/>
    </row>
    <row r="333" spans="1:8" ht="13">
      <c r="A333" s="29"/>
      <c r="B333" s="29"/>
      <c r="C333" s="29"/>
      <c r="D333" s="29"/>
      <c r="E333" s="29"/>
      <c r="F333" s="29"/>
      <c r="G333" s="29"/>
      <c r="H333" s="29"/>
    </row>
    <row r="334" spans="1:8" ht="13">
      <c r="A334" s="29"/>
      <c r="B334" s="29"/>
      <c r="C334" s="29"/>
      <c r="D334" s="29"/>
      <c r="E334" s="29"/>
      <c r="F334" s="29"/>
      <c r="G334" s="29"/>
      <c r="H334" s="29"/>
    </row>
    <row r="335" spans="1:8" ht="13">
      <c r="A335" s="29"/>
      <c r="B335" s="29"/>
      <c r="C335" s="29"/>
      <c r="D335" s="29"/>
      <c r="E335" s="29"/>
      <c r="F335" s="29"/>
      <c r="G335" s="29"/>
      <c r="H335" s="29"/>
    </row>
    <row r="336" spans="1:8" ht="13">
      <c r="A336" s="29"/>
      <c r="B336" s="29"/>
      <c r="C336" s="29"/>
      <c r="D336" s="29"/>
      <c r="E336" s="29"/>
      <c r="F336" s="29"/>
      <c r="G336" s="29"/>
      <c r="H336" s="29"/>
    </row>
    <row r="337" spans="1:8" ht="13">
      <c r="A337" s="29"/>
      <c r="B337" s="29"/>
      <c r="C337" s="29"/>
      <c r="D337" s="29"/>
      <c r="E337" s="29"/>
      <c r="F337" s="29"/>
      <c r="G337" s="29"/>
      <c r="H337" s="29"/>
    </row>
    <row r="338" spans="1:8" ht="13">
      <c r="A338" s="29"/>
      <c r="B338" s="29"/>
      <c r="C338" s="29"/>
      <c r="D338" s="29"/>
      <c r="E338" s="36"/>
      <c r="F338" s="29"/>
      <c r="G338" s="29"/>
      <c r="H338" s="29"/>
    </row>
    <row r="339" spans="1:8" ht="13">
      <c r="A339" s="29"/>
      <c r="B339" s="29"/>
      <c r="C339" s="29"/>
      <c r="D339" s="29"/>
      <c r="E339" s="29"/>
      <c r="F339" s="29"/>
      <c r="G339" s="29"/>
      <c r="H339" s="29"/>
    </row>
    <row r="340" spans="1:8" ht="13">
      <c r="A340" s="29"/>
      <c r="B340" s="29"/>
      <c r="C340" s="29"/>
      <c r="D340" s="29"/>
      <c r="E340" s="29"/>
      <c r="F340" s="29"/>
      <c r="G340" s="29"/>
      <c r="H340" s="29"/>
    </row>
    <row r="341" spans="1:8" ht="13">
      <c r="A341" s="29"/>
      <c r="B341" s="29"/>
      <c r="C341" s="29"/>
      <c r="D341" s="29"/>
      <c r="E341" s="29"/>
      <c r="F341" s="29"/>
      <c r="G341" s="29"/>
      <c r="H341" s="29"/>
    </row>
    <row r="342" spans="1:8" ht="13">
      <c r="A342" s="29"/>
      <c r="B342" s="29"/>
      <c r="C342" s="29"/>
      <c r="D342" s="29"/>
      <c r="E342" s="36"/>
      <c r="F342" s="36"/>
      <c r="G342" s="29"/>
      <c r="H342" s="29"/>
    </row>
    <row r="343" spans="1:8" ht="13">
      <c r="A343" s="29"/>
      <c r="B343" s="29"/>
      <c r="C343" s="29"/>
      <c r="D343" s="29"/>
      <c r="E343" s="36"/>
      <c r="F343" s="36"/>
      <c r="G343" s="29"/>
      <c r="H343" s="29"/>
    </row>
    <row r="344" spans="1:8" ht="13">
      <c r="A344" s="29"/>
      <c r="B344" s="29"/>
      <c r="C344" s="29"/>
      <c r="D344" s="29"/>
      <c r="E344" s="36"/>
      <c r="F344" s="36"/>
      <c r="G344" s="29"/>
      <c r="H344" s="29"/>
    </row>
    <row r="345" spans="1:8" ht="13">
      <c r="A345" s="29"/>
      <c r="B345" s="29"/>
      <c r="C345" s="29"/>
      <c r="D345" s="29"/>
      <c r="E345" s="36"/>
      <c r="F345" s="36"/>
      <c r="G345" s="29"/>
      <c r="H345" s="29"/>
    </row>
    <row r="346" spans="1:8" ht="13">
      <c r="A346" s="29"/>
      <c r="B346" s="29"/>
      <c r="C346" s="29"/>
      <c r="D346" s="29"/>
      <c r="E346" s="36"/>
      <c r="F346" s="36"/>
      <c r="G346" s="29"/>
      <c r="H346" s="29"/>
    </row>
    <row r="347" spans="1:8" ht="13">
      <c r="A347" s="29"/>
      <c r="B347" s="29"/>
      <c r="C347" s="29"/>
      <c r="D347" s="29"/>
      <c r="E347" s="36"/>
      <c r="F347" s="36"/>
      <c r="G347" s="29"/>
      <c r="H347" s="29"/>
    </row>
    <row r="348" spans="1:8" ht="13">
      <c r="A348" s="29"/>
      <c r="B348" s="29"/>
      <c r="C348" s="29"/>
      <c r="D348" s="29"/>
      <c r="E348" s="29"/>
      <c r="F348" s="29"/>
      <c r="G348" s="29"/>
      <c r="H348" s="29"/>
    </row>
    <row r="349" spans="1:8" ht="13">
      <c r="A349" s="29"/>
      <c r="B349" s="29"/>
      <c r="C349" s="29"/>
      <c r="D349" s="29"/>
      <c r="E349" s="29"/>
      <c r="F349" s="29"/>
      <c r="G349" s="29"/>
      <c r="H349" s="29"/>
    </row>
    <row r="350" spans="1:8" ht="13">
      <c r="A350" s="29"/>
      <c r="B350" s="29"/>
      <c r="C350" s="29"/>
      <c r="D350" s="29"/>
      <c r="E350" s="36"/>
      <c r="F350" s="29"/>
      <c r="G350" s="29"/>
      <c r="H350" s="29"/>
    </row>
    <row r="351" spans="1:8" ht="13">
      <c r="A351" s="29"/>
      <c r="B351" s="29"/>
      <c r="C351" s="29"/>
      <c r="D351" s="29"/>
      <c r="E351" s="29"/>
      <c r="F351" s="29"/>
      <c r="G351" s="29"/>
      <c r="H351" s="29"/>
    </row>
    <row r="352" spans="1:8" ht="13">
      <c r="A352" s="29"/>
      <c r="B352" s="29"/>
      <c r="C352" s="29"/>
      <c r="D352" s="29"/>
      <c r="E352" s="29"/>
      <c r="F352" s="29"/>
      <c r="G352" s="29"/>
      <c r="H352" s="29"/>
    </row>
    <row r="353" spans="1:8" ht="13">
      <c r="A353" s="29"/>
      <c r="B353" s="29"/>
      <c r="C353" s="29"/>
      <c r="D353" s="29"/>
      <c r="E353" s="29"/>
      <c r="F353" s="29"/>
      <c r="G353" s="29"/>
      <c r="H353" s="29"/>
    </row>
    <row r="354" spans="1:8" ht="13">
      <c r="A354" s="29"/>
      <c r="B354" s="29"/>
      <c r="C354" s="29"/>
      <c r="D354" s="29"/>
      <c r="E354" s="29"/>
      <c r="F354" s="29"/>
      <c r="G354" s="29"/>
      <c r="H354" s="29"/>
    </row>
    <row r="355" spans="1:8" ht="13">
      <c r="A355" s="29"/>
      <c r="B355" s="29"/>
      <c r="C355" s="29"/>
      <c r="D355" s="29"/>
      <c r="E355" s="29"/>
      <c r="F355" s="29"/>
      <c r="G355" s="29"/>
      <c r="H355" s="29"/>
    </row>
    <row r="356" spans="1:8" ht="13">
      <c r="A356" s="29"/>
      <c r="B356" s="29"/>
      <c r="C356" s="29"/>
      <c r="D356" s="29"/>
      <c r="E356" s="29"/>
      <c r="F356" s="29"/>
      <c r="G356" s="29"/>
      <c r="H356" s="29"/>
    </row>
    <row r="357" spans="1:8" ht="13">
      <c r="A357" s="29"/>
      <c r="B357" s="29"/>
      <c r="C357" s="29"/>
      <c r="D357" s="29"/>
      <c r="E357" s="36"/>
      <c r="F357" s="29"/>
      <c r="G357" s="29"/>
      <c r="H357" s="29"/>
    </row>
    <row r="358" spans="1:8" ht="13">
      <c r="A358" s="29"/>
      <c r="B358" s="29"/>
      <c r="C358" s="29"/>
      <c r="D358" s="29"/>
      <c r="E358" s="29"/>
      <c r="F358" s="29"/>
      <c r="G358" s="29"/>
      <c r="H358" s="29"/>
    </row>
    <row r="359" spans="1:8" ht="13">
      <c r="A359" s="29"/>
      <c r="B359" s="29"/>
      <c r="C359" s="29"/>
      <c r="D359" s="29"/>
      <c r="E359" s="29"/>
      <c r="F359" s="29"/>
      <c r="G359" s="29"/>
      <c r="H359" s="29"/>
    </row>
    <row r="360" spans="1:8" ht="13">
      <c r="A360" s="29"/>
      <c r="B360" s="29"/>
      <c r="C360" s="29"/>
      <c r="D360" s="29"/>
      <c r="E360" s="29"/>
      <c r="F360" s="29"/>
      <c r="G360" s="29"/>
      <c r="H360" s="29"/>
    </row>
    <row r="361" spans="1:8" ht="13">
      <c r="A361" s="29"/>
      <c r="B361" s="29"/>
      <c r="C361" s="29"/>
      <c r="D361" s="29"/>
      <c r="E361" s="29"/>
      <c r="F361" s="29"/>
      <c r="G361" s="29"/>
      <c r="H361" s="29"/>
    </row>
    <row r="362" spans="1:8" ht="13">
      <c r="A362" s="29"/>
      <c r="B362" s="29"/>
      <c r="C362" s="29"/>
      <c r="D362" s="29"/>
      <c r="E362" s="29"/>
      <c r="F362" s="29"/>
      <c r="G362" s="29"/>
      <c r="H362" s="29"/>
    </row>
    <row r="363" spans="1:8" ht="13">
      <c r="A363" s="29"/>
      <c r="B363" s="29"/>
      <c r="C363" s="29"/>
      <c r="D363" s="29"/>
      <c r="E363" s="29"/>
      <c r="F363" s="29"/>
      <c r="G363" s="29"/>
      <c r="H363" s="29"/>
    </row>
    <row r="364" spans="1:8" ht="13">
      <c r="A364" s="29"/>
      <c r="B364" s="29"/>
      <c r="C364" s="29"/>
      <c r="D364" s="29"/>
      <c r="E364" s="29"/>
      <c r="F364" s="29"/>
      <c r="G364" s="29"/>
      <c r="H364" s="29"/>
    </row>
    <row r="365" spans="1:8" ht="13">
      <c r="A365" s="29"/>
      <c r="B365" s="29"/>
      <c r="C365" s="29"/>
      <c r="D365" s="29"/>
      <c r="E365" s="29"/>
      <c r="F365" s="29"/>
      <c r="G365" s="29"/>
      <c r="H365" s="29"/>
    </row>
    <row r="366" spans="1:8" ht="13">
      <c r="A366" s="29"/>
      <c r="B366" s="29"/>
      <c r="C366" s="29"/>
      <c r="D366" s="29"/>
      <c r="E366" s="29"/>
      <c r="F366" s="29"/>
      <c r="G366" s="29"/>
      <c r="H366" s="29"/>
    </row>
    <row r="367" spans="1:8" ht="13">
      <c r="A367" s="29"/>
      <c r="B367" s="29"/>
      <c r="C367" s="29"/>
      <c r="D367" s="29"/>
      <c r="E367" s="29"/>
      <c r="F367" s="29"/>
      <c r="G367" s="29"/>
      <c r="H367" s="29"/>
    </row>
    <row r="368" spans="1:8" ht="13">
      <c r="A368" s="29"/>
      <c r="B368" s="29"/>
      <c r="C368" s="29"/>
      <c r="D368" s="29"/>
      <c r="E368" s="29"/>
      <c r="F368" s="29"/>
      <c r="G368" s="29"/>
      <c r="H368" s="29"/>
    </row>
    <row r="369" spans="1:8" ht="13">
      <c r="A369" s="29"/>
      <c r="B369" s="29"/>
      <c r="C369" s="29"/>
      <c r="D369" s="29"/>
      <c r="E369" s="29"/>
      <c r="F369" s="29"/>
      <c r="G369" s="29"/>
      <c r="H369" s="29"/>
    </row>
    <row r="370" spans="1:8" ht="13">
      <c r="A370" s="29"/>
      <c r="B370" s="29"/>
      <c r="C370" s="29"/>
      <c r="D370" s="29"/>
      <c r="E370" s="29"/>
      <c r="F370" s="29"/>
      <c r="G370" s="29"/>
      <c r="H370" s="29"/>
    </row>
    <row r="371" spans="1:8" ht="13">
      <c r="A371" s="29"/>
      <c r="B371" s="29"/>
      <c r="C371" s="29"/>
      <c r="D371" s="29"/>
      <c r="E371" s="29"/>
      <c r="F371" s="29"/>
      <c r="G371" s="29"/>
      <c r="H371" s="29"/>
    </row>
    <row r="372" spans="1:8" ht="13">
      <c r="A372" s="29"/>
      <c r="B372" s="29"/>
      <c r="C372" s="29"/>
      <c r="D372" s="29"/>
      <c r="E372" s="29"/>
      <c r="F372" s="29"/>
      <c r="G372" s="29"/>
      <c r="H372" s="29"/>
    </row>
    <row r="373" spans="1:8" ht="13">
      <c r="A373" s="29"/>
      <c r="B373" s="29"/>
      <c r="C373" s="29"/>
      <c r="D373" s="29"/>
      <c r="E373" s="29"/>
      <c r="F373" s="29"/>
      <c r="G373" s="29"/>
      <c r="H373" s="29"/>
    </row>
    <row r="374" spans="1:8" ht="13">
      <c r="A374" s="29"/>
      <c r="B374" s="29"/>
      <c r="C374" s="29"/>
      <c r="D374" s="29"/>
      <c r="E374" s="29"/>
      <c r="F374" s="29"/>
      <c r="G374" s="29"/>
      <c r="H374" s="29"/>
    </row>
    <row r="375" spans="1:8" ht="13">
      <c r="A375" s="29"/>
      <c r="B375" s="29"/>
      <c r="C375" s="29"/>
      <c r="D375" s="29"/>
      <c r="E375" s="29"/>
      <c r="F375" s="29"/>
      <c r="G375" s="29"/>
      <c r="H375" s="29"/>
    </row>
    <row r="376" spans="1:8" ht="13">
      <c r="A376" s="29"/>
      <c r="B376" s="29"/>
      <c r="C376" s="29"/>
      <c r="D376" s="29"/>
      <c r="E376" s="36"/>
      <c r="F376" s="36"/>
      <c r="G376" s="29"/>
      <c r="H376" s="29"/>
    </row>
    <row r="377" spans="1:8" ht="13">
      <c r="A377" s="29"/>
      <c r="B377" s="29"/>
      <c r="C377" s="29"/>
      <c r="D377" s="29"/>
      <c r="E377" s="36"/>
      <c r="F377" s="36"/>
      <c r="G377" s="29"/>
      <c r="H377" s="29"/>
    </row>
    <row r="378" spans="1:8" ht="13">
      <c r="A378" s="29"/>
      <c r="B378" s="29"/>
      <c r="C378" s="29"/>
      <c r="D378" s="29"/>
      <c r="E378" s="36"/>
      <c r="F378" s="36"/>
      <c r="G378" s="29"/>
      <c r="H378" s="29"/>
    </row>
    <row r="379" spans="1:8" ht="13">
      <c r="A379" s="29"/>
      <c r="B379" s="29"/>
      <c r="C379" s="29"/>
      <c r="D379" s="29"/>
      <c r="E379" s="29"/>
      <c r="F379" s="29"/>
      <c r="G379" s="29"/>
      <c r="H379" s="29"/>
    </row>
    <row r="380" spans="1:8" ht="13">
      <c r="A380" s="29"/>
      <c r="B380" s="29"/>
      <c r="C380" s="29"/>
      <c r="D380" s="29"/>
      <c r="E380" s="29"/>
      <c r="F380" s="29"/>
      <c r="G380" s="29"/>
      <c r="H380" s="29"/>
    </row>
    <row r="381" spans="1:8" ht="13">
      <c r="A381" s="29"/>
      <c r="B381" s="29"/>
      <c r="C381" s="29"/>
      <c r="D381" s="29"/>
      <c r="E381" s="29"/>
      <c r="F381" s="29"/>
      <c r="G381" s="29"/>
      <c r="H381" s="29"/>
    </row>
    <row r="382" spans="1:8" ht="13">
      <c r="A382" s="29"/>
      <c r="B382" s="29"/>
      <c r="C382" s="29"/>
      <c r="D382" s="29"/>
      <c r="E382" s="29"/>
      <c r="F382" s="29"/>
      <c r="G382" s="29"/>
      <c r="H382" s="29"/>
    </row>
    <row r="383" spans="1:8" ht="13">
      <c r="A383" s="29"/>
      <c r="B383" s="29"/>
      <c r="C383" s="29"/>
      <c r="D383" s="29"/>
      <c r="E383" s="29"/>
      <c r="F383" s="29"/>
      <c r="G383" s="29"/>
      <c r="H383" s="29"/>
    </row>
    <row r="384" spans="1:8" ht="13">
      <c r="A384" s="29"/>
      <c r="B384" s="29"/>
      <c r="C384" s="29"/>
      <c r="D384" s="29"/>
      <c r="E384" s="29"/>
      <c r="F384" s="29"/>
      <c r="G384" s="29"/>
      <c r="H384" s="29"/>
    </row>
    <row r="385" spans="1:8" ht="13">
      <c r="A385" s="29"/>
      <c r="B385" s="29"/>
      <c r="C385" s="29"/>
      <c r="D385" s="29"/>
      <c r="E385" s="29"/>
      <c r="F385" s="29"/>
      <c r="G385" s="29"/>
      <c r="H385" s="29"/>
    </row>
    <row r="386" spans="1:8" ht="13">
      <c r="A386" s="29"/>
      <c r="B386" s="29"/>
      <c r="C386" s="29"/>
      <c r="D386" s="29"/>
      <c r="E386" s="36"/>
      <c r="F386" s="29"/>
      <c r="G386" s="29"/>
      <c r="H386" s="29"/>
    </row>
    <row r="387" spans="1:8" ht="13">
      <c r="A387" s="29"/>
      <c r="B387" s="29"/>
      <c r="C387" s="29"/>
      <c r="D387" s="29"/>
      <c r="E387" s="29"/>
      <c r="F387" s="29"/>
      <c r="G387" s="29"/>
      <c r="H387" s="29"/>
    </row>
    <row r="388" spans="1:8" ht="13">
      <c r="A388" s="29"/>
      <c r="B388" s="29"/>
      <c r="C388" s="29"/>
      <c r="D388" s="29"/>
      <c r="E388" s="29"/>
      <c r="F388" s="29"/>
      <c r="G388" s="29"/>
      <c r="H388" s="29"/>
    </row>
    <row r="389" spans="1:8" ht="13">
      <c r="A389" s="29"/>
      <c r="B389" s="29"/>
      <c r="C389" s="29"/>
      <c r="D389" s="29"/>
      <c r="E389" s="36"/>
      <c r="F389" s="29"/>
      <c r="G389" s="29"/>
      <c r="H389" s="29"/>
    </row>
    <row r="390" spans="1:8" ht="13">
      <c r="A390" s="29"/>
      <c r="B390" s="29"/>
      <c r="C390" s="29"/>
      <c r="D390" s="29"/>
      <c r="E390" s="29"/>
      <c r="F390" s="29"/>
      <c r="G390" s="29"/>
      <c r="H390" s="29"/>
    </row>
    <row r="391" spans="1:8" ht="13">
      <c r="A391" s="29"/>
      <c r="B391" s="29"/>
      <c r="C391" s="29"/>
      <c r="D391" s="29"/>
      <c r="E391" s="29"/>
      <c r="F391" s="29"/>
      <c r="G391" s="29"/>
      <c r="H391" s="29"/>
    </row>
    <row r="392" spans="1:8" ht="13">
      <c r="A392" s="29"/>
      <c r="B392" s="29"/>
      <c r="C392" s="29"/>
      <c r="D392" s="29"/>
      <c r="E392" s="29"/>
      <c r="F392" s="29"/>
      <c r="G392" s="29"/>
      <c r="H392" s="29"/>
    </row>
    <row r="393" spans="1:8" ht="13">
      <c r="A393" s="29"/>
      <c r="B393" s="29"/>
      <c r="C393" s="29"/>
      <c r="D393" s="29"/>
      <c r="E393" s="29"/>
      <c r="F393" s="29"/>
      <c r="G393" s="29"/>
      <c r="H393" s="29"/>
    </row>
    <row r="394" spans="1:8" ht="13">
      <c r="A394" s="29"/>
      <c r="B394" s="29"/>
      <c r="C394" s="29"/>
      <c r="D394" s="29"/>
      <c r="E394" s="29"/>
      <c r="F394" s="29"/>
      <c r="G394" s="29"/>
      <c r="H394" s="29"/>
    </row>
    <row r="395" spans="1:8" ht="13">
      <c r="A395" s="29"/>
      <c r="B395" s="29"/>
      <c r="C395" s="29"/>
      <c r="D395" s="29"/>
      <c r="E395" s="29"/>
      <c r="F395" s="29"/>
      <c r="G395" s="29"/>
      <c r="H395" s="29"/>
    </row>
    <row r="396" spans="1:8" ht="13">
      <c r="A396" s="29"/>
      <c r="B396" s="29"/>
      <c r="C396" s="29"/>
      <c r="D396" s="29"/>
      <c r="E396" s="29"/>
      <c r="F396" s="29"/>
      <c r="G396" s="29"/>
      <c r="H396" s="29"/>
    </row>
    <row r="397" spans="1:8" ht="13">
      <c r="A397" s="29"/>
      <c r="B397" s="29"/>
      <c r="C397" s="29"/>
      <c r="D397" s="29"/>
      <c r="E397" s="29"/>
      <c r="F397" s="29"/>
      <c r="G397" s="29"/>
      <c r="H397" s="29"/>
    </row>
    <row r="398" spans="1:8" ht="13">
      <c r="A398" s="29"/>
      <c r="B398" s="29"/>
      <c r="C398" s="29"/>
      <c r="D398" s="29"/>
      <c r="E398" s="29"/>
      <c r="F398" s="29"/>
      <c r="G398" s="29"/>
      <c r="H398" s="29"/>
    </row>
    <row r="399" spans="1:8" ht="13">
      <c r="A399" s="29"/>
      <c r="B399" s="29"/>
      <c r="C399" s="29"/>
      <c r="D399" s="29"/>
      <c r="E399" s="29"/>
      <c r="F399" s="29"/>
      <c r="G399" s="29"/>
      <c r="H399" s="29"/>
    </row>
    <row r="400" spans="1:8" ht="13">
      <c r="A400" s="29"/>
      <c r="B400" s="29"/>
      <c r="C400" s="29"/>
      <c r="D400" s="29"/>
      <c r="E400" s="29"/>
      <c r="F400" s="29"/>
      <c r="G400" s="29"/>
      <c r="H400" s="29"/>
    </row>
    <row r="401" spans="1:8" ht="13">
      <c r="A401" s="29"/>
      <c r="B401" s="29"/>
      <c r="C401" s="29"/>
      <c r="D401" s="29"/>
      <c r="E401" s="29"/>
      <c r="F401" s="29"/>
      <c r="G401" s="29"/>
      <c r="H401" s="29"/>
    </row>
    <row r="402" spans="1:8" ht="13">
      <c r="A402" s="29"/>
      <c r="B402" s="29"/>
      <c r="C402" s="29"/>
      <c r="D402" s="29"/>
      <c r="E402" s="29"/>
      <c r="F402" s="29"/>
      <c r="G402" s="29"/>
      <c r="H402" s="29"/>
    </row>
    <row r="403" spans="1:8" ht="13">
      <c r="A403" s="29"/>
      <c r="B403" s="29"/>
      <c r="C403" s="29"/>
      <c r="D403" s="29"/>
      <c r="E403" s="29"/>
      <c r="F403" s="29"/>
      <c r="G403" s="29"/>
      <c r="H403" s="29"/>
    </row>
    <row r="404" spans="1:8" ht="13">
      <c r="A404" s="29"/>
      <c r="B404" s="29"/>
      <c r="C404" s="29"/>
      <c r="D404" s="29"/>
      <c r="E404" s="29"/>
      <c r="F404" s="29"/>
      <c r="G404" s="29"/>
      <c r="H404" s="29"/>
    </row>
    <row r="405" spans="1:8" ht="13">
      <c r="A405" s="29"/>
      <c r="B405" s="29"/>
      <c r="C405" s="29"/>
      <c r="D405" s="29"/>
      <c r="E405" s="36"/>
      <c r="F405" s="36"/>
      <c r="G405" s="29"/>
      <c r="H405" s="29"/>
    </row>
    <row r="406" spans="1:8" ht="13">
      <c r="A406" s="29"/>
      <c r="B406" s="29"/>
      <c r="C406" s="29"/>
      <c r="D406" s="29"/>
      <c r="E406" s="36"/>
      <c r="F406" s="36"/>
      <c r="G406" s="29"/>
      <c r="H406" s="29"/>
    </row>
    <row r="407" spans="1:8" ht="13">
      <c r="A407" s="29"/>
      <c r="B407" s="29"/>
      <c r="C407" s="29"/>
      <c r="D407" s="29"/>
      <c r="E407" s="36"/>
      <c r="F407" s="36"/>
      <c r="G407" s="29"/>
      <c r="H407" s="29"/>
    </row>
    <row r="408" spans="1:8" ht="13">
      <c r="A408" s="29"/>
      <c r="B408" s="29"/>
      <c r="C408" s="29"/>
      <c r="D408" s="29"/>
      <c r="E408" s="36"/>
      <c r="F408" s="36"/>
      <c r="G408" s="29"/>
      <c r="H408" s="29"/>
    </row>
    <row r="409" spans="1:8" ht="13">
      <c r="A409" s="29"/>
      <c r="B409" s="29"/>
      <c r="C409" s="29"/>
      <c r="D409" s="29"/>
      <c r="E409" s="36"/>
      <c r="F409" s="36"/>
      <c r="G409" s="29"/>
      <c r="H409" s="29"/>
    </row>
    <row r="410" spans="1:8" ht="13">
      <c r="A410" s="29"/>
      <c r="B410" s="29"/>
      <c r="C410" s="29"/>
      <c r="D410" s="29"/>
      <c r="E410" s="29"/>
      <c r="F410" s="29"/>
      <c r="G410" s="29"/>
      <c r="H410" s="29"/>
    </row>
    <row r="411" spans="1:8" ht="13">
      <c r="A411" s="29"/>
      <c r="B411" s="29"/>
      <c r="C411" s="29"/>
      <c r="D411" s="29"/>
      <c r="E411" s="29"/>
      <c r="F411" s="29"/>
      <c r="G411" s="29"/>
      <c r="H411" s="29"/>
    </row>
    <row r="412" spans="1:8" ht="13">
      <c r="A412" s="29"/>
      <c r="B412" s="29"/>
      <c r="C412" s="29"/>
      <c r="D412" s="29"/>
      <c r="E412" s="36"/>
      <c r="F412" s="29"/>
      <c r="G412" s="29"/>
      <c r="H412" s="29"/>
    </row>
    <row r="413" spans="1:8" ht="13">
      <c r="A413" s="29"/>
      <c r="B413" s="29"/>
      <c r="C413" s="29"/>
      <c r="D413" s="29"/>
      <c r="E413" s="29"/>
      <c r="F413" s="29"/>
      <c r="G413" s="29"/>
      <c r="H413" s="29"/>
    </row>
    <row r="414" spans="1:8" ht="13">
      <c r="A414" s="29"/>
      <c r="B414" s="29"/>
      <c r="C414" s="29"/>
      <c r="D414" s="29"/>
      <c r="E414" s="29"/>
      <c r="F414" s="29"/>
      <c r="G414" s="29"/>
      <c r="H414" s="29"/>
    </row>
    <row r="415" spans="1:8" ht="13">
      <c r="A415" s="29"/>
      <c r="B415" s="29"/>
      <c r="C415" s="29"/>
      <c r="D415" s="29"/>
      <c r="E415" s="29"/>
      <c r="F415" s="29"/>
      <c r="G415" s="29"/>
      <c r="H415" s="29"/>
    </row>
    <row r="416" spans="1:8" ht="13">
      <c r="A416" s="29"/>
      <c r="B416" s="29"/>
      <c r="C416" s="29"/>
      <c r="D416" s="29"/>
      <c r="E416" s="29"/>
      <c r="F416" s="29"/>
      <c r="G416" s="29"/>
      <c r="H416" s="29"/>
    </row>
    <row r="417" spans="1:8" ht="13">
      <c r="A417" s="29"/>
      <c r="B417" s="29"/>
      <c r="C417" s="29"/>
      <c r="D417" s="29"/>
      <c r="E417" s="36"/>
      <c r="F417" s="29"/>
      <c r="G417" s="29"/>
      <c r="H417" s="29"/>
    </row>
    <row r="418" spans="1:8" ht="13">
      <c r="A418" s="29"/>
      <c r="B418" s="29"/>
      <c r="C418" s="29"/>
      <c r="D418" s="29"/>
      <c r="E418" s="29"/>
      <c r="F418" s="29"/>
      <c r="G418" s="29"/>
      <c r="H418" s="29"/>
    </row>
    <row r="419" spans="1:8" ht="13">
      <c r="A419" s="29"/>
      <c r="B419" s="29"/>
      <c r="C419" s="29"/>
      <c r="D419" s="29"/>
      <c r="E419" s="29"/>
      <c r="F419" s="29"/>
      <c r="G419" s="29"/>
      <c r="H419" s="29"/>
    </row>
    <row r="420" spans="1:8" ht="13">
      <c r="A420" s="29"/>
      <c r="B420" s="29"/>
      <c r="C420" s="29"/>
      <c r="D420" s="29"/>
      <c r="E420" s="36"/>
      <c r="F420" s="29"/>
      <c r="G420" s="29"/>
      <c r="H420" s="29"/>
    </row>
    <row r="421" spans="1:8" ht="13">
      <c r="A421" s="29"/>
      <c r="B421" s="29"/>
      <c r="C421" s="29"/>
      <c r="D421" s="29"/>
      <c r="E421" s="29"/>
      <c r="F421" s="29"/>
      <c r="G421" s="29"/>
      <c r="H421" s="29"/>
    </row>
    <row r="422" spans="1:8" ht="13">
      <c r="A422" s="29"/>
      <c r="B422" s="29"/>
      <c r="C422" s="29"/>
      <c r="D422" s="29"/>
      <c r="E422" s="29"/>
      <c r="F422" s="29"/>
      <c r="G422" s="29"/>
      <c r="H422" s="29"/>
    </row>
    <row r="423" spans="1:8" ht="13">
      <c r="A423" s="29"/>
      <c r="B423" s="29"/>
      <c r="C423" s="29"/>
      <c r="D423" s="29"/>
      <c r="E423" s="29"/>
      <c r="F423" s="29"/>
      <c r="G423" s="29"/>
      <c r="H423" s="29"/>
    </row>
    <row r="424" spans="1:8" ht="13">
      <c r="A424" s="29"/>
      <c r="B424" s="29"/>
      <c r="C424" s="29"/>
      <c r="D424" s="29"/>
      <c r="E424" s="29"/>
      <c r="F424" s="29"/>
      <c r="G424" s="29"/>
      <c r="H424" s="29"/>
    </row>
    <row r="425" spans="1:8" ht="13">
      <c r="A425" s="29"/>
      <c r="B425" s="29"/>
      <c r="C425" s="29"/>
      <c r="D425" s="29"/>
      <c r="E425" s="29"/>
      <c r="F425" s="29"/>
      <c r="G425" s="29"/>
      <c r="H425" s="29"/>
    </row>
    <row r="426" spans="1:8" ht="13">
      <c r="A426" s="29"/>
      <c r="B426" s="29"/>
      <c r="C426" s="29"/>
      <c r="D426" s="29"/>
      <c r="E426" s="29"/>
      <c r="F426" s="29"/>
      <c r="G426" s="29"/>
      <c r="H426" s="29"/>
    </row>
    <row r="427" spans="1:8" ht="13">
      <c r="A427" s="29"/>
      <c r="B427" s="29"/>
      <c r="C427" s="29"/>
      <c r="D427" s="29"/>
      <c r="E427" s="29"/>
      <c r="F427" s="29"/>
      <c r="G427" s="29"/>
      <c r="H427" s="29"/>
    </row>
    <row r="428" spans="1:8" ht="13">
      <c r="A428" s="29"/>
      <c r="B428" s="29"/>
      <c r="C428" s="29"/>
      <c r="D428" s="29"/>
      <c r="E428" s="29"/>
      <c r="F428" s="29"/>
      <c r="G428" s="29"/>
      <c r="H428" s="29"/>
    </row>
    <row r="429" spans="1:8" ht="13">
      <c r="A429" s="29"/>
      <c r="B429" s="29"/>
      <c r="C429" s="29"/>
      <c r="D429" s="29"/>
      <c r="E429" s="29"/>
      <c r="F429" s="29"/>
      <c r="G429" s="29"/>
      <c r="H429" s="29"/>
    </row>
    <row r="430" spans="1:8" ht="13">
      <c r="A430" s="29"/>
      <c r="B430" s="29"/>
      <c r="C430" s="29"/>
      <c r="D430" s="29"/>
      <c r="E430" s="29"/>
      <c r="F430" s="29"/>
      <c r="G430" s="29"/>
      <c r="H430" s="29"/>
    </row>
    <row r="431" spans="1:8" ht="13">
      <c r="A431" s="29"/>
      <c r="B431" s="29"/>
      <c r="C431" s="29"/>
      <c r="D431" s="29"/>
      <c r="E431" s="29"/>
      <c r="F431" s="29"/>
      <c r="G431" s="29"/>
      <c r="H431" s="29"/>
    </row>
    <row r="432" spans="1:8" ht="13">
      <c r="A432" s="29"/>
      <c r="B432" s="29"/>
      <c r="C432" s="29"/>
      <c r="D432" s="29"/>
      <c r="E432" s="29"/>
      <c r="F432" s="29"/>
      <c r="G432" s="29"/>
      <c r="H432" s="29"/>
    </row>
    <row r="433" spans="1:8" ht="13">
      <c r="A433" s="29"/>
      <c r="B433" s="29"/>
      <c r="C433" s="29"/>
      <c r="D433" s="29"/>
      <c r="E433" s="29"/>
      <c r="F433" s="29"/>
      <c r="G433" s="29"/>
      <c r="H433" s="29"/>
    </row>
    <row r="434" spans="1:8" ht="13">
      <c r="A434" s="29"/>
      <c r="B434" s="29"/>
      <c r="C434" s="29"/>
      <c r="D434" s="29"/>
      <c r="E434" s="29"/>
      <c r="F434" s="29"/>
      <c r="G434" s="29"/>
      <c r="H434" s="29"/>
    </row>
    <row r="435" spans="1:8" ht="13">
      <c r="A435" s="29"/>
      <c r="B435" s="29"/>
      <c r="C435" s="29"/>
      <c r="D435" s="29"/>
      <c r="E435" s="29"/>
      <c r="F435" s="29"/>
      <c r="G435" s="29"/>
      <c r="H435" s="29"/>
    </row>
    <row r="436" spans="1:8" ht="13">
      <c r="A436" s="29"/>
      <c r="B436" s="29"/>
      <c r="C436" s="29"/>
      <c r="D436" s="29"/>
      <c r="E436" s="29"/>
      <c r="F436" s="29"/>
      <c r="G436" s="29"/>
      <c r="H436" s="29"/>
    </row>
    <row r="437" spans="1:8" ht="13">
      <c r="A437" s="29"/>
      <c r="B437" s="29"/>
      <c r="C437" s="29"/>
      <c r="D437" s="29"/>
      <c r="E437" s="29"/>
      <c r="F437" s="29"/>
      <c r="G437" s="29"/>
      <c r="H437" s="29"/>
    </row>
    <row r="438" spans="1:8" ht="13">
      <c r="A438" s="29"/>
      <c r="B438" s="29"/>
      <c r="C438" s="29"/>
      <c r="D438" s="29"/>
      <c r="E438" s="29"/>
      <c r="F438" s="29"/>
      <c r="G438" s="29"/>
      <c r="H438" s="29"/>
    </row>
    <row r="439" spans="1:8" ht="13">
      <c r="A439" s="29"/>
      <c r="B439" s="29"/>
      <c r="C439" s="29"/>
      <c r="D439" s="29"/>
      <c r="E439" s="29"/>
      <c r="F439" s="29"/>
      <c r="G439" s="29"/>
      <c r="H439" s="29"/>
    </row>
    <row r="440" spans="1:8" ht="13">
      <c r="A440" s="29"/>
      <c r="B440" s="29"/>
      <c r="C440" s="29"/>
      <c r="D440" s="29"/>
      <c r="E440" s="29"/>
      <c r="F440" s="29"/>
      <c r="G440" s="29"/>
      <c r="H440" s="29"/>
    </row>
    <row r="441" spans="1:8" ht="13">
      <c r="A441" s="29"/>
      <c r="B441" s="29"/>
      <c r="C441" s="29"/>
      <c r="D441" s="29"/>
      <c r="E441" s="29"/>
      <c r="F441" s="29"/>
      <c r="G441" s="29"/>
      <c r="H441" s="29"/>
    </row>
    <row r="442" spans="1:8" ht="13">
      <c r="A442" s="29"/>
      <c r="B442" s="29"/>
      <c r="C442" s="29"/>
      <c r="D442" s="29"/>
      <c r="E442" s="29"/>
      <c r="F442" s="29"/>
      <c r="G442" s="29"/>
      <c r="H442" s="29"/>
    </row>
    <row r="443" spans="1:8" ht="13">
      <c r="A443" s="29"/>
      <c r="B443" s="29"/>
      <c r="C443" s="29"/>
      <c r="D443" s="29"/>
      <c r="E443" s="29"/>
      <c r="F443" s="29"/>
      <c r="G443" s="29"/>
      <c r="H443" s="29"/>
    </row>
    <row r="444" spans="1:8" ht="13">
      <c r="A444" s="29"/>
      <c r="B444" s="29"/>
      <c r="C444" s="29"/>
      <c r="D444" s="29"/>
      <c r="E444" s="29"/>
      <c r="F444" s="29"/>
      <c r="G444" s="29"/>
      <c r="H444" s="29"/>
    </row>
    <row r="445" spans="1:8" ht="13">
      <c r="A445" s="29"/>
      <c r="B445" s="29"/>
      <c r="C445" s="29"/>
      <c r="D445" s="29"/>
      <c r="E445" s="29"/>
      <c r="F445" s="29"/>
      <c r="G445" s="29"/>
      <c r="H445" s="29"/>
    </row>
    <row r="446" spans="1:8" ht="13">
      <c r="A446" s="29"/>
      <c r="B446" s="29"/>
      <c r="C446" s="29"/>
      <c r="D446" s="29"/>
      <c r="E446" s="29"/>
      <c r="F446" s="29"/>
      <c r="G446" s="29"/>
      <c r="H446" s="29"/>
    </row>
    <row r="447" spans="1:8" ht="13">
      <c r="A447" s="29"/>
      <c r="B447" s="29"/>
      <c r="C447" s="29"/>
      <c r="D447" s="29"/>
      <c r="E447" s="29"/>
      <c r="F447" s="29"/>
      <c r="G447" s="29"/>
      <c r="H447" s="29"/>
    </row>
    <row r="448" spans="1:8" ht="13">
      <c r="A448" s="29"/>
      <c r="B448" s="29"/>
      <c r="C448" s="29"/>
      <c r="D448" s="29"/>
      <c r="E448" s="29"/>
      <c r="F448" s="29"/>
      <c r="G448" s="29"/>
      <c r="H448" s="29"/>
    </row>
    <row r="449" spans="1:8" ht="13">
      <c r="A449" s="29"/>
      <c r="B449" s="29"/>
      <c r="C449" s="29"/>
      <c r="D449" s="29"/>
      <c r="E449" s="29"/>
      <c r="F449" s="29"/>
      <c r="G449" s="29"/>
      <c r="H449" s="29"/>
    </row>
    <row r="450" spans="1:8" ht="13">
      <c r="A450" s="29"/>
      <c r="B450" s="29"/>
      <c r="C450" s="29"/>
      <c r="D450" s="29"/>
      <c r="E450" s="29"/>
      <c r="F450" s="29"/>
      <c r="G450" s="29"/>
      <c r="H450" s="29"/>
    </row>
    <row r="451" spans="1:8" ht="13">
      <c r="A451" s="29"/>
      <c r="B451" s="29"/>
      <c r="C451" s="29"/>
      <c r="D451" s="29"/>
      <c r="E451" s="29"/>
      <c r="F451" s="29"/>
      <c r="G451" s="29"/>
      <c r="H451" s="29"/>
    </row>
    <row r="452" spans="1:8" ht="13">
      <c r="A452" s="29"/>
      <c r="B452" s="29"/>
      <c r="C452" s="29"/>
      <c r="D452" s="29"/>
      <c r="E452" s="29"/>
      <c r="F452" s="29"/>
      <c r="G452" s="29"/>
      <c r="H452" s="29"/>
    </row>
    <row r="453" spans="1:8" ht="13">
      <c r="A453" s="29"/>
      <c r="B453" s="29"/>
      <c r="C453" s="29"/>
      <c r="D453" s="29"/>
      <c r="E453" s="29"/>
      <c r="F453" s="29"/>
      <c r="G453" s="29"/>
      <c r="H453" s="29"/>
    </row>
    <row r="454" spans="1:8" ht="13">
      <c r="A454" s="29"/>
      <c r="B454" s="29"/>
      <c r="C454" s="29"/>
      <c r="D454" s="29"/>
      <c r="E454" s="29"/>
      <c r="F454" s="29"/>
      <c r="G454" s="29"/>
      <c r="H454" s="29"/>
    </row>
    <row r="455" spans="1:8" ht="13">
      <c r="A455" s="29"/>
      <c r="B455" s="29"/>
      <c r="C455" s="29"/>
      <c r="D455" s="29"/>
      <c r="E455" s="29"/>
      <c r="F455" s="29"/>
      <c r="G455" s="29"/>
      <c r="H455" s="29"/>
    </row>
    <row r="456" spans="1:8" ht="13">
      <c r="A456" s="29"/>
      <c r="B456" s="29"/>
      <c r="C456" s="29"/>
      <c r="D456" s="29"/>
      <c r="E456" s="29"/>
      <c r="F456" s="29"/>
      <c r="G456" s="29"/>
      <c r="H456" s="29"/>
    </row>
    <row r="457" spans="1:8" ht="13">
      <c r="A457" s="29"/>
      <c r="B457" s="29"/>
      <c r="C457" s="29"/>
      <c r="D457" s="29"/>
      <c r="E457" s="29"/>
      <c r="F457" s="29"/>
      <c r="G457" s="29"/>
      <c r="H457" s="29"/>
    </row>
    <row r="458" spans="1:8" ht="13">
      <c r="A458" s="29"/>
      <c r="B458" s="29"/>
      <c r="C458" s="29"/>
      <c r="D458" s="29"/>
      <c r="E458" s="29"/>
      <c r="F458" s="29"/>
      <c r="G458" s="29"/>
      <c r="H458" s="29"/>
    </row>
    <row r="459" spans="1:8" ht="13">
      <c r="A459" s="29"/>
      <c r="B459" s="29"/>
      <c r="C459" s="29"/>
      <c r="D459" s="29"/>
      <c r="E459" s="29"/>
      <c r="F459" s="29"/>
      <c r="G459" s="29"/>
      <c r="H459" s="29"/>
    </row>
    <row r="460" spans="1:8" ht="13">
      <c r="A460" s="29"/>
      <c r="B460" s="29"/>
      <c r="C460" s="29"/>
      <c r="D460" s="29"/>
      <c r="E460" s="29"/>
      <c r="F460" s="29"/>
      <c r="G460" s="29"/>
      <c r="H460" s="29"/>
    </row>
    <row r="461" spans="1:8" ht="13">
      <c r="A461" s="29"/>
      <c r="B461" s="29"/>
      <c r="C461" s="29"/>
      <c r="D461" s="29"/>
      <c r="E461" s="29"/>
      <c r="F461" s="29"/>
      <c r="G461" s="29"/>
      <c r="H461" s="29"/>
    </row>
    <row r="462" spans="1:8" ht="13">
      <c r="A462" s="29"/>
      <c r="B462" s="29"/>
      <c r="C462" s="29"/>
      <c r="D462" s="29"/>
      <c r="E462" s="29"/>
      <c r="F462" s="29"/>
      <c r="G462" s="29"/>
      <c r="H462" s="29"/>
    </row>
    <row r="463" spans="1:8" ht="13">
      <c r="A463" s="29"/>
      <c r="B463" s="29"/>
      <c r="C463" s="29"/>
      <c r="D463" s="29"/>
      <c r="E463" s="29"/>
      <c r="F463" s="29"/>
      <c r="G463" s="29"/>
      <c r="H463" s="29"/>
    </row>
    <row r="464" spans="1:8" ht="13">
      <c r="A464" s="29"/>
      <c r="B464" s="29"/>
      <c r="C464" s="29"/>
      <c r="D464" s="29"/>
      <c r="E464" s="29"/>
      <c r="F464" s="29"/>
      <c r="G464" s="29"/>
      <c r="H464" s="29"/>
    </row>
    <row r="465" spans="1:8" ht="13">
      <c r="A465" s="29"/>
      <c r="B465" s="29"/>
      <c r="C465" s="29"/>
      <c r="D465" s="29"/>
      <c r="E465" s="29"/>
      <c r="F465" s="29"/>
      <c r="G465" s="29"/>
      <c r="H465" s="29"/>
    </row>
    <row r="466" spans="1:8" ht="13">
      <c r="A466" s="29"/>
      <c r="B466" s="29"/>
      <c r="C466" s="29"/>
      <c r="D466" s="29"/>
      <c r="E466" s="29"/>
      <c r="F466" s="29"/>
      <c r="G466" s="29"/>
      <c r="H466" s="29"/>
    </row>
    <row r="467" spans="1:8" ht="13">
      <c r="A467" s="29"/>
      <c r="B467" s="29"/>
      <c r="C467" s="29"/>
      <c r="D467" s="29"/>
      <c r="E467" s="29"/>
      <c r="F467" s="29"/>
      <c r="G467" s="29"/>
      <c r="H467" s="29"/>
    </row>
    <row r="468" spans="1:8" ht="13">
      <c r="A468" s="29"/>
      <c r="B468" s="29"/>
      <c r="C468" s="29"/>
      <c r="D468" s="29"/>
      <c r="E468" s="29"/>
      <c r="F468" s="29"/>
      <c r="G468" s="29"/>
      <c r="H468" s="29"/>
    </row>
    <row r="469" spans="1:8" ht="13">
      <c r="A469" s="29"/>
      <c r="B469" s="29"/>
      <c r="C469" s="29"/>
      <c r="D469" s="29"/>
      <c r="E469" s="36"/>
      <c r="F469" s="36"/>
      <c r="G469" s="29"/>
      <c r="H469" s="29"/>
    </row>
    <row r="470" spans="1:8" ht="13">
      <c r="A470" s="29"/>
      <c r="B470" s="29"/>
      <c r="C470" s="29"/>
      <c r="D470" s="29"/>
      <c r="E470" s="29"/>
      <c r="F470" s="29"/>
      <c r="G470" s="29"/>
      <c r="H470" s="29"/>
    </row>
    <row r="471" spans="1:8" ht="13">
      <c r="A471" s="29"/>
      <c r="B471" s="29"/>
      <c r="C471" s="29"/>
      <c r="D471" s="29"/>
      <c r="E471" s="29"/>
      <c r="F471" s="29"/>
      <c r="G471" s="29"/>
      <c r="H471" s="29"/>
    </row>
    <row r="472" spans="1:8" ht="13">
      <c r="A472" s="29"/>
      <c r="B472" s="29"/>
      <c r="C472" s="29"/>
      <c r="D472" s="29"/>
      <c r="E472" s="29"/>
      <c r="F472" s="29"/>
      <c r="G472" s="29"/>
      <c r="H472" s="29"/>
    </row>
    <row r="473" spans="1:8" ht="13">
      <c r="A473" s="29"/>
      <c r="B473" s="29"/>
      <c r="C473" s="29"/>
      <c r="D473" s="29"/>
      <c r="E473" s="29"/>
      <c r="F473" s="29"/>
      <c r="G473" s="29"/>
      <c r="H473" s="29"/>
    </row>
    <row r="474" spans="1:8" ht="13">
      <c r="A474" s="29"/>
      <c r="B474" s="29"/>
      <c r="C474" s="29"/>
      <c r="D474" s="29"/>
      <c r="E474" s="29"/>
      <c r="F474" s="29"/>
      <c r="G474" s="29"/>
      <c r="H474" s="29"/>
    </row>
    <row r="475" spans="1:8" ht="13">
      <c r="A475" s="29"/>
      <c r="B475" s="29"/>
      <c r="C475" s="29"/>
      <c r="D475" s="29"/>
      <c r="E475" s="36"/>
      <c r="F475" s="29"/>
      <c r="G475" s="29"/>
      <c r="H475" s="29"/>
    </row>
    <row r="476" spans="1:8" ht="13">
      <c r="A476" s="29"/>
      <c r="B476" s="29"/>
      <c r="C476" s="29"/>
      <c r="D476" s="29"/>
      <c r="E476" s="29"/>
      <c r="F476" s="29"/>
      <c r="G476" s="29"/>
      <c r="H476" s="29"/>
    </row>
    <row r="477" spans="1:8" ht="13">
      <c r="A477" s="29"/>
      <c r="B477" s="29"/>
      <c r="C477" s="29"/>
      <c r="D477" s="29"/>
      <c r="E477" s="29"/>
      <c r="F477" s="29"/>
      <c r="G477" s="29"/>
      <c r="H477" s="29"/>
    </row>
    <row r="478" spans="1:8" ht="13">
      <c r="A478" s="29"/>
      <c r="B478" s="29"/>
      <c r="C478" s="29"/>
      <c r="D478" s="29"/>
      <c r="E478" s="36"/>
      <c r="F478" s="29"/>
      <c r="G478" s="29"/>
      <c r="H478" s="29"/>
    </row>
    <row r="479" spans="1:8" ht="13">
      <c r="A479" s="29"/>
      <c r="B479" s="29"/>
      <c r="C479" s="29"/>
      <c r="D479" s="29"/>
      <c r="E479" s="29"/>
      <c r="F479" s="29"/>
      <c r="G479" s="29"/>
      <c r="H479" s="29"/>
    </row>
    <row r="480" spans="1:8" ht="13">
      <c r="A480" s="29"/>
      <c r="B480" s="29"/>
      <c r="C480" s="29"/>
      <c r="D480" s="29"/>
      <c r="E480" s="29"/>
      <c r="F480" s="29"/>
      <c r="G480" s="29"/>
      <c r="H480" s="29"/>
    </row>
    <row r="481" spans="1:8" ht="13">
      <c r="A481" s="29"/>
      <c r="B481" s="29"/>
      <c r="C481" s="29"/>
      <c r="D481" s="29"/>
      <c r="E481" s="29"/>
      <c r="F481" s="29"/>
      <c r="G481" s="29"/>
      <c r="H481" s="29"/>
    </row>
    <row r="482" spans="1:8" ht="13">
      <c r="A482" s="29"/>
      <c r="B482" s="29"/>
      <c r="C482" s="29"/>
      <c r="D482" s="29"/>
      <c r="E482" s="29"/>
      <c r="F482" s="29"/>
      <c r="G482" s="29"/>
      <c r="H482" s="29"/>
    </row>
    <row r="483" spans="1:8" ht="13">
      <c r="A483" s="29"/>
      <c r="B483" s="29"/>
      <c r="C483" s="29"/>
      <c r="D483" s="29"/>
      <c r="E483" s="29"/>
      <c r="F483" s="29"/>
      <c r="G483" s="29"/>
      <c r="H483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46"/>
  <sheetViews>
    <sheetView workbookViewId="0"/>
  </sheetViews>
  <sheetFormatPr baseColWidth="10" defaultColWidth="12.6640625" defaultRowHeight="15.75" customHeight="1"/>
  <cols>
    <col min="1" max="1" width="19.6640625" customWidth="1"/>
    <col min="2" max="2" width="17" customWidth="1"/>
  </cols>
  <sheetData>
    <row r="1" spans="1:4">
      <c r="A1" s="89" t="s">
        <v>558</v>
      </c>
      <c r="B1" s="90"/>
      <c r="C1" s="90"/>
      <c r="D1" s="90"/>
    </row>
    <row r="2" spans="1:4" ht="15.75" customHeight="1">
      <c r="A2" s="91" t="s">
        <v>221</v>
      </c>
      <c r="B2" s="91" t="s">
        <v>222</v>
      </c>
      <c r="C2" s="91" t="s">
        <v>559</v>
      </c>
      <c r="D2" s="92" t="s">
        <v>560</v>
      </c>
    </row>
    <row r="3" spans="1:4">
      <c r="A3" s="93" t="s">
        <v>170</v>
      </c>
      <c r="B3" s="93" t="s">
        <v>16</v>
      </c>
      <c r="C3" s="93">
        <v>1.0733999999999999</v>
      </c>
      <c r="D3" s="94">
        <v>0.98749600000000004</v>
      </c>
    </row>
    <row r="4" spans="1:4">
      <c r="A4" s="93" t="s">
        <v>170</v>
      </c>
      <c r="B4" s="93" t="s">
        <v>25</v>
      </c>
      <c r="C4" s="93">
        <v>0.50547200000000003</v>
      </c>
      <c r="D4" s="94">
        <v>0.75816099999999997</v>
      </c>
    </row>
    <row r="5" spans="1:4">
      <c r="A5" s="93" t="s">
        <v>170</v>
      </c>
      <c r="B5" s="93" t="s">
        <v>34</v>
      </c>
      <c r="C5" s="93">
        <v>0.68615899999999996</v>
      </c>
      <c r="D5" s="94">
        <v>0.97709699999999999</v>
      </c>
    </row>
    <row r="6" spans="1:4">
      <c r="A6" s="93" t="s">
        <v>226</v>
      </c>
      <c r="B6" s="93" t="s">
        <v>16</v>
      </c>
      <c r="C6" s="93">
        <v>0.72222600000000003</v>
      </c>
      <c r="D6" s="94">
        <v>0.97545700000000002</v>
      </c>
    </row>
    <row r="7" spans="1:4">
      <c r="A7" s="93" t="s">
        <v>226</v>
      </c>
      <c r="B7" s="93" t="s">
        <v>25</v>
      </c>
      <c r="C7" s="93">
        <v>0.45624799999999999</v>
      </c>
      <c r="D7" s="94">
        <v>0.76853899999999997</v>
      </c>
    </row>
    <row r="8" spans="1:4">
      <c r="A8" s="93" t="s">
        <v>226</v>
      </c>
      <c r="B8" s="93" t="s">
        <v>34</v>
      </c>
      <c r="C8" s="93">
        <v>0.49587700000000001</v>
      </c>
      <c r="D8" s="94">
        <v>0.88748800000000005</v>
      </c>
    </row>
    <row r="9" spans="1:4">
      <c r="A9" s="93" t="s">
        <v>232</v>
      </c>
      <c r="B9" s="93" t="s">
        <v>16</v>
      </c>
      <c r="C9" s="93">
        <v>0.926288</v>
      </c>
      <c r="D9" s="94">
        <v>0.99013600000000002</v>
      </c>
    </row>
    <row r="10" spans="1:4">
      <c r="A10" s="93" t="s">
        <v>232</v>
      </c>
      <c r="B10" s="93" t="s">
        <v>25</v>
      </c>
      <c r="C10" s="93">
        <v>0.89699600000000002</v>
      </c>
      <c r="D10" s="94">
        <v>0.96118400000000004</v>
      </c>
    </row>
    <row r="11" spans="1:4">
      <c r="A11" s="93" t="s">
        <v>232</v>
      </c>
      <c r="B11" s="93" t="s">
        <v>34</v>
      </c>
      <c r="C11" s="93">
        <v>0.79993499999999995</v>
      </c>
      <c r="D11" s="94">
        <v>0.98019900000000004</v>
      </c>
    </row>
    <row r="12" spans="1:4">
      <c r="A12" s="93" t="s">
        <v>177</v>
      </c>
      <c r="B12" s="93" t="s">
        <v>16</v>
      </c>
      <c r="C12" s="93">
        <v>0.93235999999999997</v>
      </c>
      <c r="D12" s="94">
        <v>0.81805499999999998</v>
      </c>
    </row>
    <row r="13" spans="1:4">
      <c r="A13" s="95" t="s">
        <v>177</v>
      </c>
      <c r="B13" s="95" t="s">
        <v>34</v>
      </c>
      <c r="C13" s="95">
        <v>1.25688</v>
      </c>
      <c r="D13" s="96">
        <v>0.76564399999999999</v>
      </c>
    </row>
    <row r="14" spans="1:4">
      <c r="A14" s="93"/>
      <c r="B14" s="93"/>
      <c r="C14" s="93"/>
      <c r="D14" s="93"/>
    </row>
    <row r="16" spans="1:4" ht="15.75" customHeight="1">
      <c r="A16" s="97"/>
    </row>
    <row r="22" spans="1:10" ht="15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5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5.7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15.7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15.7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0" ht="15.7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15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15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5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15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15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15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15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0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0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 ht="13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0" ht="13">
      <c r="A46" s="29"/>
      <c r="B46" s="29"/>
      <c r="C46" s="29"/>
      <c r="D46" s="29"/>
      <c r="E46" s="29"/>
      <c r="F46" s="29"/>
      <c r="G46" s="29"/>
      <c r="H46" s="29"/>
      <c r="I46" s="29"/>
      <c r="J4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2025-09-18T05:47:07Z</dcterms:modified>
</cp:coreProperties>
</file>