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2af92e5893fd759/Arbejde AAUH/Arbejde/Ph.d/Ph.d. forberedelse/Midtvejsforsvar PhD/Article 2 - CDH referral and prognosis/Updated Manuscript/"/>
    </mc:Choice>
  </mc:AlternateContent>
  <xr:revisionPtr revIDLastSave="247" documentId="8_{B9D16761-5384-4D1A-A0F9-3D837B3FB3D2}" xr6:coauthVersionLast="47" xr6:coauthVersionMax="47" xr10:uidLastSave="{83A02CEA-4899-48D4-8E77-99B2FEBE26D0}"/>
  <bookViews>
    <workbookView xWindow="-98" yWindow="-98" windowWidth="21795" windowHeight="12975" xr2:uid="{D5CCEC8A-395F-48D5-8871-8816B4E1C73A}"/>
  </bookViews>
  <sheets>
    <sheet name="Ark1" sheetId="1" r:id="rId1"/>
    <sheet name="Ark2" sheetId="2" r:id="rId2"/>
  </sheets>
  <externalReferences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B4" i="2" s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P19" i="1"/>
  <c r="O19" i="1"/>
  <c r="D8" i="2" s="1"/>
  <c r="N19" i="1"/>
  <c r="M19" i="1"/>
  <c r="L19" i="1"/>
  <c r="K19" i="1"/>
  <c r="J19" i="1"/>
  <c r="C8" i="2" s="1"/>
  <c r="I19" i="1"/>
  <c r="H19" i="1"/>
  <c r="G19" i="1"/>
  <c r="F19" i="1"/>
  <c r="E19" i="1"/>
  <c r="B8" i="2" s="1"/>
  <c r="D19" i="1"/>
  <c r="C19" i="1"/>
  <c r="B19" i="1"/>
  <c r="P18" i="1"/>
  <c r="O18" i="1"/>
  <c r="D7" i="2" s="1"/>
  <c r="N18" i="1"/>
  <c r="M18" i="1"/>
  <c r="L18" i="1"/>
  <c r="K18" i="1"/>
  <c r="J18" i="1"/>
  <c r="C7" i="2" s="1"/>
  <c r="I18" i="1"/>
  <c r="H18" i="1"/>
  <c r="G18" i="1"/>
  <c r="F18" i="1"/>
  <c r="E18" i="1"/>
  <c r="B7" i="2" s="1"/>
  <c r="D18" i="1"/>
  <c r="C18" i="1"/>
  <c r="B18" i="1"/>
  <c r="P17" i="1"/>
  <c r="O17" i="1"/>
  <c r="D6" i="2" s="1"/>
  <c r="N17" i="1"/>
  <c r="M17" i="1"/>
  <c r="L17" i="1"/>
  <c r="K17" i="1"/>
  <c r="J17" i="1"/>
  <c r="C6" i="2" s="1"/>
  <c r="I17" i="1"/>
  <c r="H17" i="1"/>
  <c r="G17" i="1"/>
  <c r="F17" i="1"/>
  <c r="E17" i="1"/>
  <c r="B6" i="2" s="1"/>
  <c r="D17" i="1"/>
  <c r="C17" i="1"/>
  <c r="B17" i="1"/>
  <c r="P16" i="1"/>
  <c r="O16" i="1"/>
  <c r="D5" i="2" s="1"/>
  <c r="N16" i="1"/>
  <c r="M16" i="1"/>
  <c r="L16" i="1"/>
  <c r="K16" i="1"/>
  <c r="J16" i="1"/>
  <c r="C5" i="2" s="1"/>
  <c r="I16" i="1"/>
  <c r="H16" i="1"/>
  <c r="G16" i="1"/>
  <c r="F16" i="1"/>
  <c r="E16" i="1"/>
  <c r="B5" i="2" s="1"/>
  <c r="D16" i="1"/>
  <c r="C16" i="1"/>
  <c r="B16" i="1"/>
  <c r="P15" i="1"/>
  <c r="O15" i="1"/>
  <c r="D4" i="2" s="1"/>
  <c r="N15" i="1"/>
  <c r="M15" i="1"/>
  <c r="L15" i="1"/>
  <c r="K15" i="1"/>
  <c r="J15" i="1"/>
  <c r="C4" i="2" s="1"/>
  <c r="I15" i="1"/>
  <c r="H15" i="1"/>
  <c r="G15" i="1"/>
  <c r="F15" i="1"/>
  <c r="D15" i="1"/>
  <c r="C15" i="1"/>
  <c r="B15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<sst xmlns="http://schemas.openxmlformats.org/spreadsheetml/2006/main" count="70" uniqueCount="37">
  <si>
    <t>Work Capacity 1 year prior to admission</t>
  </si>
  <si>
    <t>bep2</t>
  </si>
  <si>
    <r>
      <t xml:space="preserve">Work Capacity </t>
    </r>
    <r>
      <rPr>
        <b/>
        <sz val="10"/>
        <rFont val="Aptos Narrow"/>
        <family val="2"/>
        <scheme val="minor"/>
      </rPr>
      <t>≥</t>
    </r>
    <r>
      <rPr>
        <b/>
        <sz val="10"/>
        <rFont val="Arial"/>
        <family val="2"/>
      </rPr>
      <t>80%</t>
    </r>
  </si>
  <si>
    <t>Work Capacity [&lt;80%;≥20%]</t>
  </si>
  <si>
    <t>Work Capacity &lt;20%</t>
  </si>
  <si>
    <t>High Work Capacity</t>
  </si>
  <si>
    <t>Intermediate Work Capacity</t>
  </si>
  <si>
    <t>Low Work Capacity</t>
  </si>
  <si>
    <t>Department at admission</t>
  </si>
  <si>
    <t>department</t>
  </si>
  <si>
    <t>ED</t>
  </si>
  <si>
    <t>MD</t>
  </si>
  <si>
    <t>SD</t>
  </si>
  <si>
    <t>n</t>
  </si>
  <si>
    <t>First department at admission (Distribution in each Region of Denmark)</t>
  </si>
  <si>
    <t xml:space="preserve">  Denmark (%)</t>
  </si>
  <si>
    <t xml:space="preserve">  Capitol Region (%)</t>
  </si>
  <si>
    <t xml:space="preserve">  Regions of Zealand (%)</t>
  </si>
  <si>
    <t xml:space="preserve">  Region of Southern Denmark (%)</t>
  </si>
  <si>
    <t xml:space="preserve">  Region of Central Jutland (%)</t>
  </si>
  <si>
    <t xml:space="preserve">  Region of Northern Denmark (%)</t>
  </si>
  <si>
    <t>Surgery rate of admitted population aged 18-65 years (%)</t>
  </si>
  <si>
    <r>
      <t>Total percentage of patients with return of their previous work capacity</t>
    </r>
    <r>
      <rPr>
        <b/>
        <u/>
        <sz val="10"/>
        <rFont val="Aptos Narrow"/>
        <family val="2"/>
      </rPr>
      <t xml:space="preserve"> or</t>
    </r>
    <r>
      <rPr>
        <b/>
        <sz val="10"/>
        <rFont val="Aptos Narrow"/>
        <family val="2"/>
      </rPr>
      <t xml:space="preserve"> gaining a work capacity ≥20%  if previous low </t>
    </r>
  </si>
  <si>
    <t xml:space="preserve">  Sustained work capacity (%)</t>
  </si>
  <si>
    <t xml:space="preserve">  Return within 0.5 years (%)</t>
  </si>
  <si>
    <t xml:space="preserve">  Return within 1 years (%)</t>
  </si>
  <si>
    <t xml:space="preserve">  Return within 1-1.5 years (%)</t>
  </si>
  <si>
    <t xml:space="preserve">  Return within 2 years (%)</t>
  </si>
  <si>
    <t xml:space="preserve">  2 years persistent loss of work capacity (%)</t>
  </si>
  <si>
    <t>Return to previous work degree</t>
  </si>
  <si>
    <t xml:space="preserve">  Sustained initial work degree (%) *</t>
  </si>
  <si>
    <t xml:space="preserve">  Return within 0.5 years (%) *</t>
  </si>
  <si>
    <t xml:space="preserve">  Return within 1 year (%) *</t>
  </si>
  <si>
    <t xml:space="preserve">  Return within 1.5 years (%) *</t>
  </si>
  <si>
    <t xml:space="preserve">  Return within 2 years (%) *</t>
  </si>
  <si>
    <t>Total (%)</t>
  </si>
  <si>
    <t>Descriptive characteristics of the study population by high, intermediate, and low work capacity one year prior to admission.
ED: Emergency department; MD: Medical department; SD: Surgical department.
Subjects with missing information were excluded. Observations ≤3 denoted ”≤” accordingly . Total (%) indicates each group’s proportion of the national/regional population for admission rates, and the cumulative regain of work capacity for prognosis measures.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</si>
</sst>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9"/>
      <name val="Aptos Narrow"/>
      <family val="2"/>
      <scheme val="minor"/>
    </font>
    <font>
      <b/>
      <sz val="10"/>
      <name val="Aptos Narrow"/>
      <family val="2"/>
      <scheme val="minor"/>
    </font>
    <font>
      <b/>
      <i/>
      <sz val="9"/>
      <color theme="0" tint="-0.499984740745262"/>
      <name val="Arial"/>
      <family val="2"/>
    </font>
    <font>
      <sz val="10"/>
      <name val="Aptos Narrow"/>
      <family val="2"/>
    </font>
    <font>
      <i/>
      <sz val="10"/>
      <name val="Aptos Narrow"/>
      <family val="2"/>
    </font>
    <font>
      <sz val="11"/>
      <color theme="1"/>
      <name val="Aptos Narrow"/>
      <family val="2"/>
    </font>
    <font>
      <i/>
      <sz val="11"/>
      <color rgb="FF7F7F7F"/>
      <name val="Aptos Narrow"/>
      <family val="2"/>
    </font>
    <font>
      <b/>
      <sz val="11"/>
      <color theme="1"/>
      <name val="Aptos Narrow"/>
      <family val="2"/>
    </font>
    <font>
      <i/>
      <sz val="11"/>
      <color theme="2" tint="-0.499984740745262"/>
      <name val="Aptos Narrow"/>
      <family val="2"/>
    </font>
    <font>
      <b/>
      <sz val="10"/>
      <name val="Aptos Narrow"/>
      <family val="2"/>
    </font>
    <font>
      <sz val="11"/>
      <color rgb="FFFF0000"/>
      <name val="Aptos Narrow"/>
      <family val="2"/>
    </font>
    <font>
      <i/>
      <sz val="11"/>
      <color rgb="FFFF0000"/>
      <name val="Aptos Narrow"/>
      <family val="2"/>
    </font>
    <font>
      <i/>
      <sz val="10"/>
      <color theme="2" tint="-0.499984740745262"/>
      <name val="Aptos Narrow"/>
      <family val="2"/>
    </font>
    <font>
      <b/>
      <u/>
      <sz val="10"/>
      <name val="Aptos Narrow"/>
      <family val="2"/>
    </font>
    <font>
      <b/>
      <i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0">
    <xf numFmtId="0" fontId="0" fillId="0" borderId="0" xfId="0"/>
    <xf numFmtId="0" fontId="3" fillId="0" borderId="1" xfId="0" applyFont="1" applyBorder="1"/>
    <xf numFmtId="0" fontId="3" fillId="0" borderId="6" xfId="0" applyFont="1" applyBorder="1"/>
    <xf numFmtId="0" fontId="5" fillId="0" borderId="0" xfId="0" applyFont="1"/>
    <xf numFmtId="0" fontId="3" fillId="0" borderId="4" xfId="0" applyFont="1" applyBorder="1"/>
    <xf numFmtId="0" fontId="0" fillId="3" borderId="0" xfId="0" applyFill="1"/>
    <xf numFmtId="3" fontId="0" fillId="0" borderId="0" xfId="0" applyNumberFormat="1"/>
    <xf numFmtId="0" fontId="9" fillId="0" borderId="6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2" xfId="2" applyFont="1" applyFill="1" applyBorder="1" applyAlignment="1" applyProtection="1">
      <alignment horizontal="center" vertical="center"/>
    </xf>
    <xf numFmtId="0" fontId="12" fillId="0" borderId="8" xfId="2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>
      <alignment wrapText="1"/>
    </xf>
    <xf numFmtId="0" fontId="11" fillId="0" borderId="5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2" fillId="0" borderId="2" xfId="2" applyFont="1" applyFill="1" applyBorder="1" applyAlignment="1" applyProtection="1">
      <alignment horizontal="right"/>
    </xf>
    <xf numFmtId="0" fontId="12" fillId="0" borderId="3" xfId="2" applyFont="1" applyFill="1" applyBorder="1" applyAlignment="1" applyProtection="1">
      <alignment horizontal="right"/>
    </xf>
    <xf numFmtId="9" fontId="9" fillId="0" borderId="7" xfId="1" applyFont="1" applyFill="1" applyBorder="1" applyAlignment="1" applyProtection="1">
      <alignment horizontal="center" vertical="center"/>
    </xf>
    <xf numFmtId="9" fontId="9" fillId="0" borderId="0" xfId="1" applyFont="1" applyFill="1" applyBorder="1" applyAlignment="1" applyProtection="1">
      <alignment horizontal="center" vertical="center"/>
    </xf>
    <xf numFmtId="3" fontId="14" fillId="0" borderId="0" xfId="2" applyNumberFormat="1" applyFont="1" applyFill="1" applyBorder="1" applyAlignment="1" applyProtection="1">
      <alignment horizontal="center" vertical="center"/>
    </xf>
    <xf numFmtId="3" fontId="14" fillId="0" borderId="8" xfId="2" applyNumberFormat="1" applyFont="1" applyFill="1" applyBorder="1" applyAlignment="1" applyProtection="1">
      <alignment horizontal="center" vertical="center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9" fontId="9" fillId="0" borderId="11" xfId="1" applyFont="1" applyFill="1" applyBorder="1" applyAlignment="1" applyProtection="1">
      <alignment horizontal="center" vertical="center"/>
    </xf>
    <xf numFmtId="9" fontId="9" fillId="0" borderId="10" xfId="1" applyFont="1" applyFill="1" applyBorder="1" applyAlignment="1" applyProtection="1">
      <alignment horizontal="center" vertical="center"/>
    </xf>
    <xf numFmtId="3" fontId="14" fillId="0" borderId="10" xfId="2" applyNumberFormat="1" applyFont="1" applyFill="1" applyBorder="1" applyAlignment="1" applyProtection="1">
      <alignment horizontal="center" vertical="center"/>
    </xf>
    <xf numFmtId="3" fontId="14" fillId="0" borderId="12" xfId="2" applyNumberFormat="1" applyFont="1" applyFill="1" applyBorder="1" applyAlignment="1" applyProtection="1">
      <alignment horizontal="center" vertical="center"/>
    </xf>
    <xf numFmtId="0" fontId="15" fillId="0" borderId="17" xfId="0" applyFont="1" applyBorder="1" applyAlignment="1">
      <alignment horizontal="left" wrapText="1"/>
    </xf>
    <xf numFmtId="9" fontId="9" fillId="0" borderId="18" xfId="1" applyFont="1" applyFill="1" applyBorder="1" applyAlignment="1" applyProtection="1">
      <alignment horizontal="center" vertical="center"/>
    </xf>
    <xf numFmtId="9" fontId="9" fillId="0" borderId="19" xfId="1" applyFont="1" applyFill="1" applyBorder="1" applyAlignment="1" applyProtection="1">
      <alignment horizontal="center" vertical="center"/>
    </xf>
    <xf numFmtId="3" fontId="14" fillId="0" borderId="20" xfId="2" applyNumberFormat="1" applyFont="1" applyFill="1" applyBorder="1" applyAlignment="1" applyProtection="1">
      <alignment horizontal="center" vertical="center"/>
    </xf>
    <xf numFmtId="3" fontId="14" fillId="0" borderId="19" xfId="2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left" wrapText="1"/>
    </xf>
    <xf numFmtId="9" fontId="9" fillId="0" borderId="22" xfId="1" applyFont="1" applyFill="1" applyBorder="1" applyAlignment="1" applyProtection="1">
      <alignment horizontal="center" vertical="center"/>
    </xf>
    <xf numFmtId="9" fontId="9" fillId="0" borderId="23" xfId="1" applyFont="1" applyFill="1" applyBorder="1" applyAlignment="1" applyProtection="1">
      <alignment horizontal="center" vertical="center"/>
    </xf>
    <xf numFmtId="3" fontId="14" fillId="0" borderId="24" xfId="2" applyNumberFormat="1" applyFont="1" applyFill="1" applyBorder="1" applyAlignment="1" applyProtection="1">
      <alignment horizontal="center" vertical="center"/>
    </xf>
    <xf numFmtId="3" fontId="14" fillId="0" borderId="23" xfId="2" applyNumberFormat="1" applyFont="1" applyFill="1" applyBorder="1" applyAlignment="1" applyProtection="1">
      <alignment horizontal="center" vertical="center"/>
    </xf>
    <xf numFmtId="9" fontId="9" fillId="0" borderId="7" xfId="1" applyFont="1" applyBorder="1" applyAlignment="1">
      <alignment horizontal="center" vertical="center"/>
    </xf>
    <xf numFmtId="3" fontId="14" fillId="0" borderId="8" xfId="2" applyNumberFormat="1" applyFont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3" fontId="14" fillId="0" borderId="0" xfId="2" applyNumberFormat="1" applyFont="1" applyBorder="1" applyAlignment="1">
      <alignment horizontal="center" vertical="center"/>
    </xf>
    <xf numFmtId="9" fontId="16" fillId="0" borderId="11" xfId="3" applyNumberFormat="1" applyFont="1" applyFill="1" applyBorder="1" applyAlignment="1">
      <alignment horizontal="center" vertical="center"/>
    </xf>
    <xf numFmtId="9" fontId="16" fillId="0" borderId="10" xfId="3" applyNumberFormat="1" applyFont="1" applyFill="1" applyBorder="1" applyAlignment="1" applyProtection="1">
      <alignment horizontal="center" vertical="center"/>
    </xf>
    <xf numFmtId="3" fontId="17" fillId="0" borderId="12" xfId="3" applyNumberFormat="1" applyFont="1" applyFill="1" applyBorder="1" applyAlignment="1" applyProtection="1">
      <alignment horizontal="center" vertical="center"/>
    </xf>
    <xf numFmtId="9" fontId="17" fillId="0" borderId="10" xfId="3" applyNumberFormat="1" applyFont="1" applyFill="1" applyBorder="1" applyAlignment="1" applyProtection="1">
      <alignment horizontal="center" vertical="center"/>
    </xf>
    <xf numFmtId="9" fontId="18" fillId="0" borderId="0" xfId="1" applyFont="1" applyFill="1" applyBorder="1" applyAlignment="1" applyProtection="1">
      <alignment horizontal="center" vertical="center"/>
    </xf>
    <xf numFmtId="9" fontId="18" fillId="0" borderId="10" xfId="1" applyFont="1" applyFill="1" applyBorder="1" applyAlignment="1" applyProtection="1">
      <alignment horizontal="center" vertical="center"/>
    </xf>
    <xf numFmtId="9" fontId="18" fillId="0" borderId="19" xfId="1" applyFont="1" applyFill="1" applyBorder="1" applyAlignment="1" applyProtection="1">
      <alignment horizontal="center" vertical="center"/>
    </xf>
    <xf numFmtId="9" fontId="18" fillId="0" borderId="23" xfId="1" applyFont="1" applyFill="1" applyBorder="1" applyAlignment="1" applyProtection="1">
      <alignment horizontal="center" vertical="center"/>
    </xf>
    <xf numFmtId="9" fontId="18" fillId="0" borderId="0" xfId="1" applyFont="1" applyBorder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/>
    <xf numFmtId="0" fontId="5" fillId="4" borderId="0" xfId="0" applyFont="1" applyFill="1" applyAlignment="1">
      <alignment horizontal="left" vertical="center"/>
    </xf>
    <xf numFmtId="9" fontId="5" fillId="4" borderId="0" xfId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6" fillId="0" borderId="6" xfId="0" applyFont="1" applyBorder="1" applyAlignment="1">
      <alignment horizontal="left"/>
    </xf>
  </cellXfs>
  <cellStyles count="4">
    <cellStyle name="20 % - Farve2" xfId="3" builtinId="34"/>
    <cellStyle name="Forklarende tekst" xfId="2" builtinId="53"/>
    <cellStyle name="Normal" xfId="0" builtinId="0"/>
    <cellStyle name="Procent" xfId="1" builtinId="5"/>
  </cellStyles>
  <dxfs count="1">
    <dxf>
      <numFmt numFmtId="164" formatCode="&quot;&lt;=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Cervical return of work capacity within 2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5098100018008631"/>
          <c:y val="0.13640180444787159"/>
          <c:w val="0.82037321812171005"/>
          <c:h val="0.60438895555449657"/>
        </c:manualLayout>
      </c:layout>
      <c:lineChart>
        <c:grouping val="standard"/>
        <c:varyColors val="0"/>
        <c:ser>
          <c:idx val="0"/>
          <c:order val="0"/>
          <c:tx>
            <c:strRef>
              <c:f>'Ark2'!$B$3</c:f>
              <c:strCache>
                <c:ptCount val="1"/>
                <c:pt idx="0">
                  <c:v>High Work Capacity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[2]Sheet2!$A$35:$A$39</c:f>
              <c:strCache>
                <c:ptCount val="5"/>
                <c:pt idx="0">
                  <c:v>  Sustained initial work degree (%) *</c:v>
                </c:pt>
                <c:pt idx="1">
                  <c:v>  Return within 0.5 years (%) *</c:v>
                </c:pt>
                <c:pt idx="2">
                  <c:v>  Return within 1 year (%) *</c:v>
                </c:pt>
                <c:pt idx="3">
                  <c:v>  Return within 1.5 years (%) *</c:v>
                </c:pt>
                <c:pt idx="4">
                  <c:v>  Return within 2 years (%) *</c:v>
                </c:pt>
              </c:strCache>
            </c:strRef>
          </c:cat>
          <c:val>
            <c:numRef>
              <c:f>'Ark2'!$B$4:$B$8</c:f>
              <c:numCache>
                <c:formatCode>0%</c:formatCode>
                <c:ptCount val="5"/>
                <c:pt idx="0">
                  <c:v>0.74409601238869527</c:v>
                </c:pt>
                <c:pt idx="1">
                  <c:v>0.87456445993031351</c:v>
                </c:pt>
                <c:pt idx="2">
                  <c:v>0.91444057297715831</c:v>
                </c:pt>
                <c:pt idx="3">
                  <c:v>0.93689508323654658</c:v>
                </c:pt>
                <c:pt idx="4">
                  <c:v>0.94270228416569879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0-4002-92E6-2F997EEFB91E}"/>
            </c:ext>
          </c:extLst>
        </c:ser>
        <c:ser>
          <c:idx val="1"/>
          <c:order val="1"/>
          <c:tx>
            <c:strRef>
              <c:f>[2]Sheet2!$C$34</c:f>
              <c:strCache>
                <c:ptCount val="1"/>
                <c:pt idx="0">
                  <c:v>Intermediate Work Capacity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[2]Sheet2!$A$35:$A$39</c:f>
              <c:strCache>
                <c:ptCount val="5"/>
                <c:pt idx="0">
                  <c:v>  Sustained initial work degree (%) *</c:v>
                </c:pt>
                <c:pt idx="1">
                  <c:v>  Return within 0.5 years (%) *</c:v>
                </c:pt>
                <c:pt idx="2">
                  <c:v>  Return within 1 year (%) *</c:v>
                </c:pt>
                <c:pt idx="3">
                  <c:v>  Return within 1.5 years (%) *</c:v>
                </c:pt>
                <c:pt idx="4">
                  <c:v>  Return within 2 years (%) *</c:v>
                </c:pt>
              </c:strCache>
            </c:strRef>
          </c:cat>
          <c:val>
            <c:numRef>
              <c:f>'Ark2'!$C$4:$C$8</c:f>
              <c:numCache>
                <c:formatCode>0%</c:formatCode>
                <c:ptCount val="5"/>
                <c:pt idx="0">
                  <c:v>0.5426621160409556</c:v>
                </c:pt>
                <c:pt idx="1">
                  <c:v>0.82935153583617738</c:v>
                </c:pt>
                <c:pt idx="2">
                  <c:v>0.88737201365187701</c:v>
                </c:pt>
                <c:pt idx="3">
                  <c:v>0.92150170648464158</c:v>
                </c:pt>
                <c:pt idx="4">
                  <c:v>0.94539249146757665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0-4002-92E6-2F997EEFB91E}"/>
            </c:ext>
          </c:extLst>
        </c:ser>
        <c:ser>
          <c:idx val="2"/>
          <c:order val="2"/>
          <c:tx>
            <c:strRef>
              <c:f>[2]Sheet2!$D$34</c:f>
              <c:strCache>
                <c:ptCount val="1"/>
                <c:pt idx="0">
                  <c:v>Low Work Capacity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[2]Sheet2!$A$35:$A$39</c:f>
              <c:strCache>
                <c:ptCount val="5"/>
                <c:pt idx="0">
                  <c:v>  Sustained initial work degree (%) *</c:v>
                </c:pt>
                <c:pt idx="1">
                  <c:v>  Return within 0.5 years (%) *</c:v>
                </c:pt>
                <c:pt idx="2">
                  <c:v>  Return within 1 year (%) *</c:v>
                </c:pt>
                <c:pt idx="3">
                  <c:v>  Return within 1.5 years (%) *</c:v>
                </c:pt>
                <c:pt idx="4">
                  <c:v>  Return within 2 years (%) *</c:v>
                </c:pt>
              </c:strCache>
            </c:strRef>
          </c:cat>
          <c:val>
            <c:numRef>
              <c:f>'Ark2'!$D$4:$D$8</c:f>
              <c:numCache>
                <c:formatCode>0%</c:formatCode>
                <c:ptCount val="5"/>
                <c:pt idx="0">
                  <c:v>0</c:v>
                </c:pt>
                <c:pt idx="1">
                  <c:v>4.63871543264942E-2</c:v>
                </c:pt>
                <c:pt idx="2">
                  <c:v>5.1739518287243533E-2</c:v>
                </c:pt>
                <c:pt idx="3">
                  <c:v>6.422836752899197E-2</c:v>
                </c:pt>
                <c:pt idx="4">
                  <c:v>6.8688670829616411E-2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0-4002-92E6-2F997EEF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990432"/>
        <c:axId val="824071424"/>
      </c:lineChart>
      <c:catAx>
        <c:axId val="8219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24071424"/>
        <c:crosses val="autoZero"/>
        <c:auto val="1"/>
        <c:lblAlgn val="ctr"/>
        <c:lblOffset val="100"/>
        <c:noMultiLvlLbl val="0"/>
      </c:catAx>
      <c:valAx>
        <c:axId val="82407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Cummulated return of work capacity (%)</a:t>
                </a:r>
              </a:p>
            </c:rich>
          </c:tx>
          <c:layout>
            <c:manualLayout>
              <c:xMode val="edge"/>
              <c:yMode val="edge"/>
              <c:x val="1.7009732491885185E-2"/>
              <c:y val="4.93513091838614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219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728445377429639E-2"/>
          <c:y val="0.87718701063927762"/>
          <c:w val="0.89999997955887645"/>
          <c:h val="7.7115333686440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271463</xdr:colOff>
      <xdr:row>0</xdr:row>
      <xdr:rowOff>0</xdr:rowOff>
    </xdr:from>
    <xdr:to>
      <xdr:col>11</xdr:col>
      <xdr:colOff>16419</xdr:colOff>
      <xdr:row>15</xdr:row>
      <xdr:rowOff>31320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3A1E8BC-3D40-467A-8700-EC6DE4F31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2af92e5893fd759/Arbejde%20AAUH/Arbejde/Ph.d/Artikel%202%20CDH/Hjemsendte%20filer/MODEL%20AT%20KOPIERE%20type%202.xlsx" TargetMode="External"/><Relationship Id="rId1" Type="http://schemas.openxmlformats.org/officeDocument/2006/relationships/externalLinkPath" Target="Hjemsendte%20filer/MODEL%20AT%20KOPIERE%20type%2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2af92e5893fd759/Arbejde%20AAUH/Arbejde/Ph.d/Artikel%202%20CDH/&#198;ldre%20filer/Table%202%20-%20and%20figure%202%20(2).xlsx" TargetMode="External"/><Relationship Id="rId1" Type="http://schemas.openxmlformats.org/officeDocument/2006/relationships/externalLinkPath" Target="&#198;ldre%20filer/Table%202%20-%20and%20figure%2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 til hjemsendelse"/>
      <sheetName val="Beregningstabeller"/>
    </sheetNames>
    <sheetDataSet>
      <sheetData sheetId="0"/>
      <sheetData sheetId="1">
        <row r="6">
          <cell r="B6">
            <v>254</v>
          </cell>
          <cell r="C6">
            <v>420</v>
          </cell>
          <cell r="D6">
            <v>107</v>
          </cell>
          <cell r="E6"/>
          <cell r="G6">
            <v>22</v>
          </cell>
          <cell r="H6">
            <v>31</v>
          </cell>
          <cell r="I6">
            <v>9</v>
          </cell>
          <cell r="J6"/>
          <cell r="L6">
            <v>56</v>
          </cell>
          <cell r="M6">
            <v>361</v>
          </cell>
          <cell r="N6">
            <v>114</v>
          </cell>
          <cell r="O6"/>
        </row>
        <row r="7">
          <cell r="B7">
            <v>16</v>
          </cell>
          <cell r="C7">
            <v>395</v>
          </cell>
          <cell r="D7">
            <v>35</v>
          </cell>
          <cell r="E7"/>
          <cell r="G7">
            <v>3</v>
          </cell>
          <cell r="H7">
            <v>54</v>
          </cell>
          <cell r="I7">
            <v>3</v>
          </cell>
          <cell r="J7"/>
          <cell r="L7">
            <v>3</v>
          </cell>
          <cell r="M7">
            <v>104</v>
          </cell>
          <cell r="N7">
            <v>12</v>
          </cell>
          <cell r="O7"/>
        </row>
        <row r="8">
          <cell r="B8">
            <v>5</v>
          </cell>
          <cell r="C8">
            <v>475</v>
          </cell>
          <cell r="D8">
            <v>162</v>
          </cell>
          <cell r="E8"/>
          <cell r="G8">
            <v>0</v>
          </cell>
          <cell r="H8">
            <v>43</v>
          </cell>
          <cell r="I8">
            <v>17</v>
          </cell>
          <cell r="J8"/>
          <cell r="L8">
            <v>3</v>
          </cell>
          <cell r="M8">
            <v>166</v>
          </cell>
          <cell r="N8">
            <v>27</v>
          </cell>
          <cell r="O8"/>
        </row>
        <row r="9">
          <cell r="B9">
            <v>11</v>
          </cell>
          <cell r="C9">
            <v>268</v>
          </cell>
          <cell r="D9">
            <v>395</v>
          </cell>
          <cell r="E9"/>
          <cell r="G9">
            <v>0</v>
          </cell>
          <cell r="H9">
            <v>39</v>
          </cell>
          <cell r="I9">
            <v>44</v>
          </cell>
          <cell r="J9"/>
          <cell r="L9">
            <v>3</v>
          </cell>
          <cell r="M9">
            <v>146</v>
          </cell>
          <cell r="N9">
            <v>75</v>
          </cell>
          <cell r="O9"/>
        </row>
        <row r="10">
          <cell r="B10">
            <v>3</v>
          </cell>
          <cell r="C10">
            <v>80</v>
          </cell>
          <cell r="D10">
            <v>257</v>
          </cell>
          <cell r="E10"/>
          <cell r="G10">
            <v>0</v>
          </cell>
          <cell r="H10">
            <v>13</v>
          </cell>
          <cell r="I10">
            <v>39</v>
          </cell>
          <cell r="J10"/>
          <cell r="L10">
            <v>0</v>
          </cell>
          <cell r="M10">
            <v>20</v>
          </cell>
          <cell r="N10">
            <v>32</v>
          </cell>
          <cell r="O10"/>
        </row>
        <row r="11">
          <cell r="B11">
            <v>73</v>
          </cell>
          <cell r="C11">
            <v>133</v>
          </cell>
          <cell r="D11">
            <v>216</v>
          </cell>
          <cell r="E11"/>
          <cell r="G11">
            <v>4</v>
          </cell>
          <cell r="H11">
            <v>21</v>
          </cell>
          <cell r="I11">
            <v>33</v>
          </cell>
          <cell r="J11"/>
          <cell r="L11">
            <v>13</v>
          </cell>
          <cell r="M11">
            <v>28</v>
          </cell>
          <cell r="N11">
            <v>34</v>
          </cell>
          <cell r="O11"/>
        </row>
        <row r="12">
          <cell r="B12">
            <v>192</v>
          </cell>
          <cell r="C12">
            <v>1099</v>
          </cell>
          <cell r="D12">
            <v>631</v>
          </cell>
          <cell r="E12"/>
          <cell r="G12">
            <v>13</v>
          </cell>
          <cell r="H12">
            <v>95</v>
          </cell>
          <cell r="I12">
            <v>51</v>
          </cell>
          <cell r="J12"/>
          <cell r="L12">
            <v>0</v>
          </cell>
          <cell r="M12">
            <v>0</v>
          </cell>
          <cell r="N12">
            <v>0</v>
          </cell>
          <cell r="O12"/>
        </row>
        <row r="13">
          <cell r="B13">
            <v>39</v>
          </cell>
          <cell r="C13">
            <v>184</v>
          </cell>
          <cell r="D13">
            <v>114</v>
          </cell>
          <cell r="E13"/>
          <cell r="G13">
            <v>7</v>
          </cell>
          <cell r="H13">
            <v>43</v>
          </cell>
          <cell r="I13">
            <v>34</v>
          </cell>
          <cell r="J13"/>
          <cell r="L13">
            <v>5</v>
          </cell>
          <cell r="M13">
            <v>22</v>
          </cell>
          <cell r="N13">
            <v>25</v>
          </cell>
          <cell r="O13"/>
        </row>
        <row r="14">
          <cell r="B14">
            <v>12</v>
          </cell>
          <cell r="C14">
            <v>61</v>
          </cell>
          <cell r="D14">
            <v>30</v>
          </cell>
          <cell r="E14"/>
          <cell r="G14">
            <v>0</v>
          </cell>
          <cell r="H14">
            <v>10</v>
          </cell>
          <cell r="I14">
            <v>7</v>
          </cell>
          <cell r="J14"/>
          <cell r="L14">
            <v>0</v>
          </cell>
          <cell r="M14">
            <v>3</v>
          </cell>
          <cell r="N14">
            <v>3</v>
          </cell>
          <cell r="O14"/>
        </row>
        <row r="15">
          <cell r="B15">
            <v>4</v>
          </cell>
          <cell r="C15">
            <v>31</v>
          </cell>
          <cell r="D15">
            <v>23</v>
          </cell>
          <cell r="E15"/>
          <cell r="G15">
            <v>3</v>
          </cell>
          <cell r="H15">
            <v>3</v>
          </cell>
          <cell r="I15">
            <v>4</v>
          </cell>
          <cell r="J15"/>
          <cell r="L15">
            <v>0</v>
          </cell>
          <cell r="M15">
            <v>6</v>
          </cell>
          <cell r="N15">
            <v>8</v>
          </cell>
          <cell r="O15"/>
        </row>
        <row r="16">
          <cell r="B16">
            <v>0</v>
          </cell>
          <cell r="C16">
            <v>10</v>
          </cell>
          <cell r="D16">
            <v>5</v>
          </cell>
          <cell r="E16"/>
          <cell r="G16">
            <v>0</v>
          </cell>
          <cell r="H16">
            <v>4</v>
          </cell>
          <cell r="I16">
            <v>3</v>
          </cell>
          <cell r="J16"/>
          <cell r="L16">
            <v>0</v>
          </cell>
          <cell r="M16">
            <v>5</v>
          </cell>
          <cell r="N16">
            <v>0</v>
          </cell>
          <cell r="O16"/>
        </row>
        <row r="17">
          <cell r="B17">
            <v>18</v>
          </cell>
          <cell r="C17">
            <v>87</v>
          </cell>
          <cell r="D17">
            <v>43</v>
          </cell>
          <cell r="E17"/>
          <cell r="G17">
            <v>0</v>
          </cell>
          <cell r="H17">
            <v>10</v>
          </cell>
          <cell r="I17">
            <v>6</v>
          </cell>
          <cell r="J17"/>
          <cell r="L17">
            <v>56</v>
          </cell>
          <cell r="M17">
            <v>762</v>
          </cell>
          <cell r="N17">
            <v>226</v>
          </cell>
          <cell r="O17"/>
        </row>
        <row r="27">
          <cell r="B27">
            <v>0.10024280263614291</v>
          </cell>
          <cell r="C27">
            <v>0.56815816857440171</v>
          </cell>
          <cell r="D27">
            <v>0.33159902878945541</v>
          </cell>
          <cell r="E27">
            <v>0.66705229060620086</v>
          </cell>
          <cell r="F27">
            <v>2883</v>
          </cell>
          <cell r="G27">
            <v>7.8864353312302835E-2</v>
          </cell>
          <cell r="H27">
            <v>0.56782334384858046</v>
          </cell>
          <cell r="I27">
            <v>0.35331230283911674</v>
          </cell>
          <cell r="J27">
            <v>7.3345673299398423E-2</v>
          </cell>
          <cell r="K27">
            <v>317</v>
          </cell>
          <cell r="L27">
            <v>5.7932263814616754E-2</v>
          </cell>
          <cell r="M27">
            <v>0.71033868092691621</v>
          </cell>
          <cell r="N27">
            <v>0.23172905525846701</v>
          </cell>
          <cell r="O27">
            <v>0.25960203609440075</v>
          </cell>
          <cell r="P27">
            <v>1122</v>
          </cell>
        </row>
        <row r="28">
          <cell r="B28">
            <v>0.32522407170294493</v>
          </cell>
          <cell r="C28">
            <v>0.53777208706786173</v>
          </cell>
          <cell r="D28">
            <v>0.13700384122919335</v>
          </cell>
          <cell r="E28">
            <v>0.56841339155749637</v>
          </cell>
          <cell r="F28">
            <v>781</v>
          </cell>
          <cell r="G28">
            <v>0.35483870967741937</v>
          </cell>
          <cell r="H28">
            <v>0.5</v>
          </cell>
          <cell r="I28">
            <v>0.14516129032258066</v>
          </cell>
          <cell r="J28">
            <v>4.5123726346433773E-2</v>
          </cell>
          <cell r="K28">
            <v>62</v>
          </cell>
          <cell r="L28">
            <v>0.10546139359698682</v>
          </cell>
          <cell r="M28">
            <v>0.67984934086629001</v>
          </cell>
          <cell r="N28">
            <v>0.21468926553672316</v>
          </cell>
          <cell r="O28">
            <v>0.38646288209606988</v>
          </cell>
          <cell r="P28">
            <v>531</v>
          </cell>
        </row>
        <row r="29">
          <cell r="B29">
            <v>3.5874439461883408E-2</v>
          </cell>
          <cell r="C29">
            <v>0.88565022421524664</v>
          </cell>
          <cell r="D29">
            <v>7.847533632286996E-2</v>
          </cell>
          <cell r="E29">
            <v>0.71360000000000001</v>
          </cell>
          <cell r="F29">
            <v>446</v>
          </cell>
          <cell r="G29">
            <v>0.05</v>
          </cell>
          <cell r="H29">
            <v>0.9</v>
          </cell>
          <cell r="I29">
            <v>0.05</v>
          </cell>
          <cell r="J29">
            <v>9.6000000000000002E-2</v>
          </cell>
          <cell r="K29">
            <v>60</v>
          </cell>
          <cell r="L29">
            <v>2.5210084033613446E-2</v>
          </cell>
          <cell r="M29">
            <v>0.87394957983193278</v>
          </cell>
          <cell r="N29">
            <v>0.10084033613445378</v>
          </cell>
          <cell r="O29">
            <v>0.19040000000000001</v>
          </cell>
          <cell r="P29">
            <v>119</v>
          </cell>
        </row>
        <row r="30">
          <cell r="B30">
            <v>7.7881619937694704E-3</v>
          </cell>
          <cell r="C30">
            <v>0.73987538940809972</v>
          </cell>
          <cell r="D30">
            <v>0.25233644859813081</v>
          </cell>
          <cell r="E30">
            <v>0.71492204899777279</v>
          </cell>
          <cell r="F30">
            <v>642</v>
          </cell>
          <cell r="G30">
            <v>0</v>
          </cell>
          <cell r="H30">
            <v>0.71666666666666667</v>
          </cell>
          <cell r="I30">
            <v>0.28333333333333333</v>
          </cell>
          <cell r="J30">
            <v>6.6815144766147E-2</v>
          </cell>
          <cell r="K30">
            <v>60</v>
          </cell>
          <cell r="L30">
            <v>1.5306122448979591E-2</v>
          </cell>
          <cell r="M30">
            <v>0.84693877551020413</v>
          </cell>
          <cell r="N30">
            <v>0.13775510204081631</v>
          </cell>
          <cell r="O30">
            <v>0.21826280623608019</v>
          </cell>
          <cell r="P30">
            <v>196</v>
          </cell>
        </row>
        <row r="31">
          <cell r="B31">
            <v>1.6320474777448073E-2</v>
          </cell>
          <cell r="C31">
            <v>0.39762611275964393</v>
          </cell>
          <cell r="D31">
            <v>0.58605341246290799</v>
          </cell>
          <cell r="E31">
            <v>0.68705402650356784</v>
          </cell>
          <cell r="F31">
            <v>674</v>
          </cell>
          <cell r="G31">
            <v>0</v>
          </cell>
          <cell r="H31">
            <v>0.46987951807228917</v>
          </cell>
          <cell r="I31">
            <v>0.53012048192771088</v>
          </cell>
          <cell r="J31">
            <v>8.4607543323139647E-2</v>
          </cell>
          <cell r="K31">
            <v>83</v>
          </cell>
          <cell r="L31">
            <v>1.3392857142857142E-2</v>
          </cell>
          <cell r="M31">
            <v>0.6517857142857143</v>
          </cell>
          <cell r="N31">
            <v>0.33482142857142855</v>
          </cell>
          <cell r="O31">
            <v>0.22833843017329256</v>
          </cell>
          <cell r="P31">
            <v>224</v>
          </cell>
        </row>
        <row r="32">
          <cell r="B32">
            <v>8.8235294117647058E-3</v>
          </cell>
          <cell r="C32">
            <v>0.23529411764705882</v>
          </cell>
          <cell r="D32">
            <v>0.75588235294117645</v>
          </cell>
          <cell r="E32">
            <v>0.76576576576576572</v>
          </cell>
          <cell r="F32">
            <v>340</v>
          </cell>
          <cell r="G32">
            <v>0</v>
          </cell>
          <cell r="H32">
            <v>0.25</v>
          </cell>
          <cell r="I32">
            <v>0.75</v>
          </cell>
          <cell r="J32">
            <v>0.11711711711711711</v>
          </cell>
          <cell r="K32">
            <v>52</v>
          </cell>
          <cell r="L32">
            <v>0</v>
          </cell>
          <cell r="M32">
            <v>0.38461538461538464</v>
          </cell>
          <cell r="N32">
            <v>0.61538461538461542</v>
          </cell>
          <cell r="O32">
            <v>0.11711711711711711</v>
          </cell>
          <cell r="P32">
            <v>52</v>
          </cell>
        </row>
        <row r="33">
          <cell r="B33">
            <v>0.25259515570934254</v>
          </cell>
          <cell r="C33">
            <v>8.11965811965812E-2</v>
          </cell>
          <cell r="D33">
            <v>0.22594142259414227</v>
          </cell>
          <cell r="E33">
            <v>0.14637530350329517</v>
          </cell>
          <cell r="F33">
            <v>422</v>
          </cell>
          <cell r="G33">
            <v>0.16</v>
          </cell>
          <cell r="H33">
            <v>0.11666666666666667</v>
          </cell>
          <cell r="I33">
            <v>0.29464285714285715</v>
          </cell>
          <cell r="J33">
            <v>0.18296529968454259</v>
          </cell>
          <cell r="K33">
            <v>58</v>
          </cell>
          <cell r="L33">
            <v>0.2</v>
          </cell>
          <cell r="M33">
            <v>3.5131744040150563E-2</v>
          </cell>
          <cell r="N33">
            <v>0.13076923076923078</v>
          </cell>
          <cell r="O33">
            <v>6.684491978609626E-2</v>
          </cell>
          <cell r="P33">
            <v>75</v>
          </cell>
        </row>
        <row r="34">
          <cell r="B34">
            <v>0.7245283018867924</v>
          </cell>
          <cell r="C34">
            <v>0.74660326086956519</v>
          </cell>
          <cell r="D34">
            <v>0.74586288416075652</v>
          </cell>
          <cell r="E34">
            <v>0.74409601238869527</v>
          </cell>
          <cell r="F34">
            <v>1922</v>
          </cell>
          <cell r="G34">
            <v>0.56521739130434778</v>
          </cell>
          <cell r="H34">
            <v>0.5757575757575758</v>
          </cell>
          <cell r="I34">
            <v>0.48571428571428571</v>
          </cell>
          <cell r="J34">
            <v>0.5426621160409556</v>
          </cell>
          <cell r="K34">
            <v>159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>
            <v>0.8716981132075472</v>
          </cell>
          <cell r="C35">
            <v>0.87160326086956519</v>
          </cell>
          <cell r="D35">
            <v>0.880614657210402</v>
          </cell>
          <cell r="E35">
            <v>0.87456445993031351</v>
          </cell>
          <cell r="F35">
            <v>337</v>
          </cell>
          <cell r="G35">
            <v>0.86956521739130432</v>
          </cell>
          <cell r="H35">
            <v>0.83636363636363653</v>
          </cell>
          <cell r="I35">
            <v>0.80952380952380942</v>
          </cell>
          <cell r="J35">
            <v>0.82935153583617738</v>
          </cell>
          <cell r="K35">
            <v>84</v>
          </cell>
          <cell r="L35">
            <v>8.1967213114754106E-2</v>
          </cell>
          <cell r="M35">
            <v>2.7568922305764413E-2</v>
          </cell>
          <cell r="N35">
            <v>9.5419847328244281E-2</v>
          </cell>
          <cell r="O35">
            <v>4.63871543264942E-2</v>
          </cell>
          <cell r="P35">
            <v>52</v>
          </cell>
        </row>
        <row r="36">
          <cell r="B36">
            <v>0.91698113207547172</v>
          </cell>
          <cell r="C36">
            <v>0.91304347826086951</v>
          </cell>
          <cell r="D36">
            <v>0.91607565011820336</v>
          </cell>
          <cell r="E36">
            <v>0.91444057297715831</v>
          </cell>
          <cell r="F36">
            <v>103</v>
          </cell>
          <cell r="G36">
            <v>0.86956521739130432</v>
          </cell>
          <cell r="H36">
            <v>0.89696969696969708</v>
          </cell>
          <cell r="I36">
            <v>0.87619047619047619</v>
          </cell>
          <cell r="J36">
            <v>0.88737201365187701</v>
          </cell>
          <cell r="K36">
            <v>17</v>
          </cell>
          <cell r="L36">
            <v>8.1967213114754106E-2</v>
          </cell>
          <cell r="M36">
            <v>3.1328320802005018E-2</v>
          </cell>
          <cell r="N36">
            <v>0.1068702290076336</v>
          </cell>
          <cell r="O36">
            <v>5.1739518287243533E-2</v>
          </cell>
          <cell r="P36">
            <v>6</v>
          </cell>
        </row>
        <row r="37">
          <cell r="B37">
            <v>0.93207547169811322</v>
          </cell>
          <cell r="C37">
            <v>0.9341032608695653</v>
          </cell>
          <cell r="D37">
            <v>0.94326241134751776</v>
          </cell>
          <cell r="E37">
            <v>0.93689508323654658</v>
          </cell>
          <cell r="F37">
            <v>58</v>
          </cell>
          <cell r="G37">
            <v>1</v>
          </cell>
          <cell r="H37">
            <v>0.91515151515151527</v>
          </cell>
          <cell r="I37">
            <v>0.91428571428571426</v>
          </cell>
          <cell r="J37">
            <v>0.92150170648464158</v>
          </cell>
          <cell r="K37">
            <v>10</v>
          </cell>
          <cell r="L37">
            <v>8.1967213114754106E-2</v>
          </cell>
          <cell r="M37">
            <v>3.884711779448622E-2</v>
          </cell>
          <cell r="N37">
            <v>0.13740458015267176</v>
          </cell>
          <cell r="O37">
            <v>6.422836752899197E-2</v>
          </cell>
          <cell r="P37">
            <v>14</v>
          </cell>
        </row>
        <row r="38">
          <cell r="B38">
            <v>0.93207547169811322</v>
          </cell>
          <cell r="C38">
            <v>0.94089673913043481</v>
          </cell>
          <cell r="D38">
            <v>0.94917257683215139</v>
          </cell>
          <cell r="E38">
            <v>0.94270228416569879</v>
          </cell>
          <cell r="F38">
            <v>15</v>
          </cell>
          <cell r="G38">
            <v>1</v>
          </cell>
          <cell r="H38">
            <v>0.93939393939393956</v>
          </cell>
          <cell r="I38">
            <v>0.94285714285714284</v>
          </cell>
          <cell r="J38">
            <v>0.94539249146757665</v>
          </cell>
          <cell r="K38">
            <v>7</v>
          </cell>
          <cell r="L38">
            <v>8.1967213114754106E-2</v>
          </cell>
          <cell r="M38">
            <v>4.5112781954887222E-2</v>
          </cell>
          <cell r="N38">
            <v>0.13740458015267176</v>
          </cell>
          <cell r="O38">
            <v>6.8688670829616411E-2</v>
          </cell>
          <cell r="P38">
            <v>5</v>
          </cell>
        </row>
        <row r="39">
          <cell r="B39">
            <v>6.7924528301886791E-2</v>
          </cell>
          <cell r="C39">
            <v>5.9103260869565216E-2</v>
          </cell>
          <cell r="D39">
            <v>5.0827423167848704E-2</v>
          </cell>
          <cell r="E39">
            <v>5.7297715834301197E-2</v>
          </cell>
          <cell r="F39">
            <v>148</v>
          </cell>
          <cell r="G39">
            <v>0</v>
          </cell>
          <cell r="H39">
            <v>6.0606060606060608E-2</v>
          </cell>
          <cell r="I39">
            <v>5.7142857142857141E-2</v>
          </cell>
          <cell r="J39">
            <v>5.4607508532423202E-2</v>
          </cell>
          <cell r="K39">
            <v>16</v>
          </cell>
          <cell r="L39">
            <v>0.91803278688524603</v>
          </cell>
          <cell r="M39">
            <v>0.9548872180451129</v>
          </cell>
          <cell r="N39">
            <v>0.86259541984732824</v>
          </cell>
          <cell r="O39">
            <v>0.93131132917038362</v>
          </cell>
          <cell r="P39">
            <v>1044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</sheetNames>
    <sheetDataSet>
      <sheetData sheetId="0">
        <row r="34">
          <cell r="C34" t="str">
            <v>Intermediate Work Capacity</v>
          </cell>
          <cell r="D34" t="str">
            <v>Low Work Capacity</v>
          </cell>
        </row>
        <row r="35">
          <cell r="A35" t="str">
            <v xml:space="preserve">  Sustained initial work degree (%) *</v>
          </cell>
        </row>
        <row r="36">
          <cell r="A36" t="str">
            <v xml:space="preserve">  Return within 0.5 years (%) *</v>
          </cell>
        </row>
        <row r="37">
          <cell r="A37" t="str">
            <v xml:space="preserve">  Return within 1 year (%) *</v>
          </cell>
        </row>
        <row r="38">
          <cell r="A38" t="str">
            <v xml:space="preserve">  Return within 1.5 years (%) *</v>
          </cell>
        </row>
        <row r="39">
          <cell r="A39" t="str">
            <v xml:space="preserve">  Return within 2 years (%) *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0B0A-23E9-47FA-8B37-7072FE30F389}">
  <dimension ref="A1:Q24"/>
  <sheetViews>
    <sheetView tabSelected="1" zoomScale="85" workbookViewId="0">
      <selection activeCell="D25" sqref="D25"/>
    </sheetView>
  </sheetViews>
  <sheetFormatPr defaultRowHeight="14.25" x14ac:dyDescent="0.45"/>
  <cols>
    <col min="1" max="1" width="38.86328125" customWidth="1"/>
  </cols>
  <sheetData>
    <row r="1" spans="1:17" ht="14.65" thickBot="1" x14ac:dyDescent="0.5">
      <c r="A1" s="1"/>
      <c r="B1" s="58" t="s">
        <v>0</v>
      </c>
      <c r="C1" s="58" t="s">
        <v>1</v>
      </c>
      <c r="D1" s="58" t="s">
        <v>1</v>
      </c>
      <c r="E1" s="58"/>
      <c r="F1" s="58" t="s">
        <v>1</v>
      </c>
      <c r="G1" s="58" t="s">
        <v>1</v>
      </c>
      <c r="H1" s="58" t="s">
        <v>1</v>
      </c>
      <c r="I1" s="58" t="s">
        <v>1</v>
      </c>
      <c r="J1" s="58"/>
      <c r="K1" s="58" t="s">
        <v>1</v>
      </c>
      <c r="L1" s="58" t="s">
        <v>1</v>
      </c>
      <c r="M1" s="58" t="s">
        <v>1</v>
      </c>
      <c r="N1" s="58" t="s">
        <v>1</v>
      </c>
      <c r="O1" s="58"/>
      <c r="P1" s="58" t="s">
        <v>1</v>
      </c>
    </row>
    <row r="2" spans="1:17" x14ac:dyDescent="0.45">
      <c r="A2" s="4"/>
      <c r="B2" s="59" t="s">
        <v>2</v>
      </c>
      <c r="C2" s="60"/>
      <c r="D2" s="60"/>
      <c r="E2" s="60"/>
      <c r="F2" s="60"/>
      <c r="G2" s="59" t="s">
        <v>3</v>
      </c>
      <c r="H2" s="60"/>
      <c r="I2" s="60"/>
      <c r="J2" s="60"/>
      <c r="K2" s="61"/>
      <c r="L2" s="60" t="s">
        <v>4</v>
      </c>
      <c r="M2" s="60"/>
      <c r="N2" s="60"/>
      <c r="O2" s="60"/>
      <c r="P2" s="61"/>
    </row>
    <row r="3" spans="1:17" x14ac:dyDescent="0.45">
      <c r="A3" s="2"/>
      <c r="B3" s="65" t="s">
        <v>5</v>
      </c>
      <c r="C3" s="63"/>
      <c r="D3" s="63"/>
      <c r="E3" s="63"/>
      <c r="F3" s="63"/>
      <c r="G3" s="65" t="s">
        <v>6</v>
      </c>
      <c r="H3" s="63"/>
      <c r="I3" s="63"/>
      <c r="J3" s="63"/>
      <c r="K3" s="64"/>
      <c r="L3" s="63" t="s">
        <v>7</v>
      </c>
      <c r="M3" s="63"/>
      <c r="N3" s="63"/>
      <c r="O3" s="63"/>
      <c r="P3" s="64"/>
    </row>
    <row r="4" spans="1:17" x14ac:dyDescent="0.45">
      <c r="A4" s="7"/>
      <c r="B4" s="66" t="s">
        <v>8</v>
      </c>
      <c r="C4" s="67" t="s">
        <v>9</v>
      </c>
      <c r="D4" s="67" t="s">
        <v>9</v>
      </c>
      <c r="E4" s="67"/>
      <c r="F4" s="67" t="s">
        <v>9</v>
      </c>
      <c r="G4" s="66" t="s">
        <v>8</v>
      </c>
      <c r="H4" s="67" t="s">
        <v>9</v>
      </c>
      <c r="I4" s="67" t="s">
        <v>9</v>
      </c>
      <c r="J4" s="67"/>
      <c r="K4" s="68" t="s">
        <v>9</v>
      </c>
      <c r="L4" s="67" t="s">
        <v>8</v>
      </c>
      <c r="M4" s="67" t="s">
        <v>9</v>
      </c>
      <c r="N4" s="67" t="s">
        <v>9</v>
      </c>
      <c r="O4" s="67"/>
      <c r="P4" s="68" t="s">
        <v>9</v>
      </c>
    </row>
    <row r="5" spans="1:17" ht="14.65" thickBot="1" x14ac:dyDescent="0.5">
      <c r="A5" s="7"/>
      <c r="B5" s="8" t="s">
        <v>10</v>
      </c>
      <c r="C5" s="9" t="s">
        <v>11</v>
      </c>
      <c r="D5" s="9" t="s">
        <v>12</v>
      </c>
      <c r="E5" s="10" t="s">
        <v>35</v>
      </c>
      <c r="F5" s="11" t="s">
        <v>13</v>
      </c>
      <c r="G5" s="12" t="s">
        <v>10</v>
      </c>
      <c r="H5" s="13" t="s">
        <v>11</v>
      </c>
      <c r="I5" s="13" t="s">
        <v>12</v>
      </c>
      <c r="J5" s="10" t="s">
        <v>35</v>
      </c>
      <c r="K5" s="14" t="s">
        <v>13</v>
      </c>
      <c r="L5" s="9" t="s">
        <v>10</v>
      </c>
      <c r="M5" s="9" t="s">
        <v>11</v>
      </c>
      <c r="N5" s="9" t="s">
        <v>12</v>
      </c>
      <c r="O5" s="10" t="s">
        <v>35</v>
      </c>
      <c r="P5" s="15" t="s">
        <v>13</v>
      </c>
    </row>
    <row r="6" spans="1:17" ht="29.65" customHeight="1" x14ac:dyDescent="0.45">
      <c r="A6" s="16" t="s">
        <v>14</v>
      </c>
      <c r="B6" s="17"/>
      <c r="C6" s="18"/>
      <c r="D6" s="18"/>
      <c r="E6" s="18"/>
      <c r="F6" s="19"/>
      <c r="G6" s="17"/>
      <c r="H6" s="18"/>
      <c r="I6" s="18"/>
      <c r="J6" s="18"/>
      <c r="K6" s="20"/>
      <c r="L6" s="17"/>
      <c r="M6" s="18"/>
      <c r="N6" s="18"/>
      <c r="O6" s="18"/>
      <c r="P6" s="20"/>
    </row>
    <row r="7" spans="1:17" x14ac:dyDescent="0.45">
      <c r="A7" s="25" t="s">
        <v>15</v>
      </c>
      <c r="B7" s="21" t="str">
        <f>IF(SUMPRODUCT(([1]Beregningstabeller!B6:B10&gt;0)*([1]Beregningstabeller!B6:B10&lt;=3))&gt;0, "≤" &amp; TEXT([1]Beregningstabeller!B27,"0%"), [1]Beregningstabeller!B27)</f>
        <v>≤10%</v>
      </c>
      <c r="C7" s="22">
        <f>IF(SUMPRODUCT(([1]Beregningstabeller!C6:C10&gt;0)*([1]Beregningstabeller!C6:C10&lt;=3))&gt;0, "≤" &amp; TEXT([1]Beregningstabeller!C27,"0%"), [1]Beregningstabeller!C27)</f>
        <v>0.56815816857440171</v>
      </c>
      <c r="D7" s="22">
        <f>IF(SUMPRODUCT(([1]Beregningstabeller!D6:D10&gt;0)*([1]Beregningstabeller!D6:D10&lt;=3))&gt;0, "≤" &amp; TEXT([1]Beregningstabeller!D27,"0%"), [1]Beregningstabeller!D27)</f>
        <v>0.33159902878945541</v>
      </c>
      <c r="E7" s="49">
        <f>IF(SUMPRODUCT(([1]Beregningstabeller!E6:E10&gt;0)*([1]Beregningstabeller!E6:E10&lt;=3))&gt;0, "≤" &amp; TEXT([1]Beregningstabeller!E27,"0%"), [1]Beregningstabeller!E27)</f>
        <v>0.66705229060620086</v>
      </c>
      <c r="F7" s="23" t="str">
        <f>IF(SUMPRODUCT(([1]Beregningstabeller!B6:D10&gt;0)*([1]Beregningstabeller!B6:D10&lt;=3))&gt;0, "≤" &amp; [1]Beregningstabeller!F27, [1]Beregningstabeller!F27)</f>
        <v>≤2883</v>
      </c>
      <c r="G7" s="21" t="str">
        <f>IF(SUMPRODUCT(([1]Beregningstabeller!G6:G10&gt;0)*([1]Beregningstabeller!G6:G10&lt;=3))&gt;0, "≤" &amp; TEXT([1]Beregningstabeller!G27,"0%"), [1]Beregningstabeller!G27)</f>
        <v>≤8%</v>
      </c>
      <c r="H7" s="22">
        <f>IF(SUMPRODUCT(([1]Beregningstabeller!H6:H10&gt;0)*([1]Beregningstabeller!H6:H10&lt;=3))&gt;0, "≤" &amp; TEXT([1]Beregningstabeller!H27,"0%"), [1]Beregningstabeller!H27)</f>
        <v>0.56782334384858046</v>
      </c>
      <c r="I7" s="22" t="str">
        <f>IF(SUMPRODUCT(([1]Beregningstabeller!I6:I10&gt;0)*([1]Beregningstabeller!I6:I10&lt;=3))&gt;0, "≤" &amp; TEXT([1]Beregningstabeller!I27,"0%"), [1]Beregningstabeller!I27)</f>
        <v>≤35%</v>
      </c>
      <c r="J7" s="49">
        <f>IF(SUMPRODUCT(([1]Beregningstabeller!J6:J10&gt;0)*([1]Beregningstabeller!J6:J10&lt;=3))&gt;0, "≤" &amp; TEXT([1]Beregningstabeller!J27,"0%"), [1]Beregningstabeller!J27)</f>
        <v>7.3345673299398423E-2</v>
      </c>
      <c r="K7" s="24" t="str">
        <f>IF(SUMPRODUCT(([1]Beregningstabeller!G6:I10&gt;0)*([1]Beregningstabeller!G6:I10&lt;=3))&gt;0, "≤" &amp; [1]Beregningstabeller!K27, [1]Beregningstabeller!K27)</f>
        <v>≤317</v>
      </c>
      <c r="L7" s="21" t="str">
        <f>IF(SUMPRODUCT(([1]Beregningstabeller!L6:L10&gt;0)*([1]Beregningstabeller!L6:L10&lt;=3))&gt;0, "≤" &amp; TEXT([1]Beregningstabeller!L27,"0%"), [1]Beregningstabeller!L27)</f>
        <v>≤6%</v>
      </c>
      <c r="M7" s="22">
        <f>IF(SUMPRODUCT(([1]Beregningstabeller!M6:M10&gt;0)*([1]Beregningstabeller!M6:M10&lt;=3))&gt;0, "≤" &amp; TEXT([1]Beregningstabeller!M27,"0%"), [1]Beregningstabeller!M27)</f>
        <v>0.71033868092691621</v>
      </c>
      <c r="N7" s="22">
        <f>IF(SUMPRODUCT(([1]Beregningstabeller!N6:N10&gt;0)*([1]Beregningstabeller!N6:N10&lt;=3))&gt;0, "≤" &amp; TEXT([1]Beregningstabeller!N27,"0%"), [1]Beregningstabeller!N27)</f>
        <v>0.23172905525846701</v>
      </c>
      <c r="O7" s="49">
        <f>IF(SUMPRODUCT(([1]Beregningstabeller!O6:O10&gt;0)*([1]Beregningstabeller!O6:O10&lt;=3))&gt;0, "≤" &amp; TEXT([1]Beregningstabeller!O27,"0%"), [1]Beregningstabeller!O27)</f>
        <v>0.25960203609440075</v>
      </c>
      <c r="P7" s="24" t="str">
        <f>IF(SUMPRODUCT(([1]Beregningstabeller!L6:N10&gt;0)*([1]Beregningstabeller!L6:N10&lt;=3))&gt;0, "≤" &amp; [1]Beregningstabeller!P27, [1]Beregningstabeller!P27)</f>
        <v>≤1122</v>
      </c>
    </row>
    <row r="8" spans="1:17" x14ac:dyDescent="0.45">
      <c r="A8" s="25" t="s">
        <v>16</v>
      </c>
      <c r="B8" s="21">
        <f>IF(AND([1]Beregningstabeller!B6&gt;0,[1]Beregningstabeller!B6&lt;=3), "≤" &amp; TEXT([1]Beregningstabeller!B28,"0%"), [1]Beregningstabeller!B28)</f>
        <v>0.32522407170294493</v>
      </c>
      <c r="C8" s="22">
        <f>IF(AND([1]Beregningstabeller!C6&gt;0,[1]Beregningstabeller!C6&lt;=3), "≤" &amp; TEXT([1]Beregningstabeller!C28,"0%"), [1]Beregningstabeller!C28)</f>
        <v>0.53777208706786173</v>
      </c>
      <c r="D8" s="22">
        <f>IF(AND([1]Beregningstabeller!D6&gt;0,[1]Beregningstabeller!D6&lt;=3), "≤" &amp; TEXT([1]Beregningstabeller!D28,"0%"), [1]Beregningstabeller!D28)</f>
        <v>0.13700384122919335</v>
      </c>
      <c r="E8" s="49">
        <f>IF(AND([1]Beregningstabeller!E6&gt;0,[1]Beregningstabeller!E6&lt;=3), "≤" &amp; TEXT([1]Beregningstabeller!E28,"0%"), [1]Beregningstabeller!E28)</f>
        <v>0.56841339155749637</v>
      </c>
      <c r="F8" s="23">
        <f>IF(SUMPRODUCT(([1]Beregningstabeller!B6:D6&gt;0)*([1]Beregningstabeller!B6:D6&lt;=3))&gt;0,"≤"&amp;[1]Beregningstabeller!F28,[1]Beregningstabeller!F28)</f>
        <v>781</v>
      </c>
      <c r="G8" s="21">
        <f>IF(AND([1]Beregningstabeller!G6&gt;0,[1]Beregningstabeller!G6&lt;=3), "≤" &amp; TEXT([1]Beregningstabeller!G28,"0%"), [1]Beregningstabeller!G28)</f>
        <v>0.35483870967741937</v>
      </c>
      <c r="H8" s="22">
        <f>IF(AND([1]Beregningstabeller!H6&gt;0,[1]Beregningstabeller!H6&lt;=3), "≤" &amp; TEXT([1]Beregningstabeller!H28,"0%"), [1]Beregningstabeller!H28)</f>
        <v>0.5</v>
      </c>
      <c r="I8" s="22">
        <f>IF(AND([1]Beregningstabeller!I6&gt;0,[1]Beregningstabeller!I6&lt;=3), "≤" &amp; TEXT([1]Beregningstabeller!I28,"0%"), [1]Beregningstabeller!I28)</f>
        <v>0.14516129032258066</v>
      </c>
      <c r="J8" s="49">
        <f>IF(AND([1]Beregningstabeller!J6&gt;0,[1]Beregningstabeller!J6&lt;=3), "≤" &amp; TEXT([1]Beregningstabeller!J28,"0%"), [1]Beregningstabeller!J28)</f>
        <v>4.5123726346433773E-2</v>
      </c>
      <c r="K8" s="24">
        <f>IF(SUMPRODUCT(([1]Beregningstabeller!G6:I6&gt;0)*([1]Beregningstabeller!G6:I6&lt;=3))&gt;0,"≤"&amp;[1]Beregningstabeller!K28,[1]Beregningstabeller!K28)</f>
        <v>62</v>
      </c>
      <c r="L8" s="21">
        <f>IF(AND([1]Beregningstabeller!L6&gt;0,[1]Beregningstabeller!L6&lt;=3), "≤" &amp; TEXT([1]Beregningstabeller!L28,"0%"), [1]Beregningstabeller!L28)</f>
        <v>0.10546139359698682</v>
      </c>
      <c r="M8" s="22">
        <f>IF(AND([1]Beregningstabeller!M6&gt;0,[1]Beregningstabeller!M6&lt;=3), "≤" &amp; TEXT([1]Beregningstabeller!M28,"0%"), [1]Beregningstabeller!M28)</f>
        <v>0.67984934086629001</v>
      </c>
      <c r="N8" s="22">
        <f>IF(AND([1]Beregningstabeller!N6&gt;0,[1]Beregningstabeller!N6&lt;=3), "≤" &amp; TEXT([1]Beregningstabeller!N28,"0%"), [1]Beregningstabeller!N28)</f>
        <v>0.21468926553672316</v>
      </c>
      <c r="O8" s="49">
        <f>IF(AND([1]Beregningstabeller!O6&gt;0,[1]Beregningstabeller!O6&lt;=3), "≤" &amp; TEXT([1]Beregningstabeller!O28,"0%"), [1]Beregningstabeller!O28)</f>
        <v>0.38646288209606988</v>
      </c>
      <c r="P8" s="24">
        <f>IF(SUMPRODUCT(([1]Beregningstabeller!L6:N6&gt;0)*([1]Beregningstabeller!L6:N6&lt;=3))&gt;0,"≤"&amp;[1]Beregningstabeller!P28,[1]Beregningstabeller!P28)</f>
        <v>531</v>
      </c>
    </row>
    <row r="9" spans="1:17" x14ac:dyDescent="0.45">
      <c r="A9" s="25" t="s">
        <v>17</v>
      </c>
      <c r="B9" s="21">
        <f>IF(AND([1]Beregningstabeller!B7&gt;0,[1]Beregningstabeller!B7&lt;=3), "≤" &amp; TEXT([1]Beregningstabeller!B29,"0%"), [1]Beregningstabeller!B29)</f>
        <v>3.5874439461883408E-2</v>
      </c>
      <c r="C9" s="22">
        <f>IF(AND([1]Beregningstabeller!C7&gt;0,[1]Beregningstabeller!C7&lt;=3), "≤" &amp; TEXT([1]Beregningstabeller!C29,"0%"), [1]Beregningstabeller!C29)</f>
        <v>0.88565022421524664</v>
      </c>
      <c r="D9" s="22">
        <f>IF(AND([1]Beregningstabeller!D7&gt;0,[1]Beregningstabeller!D7&lt;=3), "≤" &amp; TEXT([1]Beregningstabeller!D29,"0%"), [1]Beregningstabeller!D29)</f>
        <v>7.847533632286996E-2</v>
      </c>
      <c r="E9" s="49">
        <f>IF(AND([1]Beregningstabeller!E7&gt;0,[1]Beregningstabeller!E7&lt;=3), "≤" &amp; TEXT([1]Beregningstabeller!E29,"0%"), [1]Beregningstabeller!E29)</f>
        <v>0.71360000000000001</v>
      </c>
      <c r="F9" s="23">
        <f>IF(SUMPRODUCT(([1]Beregningstabeller!B7:D7&gt;0)*([1]Beregningstabeller!B7:D7&lt;=3))&gt;0,"≤"&amp;[1]Beregningstabeller!F29,[1]Beregningstabeller!F29)</f>
        <v>446</v>
      </c>
      <c r="G9" s="21" t="str">
        <f>IF(AND([1]Beregningstabeller!G7&gt;0,[1]Beregningstabeller!G7&lt;=3), "≤" &amp; TEXT([1]Beregningstabeller!G29,"0%"), [1]Beregningstabeller!G29)</f>
        <v>≤5%</v>
      </c>
      <c r="H9" s="22">
        <f>IF(AND([1]Beregningstabeller!H7&gt;0,[1]Beregningstabeller!H7&lt;=3), "≤" &amp; TEXT([1]Beregningstabeller!H29,"0%"), [1]Beregningstabeller!H29)</f>
        <v>0.9</v>
      </c>
      <c r="I9" s="22" t="str">
        <f>IF(AND([1]Beregningstabeller!I7&gt;0,[1]Beregningstabeller!I7&lt;=3), "≤" &amp; TEXT([1]Beregningstabeller!I29,"0%"), [1]Beregningstabeller!I29)</f>
        <v>≤5%</v>
      </c>
      <c r="J9" s="49">
        <f>IF(AND([1]Beregningstabeller!J7&gt;0,[1]Beregningstabeller!J7&lt;=3), "≤" &amp; TEXT([1]Beregningstabeller!J29,"0%"), [1]Beregningstabeller!J29)</f>
        <v>9.6000000000000002E-2</v>
      </c>
      <c r="K9" s="24" t="str">
        <f>IF(SUMPRODUCT(([1]Beregningstabeller!G7:I7&gt;0)*([1]Beregningstabeller!G7:I7&lt;=3))&gt;0,"≤"&amp;[1]Beregningstabeller!K29,[1]Beregningstabeller!K29)</f>
        <v>≤60</v>
      </c>
      <c r="L9" s="21" t="str">
        <f>IF(AND([1]Beregningstabeller!L7&gt;0,[1]Beregningstabeller!L7&lt;=3), "≤" &amp; TEXT([1]Beregningstabeller!L29,"0%"), [1]Beregningstabeller!L29)</f>
        <v>≤3%</v>
      </c>
      <c r="M9" s="22">
        <f>IF(AND([1]Beregningstabeller!M7&gt;0,[1]Beregningstabeller!M7&lt;=3), "≤" &amp; TEXT([1]Beregningstabeller!M29,"0%"), [1]Beregningstabeller!M29)</f>
        <v>0.87394957983193278</v>
      </c>
      <c r="N9" s="22">
        <f>IF(AND([1]Beregningstabeller!N7&gt;0,[1]Beregningstabeller!N7&lt;=3), "≤" &amp; TEXT([1]Beregningstabeller!N29,"0%"), [1]Beregningstabeller!N29)</f>
        <v>0.10084033613445378</v>
      </c>
      <c r="O9" s="49">
        <f>IF(AND([1]Beregningstabeller!O7&gt;0,[1]Beregningstabeller!O7&lt;=3), "≤" &amp; TEXT([1]Beregningstabeller!O29,"0%"), [1]Beregningstabeller!O29)</f>
        <v>0.19040000000000001</v>
      </c>
      <c r="P9" s="24" t="str">
        <f>IF(SUMPRODUCT(([1]Beregningstabeller!L7:N7&gt;0)*([1]Beregningstabeller!L7:N7&lt;=3))&gt;0,"≤"&amp;[1]Beregningstabeller!P29,[1]Beregningstabeller!P29)</f>
        <v>≤119</v>
      </c>
    </row>
    <row r="10" spans="1:17" x14ac:dyDescent="0.45">
      <c r="A10" s="25" t="s">
        <v>18</v>
      </c>
      <c r="B10" s="21">
        <f>IF(AND([1]Beregningstabeller!B8&gt;0,[1]Beregningstabeller!B8&lt;=3), "≤" &amp; TEXT([1]Beregningstabeller!B30,"0%"), [1]Beregningstabeller!B30)</f>
        <v>7.7881619937694704E-3</v>
      </c>
      <c r="C10" s="22">
        <f>IF(AND([1]Beregningstabeller!C8&gt;0,[1]Beregningstabeller!C8&lt;=3), "≤" &amp; TEXT([1]Beregningstabeller!C30,"0%"), [1]Beregningstabeller!C30)</f>
        <v>0.73987538940809972</v>
      </c>
      <c r="D10" s="22">
        <f>IF(AND([1]Beregningstabeller!D8&gt;0,[1]Beregningstabeller!D8&lt;=3), "≤" &amp; TEXT([1]Beregningstabeller!D30,"0%"), [1]Beregningstabeller!D30)</f>
        <v>0.25233644859813081</v>
      </c>
      <c r="E10" s="49">
        <f>IF(AND([1]Beregningstabeller!E8&gt;0,[1]Beregningstabeller!E8&lt;=3), "≤" &amp; TEXT([1]Beregningstabeller!E30,"0%"), [1]Beregningstabeller!E30)</f>
        <v>0.71492204899777279</v>
      </c>
      <c r="F10" s="23">
        <f>IF(SUMPRODUCT(([1]Beregningstabeller!B8:D8&gt;0)*([1]Beregningstabeller!B8:D8&lt;=3))&gt;0,"≤"&amp;[1]Beregningstabeller!F30,[1]Beregningstabeller!F30)</f>
        <v>642</v>
      </c>
      <c r="G10" s="21">
        <f>IF(AND([1]Beregningstabeller!G8&gt;0,[1]Beregningstabeller!G8&lt;=3), "≤" &amp; TEXT([1]Beregningstabeller!G30,"0%"), [1]Beregningstabeller!G30)</f>
        <v>0</v>
      </c>
      <c r="H10" s="22">
        <f>IF(AND([1]Beregningstabeller!H8&gt;0,[1]Beregningstabeller!H8&lt;=3), "≤" &amp; TEXT([1]Beregningstabeller!H30,"0%"), [1]Beregningstabeller!H30)</f>
        <v>0.71666666666666667</v>
      </c>
      <c r="I10" s="22">
        <f>IF(AND([1]Beregningstabeller!I8&gt;0,[1]Beregningstabeller!I8&lt;=3), "≤" &amp; TEXT([1]Beregningstabeller!I30,"0%"), [1]Beregningstabeller!I30)</f>
        <v>0.28333333333333333</v>
      </c>
      <c r="J10" s="49">
        <f>IF(AND([1]Beregningstabeller!J8&gt;0,[1]Beregningstabeller!J8&lt;=3), "≤" &amp; TEXT([1]Beregningstabeller!J30,"0%"), [1]Beregningstabeller!J30)</f>
        <v>6.6815144766147E-2</v>
      </c>
      <c r="K10" s="24">
        <f>IF(SUMPRODUCT(([1]Beregningstabeller!G8:I8&gt;0)*([1]Beregningstabeller!G8:I8&lt;=3))&gt;0,"≤"&amp;[1]Beregningstabeller!K30,[1]Beregningstabeller!K30)</f>
        <v>60</v>
      </c>
      <c r="L10" s="21" t="str">
        <f>IF(AND([1]Beregningstabeller!L8&gt;0,[1]Beregningstabeller!L8&lt;=3), "≤" &amp; TEXT([1]Beregningstabeller!L30,"0%"), [1]Beregningstabeller!L30)</f>
        <v>≤2%</v>
      </c>
      <c r="M10" s="22">
        <f>IF(AND([1]Beregningstabeller!M8&gt;0,[1]Beregningstabeller!M8&lt;=3), "≤" &amp; TEXT([1]Beregningstabeller!M30,"0%"), [1]Beregningstabeller!M30)</f>
        <v>0.84693877551020413</v>
      </c>
      <c r="N10" s="22">
        <f>IF(AND([1]Beregningstabeller!N8&gt;0,[1]Beregningstabeller!N8&lt;=3), "≤" &amp; TEXT([1]Beregningstabeller!N30,"0%"), [1]Beregningstabeller!N30)</f>
        <v>0.13775510204081631</v>
      </c>
      <c r="O10" s="49">
        <f>IF(AND([1]Beregningstabeller!O8&gt;0,[1]Beregningstabeller!O8&lt;=3), "≤" &amp; TEXT([1]Beregningstabeller!O30,"0%"), [1]Beregningstabeller!O30)</f>
        <v>0.21826280623608019</v>
      </c>
      <c r="P10" s="24" t="str">
        <f>IF(SUMPRODUCT(([1]Beregningstabeller!L8:N8&gt;0)*([1]Beregningstabeller!L8:N8&lt;=3))&gt;0,"≤"&amp;[1]Beregningstabeller!P30,[1]Beregningstabeller!P30)</f>
        <v>≤196</v>
      </c>
    </row>
    <row r="11" spans="1:17" x14ac:dyDescent="0.45">
      <c r="A11" s="25" t="s">
        <v>19</v>
      </c>
      <c r="B11" s="21">
        <f>IF(AND([1]Beregningstabeller!B9&gt;0,[1]Beregningstabeller!B9&lt;=3), "≤" &amp; TEXT([1]Beregningstabeller!B31,"0%"), [1]Beregningstabeller!B31)</f>
        <v>1.6320474777448073E-2</v>
      </c>
      <c r="C11" s="22">
        <f>IF(AND([1]Beregningstabeller!C9&gt;0,[1]Beregningstabeller!C9&lt;=3), "≤" &amp; TEXT([1]Beregningstabeller!C31,"0%"), [1]Beregningstabeller!C31)</f>
        <v>0.39762611275964393</v>
      </c>
      <c r="D11" s="22">
        <f>IF(AND([1]Beregningstabeller!D9&gt;0,[1]Beregningstabeller!D9&lt;=3), "≤" &amp; TEXT([1]Beregningstabeller!D31,"0%"), [1]Beregningstabeller!D31)</f>
        <v>0.58605341246290799</v>
      </c>
      <c r="E11" s="49">
        <f>IF(AND([1]Beregningstabeller!E9&gt;0,[1]Beregningstabeller!E9&lt;=3), "≤" &amp; TEXT([1]Beregningstabeller!E31,"0%"), [1]Beregningstabeller!E31)</f>
        <v>0.68705402650356784</v>
      </c>
      <c r="F11" s="23">
        <f>IF(SUMPRODUCT(([1]Beregningstabeller!B9:D9&gt;0)*([1]Beregningstabeller!B9:D9&lt;=3))&gt;0,"≤"&amp;[1]Beregningstabeller!F31,[1]Beregningstabeller!F31)</f>
        <v>674</v>
      </c>
      <c r="G11" s="21">
        <f>IF(AND([1]Beregningstabeller!G9&gt;0,[1]Beregningstabeller!G9&lt;=3), "≤" &amp; TEXT([1]Beregningstabeller!G31,"0%"), [1]Beregningstabeller!G31)</f>
        <v>0</v>
      </c>
      <c r="H11" s="22">
        <f>IF(AND([1]Beregningstabeller!H9&gt;0,[1]Beregningstabeller!H9&lt;=3), "≤" &amp; TEXT([1]Beregningstabeller!H31,"0%"), [1]Beregningstabeller!H31)</f>
        <v>0.46987951807228917</v>
      </c>
      <c r="I11" s="22">
        <f>IF(AND([1]Beregningstabeller!I9&gt;0,[1]Beregningstabeller!I9&lt;=3), "≤" &amp; TEXT([1]Beregningstabeller!I31,"0%"), [1]Beregningstabeller!I31)</f>
        <v>0.53012048192771088</v>
      </c>
      <c r="J11" s="49">
        <f>IF(AND([1]Beregningstabeller!J9&gt;0,[1]Beregningstabeller!J9&lt;=3), "≤" &amp; TEXT([1]Beregningstabeller!J31,"0%"), [1]Beregningstabeller!J31)</f>
        <v>8.4607543323139647E-2</v>
      </c>
      <c r="K11" s="24">
        <f>IF(SUMPRODUCT(([1]Beregningstabeller!G9:I9&gt;0)*([1]Beregningstabeller!G9:I9&lt;=3))&gt;0,"≤"&amp;[1]Beregningstabeller!K31,[1]Beregningstabeller!K31)</f>
        <v>83</v>
      </c>
      <c r="L11" s="21" t="str">
        <f>IF(AND([1]Beregningstabeller!L9&gt;0,[1]Beregningstabeller!L9&lt;=3), "≤" &amp; TEXT([1]Beregningstabeller!L31,"0%"), [1]Beregningstabeller!L31)</f>
        <v>≤1%</v>
      </c>
      <c r="M11" s="22">
        <f>IF(AND([1]Beregningstabeller!M9&gt;0,[1]Beregningstabeller!M9&lt;=3), "≤" &amp; TEXT([1]Beregningstabeller!M31,"0%"), [1]Beregningstabeller!M31)</f>
        <v>0.6517857142857143</v>
      </c>
      <c r="N11" s="22">
        <f>IF(AND([1]Beregningstabeller!N9&gt;0,[1]Beregningstabeller!N9&lt;=3), "≤" &amp; TEXT([1]Beregningstabeller!N31,"0%"), [1]Beregningstabeller!N31)</f>
        <v>0.33482142857142855</v>
      </c>
      <c r="O11" s="49">
        <f>IF(AND([1]Beregningstabeller!O9&gt;0,[1]Beregningstabeller!O9&lt;=3), "≤" &amp; TEXT([1]Beregningstabeller!O31,"0%"), [1]Beregningstabeller!O31)</f>
        <v>0.22833843017329256</v>
      </c>
      <c r="P11" s="24" t="str">
        <f>IF(SUMPRODUCT(([1]Beregningstabeller!L9:N9&gt;0)*([1]Beregningstabeller!L9:N9&lt;=3))&gt;0,"≤"&amp;[1]Beregningstabeller!P31,[1]Beregningstabeller!P31)</f>
        <v>≤224</v>
      </c>
    </row>
    <row r="12" spans="1:17" ht="14.65" thickBot="1" x14ac:dyDescent="0.5">
      <c r="A12" s="26" t="s">
        <v>20</v>
      </c>
      <c r="B12" s="27" t="str">
        <f>IF(AND([1]Beregningstabeller!B10&gt;0,[1]Beregningstabeller!B10&lt;=3), "≤" &amp; TEXT([1]Beregningstabeller!B32,"0%"), [1]Beregningstabeller!B32)</f>
        <v>≤1%</v>
      </c>
      <c r="C12" s="28">
        <f>IF(AND([1]Beregningstabeller!C10&gt;0,[1]Beregningstabeller!C10&lt;=3), "≤" &amp; TEXT([1]Beregningstabeller!C32,"0%"), [1]Beregningstabeller!C32)</f>
        <v>0.23529411764705882</v>
      </c>
      <c r="D12" s="28">
        <f>IF(AND([1]Beregningstabeller!D10&gt;0,[1]Beregningstabeller!D10&lt;=3), "≤" &amp; TEXT([1]Beregningstabeller!D32,"0%"), [1]Beregningstabeller!D32)</f>
        <v>0.75588235294117645</v>
      </c>
      <c r="E12" s="50">
        <f>IF(AND([1]Beregningstabeller!E10&gt;0,[1]Beregningstabeller!E10&lt;=3), "≤" &amp; TEXT([1]Beregningstabeller!E32,"0%"), [1]Beregningstabeller!E32)</f>
        <v>0.76576576576576572</v>
      </c>
      <c r="F12" s="29" t="str">
        <f>IF(SUMPRODUCT(([1]Beregningstabeller!B10:D10&gt;0)*([1]Beregningstabeller!B10:D10&lt;=3))&gt;0,"≤"&amp;[1]Beregningstabeller!F32,[1]Beregningstabeller!F32)</f>
        <v>≤340</v>
      </c>
      <c r="G12" s="27">
        <f>IF(AND([1]Beregningstabeller!G10&gt;0,[1]Beregningstabeller!G10&lt;=3), "≤" &amp; TEXT([1]Beregningstabeller!G32,"0%"), [1]Beregningstabeller!G32)</f>
        <v>0</v>
      </c>
      <c r="H12" s="28">
        <f>IF(AND([1]Beregningstabeller!H10&gt;0,[1]Beregningstabeller!H10&lt;=3), "≤" &amp; TEXT([1]Beregningstabeller!H32,"0%"), [1]Beregningstabeller!H32)</f>
        <v>0.25</v>
      </c>
      <c r="I12" s="28">
        <f>IF(AND([1]Beregningstabeller!I10&gt;0,[1]Beregningstabeller!I10&lt;=3), "≤" &amp; TEXT([1]Beregningstabeller!I32,"0%"), [1]Beregningstabeller!I32)</f>
        <v>0.75</v>
      </c>
      <c r="J12" s="50">
        <f>IF(AND([1]Beregningstabeller!J10&gt;0,[1]Beregningstabeller!J10&lt;=3), "≤" &amp; TEXT([1]Beregningstabeller!J32,"0%"), [1]Beregningstabeller!J32)</f>
        <v>0.11711711711711711</v>
      </c>
      <c r="K12" s="30">
        <f>IF(SUMPRODUCT(([1]Beregningstabeller!G10:I10&gt;0)*([1]Beregningstabeller!G10:I10&lt;=3))&gt;0,"≤"&amp;[1]Beregningstabeller!K32,[1]Beregningstabeller!K32)</f>
        <v>52</v>
      </c>
      <c r="L12" s="27">
        <f>IF(AND([1]Beregningstabeller!L10&gt;0,[1]Beregningstabeller!L10&lt;=3), "≤" &amp; TEXT([1]Beregningstabeller!L32,"0%"), [1]Beregningstabeller!L32)</f>
        <v>0</v>
      </c>
      <c r="M12" s="28">
        <f>IF(AND([1]Beregningstabeller!M10&gt;0,[1]Beregningstabeller!M10&lt;=3), "≤" &amp; TEXT([1]Beregningstabeller!M32,"0%"), [1]Beregningstabeller!M32)</f>
        <v>0.38461538461538464</v>
      </c>
      <c r="N12" s="28">
        <f>IF(AND([1]Beregningstabeller!N10&gt;0,[1]Beregningstabeller!N10&lt;=3), "≤" &amp; TEXT([1]Beregningstabeller!N32,"0%"), [1]Beregningstabeller!N32)</f>
        <v>0.61538461538461542</v>
      </c>
      <c r="O12" s="50">
        <f>IF(AND([1]Beregningstabeller!O10&gt;0,[1]Beregningstabeller!O10&lt;=3), "≤" &amp; TEXT([1]Beregningstabeller!O32,"0%"), [1]Beregningstabeller!O32)</f>
        <v>0.11711711711711711</v>
      </c>
      <c r="P12" s="30">
        <f>IF(SUMPRODUCT(([1]Beregningstabeller!L10:N10&gt;0)*([1]Beregningstabeller!L10:N10&lt;=3))&gt;0,"≤"&amp;[1]Beregningstabeller!P32,[1]Beregningstabeller!P32)</f>
        <v>52</v>
      </c>
    </row>
    <row r="13" spans="1:17" ht="26.65" x14ac:dyDescent="0.45">
      <c r="A13" s="31" t="s">
        <v>21</v>
      </c>
      <c r="B13" s="32">
        <f>IF(AND([1]Beregningstabeller!B11&gt;0,[1]Beregningstabeller!B11&lt;=3), "≤" &amp; TEXT([1]Beregningstabeller!B33,"0%"), [1]Beregningstabeller!B33)</f>
        <v>0.25259515570934254</v>
      </c>
      <c r="C13" s="33">
        <f>IF(AND([1]Beregningstabeller!C11&gt;0,[1]Beregningstabeller!C11&lt;=3), "≤" &amp; TEXT([1]Beregningstabeller!C33,"0%"), [1]Beregningstabeller!C33)</f>
        <v>8.11965811965812E-2</v>
      </c>
      <c r="D13" s="33">
        <f>IF(AND([1]Beregningstabeller!D11&gt;0,[1]Beregningstabeller!D11&lt;=3), "≤" &amp; TEXT([1]Beregningstabeller!D33,"0%"), [1]Beregningstabeller!D33)</f>
        <v>0.22594142259414227</v>
      </c>
      <c r="E13" s="51">
        <f>IF(AND([1]Beregningstabeller!E11&gt;0,[1]Beregningstabeller!E11&lt;=3), "≤" &amp; TEXT([1]Beregningstabeller!E33,"0%"), [1]Beregningstabeller!E33)</f>
        <v>0.14637530350329517</v>
      </c>
      <c r="F13" s="34">
        <f>IF(SUMPRODUCT(([1]Beregningstabeller!B11:D11&gt;0)*([1]Beregningstabeller!B11:D11&lt;=3))&gt;0,"≤"&amp;[1]Beregningstabeller!F33,[1]Beregningstabeller!F33)</f>
        <v>422</v>
      </c>
      <c r="G13" s="32">
        <f>IF(AND([1]Beregningstabeller!G11&gt;0,[1]Beregningstabeller!G11&lt;=3), "≤" &amp; TEXT([1]Beregningstabeller!G33,"0%"), [1]Beregningstabeller!G33)</f>
        <v>0.16</v>
      </c>
      <c r="H13" s="33">
        <f>IF(AND([1]Beregningstabeller!H11&gt;0,[1]Beregningstabeller!H11&lt;=3), "≤" &amp; TEXT([1]Beregningstabeller!H33,"0%"), [1]Beregningstabeller!H33)</f>
        <v>0.11666666666666667</v>
      </c>
      <c r="I13" s="33">
        <f>IF(AND([1]Beregningstabeller!I11&gt;0,[1]Beregningstabeller!I11&lt;=3), "≤" &amp; TEXT([1]Beregningstabeller!I33,"0%"), [1]Beregningstabeller!I33)</f>
        <v>0.29464285714285715</v>
      </c>
      <c r="J13" s="51">
        <f>IF(AND([1]Beregningstabeller!J11&gt;0,[1]Beregningstabeller!J11&lt;=3), "≤" &amp; TEXT([1]Beregningstabeller!J33,"0%"), [1]Beregningstabeller!J33)</f>
        <v>0.18296529968454259</v>
      </c>
      <c r="K13" s="35">
        <f>IF(SUMPRODUCT(([1]Beregningstabeller!G11:I11&gt;0)*([1]Beregningstabeller!G11:I11&lt;=3))&gt;0,"≤"&amp;[1]Beregningstabeller!K33,[1]Beregningstabeller!K33)</f>
        <v>58</v>
      </c>
      <c r="L13" s="32">
        <f>IF(AND([1]Beregningstabeller!L11&gt;0,[1]Beregningstabeller!L11&lt;=3), "≤" &amp; TEXT([1]Beregningstabeller!L33,"0%"), [1]Beregningstabeller!L33)</f>
        <v>0.2</v>
      </c>
      <c r="M13" s="33">
        <f>IF(AND([1]Beregningstabeller!M11&gt;0,[1]Beregningstabeller!M11&lt;=3), "≤" &amp; TEXT([1]Beregningstabeller!M33,"0%"), [1]Beregningstabeller!M33)</f>
        <v>3.5131744040150563E-2</v>
      </c>
      <c r="N13" s="33">
        <f>IF(AND([1]Beregningstabeller!N11&gt;0,[1]Beregningstabeller!N11&lt;=3), "≤" &amp; TEXT([1]Beregningstabeller!N33,"0%"), [1]Beregningstabeller!N33)</f>
        <v>0.13076923076923078</v>
      </c>
      <c r="O13" s="51">
        <f>IF(AND([1]Beregningstabeller!O11&gt;0,[1]Beregningstabeller!O11&lt;=3), "≤" &amp; TEXT([1]Beregningstabeller!O33,"0%"), [1]Beregningstabeller!O33)</f>
        <v>6.684491978609626E-2</v>
      </c>
      <c r="P13" s="34">
        <f>IF(SUMPRODUCT(([1]Beregningstabeller!L11:N11&gt;0)*([1]Beregningstabeller!L11:N11&lt;=3))&gt;0,"≤"&amp;[1]Beregningstabeller!P33,[1]Beregningstabeller!P33)</f>
        <v>75</v>
      </c>
      <c r="Q13" s="6"/>
    </row>
    <row r="14" spans="1:17" ht="41.25" customHeight="1" x14ac:dyDescent="0.45">
      <c r="A14" s="36" t="s">
        <v>22</v>
      </c>
      <c r="B14" s="37"/>
      <c r="C14" s="38"/>
      <c r="D14" s="38"/>
      <c r="E14" s="52"/>
      <c r="F14" s="39"/>
      <c r="G14" s="37"/>
      <c r="H14" s="38"/>
      <c r="I14" s="38"/>
      <c r="J14" s="52"/>
      <c r="K14" s="40"/>
      <c r="L14" s="37"/>
      <c r="M14" s="38"/>
      <c r="N14" s="38"/>
      <c r="O14" s="52"/>
      <c r="P14" s="39"/>
      <c r="Q14" s="6"/>
    </row>
    <row r="15" spans="1:17" x14ac:dyDescent="0.45">
      <c r="A15" s="25" t="s">
        <v>23</v>
      </c>
      <c r="B15" s="41">
        <f>IF(AND([1]Beregningstabeller!B12&gt;0,[1]Beregningstabeller!B12&lt;=3), "≤" &amp; TEXT([1]Beregningstabeller!B34,"0%"), [1]Beregningstabeller!B34)</f>
        <v>0.7245283018867924</v>
      </c>
      <c r="C15" s="22">
        <f>IF(AND([1]Beregningstabeller!C12&gt;0,[1]Beregningstabeller!C12&lt;=3), "≤" &amp; TEXT([1]Beregningstabeller!C34,"0%"), [1]Beregningstabeller!C34)</f>
        <v>0.74660326086956519</v>
      </c>
      <c r="D15" s="22">
        <f>IF(AND([1]Beregningstabeller!D12&gt;0,[1]Beregningstabeller!D12&lt;=3), "≤" &amp; TEXT([1]Beregningstabeller!D34,"0%"), [1]Beregningstabeller!D34)</f>
        <v>0.74586288416075652</v>
      </c>
      <c r="E15" s="49">
        <f>IF(AND([1]Beregningstabeller!E12&gt;0,[1]Beregningstabeller!E12&lt;=3), "≤" &amp; TEXT([1]Beregningstabeller!E34,"0%"), [1]Beregningstabeller!E34)</f>
        <v>0.74409601238869527</v>
      </c>
      <c r="F15" s="24">
        <f>IF(SUMPRODUCT(([1]Beregningstabeller!B12:D12&gt;0)*([1]Beregningstabeller!B12:D12&lt;=3))&gt;0,"≤"&amp;[1]Beregningstabeller!F34,[1]Beregningstabeller!F34)</f>
        <v>1922</v>
      </c>
      <c r="G15" s="41">
        <f>IF(AND([1]Beregningstabeller!G12&gt;0,[1]Beregningstabeller!G12&lt;=3), "≤" &amp; TEXT([1]Beregningstabeller!G34,"0%"), [1]Beregningstabeller!G34)</f>
        <v>0.56521739130434778</v>
      </c>
      <c r="H15" s="22">
        <f>IF(AND([1]Beregningstabeller!H12&gt;0,[1]Beregningstabeller!H12&lt;=3), "≤" &amp; TEXT([1]Beregningstabeller!H34,"0%"), [1]Beregningstabeller!H34)</f>
        <v>0.5757575757575758</v>
      </c>
      <c r="I15" s="22">
        <f>IF(AND([1]Beregningstabeller!I12&gt;0,[1]Beregningstabeller!I12&lt;=3), "≤" &amp; TEXT([1]Beregningstabeller!I34,"0%"), [1]Beregningstabeller!I34)</f>
        <v>0.48571428571428571</v>
      </c>
      <c r="J15" s="49">
        <f>IF(AND([1]Beregningstabeller!J12&gt;0,[1]Beregningstabeller!J12&lt;=3), "≤" &amp; TEXT([1]Beregningstabeller!J34,"0%"), [1]Beregningstabeller!J34)</f>
        <v>0.5426621160409556</v>
      </c>
      <c r="K15" s="23">
        <f>IF(SUMPRODUCT(([1]Beregningstabeller!G12:I12&gt;0)*([1]Beregningstabeller!G12:I12&lt;=3))&gt;0,"≤"&amp;[1]Beregningstabeller!K34,[1]Beregningstabeller!K34)</f>
        <v>159</v>
      </c>
      <c r="L15" s="41">
        <f>IF(AND([1]Beregningstabeller!L12&gt;0,[1]Beregningstabeller!L12&lt;=3), "≤" &amp; TEXT([1]Beregningstabeller!L34,"0%"), [1]Beregningstabeller!L34)</f>
        <v>0</v>
      </c>
      <c r="M15" s="22">
        <f>IF(AND([1]Beregningstabeller!M12&gt;0,[1]Beregningstabeller!M12&lt;=3), "≤" &amp; TEXT([1]Beregningstabeller!M34,"0%"), [1]Beregningstabeller!M34)</f>
        <v>0</v>
      </c>
      <c r="N15" s="22">
        <f>IF(AND([1]Beregningstabeller!N12&gt;0,[1]Beregningstabeller!N12&lt;=3), "≤" &amp; TEXT([1]Beregningstabeller!N34,"0%"), [1]Beregningstabeller!N34)</f>
        <v>0</v>
      </c>
      <c r="O15" s="49">
        <f>IF(AND([1]Beregningstabeller!O12&gt;0,[1]Beregningstabeller!O12&lt;=3), "≤" &amp; TEXT([1]Beregningstabeller!O34,"0%"), [1]Beregningstabeller!O34)</f>
        <v>0</v>
      </c>
      <c r="P15" s="42">
        <f>IF(SUMPRODUCT(([1]Beregningstabeller!L12:N12&gt;0)*([1]Beregningstabeller!L12:N12&lt;=3))&gt;0,"≤"&amp;[1]Beregningstabeller!P34,[1]Beregningstabeller!P34)</f>
        <v>0</v>
      </c>
    </row>
    <row r="16" spans="1:17" x14ac:dyDescent="0.45">
      <c r="A16" s="25" t="s">
        <v>24</v>
      </c>
      <c r="B16" s="41">
        <f>IF(AND([1]Beregningstabeller!B13&gt;0,[1]Beregningstabeller!B13&lt;=3), "≤" &amp; TEXT([1]Beregningstabeller!B35,"0%"), [1]Beregningstabeller!B35)</f>
        <v>0.8716981132075472</v>
      </c>
      <c r="C16" s="43">
        <f>IF(AND([1]Beregningstabeller!C13&gt;0,[1]Beregningstabeller!C13&lt;=3), "≤" &amp; TEXT([1]Beregningstabeller!C35,"0%"), [1]Beregningstabeller!C35)</f>
        <v>0.87160326086956519</v>
      </c>
      <c r="D16" s="43">
        <f>IF(AND([1]Beregningstabeller!D13&gt;0,[1]Beregningstabeller!D13&lt;=3), "≤" &amp; TEXT([1]Beregningstabeller!D35,"0%"), [1]Beregningstabeller!D35)</f>
        <v>0.880614657210402</v>
      </c>
      <c r="E16" s="53">
        <f>IF(AND([1]Beregningstabeller!E13&gt;0,[1]Beregningstabeller!E13&lt;=3), "≤" &amp; TEXT([1]Beregningstabeller!E35,"0%"), [1]Beregningstabeller!E35)</f>
        <v>0.87456445993031351</v>
      </c>
      <c r="F16" s="42">
        <f>IF(SUMPRODUCT(([1]Beregningstabeller!B13:D13&gt;0)*([1]Beregningstabeller!B13:D13&lt;=3))&gt;0,"≤"&amp;[1]Beregningstabeller!F35,[1]Beregningstabeller!F35)</f>
        <v>337</v>
      </c>
      <c r="G16" s="41">
        <f>IF(AND([1]Beregningstabeller!G13&gt;0,[1]Beregningstabeller!G13&lt;=3), "≤" &amp; TEXT([1]Beregningstabeller!G35,"0%"), [1]Beregningstabeller!G35)</f>
        <v>0.86956521739130432</v>
      </c>
      <c r="H16" s="43">
        <f>IF(AND([1]Beregningstabeller!H13&gt;0,[1]Beregningstabeller!H13&lt;=3), "≤" &amp; TEXT([1]Beregningstabeller!H35,"0%"), [1]Beregningstabeller!H35)</f>
        <v>0.83636363636363653</v>
      </c>
      <c r="I16" s="43">
        <f>IF(AND([1]Beregningstabeller!I13&gt;0,[1]Beregningstabeller!I13&lt;=3), "≤" &amp; TEXT([1]Beregningstabeller!I35,"0%"), [1]Beregningstabeller!I35)</f>
        <v>0.80952380952380942</v>
      </c>
      <c r="J16" s="53">
        <f>IF(AND([1]Beregningstabeller!J13&gt;0,[1]Beregningstabeller!J13&lt;=3), "≤" &amp; TEXT([1]Beregningstabeller!J35,"0%"), [1]Beregningstabeller!J35)</f>
        <v>0.82935153583617738</v>
      </c>
      <c r="K16" s="44">
        <f>IF(SUMPRODUCT(([1]Beregningstabeller!G13:I13&gt;0)*([1]Beregningstabeller!G13:I13&lt;=3))&gt;0,"≤"&amp;[1]Beregningstabeller!K35,[1]Beregningstabeller!K35)</f>
        <v>84</v>
      </c>
      <c r="L16" s="41">
        <f>IF(AND([1]Beregningstabeller!L13&gt;0,[1]Beregningstabeller!L13&lt;=3), "≤" &amp; TEXT([1]Beregningstabeller!L35,"0%"), [1]Beregningstabeller!L35)</f>
        <v>8.1967213114754106E-2</v>
      </c>
      <c r="M16" s="43">
        <f>IF(AND([1]Beregningstabeller!M13&gt;0,[1]Beregningstabeller!M13&lt;=3), "≤" &amp; TEXT([1]Beregningstabeller!M35,"0%"), [1]Beregningstabeller!M35)</f>
        <v>2.7568922305764413E-2</v>
      </c>
      <c r="N16" s="43">
        <f>IF(AND([1]Beregningstabeller!N13&gt;0,[1]Beregningstabeller!N13&lt;=3), "≤" &amp; TEXT([1]Beregningstabeller!N35,"0%"), [1]Beregningstabeller!N35)</f>
        <v>9.5419847328244281E-2</v>
      </c>
      <c r="O16" s="53">
        <f>IF(AND([1]Beregningstabeller!O13&gt;0,[1]Beregningstabeller!O13&lt;=3), "≤" &amp; TEXT([1]Beregningstabeller!O35,"0%"), [1]Beregningstabeller!O35)</f>
        <v>4.63871543264942E-2</v>
      </c>
      <c r="P16" s="42">
        <f>IF(SUMPRODUCT(([1]Beregningstabeller!L13:N13&gt;0)*([1]Beregningstabeller!L13:N13&lt;=3))&gt;0,"≤"&amp;[1]Beregningstabeller!P35,[1]Beregningstabeller!P35)</f>
        <v>52</v>
      </c>
    </row>
    <row r="17" spans="1:16" x14ac:dyDescent="0.45">
      <c r="A17" s="25" t="s">
        <v>25</v>
      </c>
      <c r="B17" s="41">
        <f>IF(AND([1]Beregningstabeller!B14&gt;0,[1]Beregningstabeller!B14&lt;=3), "≤" &amp; TEXT([1]Beregningstabeller!B36,"0%"), [1]Beregningstabeller!B36)</f>
        <v>0.91698113207547172</v>
      </c>
      <c r="C17" s="43">
        <f>IF(AND([1]Beregningstabeller!C14&gt;0,[1]Beregningstabeller!C14&lt;=3), "≤" &amp; TEXT([1]Beregningstabeller!C36,"0%"), [1]Beregningstabeller!C36)</f>
        <v>0.91304347826086951</v>
      </c>
      <c r="D17" s="43">
        <f>IF(AND([1]Beregningstabeller!D14&gt;0,[1]Beregningstabeller!D14&lt;=3), "≤" &amp; TEXT([1]Beregningstabeller!D36,"0%"), [1]Beregningstabeller!D36)</f>
        <v>0.91607565011820336</v>
      </c>
      <c r="E17" s="53">
        <f>IF(AND([1]Beregningstabeller!E14&gt;0,[1]Beregningstabeller!E14&lt;=3), "≤" &amp; TEXT([1]Beregningstabeller!E36,"0%"), [1]Beregningstabeller!E36)</f>
        <v>0.91444057297715831</v>
      </c>
      <c r="F17" s="42">
        <f>IF(SUMPRODUCT(([1]Beregningstabeller!B14:D14&gt;0)*([1]Beregningstabeller!B14:D14&lt;=3))&gt;0,"≤"&amp;[1]Beregningstabeller!F36,[1]Beregningstabeller!F36)</f>
        <v>103</v>
      </c>
      <c r="G17" s="41">
        <f>IF(AND([1]Beregningstabeller!G14&gt;0,[1]Beregningstabeller!G14&lt;=3), "≤" &amp; TEXT([1]Beregningstabeller!G36,"0%"), [1]Beregningstabeller!G36)</f>
        <v>0.86956521739130432</v>
      </c>
      <c r="H17" s="43">
        <f>IF(AND([1]Beregningstabeller!H14&gt;0,[1]Beregningstabeller!H14&lt;=3), "≤" &amp; TEXT([1]Beregningstabeller!H36,"0%"), [1]Beregningstabeller!H36)</f>
        <v>0.89696969696969708</v>
      </c>
      <c r="I17" s="43">
        <f>IF(AND([1]Beregningstabeller!I14&gt;0,[1]Beregningstabeller!I14&lt;=3), "≤" &amp; TEXT([1]Beregningstabeller!I36,"0%"), [1]Beregningstabeller!I36)</f>
        <v>0.87619047619047619</v>
      </c>
      <c r="J17" s="53">
        <f>IF(AND([1]Beregningstabeller!J14&gt;0,[1]Beregningstabeller!J14&lt;=3), "≤" &amp; TEXT([1]Beregningstabeller!J36,"0%"), [1]Beregningstabeller!J36)</f>
        <v>0.88737201365187701</v>
      </c>
      <c r="K17" s="44">
        <f>IF(SUMPRODUCT(([1]Beregningstabeller!G14:I14&gt;0)*([1]Beregningstabeller!G14:I14&lt;=3))&gt;0,"≤"&amp;[1]Beregningstabeller!K36,[1]Beregningstabeller!K36)</f>
        <v>17</v>
      </c>
      <c r="L17" s="41">
        <f>IF(AND([1]Beregningstabeller!L14&gt;0,[1]Beregningstabeller!L14&lt;=3), "≤" &amp; TEXT([1]Beregningstabeller!L36,"0%"), [1]Beregningstabeller!L36)</f>
        <v>8.1967213114754106E-2</v>
      </c>
      <c r="M17" s="43" t="str">
        <f>IF(AND([1]Beregningstabeller!M14&gt;0,[1]Beregningstabeller!M14&lt;=3), "≤" &amp; TEXT([1]Beregningstabeller!M36,"0%"), [1]Beregningstabeller!M36)</f>
        <v>≤3%</v>
      </c>
      <c r="N17" s="43" t="str">
        <f>IF(AND([1]Beregningstabeller!N14&gt;0,[1]Beregningstabeller!N14&lt;=3), "≤" &amp; TEXT([1]Beregningstabeller!N36,"0%"), [1]Beregningstabeller!N36)</f>
        <v>≤11%</v>
      </c>
      <c r="O17" s="53">
        <f>IF(AND([1]Beregningstabeller!O14&gt;0,[1]Beregningstabeller!O14&lt;=3), "≤" &amp; TEXT([1]Beregningstabeller!O36,"0%"), [1]Beregningstabeller!O36)</f>
        <v>5.1739518287243533E-2</v>
      </c>
      <c r="P17" s="42" t="str">
        <f>IF(SUMPRODUCT(([1]Beregningstabeller!L14:N14&gt;0)*([1]Beregningstabeller!L14:N14&lt;=3))&gt;0,"≤"&amp;[1]Beregningstabeller!P36,[1]Beregningstabeller!P36)</f>
        <v>≤6</v>
      </c>
    </row>
    <row r="18" spans="1:16" x14ac:dyDescent="0.45">
      <c r="A18" s="25" t="s">
        <v>26</v>
      </c>
      <c r="B18" s="41">
        <f>IF(AND([1]Beregningstabeller!B15&gt;0,[1]Beregningstabeller!B15&lt;=3), "≤" &amp; TEXT([1]Beregningstabeller!B37,"0%"), [1]Beregningstabeller!B37)</f>
        <v>0.93207547169811322</v>
      </c>
      <c r="C18" s="43">
        <f>IF(AND([1]Beregningstabeller!C15&gt;0,[1]Beregningstabeller!C15&lt;=3), "≤" &amp; TEXT([1]Beregningstabeller!C37,"0%"), [1]Beregningstabeller!C37)</f>
        <v>0.9341032608695653</v>
      </c>
      <c r="D18" s="43">
        <f>IF(AND([1]Beregningstabeller!D15&gt;0,[1]Beregningstabeller!D15&lt;=3), "≤" &amp; TEXT([1]Beregningstabeller!D37,"0%"), [1]Beregningstabeller!D37)</f>
        <v>0.94326241134751776</v>
      </c>
      <c r="E18" s="53">
        <f>IF(AND([1]Beregningstabeller!E15&gt;0,[1]Beregningstabeller!E15&lt;=3), "≤" &amp; TEXT([1]Beregningstabeller!E37,"0%"), [1]Beregningstabeller!E37)</f>
        <v>0.93689508323654658</v>
      </c>
      <c r="F18" s="42">
        <f>IF(SUMPRODUCT(([1]Beregningstabeller!B15:D15&gt;0)*([1]Beregningstabeller!B15:D15&lt;=3))&gt;0,"≤"&amp;[1]Beregningstabeller!F37,[1]Beregningstabeller!F37)</f>
        <v>58</v>
      </c>
      <c r="G18" s="41" t="str">
        <f>IF(AND([1]Beregningstabeller!G15&gt;0,[1]Beregningstabeller!G15&lt;=3), "≤" &amp; TEXT([1]Beregningstabeller!G37,"0%"), [1]Beregningstabeller!G37)</f>
        <v>≤100%</v>
      </c>
      <c r="H18" s="43" t="str">
        <f>IF(AND([1]Beregningstabeller!H15&gt;0,[1]Beregningstabeller!H15&lt;=3), "≤" &amp; TEXT([1]Beregningstabeller!H37,"0%"), [1]Beregningstabeller!H37)</f>
        <v>≤92%</v>
      </c>
      <c r="I18" s="43">
        <f>IF(AND([1]Beregningstabeller!I15&gt;0,[1]Beregningstabeller!I15&lt;=3), "≤" &amp; TEXT([1]Beregningstabeller!I37,"0%"), [1]Beregningstabeller!I37)</f>
        <v>0.91428571428571426</v>
      </c>
      <c r="J18" s="53">
        <f>IF(AND([1]Beregningstabeller!J15&gt;0,[1]Beregningstabeller!J15&lt;=3), "≤" &amp; TEXT([1]Beregningstabeller!J37,"0%"), [1]Beregningstabeller!J37)</f>
        <v>0.92150170648464158</v>
      </c>
      <c r="K18" s="44" t="str">
        <f>IF(SUMPRODUCT(([1]Beregningstabeller!G15:I15&gt;0)*([1]Beregningstabeller!G15:I15&lt;=3))&gt;0,"≤"&amp;[1]Beregningstabeller!K37,[1]Beregningstabeller!K37)</f>
        <v>≤10</v>
      </c>
      <c r="L18" s="41">
        <f>IF(AND([1]Beregningstabeller!L15&gt;0,[1]Beregningstabeller!L15&lt;=3), "≤" &amp; TEXT([1]Beregningstabeller!L37,"0%"), [1]Beregningstabeller!L37)</f>
        <v>8.1967213114754106E-2</v>
      </c>
      <c r="M18" s="43">
        <f>IF(AND([1]Beregningstabeller!M15&gt;0,[1]Beregningstabeller!M15&lt;=3), "≤" &amp; TEXT([1]Beregningstabeller!M37,"0%"), [1]Beregningstabeller!M37)</f>
        <v>3.884711779448622E-2</v>
      </c>
      <c r="N18" s="43">
        <f>IF(AND([1]Beregningstabeller!N15&gt;0,[1]Beregningstabeller!N15&lt;=3), "≤" &amp; TEXT([1]Beregningstabeller!N37,"0%"), [1]Beregningstabeller!N37)</f>
        <v>0.13740458015267176</v>
      </c>
      <c r="O18" s="53">
        <f>IF(AND([1]Beregningstabeller!O15&gt;0,[1]Beregningstabeller!O15&lt;=3), "≤" &amp; TEXT([1]Beregningstabeller!O37,"0%"), [1]Beregningstabeller!O37)</f>
        <v>6.422836752899197E-2</v>
      </c>
      <c r="P18" s="42">
        <f>IF(SUMPRODUCT(([1]Beregningstabeller!L15:N15&gt;0)*([1]Beregningstabeller!L15:N15&lt;=3))&gt;0,"≤"&amp;[1]Beregningstabeller!P37,[1]Beregningstabeller!P37)</f>
        <v>14</v>
      </c>
    </row>
    <row r="19" spans="1:16" x14ac:dyDescent="0.45">
      <c r="A19" s="25" t="s">
        <v>27</v>
      </c>
      <c r="B19" s="41">
        <f>IF(AND([1]Beregningstabeller!B16&gt;0,[1]Beregningstabeller!B16&lt;=3), "≤" &amp; TEXT([1]Beregningstabeller!B38,"0%"), [1]Beregningstabeller!B38)</f>
        <v>0.93207547169811322</v>
      </c>
      <c r="C19" s="43">
        <f>IF(AND([1]Beregningstabeller!C16&gt;0,[1]Beregningstabeller!C16&lt;=3), "≤" &amp; TEXT([1]Beregningstabeller!C38,"0%"), [1]Beregningstabeller!C38)</f>
        <v>0.94089673913043481</v>
      </c>
      <c r="D19" s="43">
        <f>IF(AND([1]Beregningstabeller!D16&gt;0,[1]Beregningstabeller!D16&lt;=3), "≤" &amp; TEXT([1]Beregningstabeller!D38,"0%"), [1]Beregningstabeller!D38)</f>
        <v>0.94917257683215139</v>
      </c>
      <c r="E19" s="53">
        <f>IF(AND([1]Beregningstabeller!E16&gt;0,[1]Beregningstabeller!E16&lt;=3), "≤" &amp; TEXT([1]Beregningstabeller!E38,"0%"), [1]Beregningstabeller!E38)</f>
        <v>0.94270228416569879</v>
      </c>
      <c r="F19" s="42">
        <f>IF(SUMPRODUCT(([1]Beregningstabeller!B16:D16&gt;0)*([1]Beregningstabeller!B16:D16&lt;=3))&gt;0,"≤"&amp;[1]Beregningstabeller!F38,[1]Beregningstabeller!F38)</f>
        <v>15</v>
      </c>
      <c r="G19" s="41">
        <f>IF(AND([1]Beregningstabeller!G16&gt;0,[1]Beregningstabeller!G16&lt;=3), "≤" &amp; TEXT([1]Beregningstabeller!G38,"0%"), [1]Beregningstabeller!G38)</f>
        <v>1</v>
      </c>
      <c r="H19" s="43">
        <f>IF(AND([1]Beregningstabeller!H16&gt;0,[1]Beregningstabeller!H16&lt;=3), "≤" &amp; TEXT([1]Beregningstabeller!H38,"0%"), [1]Beregningstabeller!H38)</f>
        <v>0.93939393939393956</v>
      </c>
      <c r="I19" s="43" t="str">
        <f>IF(AND([1]Beregningstabeller!I16&gt;0,[1]Beregningstabeller!I16&lt;=3), "≤" &amp; TEXT([1]Beregningstabeller!I38,"0%"), [1]Beregningstabeller!I38)</f>
        <v>≤94%</v>
      </c>
      <c r="J19" s="53">
        <f>IF(AND([1]Beregningstabeller!J16&gt;0,[1]Beregningstabeller!J16&lt;=3), "≤" &amp; TEXT([1]Beregningstabeller!J38,"0%"), [1]Beregningstabeller!J38)</f>
        <v>0.94539249146757665</v>
      </c>
      <c r="K19" s="44" t="str">
        <f>IF(SUMPRODUCT(([1]Beregningstabeller!G16:I16&gt;0)*([1]Beregningstabeller!G16:I16&lt;=3))&gt;0,"≤"&amp;[1]Beregningstabeller!K38,[1]Beregningstabeller!K38)</f>
        <v>≤7</v>
      </c>
      <c r="L19" s="41">
        <f>IF(AND([1]Beregningstabeller!L16&gt;0,[1]Beregningstabeller!L16&lt;=3), "≤" &amp; TEXT([1]Beregningstabeller!L38,"0%"), [1]Beregningstabeller!L38)</f>
        <v>8.1967213114754106E-2</v>
      </c>
      <c r="M19" s="43">
        <f>IF(AND([1]Beregningstabeller!M16&gt;0,[1]Beregningstabeller!M16&lt;=3), "≤" &amp; TEXT([1]Beregningstabeller!M38,"0%"), [1]Beregningstabeller!M38)</f>
        <v>4.5112781954887222E-2</v>
      </c>
      <c r="N19" s="43">
        <f>IF(AND([1]Beregningstabeller!N16&gt;0,[1]Beregningstabeller!N16&lt;=3), "≤" &amp; TEXT([1]Beregningstabeller!N38,"0%"), [1]Beregningstabeller!N38)</f>
        <v>0.13740458015267176</v>
      </c>
      <c r="O19" s="53">
        <f>IF(AND([1]Beregningstabeller!O16&gt;0,[1]Beregningstabeller!O16&lt;=3), "≤" &amp; TEXT([1]Beregningstabeller!O38,"0%"), [1]Beregningstabeller!O38)</f>
        <v>6.8688670829616411E-2</v>
      </c>
      <c r="P19" s="42">
        <f>IF(SUMPRODUCT(([1]Beregningstabeller!L16:N16&gt;0)*([1]Beregningstabeller!L16:N16&lt;=3))&gt;0,"≤"&amp;[1]Beregningstabeller!P38,[1]Beregningstabeller!P38)</f>
        <v>5</v>
      </c>
    </row>
    <row r="20" spans="1:16" ht="14.65" thickBot="1" x14ac:dyDescent="0.5">
      <c r="A20" s="69" t="s">
        <v>28</v>
      </c>
      <c r="B20" s="45">
        <f>IF(AND([1]Beregningstabeller!B17&gt;0,[1]Beregningstabeller!B17&lt;=3), "≤" &amp; TEXT([1]Beregningstabeller!B39,"0%"), [1]Beregningstabeller!B39)</f>
        <v>6.7924528301886791E-2</v>
      </c>
      <c r="C20" s="46">
        <f>IF(AND([1]Beregningstabeller!C17&gt;0,[1]Beregningstabeller!C17&lt;=3), "≤" &amp; TEXT([1]Beregningstabeller!C39,"0%"), [1]Beregningstabeller!C39)</f>
        <v>5.9103260869565216E-2</v>
      </c>
      <c r="D20" s="46">
        <f>IF(AND([1]Beregningstabeller!D17&gt;0,[1]Beregningstabeller!D17&lt;=3), "≤" &amp; TEXT([1]Beregningstabeller!D39,"0%"), [1]Beregningstabeller!D39)</f>
        <v>5.0827423167848704E-2</v>
      </c>
      <c r="E20" s="48">
        <f>IF(AND([1]Beregningstabeller!E17&gt;0,[1]Beregningstabeller!E17&lt;=3), "≤" &amp; TEXT([1]Beregningstabeller!E39,"0%"), [1]Beregningstabeller!E39)</f>
        <v>5.7297715834301197E-2</v>
      </c>
      <c r="F20" s="47">
        <f>IF(SUMPRODUCT(([1]Beregningstabeller!B17:D17&gt;0)*([1]Beregningstabeller!B17:D17&lt;=3))&gt;0,"≤"&amp;[1]Beregningstabeller!F39,[1]Beregningstabeller!F39)</f>
        <v>148</v>
      </c>
      <c r="G20" s="45">
        <f>IF(AND([1]Beregningstabeller!G17&gt;0,[1]Beregningstabeller!G17&lt;=3), "≤" &amp; TEXT([1]Beregningstabeller!G39,"0%"), [1]Beregningstabeller!G39)</f>
        <v>0</v>
      </c>
      <c r="H20" s="46">
        <f>IF(AND([1]Beregningstabeller!H17&gt;0,[1]Beregningstabeller!H17&lt;=3), "≤" &amp; TEXT([1]Beregningstabeller!H39,"0%"), [1]Beregningstabeller!H39)</f>
        <v>6.0606060606060608E-2</v>
      </c>
      <c r="I20" s="46">
        <f>IF(AND([1]Beregningstabeller!I17&gt;0,[1]Beregningstabeller!I17&lt;=3), "≤" &amp; TEXT([1]Beregningstabeller!I39,"0%"), [1]Beregningstabeller!I39)</f>
        <v>5.7142857142857141E-2</v>
      </c>
      <c r="J20" s="48">
        <f>IF(AND([1]Beregningstabeller!J17&gt;0,[1]Beregningstabeller!J17&lt;=3), "≤" &amp; TEXT([1]Beregningstabeller!J39,"0%"), [1]Beregningstabeller!J39)</f>
        <v>5.4607508532423202E-2</v>
      </c>
      <c r="K20" s="47">
        <f>IF(SUMPRODUCT(([1]Beregningstabeller!G17:I17&gt;0)*([1]Beregningstabeller!G17:I17&lt;=3))&gt;0,"≤"&amp;[1]Beregningstabeller!K39,[1]Beregningstabeller!K39)</f>
        <v>16</v>
      </c>
      <c r="L20" s="45">
        <f>IF(AND([1]Beregningstabeller!L17&gt;0,[1]Beregningstabeller!L17&lt;=3), "≤" &amp; TEXT([1]Beregningstabeller!L39,"0%"), [1]Beregningstabeller!L39)</f>
        <v>0.91803278688524603</v>
      </c>
      <c r="M20" s="46">
        <f>IF(AND([1]Beregningstabeller!M17&gt;0,[1]Beregningstabeller!M17&lt;=3), "≤" &amp; TEXT([1]Beregningstabeller!M39,"0%"), [1]Beregningstabeller!M39)</f>
        <v>0.9548872180451129</v>
      </c>
      <c r="N20" s="46">
        <f>IF(AND([1]Beregningstabeller!N17&gt;0,[1]Beregningstabeller!N17&lt;=3), "≤" &amp; TEXT([1]Beregningstabeller!N39,"0%"), [1]Beregningstabeller!N39)</f>
        <v>0.86259541984732824</v>
      </c>
      <c r="O20" s="48">
        <f>IF(AND([1]Beregningstabeller!O17&gt;0,[1]Beregningstabeller!O17&lt;=3), "≤" &amp; TEXT([1]Beregningstabeller!O39,"0%"), [1]Beregningstabeller!O39)</f>
        <v>0.93131132917038362</v>
      </c>
      <c r="P20" s="47">
        <f>IF(SUMPRODUCT(([1]Beregningstabeller!L17:N17&gt;0)*([1]Beregningstabeller!L17:N17&lt;=3))&gt;0,"≤"&amp;[1]Beregningstabeller!P39,[1]Beregningstabeller!P39)</f>
        <v>1044</v>
      </c>
    </row>
    <row r="21" spans="1:16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44.65" customHeight="1" x14ac:dyDescent="0.45">
      <c r="A22" s="62" t="s">
        <v>36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6" x14ac:dyDescent="0.45">
      <c r="A23" s="3"/>
    </row>
    <row r="24" spans="1:16" x14ac:dyDescent="0.45">
      <c r="A24" s="3"/>
    </row>
  </sheetData>
  <mergeCells count="11">
    <mergeCell ref="B1:P1"/>
    <mergeCell ref="G2:K2"/>
    <mergeCell ref="L2:P2"/>
    <mergeCell ref="A22:P22"/>
    <mergeCell ref="B2:F2"/>
    <mergeCell ref="L3:P3"/>
    <mergeCell ref="G3:K3"/>
    <mergeCell ref="B4:F4"/>
    <mergeCell ref="B3:F3"/>
    <mergeCell ref="G4:K4"/>
    <mergeCell ref="L4:P4"/>
  </mergeCells>
  <conditionalFormatting sqref="B7">
    <cfRule type="expression" dxfId="0" priority="1">
      <formula>"IF(F6&gt;0, F6&lt;=3)"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0A00-15C1-45C4-B7AA-F92E7355F73F}">
  <dimension ref="A3:D8"/>
  <sheetViews>
    <sheetView workbookViewId="0">
      <selection activeCell="C22" sqref="C22"/>
    </sheetView>
  </sheetViews>
  <sheetFormatPr defaultRowHeight="14.25" x14ac:dyDescent="0.45"/>
  <cols>
    <col min="1" max="1" width="30.59765625" bestFit="1" customWidth="1"/>
  </cols>
  <sheetData>
    <row r="3" spans="1:4" x14ac:dyDescent="0.45">
      <c r="A3" s="54" t="s">
        <v>29</v>
      </c>
      <c r="B3" s="55" t="s">
        <v>5</v>
      </c>
      <c r="C3" s="55" t="s">
        <v>6</v>
      </c>
      <c r="D3" s="55" t="s">
        <v>7</v>
      </c>
    </row>
    <row r="4" spans="1:4" x14ac:dyDescent="0.45">
      <c r="A4" s="56" t="s">
        <v>30</v>
      </c>
      <c r="B4" s="57">
        <f>'Ark1'!E15</f>
        <v>0.74409601238869527</v>
      </c>
      <c r="C4" s="57">
        <f>'Ark1'!J15</f>
        <v>0.5426621160409556</v>
      </c>
      <c r="D4" s="57">
        <f>'Ark1'!O15</f>
        <v>0</v>
      </c>
    </row>
    <row r="5" spans="1:4" x14ac:dyDescent="0.45">
      <c r="A5" s="56" t="s">
        <v>31</v>
      </c>
      <c r="B5" s="57">
        <f>'Ark1'!E16</f>
        <v>0.87456445993031351</v>
      </c>
      <c r="C5" s="57">
        <f>'Ark1'!J16</f>
        <v>0.82935153583617738</v>
      </c>
      <c r="D5" s="57">
        <f>'Ark1'!O16</f>
        <v>4.63871543264942E-2</v>
      </c>
    </row>
    <row r="6" spans="1:4" x14ac:dyDescent="0.45">
      <c r="A6" s="56" t="s">
        <v>32</v>
      </c>
      <c r="B6" s="57">
        <f>'Ark1'!E17</f>
        <v>0.91444057297715831</v>
      </c>
      <c r="C6" s="57">
        <f>'Ark1'!J17</f>
        <v>0.88737201365187701</v>
      </c>
      <c r="D6" s="57">
        <f>'Ark1'!O17</f>
        <v>5.1739518287243533E-2</v>
      </c>
    </row>
    <row r="7" spans="1:4" x14ac:dyDescent="0.45">
      <c r="A7" s="56" t="s">
        <v>33</v>
      </c>
      <c r="B7" s="57">
        <f>'Ark1'!E18</f>
        <v>0.93689508323654658</v>
      </c>
      <c r="C7" s="57">
        <f>'Ark1'!J18</f>
        <v>0.92150170648464158</v>
      </c>
      <c r="D7" s="57">
        <f>'Ark1'!O18</f>
        <v>6.422836752899197E-2</v>
      </c>
    </row>
    <row r="8" spans="1:4" x14ac:dyDescent="0.45">
      <c r="A8" s="56" t="s">
        <v>34</v>
      </c>
      <c r="B8" s="57">
        <f>'Ark1'!E19</f>
        <v>0.94270228416569879</v>
      </c>
      <c r="C8" s="57">
        <f>'Ark1'!J19</f>
        <v>0.94539249146757665</v>
      </c>
      <c r="D8" s="57">
        <f>'Ark1'!O19</f>
        <v>6.8688670829616411E-2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Mikkel Kjeldgaard</dc:creator>
  <cp:keywords/>
  <dc:description/>
  <cp:lastModifiedBy>Mikkel Kjeldgaard</cp:lastModifiedBy>
  <cp:revision/>
  <dcterms:created xsi:type="dcterms:W3CDTF">2025-05-08T10:24:24Z</dcterms:created>
  <dcterms:modified xsi:type="dcterms:W3CDTF">2025-09-19T13:38:52Z</dcterms:modified>
  <cp:category/>
  <cp:contentStatus/>
</cp:coreProperties>
</file>