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3820"/>
  <xr:revisionPtr revIDLastSave="0" documentId="13_ncr:1_{32AC5964-A1F2-47B2-94CD-ED8BFDAB8135}" xr6:coauthVersionLast="47" xr6:coauthVersionMax="47" xr10:uidLastSave="{00000000-0000-0000-0000-000000000000}"/>
  <bookViews>
    <workbookView xWindow="2280" yWindow="2280" windowWidth="18230" windowHeight="11620" tabRatio="776" xr2:uid="{00000000-000D-0000-FFFF-FFFF00000000}"/>
  </bookViews>
  <sheets>
    <sheet name="all-cause mortality " sheetId="15" r:id="rId1"/>
    <sheet name="Lifetable model" sheetId="6" r:id="rId2"/>
    <sheet name="Original lifetable from CDC" sheetId="1" r:id="rId3"/>
    <sheet name="Age 40-100 (created by author)" sheetId="14" r:id="rId4"/>
    <sheet name=" all &lt;4000" sheetId="9" r:id="rId5"/>
    <sheet name="4000-5999" sheetId="11" r:id="rId6"/>
    <sheet name="6000-7999" sheetId="12" r:id="rId7"/>
    <sheet name="8000-9999" sheetId="2" r:id="rId8"/>
    <sheet name="10000-11999" sheetId="8" r:id="rId9"/>
    <sheet name="&gt;=12000" sheetId="3" r:id="rId10"/>
  </sheets>
  <definedNames>
    <definedName name="_xlnm.Print_Titles" localSheetId="4">' all &lt;4000'!#REF!</definedName>
    <definedName name="_xlnm.Print_Titles" localSheetId="9">'&gt;=12000'!#REF!</definedName>
    <definedName name="_xlnm.Print_Titles" localSheetId="8">'10000-11999'!#REF!</definedName>
    <definedName name="_xlnm.Print_Titles" localSheetId="5">'4000-5999'!#REF!</definedName>
    <definedName name="_xlnm.Print_Titles" localSheetId="6">'6000-7999'!#REF!</definedName>
    <definedName name="_xlnm.Print_Titles" localSheetId="7">'8000-9999'!#REF!</definedName>
    <definedName name="_xlnm.Print_Titles" localSheetId="3">'Age 40-100 (created by author)'!#REF!</definedName>
    <definedName name="_xlnm.Print_Titles" localSheetId="2">'Original lifetable from CDC'!$1:$3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69" i="9"/>
  <c r="C69" i="9" s="1"/>
  <c r="B70" i="3" l="1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69" i="3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69" i="8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69" i="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69" i="12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69" i="1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J3" i="9" l="1"/>
  <c r="I3" i="8" l="1"/>
  <c r="J3" i="8" s="1"/>
  <c r="B3" i="8" s="1"/>
  <c r="I3" i="2"/>
  <c r="J3" i="2" s="1"/>
  <c r="B3" i="2" s="1"/>
  <c r="I3" i="12"/>
  <c r="J3" i="12" s="1"/>
  <c r="B3" i="12" s="1"/>
  <c r="I3" i="11"/>
  <c r="J3" i="11" s="1"/>
  <c r="B3" i="11" s="1"/>
  <c r="I3" i="3"/>
  <c r="J3" i="3" s="1"/>
  <c r="B3" i="3" s="1"/>
  <c r="J44" i="9"/>
  <c r="B44" i="9" s="1"/>
  <c r="J45" i="9"/>
  <c r="B45" i="9" s="1"/>
  <c r="J46" i="9"/>
  <c r="B46" i="9" s="1"/>
  <c r="J47" i="9"/>
  <c r="B47" i="9" s="1"/>
  <c r="J48" i="9"/>
  <c r="B48" i="9" s="1"/>
  <c r="J49" i="9"/>
  <c r="B49" i="9" s="1"/>
  <c r="J50" i="9"/>
  <c r="B50" i="9" s="1"/>
  <c r="J51" i="9"/>
  <c r="B51" i="9" s="1"/>
  <c r="J52" i="9"/>
  <c r="B52" i="9" s="1"/>
  <c r="J53" i="9"/>
  <c r="B53" i="9" s="1"/>
  <c r="J54" i="9"/>
  <c r="B54" i="9" s="1"/>
  <c r="J55" i="9"/>
  <c r="B55" i="9" s="1"/>
  <c r="J56" i="9"/>
  <c r="B56" i="9" s="1"/>
  <c r="J57" i="9"/>
  <c r="B57" i="9" s="1"/>
  <c r="J58" i="9"/>
  <c r="B58" i="9" s="1"/>
  <c r="J59" i="9"/>
  <c r="B59" i="9" s="1"/>
  <c r="J60" i="9"/>
  <c r="B60" i="9" s="1"/>
  <c r="J61" i="9"/>
  <c r="B61" i="9" s="1"/>
  <c r="J62" i="9"/>
  <c r="B62" i="9" s="1"/>
  <c r="J43" i="9"/>
  <c r="B43" i="9" s="1"/>
  <c r="J34" i="9"/>
  <c r="B34" i="9" s="1"/>
  <c r="J35" i="9"/>
  <c r="B35" i="9" s="1"/>
  <c r="J36" i="9"/>
  <c r="B36" i="9" s="1"/>
  <c r="J37" i="9"/>
  <c r="B37" i="9" s="1"/>
  <c r="J38" i="9"/>
  <c r="B38" i="9" s="1"/>
  <c r="J39" i="9"/>
  <c r="B39" i="9" s="1"/>
  <c r="J40" i="9"/>
  <c r="B40" i="9" s="1"/>
  <c r="J41" i="9"/>
  <c r="B41" i="9" s="1"/>
  <c r="J42" i="9"/>
  <c r="B42" i="9" s="1"/>
  <c r="J33" i="9"/>
  <c r="B33" i="9" s="1"/>
  <c r="J24" i="9"/>
  <c r="B24" i="9" s="1"/>
  <c r="J25" i="9"/>
  <c r="B25" i="9" s="1"/>
  <c r="J26" i="9"/>
  <c r="B26" i="9" s="1"/>
  <c r="J27" i="9"/>
  <c r="B27" i="9" s="1"/>
  <c r="J28" i="9"/>
  <c r="B28" i="9" s="1"/>
  <c r="J29" i="9"/>
  <c r="B29" i="9" s="1"/>
  <c r="J30" i="9"/>
  <c r="B30" i="9" s="1"/>
  <c r="J31" i="9"/>
  <c r="B31" i="9" s="1"/>
  <c r="J32" i="9"/>
  <c r="B32" i="9" s="1"/>
  <c r="J23" i="9"/>
  <c r="B23" i="9" s="1"/>
  <c r="J14" i="9"/>
  <c r="B14" i="9" s="1"/>
  <c r="J15" i="9"/>
  <c r="B15" i="9" s="1"/>
  <c r="J16" i="9"/>
  <c r="B16" i="9" s="1"/>
  <c r="J17" i="9"/>
  <c r="B17" i="9" s="1"/>
  <c r="J18" i="9"/>
  <c r="B18" i="9" s="1"/>
  <c r="J19" i="9"/>
  <c r="B19" i="9" s="1"/>
  <c r="J20" i="9"/>
  <c r="B20" i="9" s="1"/>
  <c r="J21" i="9"/>
  <c r="B21" i="9" s="1"/>
  <c r="J22" i="9"/>
  <c r="B22" i="9" s="1"/>
  <c r="J13" i="9"/>
  <c r="B13" i="9" s="1"/>
  <c r="J4" i="9"/>
  <c r="B4" i="9" s="1"/>
  <c r="J5" i="9"/>
  <c r="B5" i="9" s="1"/>
  <c r="J6" i="9"/>
  <c r="B6" i="9" s="1"/>
  <c r="J7" i="9"/>
  <c r="B7" i="9" s="1"/>
  <c r="J8" i="9"/>
  <c r="B8" i="9" s="1"/>
  <c r="J9" i="9"/>
  <c r="B9" i="9" s="1"/>
  <c r="J10" i="9"/>
  <c r="B10" i="9" s="1"/>
  <c r="J11" i="9"/>
  <c r="B11" i="9" s="1"/>
  <c r="J12" i="9"/>
  <c r="B12" i="9" s="1"/>
  <c r="B90" i="14"/>
  <c r="C90" i="14" s="1"/>
  <c r="B89" i="14"/>
  <c r="C89" i="14" s="1"/>
  <c r="B88" i="14"/>
  <c r="C88" i="14" s="1"/>
  <c r="B87" i="14"/>
  <c r="C87" i="14" s="1"/>
  <c r="B86" i="14"/>
  <c r="C86" i="14" s="1"/>
  <c r="B85" i="14"/>
  <c r="C85" i="14" s="1"/>
  <c r="B84" i="14"/>
  <c r="C84" i="14" s="1"/>
  <c r="B83" i="14"/>
  <c r="C83" i="14" s="1"/>
  <c r="B82" i="14"/>
  <c r="C82" i="14" s="1"/>
  <c r="B81" i="14"/>
  <c r="C81" i="14" s="1"/>
  <c r="B80" i="14"/>
  <c r="C80" i="14" s="1"/>
  <c r="B79" i="14"/>
  <c r="C79" i="14" s="1"/>
  <c r="B78" i="14"/>
  <c r="C78" i="14" s="1"/>
  <c r="B77" i="14"/>
  <c r="C77" i="14" s="1"/>
  <c r="B76" i="14"/>
  <c r="C76" i="14" s="1"/>
  <c r="B75" i="14"/>
  <c r="C75" i="14" s="1"/>
  <c r="B74" i="14"/>
  <c r="C74" i="14" s="1"/>
  <c r="B73" i="14"/>
  <c r="C73" i="14" s="1"/>
  <c r="B72" i="14"/>
  <c r="C72" i="14" s="1"/>
  <c r="B71" i="14"/>
  <c r="C71" i="14" s="1"/>
  <c r="B70" i="14"/>
  <c r="C70" i="14" s="1"/>
  <c r="B69" i="14"/>
  <c r="C69" i="14" s="1"/>
  <c r="D3" i="14"/>
  <c r="C4" i="14" s="1"/>
  <c r="I58" i="2" l="1"/>
  <c r="J58" i="2" s="1"/>
  <c r="B58" i="2" s="1"/>
  <c r="I58" i="3"/>
  <c r="J58" i="3" s="1"/>
  <c r="B58" i="3" s="1"/>
  <c r="I58" i="8"/>
  <c r="J58" i="8" s="1"/>
  <c r="B58" i="8" s="1"/>
  <c r="I58" i="11"/>
  <c r="J58" i="11" s="1"/>
  <c r="B58" i="11" s="1"/>
  <c r="I58" i="12"/>
  <c r="J58" i="12" s="1"/>
  <c r="B58" i="12" s="1"/>
  <c r="I56" i="3"/>
  <c r="J56" i="3" s="1"/>
  <c r="B56" i="3" s="1"/>
  <c r="I56" i="8"/>
  <c r="J56" i="8" s="1"/>
  <c r="B56" i="8" s="1"/>
  <c r="I56" i="11"/>
  <c r="J56" i="11" s="1"/>
  <c r="B56" i="11" s="1"/>
  <c r="I56" i="12"/>
  <c r="J56" i="12" s="1"/>
  <c r="B56" i="12" s="1"/>
  <c r="I56" i="2"/>
  <c r="J56" i="2" s="1"/>
  <c r="B56" i="2" s="1"/>
  <c r="I54" i="11"/>
  <c r="J54" i="11" s="1"/>
  <c r="B54" i="11" s="1"/>
  <c r="I54" i="3"/>
  <c r="J54" i="3" s="1"/>
  <c r="B54" i="3" s="1"/>
  <c r="I54" i="8"/>
  <c r="J54" i="8" s="1"/>
  <c r="B54" i="8" s="1"/>
  <c r="I54" i="12"/>
  <c r="J54" i="12" s="1"/>
  <c r="B54" i="12" s="1"/>
  <c r="I54" i="2"/>
  <c r="J54" i="2" s="1"/>
  <c r="B54" i="2" s="1"/>
  <c r="I52" i="2"/>
  <c r="J52" i="2" s="1"/>
  <c r="B52" i="2" s="1"/>
  <c r="I52" i="3"/>
  <c r="J52" i="3" s="1"/>
  <c r="B52" i="3" s="1"/>
  <c r="I52" i="12"/>
  <c r="J52" i="12" s="1"/>
  <c r="B52" i="12" s="1"/>
  <c r="I52" i="8"/>
  <c r="J52" i="8" s="1"/>
  <c r="B52" i="8" s="1"/>
  <c r="I52" i="11"/>
  <c r="J52" i="11" s="1"/>
  <c r="B52" i="11" s="1"/>
  <c r="I51" i="3"/>
  <c r="J51" i="3" s="1"/>
  <c r="B51" i="3" s="1"/>
  <c r="I51" i="8"/>
  <c r="J51" i="8" s="1"/>
  <c r="B51" i="8" s="1"/>
  <c r="I51" i="12"/>
  <c r="J51" i="12" s="1"/>
  <c r="B51" i="12" s="1"/>
  <c r="I51" i="2"/>
  <c r="J51" i="2" s="1"/>
  <c r="B51" i="2" s="1"/>
  <c r="I51" i="11"/>
  <c r="J51" i="11" s="1"/>
  <c r="B51" i="11" s="1"/>
  <c r="I50" i="8"/>
  <c r="J50" i="8" s="1"/>
  <c r="B50" i="8" s="1"/>
  <c r="I50" i="11"/>
  <c r="J50" i="11" s="1"/>
  <c r="B50" i="11" s="1"/>
  <c r="I50" i="2"/>
  <c r="J50" i="2" s="1"/>
  <c r="B50" i="2" s="1"/>
  <c r="I50" i="3"/>
  <c r="J50" i="3" s="1"/>
  <c r="B50" i="3" s="1"/>
  <c r="I50" i="12"/>
  <c r="J50" i="12" s="1"/>
  <c r="B50" i="12" s="1"/>
  <c r="I48" i="11"/>
  <c r="J48" i="11" s="1"/>
  <c r="B48" i="11" s="1"/>
  <c r="I48" i="2"/>
  <c r="J48" i="2" s="1"/>
  <c r="B48" i="2" s="1"/>
  <c r="I48" i="3"/>
  <c r="J48" i="3" s="1"/>
  <c r="B48" i="3" s="1"/>
  <c r="I48" i="8"/>
  <c r="J48" i="8" s="1"/>
  <c r="B48" i="8" s="1"/>
  <c r="I48" i="12"/>
  <c r="J48" i="12" s="1"/>
  <c r="B48" i="12" s="1"/>
  <c r="I47" i="3"/>
  <c r="J47" i="3" s="1"/>
  <c r="B47" i="3" s="1"/>
  <c r="I47" i="11"/>
  <c r="J47" i="11" s="1"/>
  <c r="B47" i="11" s="1"/>
  <c r="I47" i="2"/>
  <c r="J47" i="2" s="1"/>
  <c r="B47" i="2" s="1"/>
  <c r="I47" i="8"/>
  <c r="J47" i="8" s="1"/>
  <c r="B47" i="8" s="1"/>
  <c r="I47" i="12"/>
  <c r="J47" i="12" s="1"/>
  <c r="B47" i="12" s="1"/>
  <c r="I46" i="3"/>
  <c r="J46" i="3" s="1"/>
  <c r="B46" i="3" s="1"/>
  <c r="I46" i="8"/>
  <c r="J46" i="8" s="1"/>
  <c r="B46" i="8" s="1"/>
  <c r="I46" i="11"/>
  <c r="J46" i="11" s="1"/>
  <c r="B46" i="11" s="1"/>
  <c r="I46" i="12"/>
  <c r="J46" i="12" s="1"/>
  <c r="B46" i="12" s="1"/>
  <c r="I46" i="2"/>
  <c r="J46" i="2" s="1"/>
  <c r="B46" i="2" s="1"/>
  <c r="I55" i="3"/>
  <c r="J55" i="3" s="1"/>
  <c r="B55" i="3" s="1"/>
  <c r="I55" i="8"/>
  <c r="J55" i="8" s="1"/>
  <c r="B55" i="8" s="1"/>
  <c r="I55" i="11"/>
  <c r="J55" i="11" s="1"/>
  <c r="B55" i="11" s="1"/>
  <c r="I55" i="12"/>
  <c r="J55" i="12" s="1"/>
  <c r="B55" i="12" s="1"/>
  <c r="I55" i="2"/>
  <c r="J55" i="2" s="1"/>
  <c r="B55" i="2" s="1"/>
  <c r="I45" i="3"/>
  <c r="J45" i="3" s="1"/>
  <c r="B45" i="3" s="1"/>
  <c r="I45" i="8"/>
  <c r="J45" i="8" s="1"/>
  <c r="B45" i="8" s="1"/>
  <c r="I45" i="11"/>
  <c r="J45" i="11" s="1"/>
  <c r="B45" i="11" s="1"/>
  <c r="I45" i="12"/>
  <c r="J45" i="12" s="1"/>
  <c r="B45" i="12" s="1"/>
  <c r="I45" i="2"/>
  <c r="J45" i="2" s="1"/>
  <c r="B45" i="2" s="1"/>
  <c r="I57" i="3"/>
  <c r="J57" i="3" s="1"/>
  <c r="B57" i="3" s="1"/>
  <c r="I57" i="8"/>
  <c r="J57" i="8" s="1"/>
  <c r="B57" i="8" s="1"/>
  <c r="I57" i="11"/>
  <c r="J57" i="11" s="1"/>
  <c r="B57" i="11" s="1"/>
  <c r="I57" i="12"/>
  <c r="J57" i="12" s="1"/>
  <c r="B57" i="12" s="1"/>
  <c r="I57" i="2"/>
  <c r="J57" i="2" s="1"/>
  <c r="B57" i="2" s="1"/>
  <c r="I53" i="11"/>
  <c r="J53" i="11" s="1"/>
  <c r="B53" i="11" s="1"/>
  <c r="I53" i="12"/>
  <c r="J53" i="12" s="1"/>
  <c r="B53" i="12" s="1"/>
  <c r="I53" i="2"/>
  <c r="J53" i="2" s="1"/>
  <c r="B53" i="2" s="1"/>
  <c r="I53" i="3"/>
  <c r="J53" i="3" s="1"/>
  <c r="B53" i="3" s="1"/>
  <c r="I53" i="8"/>
  <c r="J53" i="8" s="1"/>
  <c r="B53" i="8" s="1"/>
  <c r="I44" i="3"/>
  <c r="J44" i="3" s="1"/>
  <c r="B44" i="3" s="1"/>
  <c r="I44" i="8"/>
  <c r="J44" i="8" s="1"/>
  <c r="B44" i="8" s="1"/>
  <c r="I44" i="11"/>
  <c r="J44" i="11" s="1"/>
  <c r="B44" i="11" s="1"/>
  <c r="I44" i="12"/>
  <c r="J44" i="12" s="1"/>
  <c r="B44" i="12" s="1"/>
  <c r="I44" i="2"/>
  <c r="J44" i="2" s="1"/>
  <c r="B44" i="2" s="1"/>
  <c r="I43" i="3"/>
  <c r="J43" i="3" s="1"/>
  <c r="B43" i="3" s="1"/>
  <c r="I43" i="8"/>
  <c r="J43" i="8" s="1"/>
  <c r="B43" i="8" s="1"/>
  <c r="I43" i="11"/>
  <c r="J43" i="11" s="1"/>
  <c r="B43" i="11" s="1"/>
  <c r="I43" i="12"/>
  <c r="J43" i="12" s="1"/>
  <c r="B43" i="12" s="1"/>
  <c r="I43" i="2"/>
  <c r="J43" i="2" s="1"/>
  <c r="B43" i="2" s="1"/>
  <c r="I60" i="11"/>
  <c r="J60" i="11" s="1"/>
  <c r="B60" i="11" s="1"/>
  <c r="I60" i="8"/>
  <c r="J60" i="8" s="1"/>
  <c r="B60" i="8" s="1"/>
  <c r="I60" i="12"/>
  <c r="J60" i="12" s="1"/>
  <c r="B60" i="12" s="1"/>
  <c r="I60" i="2"/>
  <c r="J60" i="2" s="1"/>
  <c r="B60" i="2" s="1"/>
  <c r="I60" i="3"/>
  <c r="J60" i="3" s="1"/>
  <c r="B60" i="3" s="1"/>
  <c r="I62" i="2"/>
  <c r="J62" i="2" s="1"/>
  <c r="B62" i="2" s="1"/>
  <c r="I62" i="12"/>
  <c r="J62" i="12" s="1"/>
  <c r="B62" i="12" s="1"/>
  <c r="I62" i="11"/>
  <c r="J62" i="11" s="1"/>
  <c r="B62" i="11" s="1"/>
  <c r="I62" i="3"/>
  <c r="J62" i="3" s="1"/>
  <c r="B62" i="3" s="1"/>
  <c r="I62" i="8"/>
  <c r="J62" i="8" s="1"/>
  <c r="B62" i="8" s="1"/>
  <c r="I59" i="2"/>
  <c r="J59" i="2" s="1"/>
  <c r="B59" i="2" s="1"/>
  <c r="I59" i="11"/>
  <c r="J59" i="11" s="1"/>
  <c r="B59" i="11" s="1"/>
  <c r="I59" i="8"/>
  <c r="J59" i="8" s="1"/>
  <c r="B59" i="8" s="1"/>
  <c r="I59" i="12"/>
  <c r="J59" i="12" s="1"/>
  <c r="B59" i="12" s="1"/>
  <c r="I59" i="3"/>
  <c r="J59" i="3" s="1"/>
  <c r="B59" i="3" s="1"/>
  <c r="I49" i="11"/>
  <c r="J49" i="11" s="1"/>
  <c r="B49" i="11" s="1"/>
  <c r="I49" i="3"/>
  <c r="J49" i="3" s="1"/>
  <c r="B49" i="3" s="1"/>
  <c r="I49" i="8"/>
  <c r="J49" i="8" s="1"/>
  <c r="B49" i="8" s="1"/>
  <c r="I49" i="12"/>
  <c r="J49" i="12" s="1"/>
  <c r="B49" i="12" s="1"/>
  <c r="I49" i="2"/>
  <c r="J49" i="2" s="1"/>
  <c r="B49" i="2" s="1"/>
  <c r="I61" i="11"/>
  <c r="J61" i="11" s="1"/>
  <c r="B61" i="11" s="1"/>
  <c r="I61" i="3"/>
  <c r="J61" i="3" s="1"/>
  <c r="B61" i="3" s="1"/>
  <c r="I61" i="8"/>
  <c r="J61" i="8" s="1"/>
  <c r="B61" i="8" s="1"/>
  <c r="I61" i="2"/>
  <c r="J61" i="2" s="1"/>
  <c r="B61" i="2" s="1"/>
  <c r="I61" i="12"/>
  <c r="J61" i="12" s="1"/>
  <c r="B61" i="12" s="1"/>
  <c r="I38" i="3"/>
  <c r="J38" i="3" s="1"/>
  <c r="B38" i="3" s="1"/>
  <c r="I38" i="12"/>
  <c r="J38" i="12" s="1"/>
  <c r="B38" i="12" s="1"/>
  <c r="I38" i="11"/>
  <c r="J38" i="11" s="1"/>
  <c r="B38" i="11" s="1"/>
  <c r="I38" i="8"/>
  <c r="J38" i="8" s="1"/>
  <c r="B38" i="8" s="1"/>
  <c r="I38" i="2"/>
  <c r="J38" i="2" s="1"/>
  <c r="B38" i="2" s="1"/>
  <c r="I35" i="8"/>
  <c r="J35" i="8" s="1"/>
  <c r="B35" i="8" s="1"/>
  <c r="I35" i="2"/>
  <c r="J35" i="2" s="1"/>
  <c r="B35" i="2" s="1"/>
  <c r="I35" i="3"/>
  <c r="J35" i="3" s="1"/>
  <c r="B35" i="3" s="1"/>
  <c r="I35" i="12"/>
  <c r="J35" i="12" s="1"/>
  <c r="B35" i="12" s="1"/>
  <c r="I35" i="11"/>
  <c r="J35" i="11" s="1"/>
  <c r="B35" i="11" s="1"/>
  <c r="I39" i="3"/>
  <c r="J39" i="3" s="1"/>
  <c r="B39" i="3" s="1"/>
  <c r="I39" i="8"/>
  <c r="J39" i="8" s="1"/>
  <c r="B39" i="8" s="1"/>
  <c r="I39" i="12"/>
  <c r="J39" i="12" s="1"/>
  <c r="B39" i="12" s="1"/>
  <c r="I39" i="2"/>
  <c r="J39" i="2" s="1"/>
  <c r="B39" i="2" s="1"/>
  <c r="I39" i="11"/>
  <c r="J39" i="11" s="1"/>
  <c r="B39" i="11" s="1"/>
  <c r="I33" i="3"/>
  <c r="J33" i="3" s="1"/>
  <c r="B33" i="3" s="1"/>
  <c r="I33" i="8"/>
  <c r="J33" i="8" s="1"/>
  <c r="B33" i="8" s="1"/>
  <c r="I33" i="12"/>
  <c r="J33" i="12" s="1"/>
  <c r="B33" i="12" s="1"/>
  <c r="I33" i="2"/>
  <c r="J33" i="2" s="1"/>
  <c r="B33" i="2" s="1"/>
  <c r="I33" i="11"/>
  <c r="J33" i="11" s="1"/>
  <c r="B33" i="11" s="1"/>
  <c r="I36" i="2"/>
  <c r="J36" i="2" s="1"/>
  <c r="B36" i="2" s="1"/>
  <c r="I36" i="12"/>
  <c r="J36" i="12" s="1"/>
  <c r="B36" i="12" s="1"/>
  <c r="I36" i="3"/>
  <c r="J36" i="3" s="1"/>
  <c r="B36" i="3" s="1"/>
  <c r="I36" i="8"/>
  <c r="J36" i="8" s="1"/>
  <c r="B36" i="8" s="1"/>
  <c r="I36" i="11"/>
  <c r="J36" i="11" s="1"/>
  <c r="B36" i="11" s="1"/>
  <c r="I42" i="11"/>
  <c r="J42" i="11" s="1"/>
  <c r="B42" i="11" s="1"/>
  <c r="I42" i="3"/>
  <c r="J42" i="3" s="1"/>
  <c r="B42" i="3" s="1"/>
  <c r="I42" i="2"/>
  <c r="J42" i="2" s="1"/>
  <c r="B42" i="2" s="1"/>
  <c r="I42" i="8"/>
  <c r="J42" i="8" s="1"/>
  <c r="B42" i="8" s="1"/>
  <c r="I42" i="12"/>
  <c r="J42" i="12" s="1"/>
  <c r="B42" i="12" s="1"/>
  <c r="I40" i="3"/>
  <c r="J40" i="3" s="1"/>
  <c r="B40" i="3" s="1"/>
  <c r="I40" i="8"/>
  <c r="J40" i="8" s="1"/>
  <c r="B40" i="8" s="1"/>
  <c r="I40" i="12"/>
  <c r="J40" i="12" s="1"/>
  <c r="B40" i="12" s="1"/>
  <c r="I40" i="2"/>
  <c r="J40" i="2" s="1"/>
  <c r="B40" i="2" s="1"/>
  <c r="I40" i="11"/>
  <c r="J40" i="11" s="1"/>
  <c r="B40" i="11" s="1"/>
  <c r="I34" i="3"/>
  <c r="J34" i="3" s="1"/>
  <c r="B34" i="3" s="1"/>
  <c r="I34" i="8"/>
  <c r="J34" i="8" s="1"/>
  <c r="B34" i="8" s="1"/>
  <c r="I34" i="2"/>
  <c r="J34" i="2" s="1"/>
  <c r="B34" i="2" s="1"/>
  <c r="I34" i="12"/>
  <c r="J34" i="12" s="1"/>
  <c r="B34" i="12" s="1"/>
  <c r="I34" i="11"/>
  <c r="J34" i="11" s="1"/>
  <c r="B34" i="11" s="1"/>
  <c r="I41" i="11"/>
  <c r="J41" i="11" s="1"/>
  <c r="B41" i="11" s="1"/>
  <c r="I41" i="8"/>
  <c r="J41" i="8" s="1"/>
  <c r="B41" i="8" s="1"/>
  <c r="I41" i="3"/>
  <c r="J41" i="3" s="1"/>
  <c r="B41" i="3" s="1"/>
  <c r="I41" i="12"/>
  <c r="J41" i="12" s="1"/>
  <c r="B41" i="12" s="1"/>
  <c r="I41" i="2"/>
  <c r="J41" i="2" s="1"/>
  <c r="B41" i="2" s="1"/>
  <c r="I37" i="2"/>
  <c r="J37" i="2" s="1"/>
  <c r="B37" i="2" s="1"/>
  <c r="I37" i="3"/>
  <c r="J37" i="3" s="1"/>
  <c r="B37" i="3" s="1"/>
  <c r="I37" i="8"/>
  <c r="J37" i="8" s="1"/>
  <c r="B37" i="8" s="1"/>
  <c r="I37" i="12"/>
  <c r="J37" i="12" s="1"/>
  <c r="B37" i="12" s="1"/>
  <c r="I37" i="11"/>
  <c r="J37" i="11" s="1"/>
  <c r="B37" i="11" s="1"/>
  <c r="I30" i="11"/>
  <c r="J30" i="11" s="1"/>
  <c r="B30" i="11" s="1"/>
  <c r="I30" i="12"/>
  <c r="J30" i="12" s="1"/>
  <c r="B30" i="12" s="1"/>
  <c r="I30" i="2"/>
  <c r="J30" i="2" s="1"/>
  <c r="B30" i="2" s="1"/>
  <c r="I30" i="8"/>
  <c r="J30" i="8" s="1"/>
  <c r="B30" i="8" s="1"/>
  <c r="I30" i="3"/>
  <c r="J30" i="3" s="1"/>
  <c r="B30" i="3" s="1"/>
  <c r="I28" i="3"/>
  <c r="J28" i="3" s="1"/>
  <c r="B28" i="3" s="1"/>
  <c r="I28" i="8"/>
  <c r="J28" i="8" s="1"/>
  <c r="B28" i="8" s="1"/>
  <c r="I28" i="11"/>
  <c r="J28" i="11" s="1"/>
  <c r="B28" i="11" s="1"/>
  <c r="I28" i="12"/>
  <c r="J28" i="12" s="1"/>
  <c r="B28" i="12" s="1"/>
  <c r="I28" i="2"/>
  <c r="J28" i="2" s="1"/>
  <c r="B28" i="2" s="1"/>
  <c r="I24" i="3"/>
  <c r="J24" i="3" s="1"/>
  <c r="B24" i="3" s="1"/>
  <c r="I24" i="11"/>
  <c r="J24" i="11" s="1"/>
  <c r="B24" i="11" s="1"/>
  <c r="I24" i="12"/>
  <c r="J24" i="12" s="1"/>
  <c r="B24" i="12" s="1"/>
  <c r="I24" i="8"/>
  <c r="J24" i="8" s="1"/>
  <c r="B24" i="8" s="1"/>
  <c r="I24" i="2"/>
  <c r="J24" i="2" s="1"/>
  <c r="B24" i="2" s="1"/>
  <c r="I25" i="3"/>
  <c r="J25" i="3" s="1"/>
  <c r="B25" i="3" s="1"/>
  <c r="I25" i="11"/>
  <c r="J25" i="11" s="1"/>
  <c r="B25" i="11" s="1"/>
  <c r="I25" i="12"/>
  <c r="J25" i="12" s="1"/>
  <c r="B25" i="12" s="1"/>
  <c r="I25" i="8"/>
  <c r="J25" i="8" s="1"/>
  <c r="B25" i="8" s="1"/>
  <c r="I25" i="2"/>
  <c r="J25" i="2" s="1"/>
  <c r="B25" i="2" s="1"/>
  <c r="I29" i="3"/>
  <c r="J29" i="3" s="1"/>
  <c r="B29" i="3" s="1"/>
  <c r="I29" i="8"/>
  <c r="J29" i="8" s="1"/>
  <c r="B29" i="8" s="1"/>
  <c r="I29" i="11"/>
  <c r="J29" i="11" s="1"/>
  <c r="B29" i="11" s="1"/>
  <c r="I29" i="2"/>
  <c r="J29" i="2" s="1"/>
  <c r="B29" i="2" s="1"/>
  <c r="I29" i="12"/>
  <c r="J29" i="12" s="1"/>
  <c r="B29" i="12" s="1"/>
  <c r="I23" i="8"/>
  <c r="J23" i="8" s="1"/>
  <c r="B23" i="8" s="1"/>
  <c r="I23" i="11"/>
  <c r="J23" i="11" s="1"/>
  <c r="B23" i="11" s="1"/>
  <c r="I23" i="12"/>
  <c r="J23" i="12" s="1"/>
  <c r="B23" i="12" s="1"/>
  <c r="I23" i="2"/>
  <c r="J23" i="2" s="1"/>
  <c r="B23" i="2" s="1"/>
  <c r="I23" i="3"/>
  <c r="J23" i="3" s="1"/>
  <c r="B23" i="3" s="1"/>
  <c r="I27" i="3"/>
  <c r="J27" i="3" s="1"/>
  <c r="B27" i="3" s="1"/>
  <c r="I27" i="8"/>
  <c r="J27" i="8" s="1"/>
  <c r="B27" i="8" s="1"/>
  <c r="I27" i="11"/>
  <c r="J27" i="11" s="1"/>
  <c r="B27" i="11" s="1"/>
  <c r="I27" i="12"/>
  <c r="J27" i="12" s="1"/>
  <c r="B27" i="12" s="1"/>
  <c r="I27" i="2"/>
  <c r="J27" i="2" s="1"/>
  <c r="B27" i="2" s="1"/>
  <c r="I26" i="3"/>
  <c r="J26" i="3" s="1"/>
  <c r="B26" i="3" s="1"/>
  <c r="I26" i="8"/>
  <c r="J26" i="8" s="1"/>
  <c r="B26" i="8" s="1"/>
  <c r="I26" i="11"/>
  <c r="J26" i="11" s="1"/>
  <c r="B26" i="11" s="1"/>
  <c r="I26" i="12"/>
  <c r="J26" i="12" s="1"/>
  <c r="B26" i="12" s="1"/>
  <c r="I26" i="2"/>
  <c r="J26" i="2" s="1"/>
  <c r="B26" i="2" s="1"/>
  <c r="I32" i="3"/>
  <c r="J32" i="3" s="1"/>
  <c r="B32" i="3" s="1"/>
  <c r="I32" i="8"/>
  <c r="J32" i="8" s="1"/>
  <c r="B32" i="8" s="1"/>
  <c r="I32" i="11"/>
  <c r="J32" i="11" s="1"/>
  <c r="B32" i="11" s="1"/>
  <c r="I32" i="12"/>
  <c r="J32" i="12" s="1"/>
  <c r="B32" i="12" s="1"/>
  <c r="I32" i="2"/>
  <c r="J32" i="2" s="1"/>
  <c r="B32" i="2" s="1"/>
  <c r="I31" i="11"/>
  <c r="J31" i="11" s="1"/>
  <c r="B31" i="11" s="1"/>
  <c r="I31" i="8"/>
  <c r="J31" i="8" s="1"/>
  <c r="B31" i="8" s="1"/>
  <c r="I31" i="3"/>
  <c r="J31" i="3" s="1"/>
  <c r="B31" i="3" s="1"/>
  <c r="I31" i="12"/>
  <c r="J31" i="12" s="1"/>
  <c r="B31" i="12" s="1"/>
  <c r="I31" i="2"/>
  <c r="J31" i="2" s="1"/>
  <c r="B31" i="2" s="1"/>
  <c r="I20" i="3"/>
  <c r="J20" i="3" s="1"/>
  <c r="B20" i="3" s="1"/>
  <c r="I20" i="2"/>
  <c r="J20" i="2" s="1"/>
  <c r="B20" i="2" s="1"/>
  <c r="I20" i="11"/>
  <c r="J20" i="11" s="1"/>
  <c r="B20" i="11" s="1"/>
  <c r="I20" i="8"/>
  <c r="J20" i="8" s="1"/>
  <c r="B20" i="8" s="1"/>
  <c r="I20" i="12"/>
  <c r="J20" i="12" s="1"/>
  <c r="B20" i="12" s="1"/>
  <c r="I18" i="11"/>
  <c r="J18" i="11" s="1"/>
  <c r="B18" i="11" s="1"/>
  <c r="I18" i="8"/>
  <c r="J18" i="8" s="1"/>
  <c r="B18" i="8" s="1"/>
  <c r="I18" i="12"/>
  <c r="J18" i="12" s="1"/>
  <c r="B18" i="12" s="1"/>
  <c r="I18" i="3"/>
  <c r="J18" i="3" s="1"/>
  <c r="B18" i="3" s="1"/>
  <c r="I18" i="2"/>
  <c r="J18" i="2" s="1"/>
  <c r="B18" i="2" s="1"/>
  <c r="I22" i="11"/>
  <c r="J22" i="11" s="1"/>
  <c r="B22" i="11" s="1"/>
  <c r="I22" i="3"/>
  <c r="J22" i="3" s="1"/>
  <c r="B22" i="3" s="1"/>
  <c r="I22" i="8"/>
  <c r="J22" i="8" s="1"/>
  <c r="B22" i="8" s="1"/>
  <c r="I22" i="12"/>
  <c r="J22" i="12" s="1"/>
  <c r="B22" i="12" s="1"/>
  <c r="I22" i="2"/>
  <c r="J22" i="2" s="1"/>
  <c r="B22" i="2" s="1"/>
  <c r="I21" i="8"/>
  <c r="J21" i="8" s="1"/>
  <c r="B21" i="8" s="1"/>
  <c r="I21" i="11"/>
  <c r="J21" i="11" s="1"/>
  <c r="B21" i="11" s="1"/>
  <c r="I21" i="12"/>
  <c r="J21" i="12" s="1"/>
  <c r="B21" i="12" s="1"/>
  <c r="I21" i="3"/>
  <c r="J21" i="3" s="1"/>
  <c r="B21" i="3" s="1"/>
  <c r="I21" i="2"/>
  <c r="J21" i="2" s="1"/>
  <c r="B21" i="2" s="1"/>
  <c r="I16" i="3"/>
  <c r="J16" i="3" s="1"/>
  <c r="B16" i="3" s="1"/>
  <c r="I16" i="8"/>
  <c r="J16" i="8" s="1"/>
  <c r="B16" i="8" s="1"/>
  <c r="I16" i="12"/>
  <c r="J16" i="12" s="1"/>
  <c r="B16" i="12" s="1"/>
  <c r="I16" i="2"/>
  <c r="J16" i="2" s="1"/>
  <c r="B16" i="2" s="1"/>
  <c r="I16" i="11"/>
  <c r="J16" i="11" s="1"/>
  <c r="B16" i="11" s="1"/>
  <c r="I14" i="3"/>
  <c r="J14" i="3" s="1"/>
  <c r="B14" i="3" s="1"/>
  <c r="I14" i="8"/>
  <c r="J14" i="8" s="1"/>
  <c r="B14" i="8" s="1"/>
  <c r="I14" i="12"/>
  <c r="J14" i="12" s="1"/>
  <c r="B14" i="12" s="1"/>
  <c r="I14" i="2"/>
  <c r="J14" i="2" s="1"/>
  <c r="B14" i="2" s="1"/>
  <c r="I14" i="11"/>
  <c r="J14" i="11" s="1"/>
  <c r="B14" i="11" s="1"/>
  <c r="I13" i="3"/>
  <c r="J13" i="3" s="1"/>
  <c r="B13" i="3" s="1"/>
  <c r="I13" i="8"/>
  <c r="J13" i="8" s="1"/>
  <c r="B13" i="8" s="1"/>
  <c r="I13" i="12"/>
  <c r="J13" i="12" s="1"/>
  <c r="B13" i="12" s="1"/>
  <c r="I13" i="2"/>
  <c r="J13" i="2" s="1"/>
  <c r="B13" i="2" s="1"/>
  <c r="I13" i="11"/>
  <c r="J13" i="11" s="1"/>
  <c r="B13" i="11" s="1"/>
  <c r="I17" i="2"/>
  <c r="J17" i="2" s="1"/>
  <c r="B17" i="2" s="1"/>
  <c r="I17" i="3"/>
  <c r="J17" i="3" s="1"/>
  <c r="B17" i="3" s="1"/>
  <c r="I17" i="12"/>
  <c r="J17" i="12" s="1"/>
  <c r="B17" i="12" s="1"/>
  <c r="I17" i="8"/>
  <c r="J17" i="8" s="1"/>
  <c r="B17" i="8" s="1"/>
  <c r="I17" i="11"/>
  <c r="J17" i="11" s="1"/>
  <c r="B17" i="11" s="1"/>
  <c r="I15" i="3"/>
  <c r="J15" i="3" s="1"/>
  <c r="B15" i="3" s="1"/>
  <c r="I15" i="8"/>
  <c r="J15" i="8" s="1"/>
  <c r="B15" i="8" s="1"/>
  <c r="I15" i="12"/>
  <c r="J15" i="12" s="1"/>
  <c r="B15" i="12" s="1"/>
  <c r="I15" i="2"/>
  <c r="J15" i="2" s="1"/>
  <c r="B15" i="2" s="1"/>
  <c r="I15" i="11"/>
  <c r="J15" i="11" s="1"/>
  <c r="B15" i="11" s="1"/>
  <c r="I19" i="12"/>
  <c r="J19" i="12" s="1"/>
  <c r="B19" i="12" s="1"/>
  <c r="I19" i="3"/>
  <c r="J19" i="3" s="1"/>
  <c r="B19" i="3" s="1"/>
  <c r="I19" i="8"/>
  <c r="J19" i="8" s="1"/>
  <c r="B19" i="8" s="1"/>
  <c r="I19" i="11"/>
  <c r="J19" i="11" s="1"/>
  <c r="B19" i="11" s="1"/>
  <c r="I19" i="2"/>
  <c r="J19" i="2" s="1"/>
  <c r="B19" i="2" s="1"/>
  <c r="I7" i="2"/>
  <c r="J7" i="2" s="1"/>
  <c r="B7" i="2" s="1"/>
  <c r="I7" i="11"/>
  <c r="J7" i="11" s="1"/>
  <c r="B7" i="11" s="1"/>
  <c r="I7" i="3"/>
  <c r="J7" i="3" s="1"/>
  <c r="B7" i="3" s="1"/>
  <c r="I7" i="12"/>
  <c r="J7" i="12" s="1"/>
  <c r="B7" i="12" s="1"/>
  <c r="I7" i="8"/>
  <c r="J7" i="8" s="1"/>
  <c r="B7" i="8" s="1"/>
  <c r="I6" i="8"/>
  <c r="J6" i="8" s="1"/>
  <c r="B6" i="8" s="1"/>
  <c r="I6" i="12"/>
  <c r="J6" i="12" s="1"/>
  <c r="B6" i="12" s="1"/>
  <c r="I6" i="3"/>
  <c r="J6" i="3" s="1"/>
  <c r="B6" i="3" s="1"/>
  <c r="I6" i="11"/>
  <c r="J6" i="11" s="1"/>
  <c r="B6" i="11" s="1"/>
  <c r="I6" i="2"/>
  <c r="J6" i="2" s="1"/>
  <c r="B6" i="2" s="1"/>
  <c r="I8" i="12"/>
  <c r="J8" i="12" s="1"/>
  <c r="B8" i="12" s="1"/>
  <c r="I8" i="11"/>
  <c r="J8" i="11" s="1"/>
  <c r="B8" i="11" s="1"/>
  <c r="I8" i="2"/>
  <c r="J8" i="2" s="1"/>
  <c r="B8" i="2" s="1"/>
  <c r="I8" i="8"/>
  <c r="J8" i="8" s="1"/>
  <c r="B8" i="8" s="1"/>
  <c r="I8" i="3"/>
  <c r="J8" i="3" s="1"/>
  <c r="B8" i="3" s="1"/>
  <c r="I4" i="11"/>
  <c r="J4" i="11" s="1"/>
  <c r="B4" i="11" s="1"/>
  <c r="I4" i="8"/>
  <c r="J4" i="8" s="1"/>
  <c r="B4" i="8" s="1"/>
  <c r="I4" i="3"/>
  <c r="J4" i="3" s="1"/>
  <c r="B4" i="3" s="1"/>
  <c r="I4" i="12"/>
  <c r="J4" i="12" s="1"/>
  <c r="B4" i="12" s="1"/>
  <c r="I4" i="2"/>
  <c r="J4" i="2" s="1"/>
  <c r="B4" i="2" s="1"/>
  <c r="I5" i="12"/>
  <c r="J5" i="12" s="1"/>
  <c r="B5" i="12" s="1"/>
  <c r="I5" i="8"/>
  <c r="J5" i="8" s="1"/>
  <c r="B5" i="8" s="1"/>
  <c r="I5" i="2"/>
  <c r="J5" i="2" s="1"/>
  <c r="B5" i="2" s="1"/>
  <c r="I5" i="3"/>
  <c r="J5" i="3" s="1"/>
  <c r="B5" i="3" s="1"/>
  <c r="I5" i="11"/>
  <c r="J5" i="11" s="1"/>
  <c r="B5" i="11" s="1"/>
  <c r="I12" i="3"/>
  <c r="J12" i="3" s="1"/>
  <c r="B12" i="3" s="1"/>
  <c r="I12" i="12"/>
  <c r="J12" i="12" s="1"/>
  <c r="B12" i="12" s="1"/>
  <c r="I12" i="11"/>
  <c r="J12" i="11" s="1"/>
  <c r="B12" i="11" s="1"/>
  <c r="I12" i="8"/>
  <c r="J12" i="8" s="1"/>
  <c r="B12" i="8" s="1"/>
  <c r="I12" i="2"/>
  <c r="J12" i="2" s="1"/>
  <c r="B12" i="2" s="1"/>
  <c r="I9" i="2"/>
  <c r="J9" i="2" s="1"/>
  <c r="B9" i="2" s="1"/>
  <c r="I9" i="12"/>
  <c r="J9" i="12" s="1"/>
  <c r="B9" i="12" s="1"/>
  <c r="I9" i="8"/>
  <c r="J9" i="8" s="1"/>
  <c r="B9" i="8" s="1"/>
  <c r="I9" i="3"/>
  <c r="J9" i="3" s="1"/>
  <c r="B9" i="3" s="1"/>
  <c r="I9" i="11"/>
  <c r="J9" i="11" s="1"/>
  <c r="B9" i="11" s="1"/>
  <c r="I11" i="11"/>
  <c r="J11" i="11" s="1"/>
  <c r="B11" i="11" s="1"/>
  <c r="I11" i="8"/>
  <c r="J11" i="8" s="1"/>
  <c r="B11" i="8" s="1"/>
  <c r="I11" i="2"/>
  <c r="J11" i="2" s="1"/>
  <c r="B11" i="2" s="1"/>
  <c r="I11" i="3"/>
  <c r="J11" i="3" s="1"/>
  <c r="B11" i="3" s="1"/>
  <c r="I11" i="12"/>
  <c r="J11" i="12" s="1"/>
  <c r="B11" i="12" s="1"/>
  <c r="I10" i="8"/>
  <c r="J10" i="8" s="1"/>
  <c r="B10" i="8" s="1"/>
  <c r="I10" i="2"/>
  <c r="J10" i="2" s="1"/>
  <c r="B10" i="2" s="1"/>
  <c r="I10" i="3"/>
  <c r="J10" i="3" s="1"/>
  <c r="B10" i="3" s="1"/>
  <c r="I10" i="11"/>
  <c r="J10" i="11" s="1"/>
  <c r="B10" i="11" s="1"/>
  <c r="I10" i="12"/>
  <c r="J10" i="12" s="1"/>
  <c r="B10" i="12" s="1"/>
  <c r="D4" i="14"/>
  <c r="C5" i="14" s="1"/>
  <c r="E3" i="14"/>
  <c r="E4" i="14" l="1"/>
  <c r="D5" i="14"/>
  <c r="C6" i="14" s="1"/>
  <c r="E5" i="14" l="1"/>
  <c r="D6" i="14"/>
  <c r="C7" i="14" s="1"/>
  <c r="E6" i="14" l="1"/>
  <c r="D7" i="14"/>
  <c r="C8" i="14" s="1"/>
  <c r="D8" i="14" l="1"/>
  <c r="E8" i="14" s="1"/>
  <c r="E7" i="14"/>
  <c r="C9" i="14" l="1"/>
  <c r="D9" i="14" s="1"/>
  <c r="E9" i="14" s="1"/>
  <c r="C10" i="14" l="1"/>
  <c r="D10" i="14" l="1"/>
  <c r="C11" i="14" s="1"/>
  <c r="D11" i="14" l="1"/>
  <c r="E11" i="14" s="1"/>
  <c r="C12" i="14"/>
  <c r="E10" i="14"/>
  <c r="D12" i="14" l="1"/>
  <c r="E12" i="14" s="1"/>
  <c r="C13" i="14" l="1"/>
  <c r="D13" i="14" l="1"/>
  <c r="C14" i="14" s="1"/>
  <c r="E13" i="14" l="1"/>
  <c r="D14" i="14"/>
  <c r="C15" i="14" s="1"/>
  <c r="D15" i="14" l="1"/>
  <c r="E15" i="14" s="1"/>
  <c r="E14" i="14"/>
  <c r="C16" i="14" l="1"/>
  <c r="D16" i="14"/>
  <c r="E16" i="14" s="1"/>
  <c r="C17" i="14" l="1"/>
  <c r="D17" i="14" l="1"/>
  <c r="C18" i="14" s="1"/>
  <c r="D18" i="14" l="1"/>
  <c r="C19" i="14" s="1"/>
  <c r="E17" i="14"/>
  <c r="D19" i="14" l="1"/>
  <c r="E19" i="14"/>
  <c r="C20" i="14"/>
  <c r="E18" i="14"/>
  <c r="D20" i="14" l="1"/>
  <c r="C21" i="14" s="1"/>
  <c r="E20" i="14"/>
  <c r="D21" i="14" l="1"/>
  <c r="C22" i="14" s="1"/>
  <c r="E21" i="14" l="1"/>
  <c r="D22" i="14"/>
  <c r="C23" i="14" s="1"/>
  <c r="D23" i="14" l="1"/>
  <c r="C24" i="14" s="1"/>
  <c r="E22" i="14"/>
  <c r="D24" i="14" l="1"/>
  <c r="E24" i="14" s="1"/>
  <c r="E23" i="14"/>
  <c r="C25" i="14" l="1"/>
  <c r="D25" i="14" l="1"/>
  <c r="C26" i="14" s="1"/>
  <c r="E25" i="14"/>
  <c r="D26" i="14" l="1"/>
  <c r="E26" i="14" s="1"/>
  <c r="C27" i="14" l="1"/>
  <c r="D27" i="14" l="1"/>
  <c r="C28" i="14" s="1"/>
  <c r="D28" i="14" l="1"/>
  <c r="E28" i="14" s="1"/>
  <c r="E27" i="14"/>
  <c r="C29" i="14" l="1"/>
  <c r="D29" i="14"/>
  <c r="E29" i="14" s="1"/>
  <c r="C30" i="14"/>
  <c r="D30" i="14" l="1"/>
  <c r="C31" i="14" s="1"/>
  <c r="D31" i="14" l="1"/>
  <c r="C32" i="14" s="1"/>
  <c r="E30" i="14"/>
  <c r="D32" i="14" l="1"/>
  <c r="C33" i="14" s="1"/>
  <c r="E31" i="14"/>
  <c r="E32" i="14" l="1"/>
  <c r="D33" i="14"/>
  <c r="E33" i="14" s="1"/>
  <c r="C34" i="14" l="1"/>
  <c r="D34" i="14" l="1"/>
  <c r="E34" i="14" s="1"/>
  <c r="C35" i="14" l="1"/>
  <c r="D35" i="14" l="1"/>
  <c r="C36" i="14" s="1"/>
  <c r="E35" i="14" l="1"/>
  <c r="D36" i="14"/>
  <c r="E36" i="14" s="1"/>
  <c r="C37" i="14" l="1"/>
  <c r="D37" i="14" s="1"/>
  <c r="C38" i="14" l="1"/>
  <c r="D38" i="14" s="1"/>
  <c r="E38" i="14" s="1"/>
  <c r="E37" i="14"/>
  <c r="C39" i="14" l="1"/>
  <c r="C40" i="14" s="1"/>
  <c r="D39" i="14"/>
  <c r="E39" i="14"/>
  <c r="D40" i="14" l="1"/>
  <c r="C41" i="14" s="1"/>
  <c r="E40" i="14" l="1"/>
  <c r="D41" i="14"/>
  <c r="C42" i="14" s="1"/>
  <c r="D42" i="14" l="1"/>
  <c r="E42" i="14" s="1"/>
  <c r="E41" i="14"/>
  <c r="C43" i="14" l="1"/>
  <c r="D43" i="14"/>
  <c r="C44" i="14" s="1"/>
  <c r="E43" i="14"/>
  <c r="D44" i="14" l="1"/>
  <c r="C45" i="14" s="1"/>
  <c r="D45" i="14" l="1"/>
  <c r="C46" i="14" s="1"/>
  <c r="E44" i="14"/>
  <c r="D46" i="14" l="1"/>
  <c r="E46" i="14" s="1"/>
  <c r="C47" i="14"/>
  <c r="E45" i="14"/>
  <c r="D47" i="14" l="1"/>
  <c r="E47" i="14" s="1"/>
  <c r="C48" i="14" l="1"/>
  <c r="D48" i="14" l="1"/>
  <c r="E48" i="14" s="1"/>
  <c r="C49" i="14" l="1"/>
  <c r="D49" i="14"/>
  <c r="E49" i="14" s="1"/>
  <c r="C50" i="14" l="1"/>
  <c r="D50" i="14" s="1"/>
  <c r="C51" i="14" s="1"/>
  <c r="D51" i="14" s="1"/>
  <c r="C52" i="14" s="1"/>
  <c r="E50" i="14" l="1"/>
  <c r="D52" i="14"/>
  <c r="C53" i="14" s="1"/>
  <c r="E51" i="14"/>
  <c r="E52" i="14" l="1"/>
  <c r="D53" i="14"/>
  <c r="C54" i="14" s="1"/>
  <c r="E53" i="14" l="1"/>
  <c r="D54" i="14"/>
  <c r="E54" i="14" s="1"/>
  <c r="C55" i="14" l="1"/>
  <c r="D55" i="14"/>
  <c r="E55" i="14" s="1"/>
  <c r="C56" i="14" l="1"/>
  <c r="D56" i="14" l="1"/>
  <c r="C57" i="14" s="1"/>
  <c r="D57" i="14" l="1"/>
  <c r="E57" i="14" s="1"/>
  <c r="E56" i="14"/>
  <c r="C58" i="14" l="1"/>
  <c r="D58" i="14" s="1"/>
  <c r="C59" i="14" s="1"/>
  <c r="D59" i="14" l="1"/>
  <c r="E59" i="14"/>
  <c r="C60" i="14"/>
  <c r="E58" i="14"/>
  <c r="D60" i="14" l="1"/>
  <c r="E60" i="14" s="1"/>
  <c r="C61" i="14" l="1"/>
  <c r="D61" i="14"/>
  <c r="C62" i="14" s="1"/>
  <c r="E61" i="14" l="1"/>
  <c r="D62" i="14"/>
  <c r="E69" i="14" s="1"/>
  <c r="D69" i="14"/>
  <c r="D70" i="14" s="1"/>
  <c r="E62" i="14" l="1"/>
  <c r="F69" i="14" s="1"/>
  <c r="C63" i="14"/>
  <c r="D63" i="14" s="1"/>
  <c r="E70" i="14"/>
  <c r="D71" i="14" s="1"/>
  <c r="E71" i="14" l="1"/>
  <c r="F71" i="14" s="1"/>
  <c r="F70" i="14"/>
  <c r="D72" i="14" l="1"/>
  <c r="E72" i="14" l="1"/>
  <c r="F72" i="14" s="1"/>
  <c r="D73" i="14" l="1"/>
  <c r="E73" i="14"/>
  <c r="F73" i="14" s="1"/>
  <c r="D74" i="14" l="1"/>
  <c r="E74" i="14" s="1"/>
  <c r="D75" i="14" l="1"/>
  <c r="F74" i="14"/>
  <c r="E75" i="14"/>
  <c r="F75" i="14" s="1"/>
  <c r="D76" i="14" l="1"/>
  <c r="E76" i="14"/>
  <c r="D77" i="14" s="1"/>
  <c r="E77" i="14" l="1"/>
  <c r="F77" i="14" s="1"/>
  <c r="F76" i="14"/>
  <c r="D78" i="14" l="1"/>
  <c r="E78" i="14"/>
  <c r="D79" i="14"/>
  <c r="F78" i="14"/>
  <c r="E79" i="14" l="1"/>
  <c r="F79" i="14" s="1"/>
  <c r="D80" i="14" l="1"/>
  <c r="E80" i="14" l="1"/>
  <c r="F80" i="14" s="1"/>
  <c r="D81" i="14"/>
  <c r="E81" i="14" l="1"/>
  <c r="D82" i="14"/>
  <c r="F81" i="14"/>
  <c r="E82" i="14" l="1"/>
  <c r="D83" i="14" s="1"/>
  <c r="E83" i="14" l="1"/>
  <c r="D84" i="14" s="1"/>
  <c r="F82" i="14"/>
  <c r="E84" i="14" l="1"/>
  <c r="D85" i="14" s="1"/>
  <c r="F83" i="14"/>
  <c r="F84" i="14" l="1"/>
  <c r="E85" i="14"/>
  <c r="F85" i="14" s="1"/>
  <c r="D86" i="14"/>
  <c r="E86" i="14" l="1"/>
  <c r="F86" i="14" s="1"/>
  <c r="D87" i="14"/>
  <c r="E87" i="14" l="1"/>
  <c r="D88" i="14" s="1"/>
  <c r="E88" i="14" l="1"/>
  <c r="D89" i="14" s="1"/>
  <c r="F87" i="14"/>
  <c r="E89" i="14" l="1"/>
  <c r="F89" i="14" s="1"/>
  <c r="F88" i="14"/>
  <c r="D90" i="14" l="1"/>
  <c r="E90" i="14" s="1"/>
  <c r="F90" i="14" s="1"/>
  <c r="G90" i="14" l="1"/>
  <c r="F66" i="14"/>
  <c r="E63" i="14" s="1"/>
  <c r="F63" i="14" s="1"/>
  <c r="F62" i="14" l="1"/>
  <c r="G63" i="14"/>
  <c r="H90" i="14"/>
  <c r="G89" i="14"/>
  <c r="G62" i="14" l="1"/>
  <c r="H69" i="14" s="1"/>
  <c r="G69" i="14"/>
  <c r="F61" i="14"/>
  <c r="H89" i="14"/>
  <c r="G88" i="14"/>
  <c r="H88" i="14" l="1"/>
  <c r="G87" i="14"/>
  <c r="G61" i="14"/>
  <c r="F60" i="14"/>
  <c r="F59" i="14" l="1"/>
  <c r="G60" i="14"/>
  <c r="H87" i="14"/>
  <c r="G86" i="14"/>
  <c r="H86" i="14" l="1"/>
  <c r="G85" i="14"/>
  <c r="G59" i="14"/>
  <c r="F58" i="14"/>
  <c r="G58" i="14" l="1"/>
  <c r="F57" i="14"/>
  <c r="H85" i="14"/>
  <c r="G84" i="14"/>
  <c r="G57" i="14" l="1"/>
  <c r="F56" i="14"/>
  <c r="H84" i="14"/>
  <c r="G83" i="14"/>
  <c r="H83" i="14" l="1"/>
  <c r="G82" i="14"/>
  <c r="F55" i="14"/>
  <c r="G56" i="14"/>
  <c r="G55" i="14" l="1"/>
  <c r="F54" i="14"/>
  <c r="H82" i="14"/>
  <c r="G81" i="14"/>
  <c r="H81" i="14" l="1"/>
  <c r="G80" i="14"/>
  <c r="G54" i="14"/>
  <c r="F53" i="14"/>
  <c r="F52" i="14" l="1"/>
  <c r="G53" i="14"/>
  <c r="H80" i="14"/>
  <c r="G79" i="14"/>
  <c r="H79" i="14" l="1"/>
  <c r="G78" i="14"/>
  <c r="G52" i="14"/>
  <c r="F51" i="14"/>
  <c r="G51" i="14" l="1"/>
  <c r="F50" i="14"/>
  <c r="H78" i="14"/>
  <c r="G77" i="14"/>
  <c r="H77" i="14" l="1"/>
  <c r="G76" i="14"/>
  <c r="F49" i="14"/>
  <c r="G50" i="14"/>
  <c r="G49" i="14" l="1"/>
  <c r="F48" i="14"/>
  <c r="H76" i="14"/>
  <c r="G75" i="14"/>
  <c r="H75" i="14" l="1"/>
  <c r="G74" i="14"/>
  <c r="G48" i="14"/>
  <c r="F47" i="14"/>
  <c r="G47" i="14" l="1"/>
  <c r="F46" i="14"/>
  <c r="H74" i="14"/>
  <c r="G73" i="14"/>
  <c r="H73" i="14" l="1"/>
  <c r="G72" i="14"/>
  <c r="F45" i="14"/>
  <c r="G46" i="14"/>
  <c r="G45" i="14" l="1"/>
  <c r="F44" i="14"/>
  <c r="H72" i="14"/>
  <c r="G71" i="14"/>
  <c r="H71" i="14" l="1"/>
  <c r="G70" i="14"/>
  <c r="H70" i="14" s="1"/>
  <c r="G44" i="14"/>
  <c r="F43" i="14"/>
  <c r="F42" i="14" l="1"/>
  <c r="G43" i="14"/>
  <c r="G42" i="14" l="1"/>
  <c r="F41" i="14"/>
  <c r="G41" i="14" l="1"/>
  <c r="F40" i="14"/>
  <c r="F39" i="14" l="1"/>
  <c r="G40" i="14"/>
  <c r="G39" i="14" l="1"/>
  <c r="F38" i="14"/>
  <c r="G38" i="14" l="1"/>
  <c r="F37" i="14"/>
  <c r="G37" i="14" l="1"/>
  <c r="F36" i="14"/>
  <c r="F35" i="14" l="1"/>
  <c r="G36" i="14"/>
  <c r="F34" i="14" l="1"/>
  <c r="G35" i="14"/>
  <c r="G34" i="14" l="1"/>
  <c r="F33" i="14"/>
  <c r="F32" i="14" l="1"/>
  <c r="G33" i="14"/>
  <c r="G32" i="14" l="1"/>
  <c r="F31" i="14"/>
  <c r="G31" i="14" l="1"/>
  <c r="F30" i="14"/>
  <c r="F29" i="14" l="1"/>
  <c r="G30" i="14"/>
  <c r="G29" i="14" l="1"/>
  <c r="F28" i="14"/>
  <c r="G28" i="14" l="1"/>
  <c r="F27" i="14"/>
  <c r="G27" i="14" l="1"/>
  <c r="F26" i="14"/>
  <c r="F25" i="14" l="1"/>
  <c r="G26" i="14"/>
  <c r="G25" i="14" l="1"/>
  <c r="F24" i="14"/>
  <c r="G24" i="14" l="1"/>
  <c r="F23" i="14"/>
  <c r="F22" i="14" l="1"/>
  <c r="G23" i="14"/>
  <c r="G22" i="14" l="1"/>
  <c r="F21" i="14"/>
  <c r="G21" i="14" l="1"/>
  <c r="F20" i="14"/>
  <c r="F19" i="14" l="1"/>
  <c r="G20" i="14"/>
  <c r="G19" i="14" l="1"/>
  <c r="F18" i="14"/>
  <c r="G18" i="14" l="1"/>
  <c r="F17" i="14"/>
  <c r="G17" i="14" l="1"/>
  <c r="F16" i="14"/>
  <c r="F15" i="14" l="1"/>
  <c r="G16" i="14"/>
  <c r="G15" i="14" l="1"/>
  <c r="F14" i="14"/>
  <c r="G14" i="14" l="1"/>
  <c r="F13" i="14"/>
  <c r="F12" i="14" l="1"/>
  <c r="G13" i="14"/>
  <c r="G12" i="14" l="1"/>
  <c r="F11" i="14"/>
  <c r="G11" i="14" l="1"/>
  <c r="F10" i="14"/>
  <c r="F9" i="14" l="1"/>
  <c r="G10" i="14"/>
  <c r="G9" i="14" l="1"/>
  <c r="F8" i="14"/>
  <c r="G8" i="14" l="1"/>
  <c r="F7" i="14"/>
  <c r="G7" i="14" l="1"/>
  <c r="F6" i="14"/>
  <c r="F5" i="14" l="1"/>
  <c r="G6" i="14"/>
  <c r="F4" i="14" l="1"/>
  <c r="G5" i="14"/>
  <c r="G4" i="14" l="1"/>
  <c r="F3" i="14"/>
  <c r="G3" i="14" s="1"/>
  <c r="E112" i="1" l="1"/>
  <c r="D112" i="1"/>
  <c r="D113" i="1"/>
  <c r="E113" i="1"/>
  <c r="F113" i="1" s="1"/>
  <c r="B90" i="9"/>
  <c r="C90" i="9" s="1"/>
  <c r="B89" i="9"/>
  <c r="C89" i="9" s="1"/>
  <c r="B88" i="9"/>
  <c r="C88" i="9" s="1"/>
  <c r="B87" i="9"/>
  <c r="C87" i="9" s="1"/>
  <c r="B86" i="9"/>
  <c r="C86" i="9" s="1"/>
  <c r="B85" i="9"/>
  <c r="C85" i="9" s="1"/>
  <c r="B84" i="9"/>
  <c r="C84" i="9" s="1"/>
  <c r="B83" i="9"/>
  <c r="C83" i="9" s="1"/>
  <c r="B82" i="9"/>
  <c r="C82" i="9" s="1"/>
  <c r="B81" i="9"/>
  <c r="C81" i="9" s="1"/>
  <c r="B80" i="9"/>
  <c r="C80" i="9" s="1"/>
  <c r="B79" i="9"/>
  <c r="C79" i="9" s="1"/>
  <c r="B78" i="9"/>
  <c r="C78" i="9" s="1"/>
  <c r="B77" i="9"/>
  <c r="C77" i="9" s="1"/>
  <c r="B76" i="9"/>
  <c r="C76" i="9" s="1"/>
  <c r="B75" i="9"/>
  <c r="C75" i="9" s="1"/>
  <c r="B74" i="9"/>
  <c r="C74" i="9" s="1"/>
  <c r="B73" i="9"/>
  <c r="C73" i="9" s="1"/>
  <c r="B72" i="9"/>
  <c r="C72" i="9" s="1"/>
  <c r="B71" i="9"/>
  <c r="C71" i="9" s="1"/>
  <c r="B70" i="9"/>
  <c r="C70" i="9" s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12" i="1"/>
  <c r="D3" i="9"/>
  <c r="E3" i="9" s="1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D3" i="12" l="1"/>
  <c r="C4" i="12" s="1"/>
  <c r="D3" i="11"/>
  <c r="E3" i="11" s="1"/>
  <c r="C4" i="9"/>
  <c r="D3" i="8"/>
  <c r="C4" i="8" s="1"/>
  <c r="D3" i="3"/>
  <c r="E3" i="3" s="1"/>
  <c r="D3" i="2"/>
  <c r="C4" i="2" s="1"/>
  <c r="E3" i="12" l="1"/>
  <c r="C4" i="11"/>
  <c r="D4" i="11" s="1"/>
  <c r="E4" i="11" s="1"/>
  <c r="D4" i="12"/>
  <c r="E4" i="12" s="1"/>
  <c r="D4" i="9"/>
  <c r="E4" i="9" s="1"/>
  <c r="D4" i="8"/>
  <c r="C5" i="8" s="1"/>
  <c r="E3" i="8"/>
  <c r="C4" i="3"/>
  <c r="E3" i="2"/>
  <c r="D114" i="1"/>
  <c r="D4" i="2"/>
  <c r="C5" i="2" s="1"/>
  <c r="C5" i="9" l="1"/>
  <c r="D5" i="9" s="1"/>
  <c r="E5" i="9" s="1"/>
  <c r="C5" i="11"/>
  <c r="D5" i="11" s="1"/>
  <c r="C6" i="11" s="1"/>
  <c r="C5" i="12"/>
  <c r="D5" i="12" s="1"/>
  <c r="E5" i="12" s="1"/>
  <c r="D5" i="8"/>
  <c r="E5" i="8" s="1"/>
  <c r="E4" i="8"/>
  <c r="D4" i="3"/>
  <c r="C5" i="3" s="1"/>
  <c r="E114" i="1"/>
  <c r="F114" i="1" s="1"/>
  <c r="D5" i="2"/>
  <c r="C6" i="2" s="1"/>
  <c r="E4" i="2"/>
  <c r="C6" i="12" l="1"/>
  <c r="D6" i="12" s="1"/>
  <c r="C7" i="12" s="1"/>
  <c r="C6" i="8"/>
  <c r="D6" i="8" s="1"/>
  <c r="C7" i="8" s="1"/>
  <c r="C6" i="9"/>
  <c r="D6" i="9" s="1"/>
  <c r="E6" i="9" s="1"/>
  <c r="D115" i="1"/>
  <c r="E115" i="1" s="1"/>
  <c r="E4" i="3"/>
  <c r="E5" i="11"/>
  <c r="D6" i="11"/>
  <c r="E6" i="11" s="1"/>
  <c r="D5" i="3"/>
  <c r="C6" i="3" s="1"/>
  <c r="D6" i="2"/>
  <c r="C7" i="2" s="1"/>
  <c r="E5" i="2"/>
  <c r="E6" i="12" l="1"/>
  <c r="C7" i="9"/>
  <c r="D7" i="9" s="1"/>
  <c r="C8" i="9" s="1"/>
  <c r="F115" i="1"/>
  <c r="D116" i="1"/>
  <c r="E116" i="1" s="1"/>
  <c r="C7" i="11"/>
  <c r="D7" i="11" s="1"/>
  <c r="C8" i="11" s="1"/>
  <c r="D7" i="12"/>
  <c r="C8" i="12" s="1"/>
  <c r="D7" i="8"/>
  <c r="C8" i="8" s="1"/>
  <c r="E6" i="8"/>
  <c r="D6" i="3"/>
  <c r="C7" i="3" s="1"/>
  <c r="E5" i="3"/>
  <c r="D7" i="2"/>
  <c r="C8" i="2" s="1"/>
  <c r="E6" i="2"/>
  <c r="E6" i="3" l="1"/>
  <c r="E7" i="12"/>
  <c r="F116" i="1"/>
  <c r="D117" i="1"/>
  <c r="E117" i="1" s="1"/>
  <c r="D118" i="1" s="1"/>
  <c r="D8" i="12"/>
  <c r="E8" i="12" s="1"/>
  <c r="D8" i="11"/>
  <c r="C9" i="11" s="1"/>
  <c r="E7" i="11"/>
  <c r="D8" i="9"/>
  <c r="C9" i="9" s="1"/>
  <c r="E7" i="9"/>
  <c r="D8" i="8"/>
  <c r="E8" i="8" s="1"/>
  <c r="E7" i="8"/>
  <c r="D7" i="3"/>
  <c r="C8" i="3" s="1"/>
  <c r="D8" i="2"/>
  <c r="C9" i="2" s="1"/>
  <c r="E7" i="2"/>
  <c r="C9" i="12" l="1"/>
  <c r="D9" i="12" s="1"/>
  <c r="C10" i="12" s="1"/>
  <c r="C9" i="8"/>
  <c r="D9" i="8" s="1"/>
  <c r="E8" i="11"/>
  <c r="E8" i="9"/>
  <c r="F117" i="1"/>
  <c r="D9" i="11"/>
  <c r="E9" i="11" s="1"/>
  <c r="D9" i="9"/>
  <c r="E9" i="9" s="1"/>
  <c r="E7" i="3"/>
  <c r="D8" i="3"/>
  <c r="E8" i="3" s="1"/>
  <c r="E118" i="1"/>
  <c r="F118" i="1" s="1"/>
  <c r="E8" i="2"/>
  <c r="D9" i="2"/>
  <c r="C10" i="2" s="1"/>
  <c r="C10" i="8" l="1"/>
  <c r="D10" i="8" s="1"/>
  <c r="E10" i="8" s="1"/>
  <c r="E9" i="8"/>
  <c r="C10" i="11"/>
  <c r="D10" i="11" s="1"/>
  <c r="C11" i="11" s="1"/>
  <c r="D119" i="1"/>
  <c r="E119" i="1" s="1"/>
  <c r="D120" i="1" s="1"/>
  <c r="C10" i="9"/>
  <c r="D10" i="9" s="1"/>
  <c r="E10" i="9" s="1"/>
  <c r="D10" i="12"/>
  <c r="C11" i="12" s="1"/>
  <c r="E9" i="12"/>
  <c r="C9" i="3"/>
  <c r="D9" i="3" s="1"/>
  <c r="E9" i="3" s="1"/>
  <c r="D10" i="2"/>
  <c r="E10" i="2" s="1"/>
  <c r="E9" i="2"/>
  <c r="C11" i="9" l="1"/>
  <c r="D11" i="9" s="1"/>
  <c r="C12" i="9" s="1"/>
  <c r="C10" i="3"/>
  <c r="D10" i="3" s="1"/>
  <c r="E10" i="3" s="1"/>
  <c r="F119" i="1"/>
  <c r="D11" i="12"/>
  <c r="E11" i="12" s="1"/>
  <c r="E10" i="12"/>
  <c r="D11" i="11"/>
  <c r="C12" i="11" s="1"/>
  <c r="E10" i="11"/>
  <c r="C11" i="8"/>
  <c r="E120" i="1"/>
  <c r="F120" i="1" s="1"/>
  <c r="C11" i="2"/>
  <c r="D11" i="2" s="1"/>
  <c r="E11" i="2" s="1"/>
  <c r="C12" i="12" l="1"/>
  <c r="D12" i="12" s="1"/>
  <c r="D121" i="1"/>
  <c r="E121" i="1" s="1"/>
  <c r="F121" i="1" s="1"/>
  <c r="D12" i="11"/>
  <c r="E12" i="11" s="1"/>
  <c r="E11" i="11"/>
  <c r="D12" i="9"/>
  <c r="C13" i="9" s="1"/>
  <c r="E11" i="9"/>
  <c r="D11" i="8"/>
  <c r="E11" i="8" s="1"/>
  <c r="C11" i="3"/>
  <c r="C12" i="2"/>
  <c r="D12" i="2" s="1"/>
  <c r="E12" i="2" s="1"/>
  <c r="D122" i="1" l="1"/>
  <c r="E122" i="1" s="1"/>
  <c r="F122" i="1" s="1"/>
  <c r="C13" i="12"/>
  <c r="D13" i="12" s="1"/>
  <c r="E12" i="12"/>
  <c r="C12" i="8"/>
  <c r="D12" i="8" s="1"/>
  <c r="C13" i="8" s="1"/>
  <c r="C13" i="11"/>
  <c r="D13" i="11" s="1"/>
  <c r="E13" i="11" s="1"/>
  <c r="D13" i="9"/>
  <c r="C14" i="9" s="1"/>
  <c r="E12" i="9"/>
  <c r="D11" i="3"/>
  <c r="E11" i="3" s="1"/>
  <c r="C13" i="2"/>
  <c r="D13" i="2" s="1"/>
  <c r="E13" i="2" s="1"/>
  <c r="E13" i="9" l="1"/>
  <c r="C14" i="12"/>
  <c r="D14" i="12" s="1"/>
  <c r="E14" i="12" s="1"/>
  <c r="E13" i="12"/>
  <c r="D123" i="1"/>
  <c r="C14" i="11"/>
  <c r="D14" i="9"/>
  <c r="C15" i="9" s="1"/>
  <c r="D13" i="8"/>
  <c r="C14" i="8" s="1"/>
  <c r="E12" i="8"/>
  <c r="C12" i="3"/>
  <c r="E123" i="1"/>
  <c r="C14" i="2"/>
  <c r="E13" i="8" l="1"/>
  <c r="C15" i="12"/>
  <c r="D15" i="12" s="1"/>
  <c r="E15" i="12" s="1"/>
  <c r="F123" i="1"/>
  <c r="D14" i="11"/>
  <c r="C15" i="11" s="1"/>
  <c r="D15" i="9"/>
  <c r="E15" i="9" s="1"/>
  <c r="E14" i="9"/>
  <c r="D14" i="8"/>
  <c r="E14" i="8" s="1"/>
  <c r="D12" i="3"/>
  <c r="E12" i="3" s="1"/>
  <c r="D124" i="1"/>
  <c r="D14" i="2"/>
  <c r="E14" i="2" s="1"/>
  <c r="C15" i="8" l="1"/>
  <c r="D15" i="8" s="1"/>
  <c r="C16" i="8" s="1"/>
  <c r="C16" i="9"/>
  <c r="D16" i="9" s="1"/>
  <c r="C17" i="9" s="1"/>
  <c r="C16" i="12"/>
  <c r="D15" i="11"/>
  <c r="C16" i="11" s="1"/>
  <c r="E14" i="11"/>
  <c r="C13" i="3"/>
  <c r="D13" i="3" s="1"/>
  <c r="E124" i="1"/>
  <c r="F124" i="1" s="1"/>
  <c r="C15" i="2"/>
  <c r="D15" i="2" s="1"/>
  <c r="E15" i="2" s="1"/>
  <c r="E15" i="11" l="1"/>
  <c r="D125" i="1"/>
  <c r="E125" i="1" s="1"/>
  <c r="F125" i="1" s="1"/>
  <c r="E13" i="3"/>
  <c r="C14" i="3"/>
  <c r="D14" i="3" s="1"/>
  <c r="C15" i="3" s="1"/>
  <c r="D16" i="12"/>
  <c r="C17" i="12" s="1"/>
  <c r="D16" i="11"/>
  <c r="E16" i="11" s="1"/>
  <c r="D17" i="9"/>
  <c r="C18" i="9" s="1"/>
  <c r="E16" i="9"/>
  <c r="D16" i="8"/>
  <c r="C17" i="8" s="1"/>
  <c r="E15" i="8"/>
  <c r="C16" i="2"/>
  <c r="E16" i="8" l="1"/>
  <c r="E16" i="12"/>
  <c r="C17" i="11"/>
  <c r="D17" i="11" s="1"/>
  <c r="C18" i="11" s="1"/>
  <c r="D126" i="1"/>
  <c r="E126" i="1" s="1"/>
  <c r="F126" i="1" s="1"/>
  <c r="E14" i="3"/>
  <c r="D17" i="12"/>
  <c r="E17" i="12" s="1"/>
  <c r="D18" i="9"/>
  <c r="E18" i="9" s="1"/>
  <c r="E17" i="9"/>
  <c r="D17" i="8"/>
  <c r="C18" i="8" s="1"/>
  <c r="D15" i="3"/>
  <c r="C16" i="3" s="1"/>
  <c r="D16" i="2"/>
  <c r="C17" i="2" s="1"/>
  <c r="C19" i="9" l="1"/>
  <c r="D19" i="9" s="1"/>
  <c r="C20" i="9" s="1"/>
  <c r="C18" i="12"/>
  <c r="D18" i="12" s="1"/>
  <c r="C19" i="12" s="1"/>
  <c r="E17" i="8"/>
  <c r="D127" i="1"/>
  <c r="E15" i="3"/>
  <c r="D18" i="11"/>
  <c r="C19" i="11" s="1"/>
  <c r="E17" i="11"/>
  <c r="D18" i="8"/>
  <c r="C19" i="8" s="1"/>
  <c r="D16" i="3"/>
  <c r="C17" i="3" s="1"/>
  <c r="E127" i="1"/>
  <c r="D128" i="1" s="1"/>
  <c r="D17" i="2"/>
  <c r="E17" i="2" s="1"/>
  <c r="E16" i="2"/>
  <c r="E16" i="3" l="1"/>
  <c r="E18" i="8"/>
  <c r="F127" i="1"/>
  <c r="D19" i="12"/>
  <c r="C20" i="12" s="1"/>
  <c r="E18" i="12"/>
  <c r="D19" i="11"/>
  <c r="E19" i="11" s="1"/>
  <c r="E18" i="11"/>
  <c r="D20" i="9"/>
  <c r="E20" i="9" s="1"/>
  <c r="E19" i="9"/>
  <c r="D19" i="8"/>
  <c r="C20" i="8" s="1"/>
  <c r="D17" i="3"/>
  <c r="C18" i="3" s="1"/>
  <c r="E128" i="1"/>
  <c r="F128" i="1" s="1"/>
  <c r="C18" i="2"/>
  <c r="D18" i="2" s="1"/>
  <c r="C21" i="9" l="1"/>
  <c r="D21" i="9" s="1"/>
  <c r="E21" i="9" s="1"/>
  <c r="E19" i="8"/>
  <c r="C20" i="11"/>
  <c r="D20" i="11" s="1"/>
  <c r="C21" i="11" s="1"/>
  <c r="D129" i="1"/>
  <c r="D20" i="12"/>
  <c r="C21" i="12" s="1"/>
  <c r="E19" i="12"/>
  <c r="D20" i="8"/>
  <c r="C21" i="8" s="1"/>
  <c r="D18" i="3"/>
  <c r="E18" i="3" s="1"/>
  <c r="E17" i="3"/>
  <c r="C19" i="2"/>
  <c r="D19" i="2" s="1"/>
  <c r="C20" i="2" s="1"/>
  <c r="E18" i="2"/>
  <c r="E129" i="1"/>
  <c r="D130" i="1" s="1"/>
  <c r="C19" i="3" l="1"/>
  <c r="D19" i="3" s="1"/>
  <c r="E19" i="3" s="1"/>
  <c r="C22" i="9"/>
  <c r="D22" i="9" s="1"/>
  <c r="C23" i="9" s="1"/>
  <c r="F129" i="1"/>
  <c r="E20" i="12"/>
  <c r="D21" i="12"/>
  <c r="E21" i="12" s="1"/>
  <c r="D21" i="11"/>
  <c r="C22" i="11" s="1"/>
  <c r="E20" i="11"/>
  <c r="D21" i="8"/>
  <c r="C22" i="8" s="1"/>
  <c r="E20" i="8"/>
  <c r="E130" i="1"/>
  <c r="D131" i="1" s="1"/>
  <c r="D20" i="2"/>
  <c r="C21" i="2" s="1"/>
  <c r="E19" i="2"/>
  <c r="C22" i="12" l="1"/>
  <c r="D22" i="12" s="1"/>
  <c r="C23" i="12" s="1"/>
  <c r="C20" i="3"/>
  <c r="D20" i="3" s="1"/>
  <c r="E20" i="3" s="1"/>
  <c r="F130" i="1"/>
  <c r="D22" i="11"/>
  <c r="E22" i="11" s="1"/>
  <c r="E21" i="11"/>
  <c r="D23" i="9"/>
  <c r="E23" i="9" s="1"/>
  <c r="E22" i="9"/>
  <c r="D22" i="8"/>
  <c r="E22" i="8" s="1"/>
  <c r="E21" i="8"/>
  <c r="E131" i="1"/>
  <c r="F131" i="1"/>
  <c r="D132" i="1"/>
  <c r="D21" i="2"/>
  <c r="E21" i="2" s="1"/>
  <c r="E20" i="2"/>
  <c r="C24" i="9" l="1"/>
  <c r="D24" i="9" s="1"/>
  <c r="E24" i="9" s="1"/>
  <c r="C23" i="11"/>
  <c r="D23" i="11" s="1"/>
  <c r="E23" i="11" s="1"/>
  <c r="C23" i="8"/>
  <c r="D23" i="8" s="1"/>
  <c r="D23" i="12"/>
  <c r="C24" i="12" s="1"/>
  <c r="E22" i="12"/>
  <c r="C21" i="3"/>
  <c r="E132" i="1"/>
  <c r="F132" i="1" s="1"/>
  <c r="D133" i="1"/>
  <c r="C22" i="2"/>
  <c r="D22" i="2" s="1"/>
  <c r="E22" i="2" s="1"/>
  <c r="E23" i="12" l="1"/>
  <c r="E23" i="8"/>
  <c r="C24" i="8"/>
  <c r="D24" i="8" s="1"/>
  <c r="C25" i="8" s="1"/>
  <c r="D24" i="12"/>
  <c r="E24" i="12" s="1"/>
  <c r="C24" i="11"/>
  <c r="C25" i="9"/>
  <c r="D21" i="3"/>
  <c r="C22" i="3" s="1"/>
  <c r="E133" i="1"/>
  <c r="F133" i="1" s="1"/>
  <c r="F109" i="1" s="1"/>
  <c r="C23" i="2"/>
  <c r="C25" i="12" l="1"/>
  <c r="D25" i="12" s="1"/>
  <c r="E25" i="12" s="1"/>
  <c r="D24" i="11"/>
  <c r="C25" i="11" s="1"/>
  <c r="D25" i="9"/>
  <c r="E25" i="9" s="1"/>
  <c r="D25" i="8"/>
  <c r="E25" i="8" s="1"/>
  <c r="E24" i="8"/>
  <c r="D22" i="3"/>
  <c r="E22" i="3" s="1"/>
  <c r="E21" i="3"/>
  <c r="G133" i="1"/>
  <c r="D23" i="2"/>
  <c r="E23" i="2" s="1"/>
  <c r="C23" i="3" l="1"/>
  <c r="D23" i="3" s="1"/>
  <c r="E23" i="3" s="1"/>
  <c r="C26" i="8"/>
  <c r="D26" i="8" s="1"/>
  <c r="C27" i="8" s="1"/>
  <c r="C26" i="12"/>
  <c r="D26" i="12" s="1"/>
  <c r="C27" i="12" s="1"/>
  <c r="C24" i="2"/>
  <c r="D24" i="2" s="1"/>
  <c r="C25" i="2" s="1"/>
  <c r="C26" i="9"/>
  <c r="D26" i="9" s="1"/>
  <c r="C27" i="9" s="1"/>
  <c r="D25" i="11"/>
  <c r="C26" i="11" s="1"/>
  <c r="E24" i="11"/>
  <c r="H133" i="1"/>
  <c r="G132" i="1"/>
  <c r="C24" i="3" l="1"/>
  <c r="D24" i="3" s="1"/>
  <c r="C25" i="3" s="1"/>
  <c r="E26" i="8"/>
  <c r="E26" i="12"/>
  <c r="E25" i="11"/>
  <c r="D27" i="12"/>
  <c r="C28" i="12" s="1"/>
  <c r="D26" i="11"/>
  <c r="C27" i="11" s="1"/>
  <c r="D27" i="9"/>
  <c r="C28" i="9" s="1"/>
  <c r="E26" i="9"/>
  <c r="D27" i="8"/>
  <c r="C28" i="8" s="1"/>
  <c r="H132" i="1"/>
  <c r="G131" i="1"/>
  <c r="G130" i="1" s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D25" i="2"/>
  <c r="C26" i="2" s="1"/>
  <c r="E24" i="2"/>
  <c r="E27" i="12" l="1"/>
  <c r="E26" i="11"/>
  <c r="D28" i="12"/>
  <c r="E28" i="12" s="1"/>
  <c r="D27" i="11"/>
  <c r="C28" i="11" s="1"/>
  <c r="D28" i="9"/>
  <c r="C29" i="9" s="1"/>
  <c r="E27" i="9"/>
  <c r="D28" i="8"/>
  <c r="E28" i="8" s="1"/>
  <c r="E27" i="8"/>
  <c r="D25" i="3"/>
  <c r="C26" i="3" s="1"/>
  <c r="E24" i="3"/>
  <c r="E25" i="2"/>
  <c r="H131" i="1"/>
  <c r="D26" i="2"/>
  <c r="E26" i="2" s="1"/>
  <c r="E28" i="9" l="1"/>
  <c r="C29" i="8"/>
  <c r="D29" i="8" s="1"/>
  <c r="C30" i="8" s="1"/>
  <c r="E25" i="3"/>
  <c r="C29" i="12"/>
  <c r="D28" i="11"/>
  <c r="C29" i="11" s="1"/>
  <c r="E27" i="11"/>
  <c r="D29" i="9"/>
  <c r="C30" i="9" s="1"/>
  <c r="D26" i="3"/>
  <c r="E26" i="3" s="1"/>
  <c r="H130" i="1"/>
  <c r="C27" i="2"/>
  <c r="C27" i="3" l="1"/>
  <c r="D27" i="3" s="1"/>
  <c r="C28" i="3" s="1"/>
  <c r="E28" i="11"/>
  <c r="D29" i="12"/>
  <c r="C30" i="12" s="1"/>
  <c r="D29" i="11"/>
  <c r="E29" i="11" s="1"/>
  <c r="D30" i="9"/>
  <c r="E30" i="9" s="1"/>
  <c r="E29" i="9"/>
  <c r="D30" i="8"/>
  <c r="C31" i="8" s="1"/>
  <c r="E29" i="8"/>
  <c r="H129" i="1"/>
  <c r="D27" i="2"/>
  <c r="E27" i="2" s="1"/>
  <c r="E29" i="12" l="1"/>
  <c r="E27" i="3"/>
  <c r="C30" i="11"/>
  <c r="D30" i="11" s="1"/>
  <c r="C31" i="11" s="1"/>
  <c r="D30" i="12"/>
  <c r="C31" i="12" s="1"/>
  <c r="C31" i="9"/>
  <c r="D31" i="8"/>
  <c r="E31" i="8" s="1"/>
  <c r="E30" i="8"/>
  <c r="D28" i="3"/>
  <c r="C29" i="3" s="1"/>
  <c r="H128" i="1"/>
  <c r="C28" i="2"/>
  <c r="C32" i="8" l="1"/>
  <c r="D32" i="8" s="1"/>
  <c r="C33" i="8" s="1"/>
  <c r="E30" i="12"/>
  <c r="E28" i="3"/>
  <c r="D31" i="12"/>
  <c r="E31" i="12" s="1"/>
  <c r="D31" i="11"/>
  <c r="C32" i="11" s="1"/>
  <c r="E30" i="11"/>
  <c r="D31" i="9"/>
  <c r="C32" i="9" s="1"/>
  <c r="D29" i="3"/>
  <c r="E29" i="3" s="1"/>
  <c r="H127" i="1"/>
  <c r="D28" i="2"/>
  <c r="E28" i="2" s="1"/>
  <c r="C32" i="12" l="1"/>
  <c r="D32" i="12" s="1"/>
  <c r="C33" i="12" s="1"/>
  <c r="C30" i="3"/>
  <c r="D30" i="3" s="1"/>
  <c r="E30" i="3" s="1"/>
  <c r="D32" i="11"/>
  <c r="E32" i="11" s="1"/>
  <c r="E31" i="11"/>
  <c r="E31" i="9"/>
  <c r="D32" i="9"/>
  <c r="E32" i="9" s="1"/>
  <c r="D33" i="8"/>
  <c r="E33" i="8" s="1"/>
  <c r="E32" i="8"/>
  <c r="C29" i="2"/>
  <c r="D29" i="2" s="1"/>
  <c r="C30" i="2" s="1"/>
  <c r="H126" i="1"/>
  <c r="C31" i="3" l="1"/>
  <c r="D31" i="3" s="1"/>
  <c r="C32" i="3" s="1"/>
  <c r="C33" i="11"/>
  <c r="D33" i="11" s="1"/>
  <c r="E33" i="11" s="1"/>
  <c r="C34" i="8"/>
  <c r="D34" i="8" s="1"/>
  <c r="E34" i="8" s="1"/>
  <c r="E29" i="2"/>
  <c r="D33" i="12"/>
  <c r="C34" i="12" s="1"/>
  <c r="E32" i="12"/>
  <c r="C33" i="9"/>
  <c r="D33" i="9" s="1"/>
  <c r="H125" i="1"/>
  <c r="D30" i="2"/>
  <c r="C31" i="2" s="1"/>
  <c r="E30" i="2" l="1"/>
  <c r="C34" i="11"/>
  <c r="D34" i="11" s="1"/>
  <c r="C35" i="11" s="1"/>
  <c r="C35" i="8"/>
  <c r="D35" i="8" s="1"/>
  <c r="C36" i="8" s="1"/>
  <c r="C34" i="9"/>
  <c r="D34" i="9" s="1"/>
  <c r="C35" i="9" s="1"/>
  <c r="E33" i="9"/>
  <c r="D34" i="12"/>
  <c r="E34" i="12" s="1"/>
  <c r="E33" i="12"/>
  <c r="D32" i="3"/>
  <c r="E32" i="3" s="1"/>
  <c r="E31" i="3"/>
  <c r="H124" i="1"/>
  <c r="D31" i="2"/>
  <c r="E31" i="2" s="1"/>
  <c r="C35" i="12" l="1"/>
  <c r="D35" i="12" s="1"/>
  <c r="C33" i="3"/>
  <c r="D33" i="3" s="1"/>
  <c r="E33" i="3" s="1"/>
  <c r="D35" i="11"/>
  <c r="C36" i="11" s="1"/>
  <c r="E34" i="11"/>
  <c r="D35" i="9"/>
  <c r="E35" i="9" s="1"/>
  <c r="E34" i="9"/>
  <c r="D36" i="8"/>
  <c r="E36" i="8" s="1"/>
  <c r="E35" i="8"/>
  <c r="H123" i="1"/>
  <c r="C32" i="2"/>
  <c r="D32" i="2" s="1"/>
  <c r="E32" i="2" s="1"/>
  <c r="C36" i="9" l="1"/>
  <c r="D36" i="9" s="1"/>
  <c r="C36" i="12"/>
  <c r="D36" i="12" s="1"/>
  <c r="C37" i="12" s="1"/>
  <c r="E35" i="12"/>
  <c r="C37" i="8"/>
  <c r="D37" i="8" s="1"/>
  <c r="C38" i="8" s="1"/>
  <c r="E35" i="11"/>
  <c r="D36" i="11"/>
  <c r="E36" i="11" s="1"/>
  <c r="C34" i="3"/>
  <c r="H122" i="1"/>
  <c r="C33" i="2"/>
  <c r="D33" i="2" s="1"/>
  <c r="C34" i="2" s="1"/>
  <c r="E36" i="9" l="1"/>
  <c r="C37" i="9"/>
  <c r="D37" i="9" s="1"/>
  <c r="C38" i="9" s="1"/>
  <c r="E37" i="8"/>
  <c r="E36" i="12"/>
  <c r="C37" i="11"/>
  <c r="D37" i="11" s="1"/>
  <c r="C38" i="11" s="1"/>
  <c r="D37" i="12"/>
  <c r="E37" i="12" s="1"/>
  <c r="D38" i="8"/>
  <c r="C39" i="8" s="1"/>
  <c r="D34" i="3"/>
  <c r="C35" i="3" s="1"/>
  <c r="H121" i="1"/>
  <c r="E33" i="2"/>
  <c r="D34" i="2"/>
  <c r="C35" i="2" s="1"/>
  <c r="C38" i="12" l="1"/>
  <c r="D38" i="12" s="1"/>
  <c r="E38" i="12" s="1"/>
  <c r="E34" i="2"/>
  <c r="E38" i="8"/>
  <c r="E34" i="3"/>
  <c r="D38" i="11"/>
  <c r="C39" i="11" s="1"/>
  <c r="E37" i="11"/>
  <c r="D38" i="9"/>
  <c r="C39" i="9" s="1"/>
  <c r="E37" i="9"/>
  <c r="D39" i="8"/>
  <c r="C40" i="8" s="1"/>
  <c r="D35" i="3"/>
  <c r="C36" i="3" s="1"/>
  <c r="H120" i="1"/>
  <c r="D35" i="2"/>
  <c r="C36" i="2" s="1"/>
  <c r="E39" i="8" l="1"/>
  <c r="E38" i="9"/>
  <c r="E38" i="11"/>
  <c r="E35" i="3"/>
  <c r="C39" i="12"/>
  <c r="D39" i="12" s="1"/>
  <c r="C40" i="12" s="1"/>
  <c r="D39" i="11"/>
  <c r="E39" i="11" s="1"/>
  <c r="D39" i="9"/>
  <c r="E39" i="9" s="1"/>
  <c r="D40" i="8"/>
  <c r="C41" i="8" s="1"/>
  <c r="D36" i="3"/>
  <c r="E36" i="3" s="1"/>
  <c r="H119" i="1"/>
  <c r="D36" i="2"/>
  <c r="C37" i="2" s="1"/>
  <c r="E35" i="2"/>
  <c r="C37" i="3" l="1"/>
  <c r="D37" i="3" s="1"/>
  <c r="C38" i="3" s="1"/>
  <c r="E36" i="2"/>
  <c r="C40" i="11"/>
  <c r="D40" i="11" s="1"/>
  <c r="C41" i="11" s="1"/>
  <c r="E40" i="8"/>
  <c r="D40" i="12"/>
  <c r="E40" i="12" s="1"/>
  <c r="E39" i="12"/>
  <c r="C40" i="9"/>
  <c r="D40" i="9" s="1"/>
  <c r="E40" i="9" s="1"/>
  <c r="D41" i="8"/>
  <c r="C42" i="8" s="1"/>
  <c r="H118" i="1"/>
  <c r="D37" i="2"/>
  <c r="C38" i="2" s="1"/>
  <c r="C41" i="9" l="1"/>
  <c r="D41" i="9" s="1"/>
  <c r="C42" i="9" s="1"/>
  <c r="C41" i="12"/>
  <c r="D41" i="12" s="1"/>
  <c r="E41" i="12" s="1"/>
  <c r="E37" i="3"/>
  <c r="D41" i="11"/>
  <c r="C42" i="11" s="1"/>
  <c r="E40" i="11"/>
  <c r="D42" i="8"/>
  <c r="E42" i="8" s="1"/>
  <c r="E41" i="8"/>
  <c r="D38" i="3"/>
  <c r="C39" i="3" s="1"/>
  <c r="H117" i="1"/>
  <c r="D38" i="2"/>
  <c r="C39" i="2" s="1"/>
  <c r="E37" i="2"/>
  <c r="E41" i="9" l="1"/>
  <c r="C43" i="8"/>
  <c r="D43" i="8" s="1"/>
  <c r="E43" i="8" s="1"/>
  <c r="E38" i="3"/>
  <c r="C42" i="12"/>
  <c r="D42" i="12" s="1"/>
  <c r="C43" i="12" s="1"/>
  <c r="D42" i="11"/>
  <c r="E42" i="11" s="1"/>
  <c r="E41" i="11"/>
  <c r="D42" i="9"/>
  <c r="C43" i="9" s="1"/>
  <c r="D39" i="3"/>
  <c r="E39" i="3" s="1"/>
  <c r="H116" i="1"/>
  <c r="D39" i="2"/>
  <c r="E39" i="2" s="1"/>
  <c r="E38" i="2"/>
  <c r="C44" i="8" l="1"/>
  <c r="D44" i="8" s="1"/>
  <c r="C45" i="8" s="1"/>
  <c r="C40" i="2"/>
  <c r="D40" i="2" s="1"/>
  <c r="E40" i="2" s="1"/>
  <c r="C43" i="11"/>
  <c r="D43" i="11" s="1"/>
  <c r="E43" i="11" s="1"/>
  <c r="D43" i="12"/>
  <c r="C44" i="12" s="1"/>
  <c r="E42" i="12"/>
  <c r="D43" i="9"/>
  <c r="C44" i="9" s="1"/>
  <c r="E42" i="9"/>
  <c r="C40" i="3"/>
  <c r="H114" i="1"/>
  <c r="H115" i="1"/>
  <c r="E43" i="12" l="1"/>
  <c r="E43" i="9"/>
  <c r="D44" i="12"/>
  <c r="E44" i="12" s="1"/>
  <c r="C44" i="11"/>
  <c r="D44" i="9"/>
  <c r="E44" i="9" s="1"/>
  <c r="D45" i="8"/>
  <c r="E45" i="8" s="1"/>
  <c r="E44" i="8"/>
  <c r="D40" i="3"/>
  <c r="E40" i="3" s="1"/>
  <c r="H113" i="1"/>
  <c r="C41" i="2"/>
  <c r="C45" i="9" l="1"/>
  <c r="D45" i="9" s="1"/>
  <c r="E45" i="9" s="1"/>
  <c r="C46" i="8"/>
  <c r="D46" i="8" s="1"/>
  <c r="C47" i="8" s="1"/>
  <c r="C45" i="12"/>
  <c r="D45" i="12" s="1"/>
  <c r="E45" i="12" s="1"/>
  <c r="D44" i="11"/>
  <c r="C45" i="11" s="1"/>
  <c r="C41" i="3"/>
  <c r="D41" i="2"/>
  <c r="C42" i="2" s="1"/>
  <c r="C46" i="12" l="1"/>
  <c r="D46" i="12" s="1"/>
  <c r="C47" i="12" s="1"/>
  <c r="C46" i="9"/>
  <c r="D46" i="9" s="1"/>
  <c r="C47" i="9" s="1"/>
  <c r="D45" i="11"/>
  <c r="C46" i="11" s="1"/>
  <c r="E44" i="11"/>
  <c r="D47" i="8"/>
  <c r="C48" i="8" s="1"/>
  <c r="E46" i="8"/>
  <c r="D41" i="3"/>
  <c r="E41" i="3" s="1"/>
  <c r="D42" i="2"/>
  <c r="E42" i="2" s="1"/>
  <c r="E41" i="2"/>
  <c r="D47" i="12" l="1"/>
  <c r="E47" i="12" s="1"/>
  <c r="E46" i="12"/>
  <c r="D46" i="11"/>
  <c r="C47" i="11" s="1"/>
  <c r="E45" i="11"/>
  <c r="D47" i="9"/>
  <c r="C48" i="9" s="1"/>
  <c r="E46" i="9"/>
  <c r="D48" i="8"/>
  <c r="E48" i="8" s="1"/>
  <c r="E47" i="8"/>
  <c r="C42" i="3"/>
  <c r="C43" i="2"/>
  <c r="D43" i="2" s="1"/>
  <c r="E43" i="2" s="1"/>
  <c r="E46" i="11" l="1"/>
  <c r="C49" i="8"/>
  <c r="D49" i="8" s="1"/>
  <c r="C50" i="8" s="1"/>
  <c r="C48" i="12"/>
  <c r="D48" i="12" s="1"/>
  <c r="E48" i="12" s="1"/>
  <c r="C44" i="2"/>
  <c r="D44" i="2" s="1"/>
  <c r="C45" i="2" s="1"/>
  <c r="E47" i="9"/>
  <c r="D47" i="11"/>
  <c r="C48" i="11" s="1"/>
  <c r="D48" i="9"/>
  <c r="C49" i="9" s="1"/>
  <c r="D42" i="3"/>
  <c r="E42" i="3" s="1"/>
  <c r="E48" i="9" l="1"/>
  <c r="C49" i="12"/>
  <c r="D49" i="12" s="1"/>
  <c r="C50" i="12" s="1"/>
  <c r="E47" i="11"/>
  <c r="C43" i="3"/>
  <c r="D43" i="3" s="1"/>
  <c r="E43" i="3" s="1"/>
  <c r="D48" i="11"/>
  <c r="E48" i="11" s="1"/>
  <c r="D49" i="9"/>
  <c r="C50" i="9" s="1"/>
  <c r="D50" i="8"/>
  <c r="E50" i="8" s="1"/>
  <c r="E49" i="8"/>
  <c r="E44" i="2"/>
  <c r="D45" i="2"/>
  <c r="E45" i="2" s="1"/>
  <c r="C44" i="3" l="1"/>
  <c r="D44" i="3" s="1"/>
  <c r="C45" i="3" s="1"/>
  <c r="D50" i="12"/>
  <c r="C51" i="12" s="1"/>
  <c r="E49" i="12"/>
  <c r="C49" i="11"/>
  <c r="D50" i="9"/>
  <c r="E50" i="9" s="1"/>
  <c r="E49" i="9"/>
  <c r="C51" i="8"/>
  <c r="C46" i="2"/>
  <c r="D46" i="2" s="1"/>
  <c r="E46" i="2" s="1"/>
  <c r="E44" i="3" l="1"/>
  <c r="C51" i="9"/>
  <c r="D51" i="9" s="1"/>
  <c r="C52" i="9" s="1"/>
  <c r="D51" i="12"/>
  <c r="E51" i="12" s="1"/>
  <c r="E50" i="12"/>
  <c r="D49" i="11"/>
  <c r="E49" i="11" s="1"/>
  <c r="D51" i="8"/>
  <c r="E51" i="8" s="1"/>
  <c r="D45" i="3"/>
  <c r="C46" i="3" s="1"/>
  <c r="C47" i="2"/>
  <c r="C52" i="8" l="1"/>
  <c r="D52" i="8" s="1"/>
  <c r="C53" i="8" s="1"/>
  <c r="C52" i="12"/>
  <c r="D52" i="12" s="1"/>
  <c r="C53" i="12" s="1"/>
  <c r="C50" i="11"/>
  <c r="D50" i="11" s="1"/>
  <c r="C51" i="11" s="1"/>
  <c r="D52" i="9"/>
  <c r="C53" i="9" s="1"/>
  <c r="E51" i="9"/>
  <c r="D46" i="3"/>
  <c r="C47" i="3" s="1"/>
  <c r="E45" i="3"/>
  <c r="D47" i="2"/>
  <c r="E47" i="2" s="1"/>
  <c r="E46" i="3" l="1"/>
  <c r="E50" i="11"/>
  <c r="D53" i="12"/>
  <c r="E53" i="12" s="1"/>
  <c r="E52" i="12"/>
  <c r="D51" i="11"/>
  <c r="C52" i="11" s="1"/>
  <c r="D53" i="9"/>
  <c r="E53" i="9" s="1"/>
  <c r="E52" i="9"/>
  <c r="D53" i="8"/>
  <c r="C54" i="8" s="1"/>
  <c r="E52" i="8"/>
  <c r="C48" i="2"/>
  <c r="D48" i="2" s="1"/>
  <c r="E48" i="2" s="1"/>
  <c r="D47" i="3"/>
  <c r="C48" i="3" s="1"/>
  <c r="C54" i="9" l="1"/>
  <c r="D54" i="9" s="1"/>
  <c r="C55" i="9" s="1"/>
  <c r="C54" i="12"/>
  <c r="D52" i="11"/>
  <c r="E52" i="11" s="1"/>
  <c r="E51" i="11"/>
  <c r="D54" i="8"/>
  <c r="E54" i="8" s="1"/>
  <c r="E53" i="8"/>
  <c r="D48" i="3"/>
  <c r="C49" i="3" s="1"/>
  <c r="E47" i="3"/>
  <c r="C49" i="2"/>
  <c r="E54" i="9" l="1"/>
  <c r="C53" i="11"/>
  <c r="D53" i="11" s="1"/>
  <c r="E53" i="11" s="1"/>
  <c r="C55" i="8"/>
  <c r="D55" i="8" s="1"/>
  <c r="C56" i="8" s="1"/>
  <c r="D54" i="12"/>
  <c r="E54" i="12" s="1"/>
  <c r="D55" i="9"/>
  <c r="E55" i="9" s="1"/>
  <c r="D49" i="3"/>
  <c r="E49" i="3" s="1"/>
  <c r="E48" i="3"/>
  <c r="D49" i="2"/>
  <c r="C50" i="2" s="1"/>
  <c r="C56" i="9" l="1"/>
  <c r="C50" i="3"/>
  <c r="D50" i="3" s="1"/>
  <c r="E50" i="3" s="1"/>
  <c r="C55" i="12"/>
  <c r="D55" i="12" s="1"/>
  <c r="E55" i="12" s="1"/>
  <c r="C54" i="11"/>
  <c r="D54" i="11" s="1"/>
  <c r="C55" i="11" s="1"/>
  <c r="D56" i="8"/>
  <c r="C57" i="8" s="1"/>
  <c r="E55" i="8"/>
  <c r="E49" i="2"/>
  <c r="D50" i="2"/>
  <c r="E50" i="2" s="1"/>
  <c r="D56" i="9" l="1"/>
  <c r="E56" i="9" s="1"/>
  <c r="C51" i="3"/>
  <c r="D51" i="3" s="1"/>
  <c r="E51" i="3" s="1"/>
  <c r="E56" i="8"/>
  <c r="C56" i="12"/>
  <c r="D55" i="11"/>
  <c r="C56" i="11" s="1"/>
  <c r="E54" i="11"/>
  <c r="D57" i="8"/>
  <c r="E57" i="8" s="1"/>
  <c r="C51" i="2"/>
  <c r="C58" i="8" l="1"/>
  <c r="C57" i="9"/>
  <c r="D57" i="9" s="1"/>
  <c r="C58" i="9" s="1"/>
  <c r="D58" i="9" s="1"/>
  <c r="E58" i="9" s="1"/>
  <c r="D56" i="12"/>
  <c r="C57" i="12" s="1"/>
  <c r="D56" i="11"/>
  <c r="E56" i="11" s="1"/>
  <c r="E55" i="11"/>
  <c r="D58" i="8"/>
  <c r="C59" i="8" s="1"/>
  <c r="C52" i="3"/>
  <c r="D51" i="2"/>
  <c r="E51" i="2" s="1"/>
  <c r="C59" i="9" l="1"/>
  <c r="D59" i="9" s="1"/>
  <c r="C60" i="9" s="1"/>
  <c r="E57" i="9"/>
  <c r="C52" i="2"/>
  <c r="D52" i="2" s="1"/>
  <c r="C53" i="2" s="1"/>
  <c r="E56" i="12"/>
  <c r="C57" i="11"/>
  <c r="D57" i="11" s="1"/>
  <c r="C58" i="11" s="1"/>
  <c r="D57" i="12"/>
  <c r="E57" i="12" s="1"/>
  <c r="D59" i="8"/>
  <c r="C60" i="8" s="1"/>
  <c r="E58" i="8"/>
  <c r="D52" i="3"/>
  <c r="E52" i="3" s="1"/>
  <c r="C58" i="12" l="1"/>
  <c r="D58" i="12" s="1"/>
  <c r="E58" i="12" s="1"/>
  <c r="E59" i="8"/>
  <c r="C53" i="3"/>
  <c r="D53" i="3" s="1"/>
  <c r="E53" i="3" s="1"/>
  <c r="E57" i="11"/>
  <c r="D58" i="11"/>
  <c r="C59" i="11" s="1"/>
  <c r="D60" i="9"/>
  <c r="E60" i="9" s="1"/>
  <c r="E59" i="9"/>
  <c r="D60" i="8"/>
  <c r="C61" i="8" s="1"/>
  <c r="E52" i="2"/>
  <c r="D53" i="2"/>
  <c r="C54" i="2" s="1"/>
  <c r="C61" i="9" l="1"/>
  <c r="D61" i="9" s="1"/>
  <c r="C62" i="9" s="1"/>
  <c r="D69" i="9" s="1"/>
  <c r="C59" i="12"/>
  <c r="D59" i="12" s="1"/>
  <c r="C60" i="12" s="1"/>
  <c r="E58" i="11"/>
  <c r="C54" i="3"/>
  <c r="D54" i="3" s="1"/>
  <c r="C55" i="3" s="1"/>
  <c r="D59" i="11"/>
  <c r="E59" i="11" s="1"/>
  <c r="D61" i="8"/>
  <c r="C62" i="8" s="1"/>
  <c r="E60" i="8"/>
  <c r="D54" i="2"/>
  <c r="E54" i="2" s="1"/>
  <c r="E53" i="2"/>
  <c r="C60" i="11" l="1"/>
  <c r="D60" i="11" s="1"/>
  <c r="C61" i="11" s="1"/>
  <c r="E54" i="3"/>
  <c r="D60" i="12"/>
  <c r="C61" i="12" s="1"/>
  <c r="E59" i="12"/>
  <c r="D62" i="9"/>
  <c r="E69" i="9" s="1"/>
  <c r="E61" i="9"/>
  <c r="D62" i="8"/>
  <c r="E69" i="8" s="1"/>
  <c r="D69" i="8"/>
  <c r="E61" i="8"/>
  <c r="D55" i="3"/>
  <c r="C56" i="3" s="1"/>
  <c r="C55" i="2"/>
  <c r="D55" i="2" s="1"/>
  <c r="C56" i="2" s="1"/>
  <c r="D70" i="9" l="1"/>
  <c r="E70" i="9" s="1"/>
  <c r="F70" i="9" s="1"/>
  <c r="D70" i="8"/>
  <c r="E70" i="8" s="1"/>
  <c r="F70" i="8" s="1"/>
  <c r="C63" i="8"/>
  <c r="D63" i="8" s="1"/>
  <c r="E55" i="3"/>
  <c r="E60" i="12"/>
  <c r="C63" i="9"/>
  <c r="D63" i="9" s="1"/>
  <c r="D61" i="12"/>
  <c r="E61" i="12" s="1"/>
  <c r="E60" i="11"/>
  <c r="D61" i="11"/>
  <c r="C62" i="11" s="1"/>
  <c r="E62" i="9"/>
  <c r="F69" i="9" s="1"/>
  <c r="E62" i="8"/>
  <c r="F69" i="8" s="1"/>
  <c r="D56" i="3"/>
  <c r="C57" i="3" s="1"/>
  <c r="E55" i="2"/>
  <c r="D56" i="2"/>
  <c r="C57" i="2" s="1"/>
  <c r="E56" i="3" l="1"/>
  <c r="C62" i="12"/>
  <c r="D69" i="12" s="1"/>
  <c r="D71" i="8"/>
  <c r="E71" i="8" s="1"/>
  <c r="D72" i="8" s="1"/>
  <c r="D62" i="11"/>
  <c r="E69" i="11" s="1"/>
  <c r="D69" i="11"/>
  <c r="E61" i="11"/>
  <c r="D71" i="9"/>
  <c r="E71" i="9" s="1"/>
  <c r="D72" i="9" s="1"/>
  <c r="D57" i="3"/>
  <c r="C58" i="3" s="1"/>
  <c r="D57" i="2"/>
  <c r="E57" i="2" s="1"/>
  <c r="E56" i="2"/>
  <c r="C58" i="2" l="1"/>
  <c r="D58" i="2" s="1"/>
  <c r="C59" i="2" s="1"/>
  <c r="D62" i="12"/>
  <c r="E69" i="12" s="1"/>
  <c r="D70" i="12" s="1"/>
  <c r="E57" i="3"/>
  <c r="D70" i="11"/>
  <c r="E70" i="11" s="1"/>
  <c r="F70" i="11" s="1"/>
  <c r="C63" i="11"/>
  <c r="D63" i="11" s="1"/>
  <c r="F71" i="8"/>
  <c r="F71" i="9"/>
  <c r="E62" i="11"/>
  <c r="F69" i="11" s="1"/>
  <c r="E72" i="9"/>
  <c r="F72" i="9" s="1"/>
  <c r="E72" i="8"/>
  <c r="F72" i="8" s="1"/>
  <c r="D58" i="3"/>
  <c r="E58" i="3" s="1"/>
  <c r="C63" i="12" l="1"/>
  <c r="D63" i="12" s="1"/>
  <c r="E62" i="12"/>
  <c r="F69" i="12" s="1"/>
  <c r="C59" i="3"/>
  <c r="D59" i="3" s="1"/>
  <c r="E59" i="3" s="1"/>
  <c r="D73" i="8"/>
  <c r="E73" i="8" s="1"/>
  <c r="D74" i="8" s="1"/>
  <c r="E70" i="12"/>
  <c r="F70" i="12" s="1"/>
  <c r="D71" i="11"/>
  <c r="E71" i="11" s="1"/>
  <c r="F71" i="11" s="1"/>
  <c r="D73" i="9"/>
  <c r="E73" i="9" s="1"/>
  <c r="F73" i="9" s="1"/>
  <c r="E58" i="2"/>
  <c r="D59" i="2"/>
  <c r="E59" i="2" s="1"/>
  <c r="C60" i="3" l="1"/>
  <c r="D60" i="3" s="1"/>
  <c r="D71" i="12"/>
  <c r="E71" i="12" s="1"/>
  <c r="F71" i="12" s="1"/>
  <c r="D72" i="11"/>
  <c r="D74" i="9"/>
  <c r="E74" i="8"/>
  <c r="D75" i="8" s="1"/>
  <c r="F73" i="8"/>
  <c r="C60" i="2"/>
  <c r="C61" i="3" l="1"/>
  <c r="D61" i="3" s="1"/>
  <c r="C62" i="3" s="1"/>
  <c r="D69" i="3" s="1"/>
  <c r="E60" i="3"/>
  <c r="D72" i="12"/>
  <c r="E72" i="11"/>
  <c r="D73" i="11" s="1"/>
  <c r="E74" i="9"/>
  <c r="D75" i="9" s="1"/>
  <c r="E75" i="8"/>
  <c r="D76" i="8" s="1"/>
  <c r="F74" i="8"/>
  <c r="D60" i="2"/>
  <c r="E60" i="2" s="1"/>
  <c r="F75" i="8" l="1"/>
  <c r="F72" i="11"/>
  <c r="F74" i="9"/>
  <c r="E72" i="12"/>
  <c r="F72" i="12" s="1"/>
  <c r="E73" i="11"/>
  <c r="F73" i="11" s="1"/>
  <c r="E75" i="9"/>
  <c r="F75" i="9" s="1"/>
  <c r="E76" i="8"/>
  <c r="D77" i="8" s="1"/>
  <c r="D62" i="3"/>
  <c r="E69" i="3" s="1"/>
  <c r="D70" i="3" s="1"/>
  <c r="E70" i="3" s="1"/>
  <c r="F70" i="3" s="1"/>
  <c r="E61" i="3"/>
  <c r="C61" i="2"/>
  <c r="D73" i="12" l="1"/>
  <c r="E73" i="12" s="1"/>
  <c r="D74" i="12" s="1"/>
  <c r="D74" i="11"/>
  <c r="E74" i="11" s="1"/>
  <c r="D75" i="11" s="1"/>
  <c r="D76" i="9"/>
  <c r="E76" i="9" s="1"/>
  <c r="D77" i="9" s="1"/>
  <c r="E77" i="8"/>
  <c r="F77" i="8" s="1"/>
  <c r="F76" i="8"/>
  <c r="C63" i="3"/>
  <c r="D63" i="3" s="1"/>
  <c r="E62" i="3"/>
  <c r="F69" i="3" s="1"/>
  <c r="D61" i="2"/>
  <c r="E61" i="2" s="1"/>
  <c r="D78" i="8" l="1"/>
  <c r="E78" i="8" s="1"/>
  <c r="D79" i="8" s="1"/>
  <c r="F73" i="12"/>
  <c r="E74" i="12"/>
  <c r="D75" i="12" s="1"/>
  <c r="E75" i="11"/>
  <c r="F75" i="11" s="1"/>
  <c r="F74" i="11"/>
  <c r="E77" i="9"/>
  <c r="D78" i="9" s="1"/>
  <c r="F76" i="9"/>
  <c r="D71" i="3"/>
  <c r="C62" i="2"/>
  <c r="D62" i="2" s="1"/>
  <c r="E69" i="2" s="1"/>
  <c r="D76" i="11" l="1"/>
  <c r="E76" i="11" s="1"/>
  <c r="D77" i="11" s="1"/>
  <c r="F74" i="12"/>
  <c r="E62" i="2"/>
  <c r="F69" i="2" s="1"/>
  <c r="C63" i="2"/>
  <c r="D63" i="2" s="1"/>
  <c r="D69" i="2"/>
  <c r="D70" i="2" s="1"/>
  <c r="E70" i="2" s="1"/>
  <c r="F70" i="2" s="1"/>
  <c r="E75" i="12"/>
  <c r="D76" i="12" s="1"/>
  <c r="E78" i="9"/>
  <c r="D79" i="9" s="1"/>
  <c r="F77" i="9"/>
  <c r="E79" i="8"/>
  <c r="F79" i="8" s="1"/>
  <c r="F78" i="8"/>
  <c r="E71" i="3"/>
  <c r="F71" i="3" s="1"/>
  <c r="D80" i="8" l="1"/>
  <c r="E80" i="8" s="1"/>
  <c r="D81" i="8" s="1"/>
  <c r="F75" i="12"/>
  <c r="F76" i="11"/>
  <c r="F78" i="9"/>
  <c r="D72" i="3"/>
  <c r="E72" i="3" s="1"/>
  <c r="F72" i="3" s="1"/>
  <c r="E76" i="12"/>
  <c r="F76" i="12" s="1"/>
  <c r="E77" i="11"/>
  <c r="D78" i="11" s="1"/>
  <c r="E79" i="9"/>
  <c r="D80" i="9" s="1"/>
  <c r="D71" i="2"/>
  <c r="D73" i="3" l="1"/>
  <c r="E73" i="3" s="1"/>
  <c r="D74" i="3" s="1"/>
  <c r="D77" i="12"/>
  <c r="E78" i="11"/>
  <c r="F78" i="11" s="1"/>
  <c r="F77" i="11"/>
  <c r="E80" i="9"/>
  <c r="F80" i="9" s="1"/>
  <c r="F79" i="9"/>
  <c r="E81" i="8"/>
  <c r="F81" i="8" s="1"/>
  <c r="F80" i="8"/>
  <c r="E71" i="2"/>
  <c r="D72" i="2" s="1"/>
  <c r="D82" i="8" l="1"/>
  <c r="E82" i="8" s="1"/>
  <c r="D83" i="8" s="1"/>
  <c r="D79" i="11"/>
  <c r="E79" i="11" s="1"/>
  <c r="D80" i="11" s="1"/>
  <c r="D81" i="9"/>
  <c r="E77" i="12"/>
  <c r="F77" i="12" s="1"/>
  <c r="F73" i="3"/>
  <c r="E74" i="3"/>
  <c r="F74" i="3" s="1"/>
  <c r="E72" i="2"/>
  <c r="D73" i="2" s="1"/>
  <c r="F71" i="2"/>
  <c r="D78" i="12" l="1"/>
  <c r="E78" i="12" s="1"/>
  <c r="F78" i="12" s="1"/>
  <c r="F72" i="2"/>
  <c r="E81" i="9"/>
  <c r="D82" i="9" s="1"/>
  <c r="E82" i="9" s="1"/>
  <c r="D83" i="9" s="1"/>
  <c r="E80" i="11"/>
  <c r="F80" i="11" s="1"/>
  <c r="F79" i="11"/>
  <c r="E83" i="8"/>
  <c r="D84" i="8" s="1"/>
  <c r="F82" i="8"/>
  <c r="D75" i="3"/>
  <c r="E73" i="2"/>
  <c r="F73" i="2" s="1"/>
  <c r="F81" i="9" l="1"/>
  <c r="D81" i="11"/>
  <c r="E81" i="11" s="1"/>
  <c r="D82" i="11" s="1"/>
  <c r="D79" i="12"/>
  <c r="E83" i="9"/>
  <c r="F83" i="9" s="1"/>
  <c r="F82" i="9"/>
  <c r="E84" i="8"/>
  <c r="D85" i="8" s="1"/>
  <c r="F83" i="8"/>
  <c r="D74" i="2"/>
  <c r="E74" i="2" s="1"/>
  <c r="D75" i="2" s="1"/>
  <c r="E75" i="3"/>
  <c r="D76" i="3" s="1"/>
  <c r="F75" i="3" l="1"/>
  <c r="D84" i="9"/>
  <c r="E84" i="9" s="1"/>
  <c r="D85" i="9" s="1"/>
  <c r="E79" i="12"/>
  <c r="F79" i="12" s="1"/>
  <c r="E82" i="11"/>
  <c r="D83" i="11" s="1"/>
  <c r="F81" i="11"/>
  <c r="E85" i="8"/>
  <c r="D86" i="8" s="1"/>
  <c r="F84" i="8"/>
  <c r="E76" i="3"/>
  <c r="F76" i="3" s="1"/>
  <c r="E75" i="2"/>
  <c r="D76" i="2" s="1"/>
  <c r="F74" i="2"/>
  <c r="F82" i="11" l="1"/>
  <c r="D80" i="12"/>
  <c r="E80" i="12" s="1"/>
  <c r="F80" i="12" s="1"/>
  <c r="E83" i="11"/>
  <c r="F83" i="11" s="1"/>
  <c r="E85" i="9"/>
  <c r="F85" i="9" s="1"/>
  <c r="F84" i="9"/>
  <c r="E86" i="8"/>
  <c r="F86" i="8" s="1"/>
  <c r="F85" i="8"/>
  <c r="F75" i="2"/>
  <c r="D77" i="3"/>
  <c r="E76" i="2"/>
  <c r="F76" i="2" s="1"/>
  <c r="D87" i="8" l="1"/>
  <c r="E87" i="8" s="1"/>
  <c r="D88" i="8" s="1"/>
  <c r="D84" i="11"/>
  <c r="E84" i="11" s="1"/>
  <c r="D85" i="11" s="1"/>
  <c r="D81" i="12"/>
  <c r="D86" i="9"/>
  <c r="D77" i="2"/>
  <c r="E77" i="2" s="1"/>
  <c r="F77" i="2" s="1"/>
  <c r="E77" i="3"/>
  <c r="D78" i="3" s="1"/>
  <c r="E81" i="12" l="1"/>
  <c r="F81" i="12" s="1"/>
  <c r="E85" i="11"/>
  <c r="F85" i="11" s="1"/>
  <c r="F84" i="11"/>
  <c r="E86" i="9"/>
  <c r="D87" i="9" s="1"/>
  <c r="F87" i="8"/>
  <c r="E88" i="8"/>
  <c r="F88" i="8" s="1"/>
  <c r="D78" i="2"/>
  <c r="E78" i="2" s="1"/>
  <c r="F78" i="2" s="1"/>
  <c r="E78" i="3"/>
  <c r="D79" i="3" s="1"/>
  <c r="F77" i="3"/>
  <c r="F78" i="3" l="1"/>
  <c r="D82" i="12"/>
  <c r="E82" i="12" s="1"/>
  <c r="D83" i="12" s="1"/>
  <c r="D86" i="11"/>
  <c r="E86" i="11" s="1"/>
  <c r="D87" i="11" s="1"/>
  <c r="D89" i="8"/>
  <c r="E89" i="8" s="1"/>
  <c r="D90" i="8" s="1"/>
  <c r="E87" i="9"/>
  <c r="D88" i="9" s="1"/>
  <c r="F86" i="9"/>
  <c r="D79" i="2"/>
  <c r="E79" i="2" s="1"/>
  <c r="E79" i="3"/>
  <c r="F79" i="3" s="1"/>
  <c r="F86" i="11" l="1"/>
  <c r="F82" i="12"/>
  <c r="E83" i="12"/>
  <c r="D84" i="12" s="1"/>
  <c r="E87" i="11"/>
  <c r="D88" i="11" s="1"/>
  <c r="E88" i="9"/>
  <c r="D89" i="9" s="1"/>
  <c r="F87" i="9"/>
  <c r="E90" i="8"/>
  <c r="F90" i="8" s="1"/>
  <c r="F89" i="8"/>
  <c r="F79" i="2"/>
  <c r="D80" i="2"/>
  <c r="E80" i="2" s="1"/>
  <c r="D80" i="3"/>
  <c r="E80" i="3" s="1"/>
  <c r="D81" i="3" s="1"/>
  <c r="F87" i="11" l="1"/>
  <c r="F88" i="9"/>
  <c r="F83" i="12"/>
  <c r="E84" i="12"/>
  <c r="D85" i="12" s="1"/>
  <c r="E88" i="11"/>
  <c r="D89" i="11" s="1"/>
  <c r="E89" i="9"/>
  <c r="D90" i="9" s="1"/>
  <c r="G90" i="8"/>
  <c r="H90" i="8" s="1"/>
  <c r="F66" i="8"/>
  <c r="E63" i="8" s="1"/>
  <c r="F63" i="8" s="1"/>
  <c r="D81" i="2"/>
  <c r="E81" i="2" s="1"/>
  <c r="D82" i="2" s="1"/>
  <c r="F80" i="2"/>
  <c r="E81" i="3"/>
  <c r="D82" i="3" s="1"/>
  <c r="F80" i="3"/>
  <c r="G89" i="8" l="1"/>
  <c r="H89" i="8" s="1"/>
  <c r="F88" i="11"/>
  <c r="F89" i="9"/>
  <c r="E85" i="12"/>
  <c r="D86" i="12" s="1"/>
  <c r="F84" i="12"/>
  <c r="E89" i="11"/>
  <c r="D90" i="11" s="1"/>
  <c r="E90" i="9"/>
  <c r="F90" i="9" s="1"/>
  <c r="F62" i="8"/>
  <c r="G63" i="8"/>
  <c r="F81" i="3"/>
  <c r="E82" i="3"/>
  <c r="D83" i="3" s="1"/>
  <c r="F81" i="2"/>
  <c r="E82" i="2"/>
  <c r="F82" i="2" s="1"/>
  <c r="F62" i="6" l="1"/>
  <c r="G88" i="8"/>
  <c r="H88" i="8" s="1"/>
  <c r="F66" i="9"/>
  <c r="E63" i="9" s="1"/>
  <c r="F63" i="9" s="1"/>
  <c r="G63" i="9" s="1"/>
  <c r="F82" i="3"/>
  <c r="E86" i="12"/>
  <c r="F86" i="12" s="1"/>
  <c r="F85" i="12"/>
  <c r="E90" i="11"/>
  <c r="F90" i="11" s="1"/>
  <c r="F89" i="11"/>
  <c r="G90" i="9"/>
  <c r="G62" i="8"/>
  <c r="G69" i="8"/>
  <c r="F61" i="8"/>
  <c r="D83" i="2"/>
  <c r="E83" i="2" s="1"/>
  <c r="D84" i="2" s="1"/>
  <c r="E83" i="3"/>
  <c r="D84" i="3" s="1"/>
  <c r="B62" i="6" l="1"/>
  <c r="H69" i="8"/>
  <c r="F61" i="6"/>
  <c r="G87" i="8"/>
  <c r="H87" i="8" s="1"/>
  <c r="F83" i="3"/>
  <c r="D87" i="12"/>
  <c r="G90" i="11"/>
  <c r="H90" i="11" s="1"/>
  <c r="F66" i="11"/>
  <c r="E63" i="11" s="1"/>
  <c r="F63" i="11" s="1"/>
  <c r="F62" i="9"/>
  <c r="G69" i="9" s="1"/>
  <c r="H90" i="9"/>
  <c r="G89" i="9"/>
  <c r="G61" i="8"/>
  <c r="F60" i="8"/>
  <c r="E84" i="3"/>
  <c r="D85" i="3" s="1"/>
  <c r="E84" i="2"/>
  <c r="F84" i="2" s="1"/>
  <c r="F83" i="2"/>
  <c r="F60" i="6" l="1"/>
  <c r="G86" i="8"/>
  <c r="H86" i="8" s="1"/>
  <c r="G89" i="11"/>
  <c r="H89" i="11" s="1"/>
  <c r="G62" i="9"/>
  <c r="F61" i="9"/>
  <c r="F84" i="3"/>
  <c r="E87" i="12"/>
  <c r="D88" i="12" s="1"/>
  <c r="F62" i="11"/>
  <c r="G63" i="11"/>
  <c r="H89" i="9"/>
  <c r="G88" i="9"/>
  <c r="F59" i="8"/>
  <c r="G60" i="8"/>
  <c r="E85" i="3"/>
  <c r="F85" i="3" s="1"/>
  <c r="D85" i="2"/>
  <c r="E85" i="2" s="1"/>
  <c r="F85" i="2" s="1"/>
  <c r="F59" i="6" l="1"/>
  <c r="C62" i="6"/>
  <c r="B61" i="6"/>
  <c r="H69" i="9"/>
  <c r="G85" i="8"/>
  <c r="H85" i="8" s="1"/>
  <c r="G88" i="11"/>
  <c r="H88" i="11" s="1"/>
  <c r="F87" i="12"/>
  <c r="E88" i="12"/>
  <c r="F88" i="12" s="1"/>
  <c r="G62" i="11"/>
  <c r="G69" i="11"/>
  <c r="F61" i="11"/>
  <c r="F60" i="9"/>
  <c r="G61" i="9"/>
  <c r="H88" i="9"/>
  <c r="G87" i="9"/>
  <c r="G59" i="8"/>
  <c r="F58" i="8"/>
  <c r="D86" i="3"/>
  <c r="D86" i="2"/>
  <c r="E86" i="2" s="1"/>
  <c r="D87" i="2" s="1"/>
  <c r="F58" i="6" l="1"/>
  <c r="B60" i="6"/>
  <c r="C61" i="6"/>
  <c r="H69" i="11"/>
  <c r="G84" i="8"/>
  <c r="H84" i="8" s="1"/>
  <c r="F86" i="2"/>
  <c r="G87" i="11"/>
  <c r="G86" i="11" s="1"/>
  <c r="D89" i="12"/>
  <c r="E89" i="12" s="1"/>
  <c r="F89" i="12" s="1"/>
  <c r="G61" i="11"/>
  <c r="F60" i="11"/>
  <c r="H87" i="9"/>
  <c r="G86" i="9"/>
  <c r="G60" i="9"/>
  <c r="F59" i="9"/>
  <c r="G58" i="8"/>
  <c r="F57" i="8"/>
  <c r="E86" i="3"/>
  <c r="D87" i="3" s="1"/>
  <c r="E87" i="2"/>
  <c r="F87" i="2" s="1"/>
  <c r="B59" i="6" l="1"/>
  <c r="C60" i="6"/>
  <c r="F57" i="6"/>
  <c r="H87" i="11"/>
  <c r="G83" i="8"/>
  <c r="H83" i="8" s="1"/>
  <c r="D88" i="2"/>
  <c r="E88" i="2" s="1"/>
  <c r="F88" i="2" s="1"/>
  <c r="D90" i="12"/>
  <c r="E90" i="12" s="1"/>
  <c r="F90" i="12" s="1"/>
  <c r="F86" i="3"/>
  <c r="F59" i="11"/>
  <c r="G60" i="11"/>
  <c r="H86" i="11"/>
  <c r="G85" i="11"/>
  <c r="G59" i="9"/>
  <c r="F58" i="9"/>
  <c r="H86" i="9"/>
  <c r="G85" i="9"/>
  <c r="F56" i="8"/>
  <c r="G57" i="8"/>
  <c r="E87" i="3"/>
  <c r="F87" i="3" s="1"/>
  <c r="C59" i="6" l="1"/>
  <c r="B58" i="6"/>
  <c r="F56" i="6"/>
  <c r="G82" i="8"/>
  <c r="H82" i="8" s="1"/>
  <c r="D88" i="3"/>
  <c r="G90" i="12"/>
  <c r="F66" i="12"/>
  <c r="E63" i="12" s="1"/>
  <c r="F63" i="12" s="1"/>
  <c r="H85" i="11"/>
  <c r="G84" i="11"/>
  <c r="F58" i="11"/>
  <c r="G59" i="11"/>
  <c r="H85" i="9"/>
  <c r="G84" i="9"/>
  <c r="G58" i="9"/>
  <c r="F57" i="9"/>
  <c r="G56" i="8"/>
  <c r="F55" i="8"/>
  <c r="D89" i="2"/>
  <c r="E89" i="2" s="1"/>
  <c r="D90" i="2" s="1"/>
  <c r="C58" i="6" l="1"/>
  <c r="F55" i="6"/>
  <c r="B57" i="6"/>
  <c r="G81" i="8"/>
  <c r="H81" i="8" s="1"/>
  <c r="E88" i="3"/>
  <c r="F88" i="3" s="1"/>
  <c r="F62" i="12"/>
  <c r="G63" i="12"/>
  <c r="H90" i="12"/>
  <c r="G89" i="12"/>
  <c r="G58" i="11"/>
  <c r="F57" i="11"/>
  <c r="H84" i="11"/>
  <c r="G83" i="11"/>
  <c r="F56" i="9"/>
  <c r="G57" i="9"/>
  <c r="H84" i="9"/>
  <c r="G83" i="9"/>
  <c r="G55" i="8"/>
  <c r="F54" i="8"/>
  <c r="F89" i="2"/>
  <c r="E90" i="2"/>
  <c r="F90" i="2" s="1"/>
  <c r="F54" i="6" l="1"/>
  <c r="B56" i="6"/>
  <c r="C57" i="6"/>
  <c r="D62" i="6"/>
  <c r="G80" i="8"/>
  <c r="H80" i="8" s="1"/>
  <c r="D89" i="3"/>
  <c r="E89" i="3" s="1"/>
  <c r="D90" i="3" s="1"/>
  <c r="E90" i="3" s="1"/>
  <c r="F90" i="3" s="1"/>
  <c r="F66" i="2"/>
  <c r="E63" i="2" s="1"/>
  <c r="F63" i="2" s="1"/>
  <c r="G63" i="2" s="1"/>
  <c r="H89" i="12"/>
  <c r="G88" i="12"/>
  <c r="F61" i="12"/>
  <c r="G69" i="12"/>
  <c r="G62" i="12"/>
  <c r="H83" i="11"/>
  <c r="G82" i="11"/>
  <c r="G57" i="11"/>
  <c r="F56" i="11"/>
  <c r="H83" i="9"/>
  <c r="G82" i="9"/>
  <c r="F55" i="9"/>
  <c r="G56" i="9"/>
  <c r="F53" i="8"/>
  <c r="G54" i="8"/>
  <c r="G90" i="2"/>
  <c r="C56" i="6" l="1"/>
  <c r="D61" i="6"/>
  <c r="E62" i="6"/>
  <c r="F53" i="6"/>
  <c r="B55" i="6"/>
  <c r="H69" i="12"/>
  <c r="G79" i="8"/>
  <c r="H79" i="8" s="1"/>
  <c r="F89" i="3"/>
  <c r="F66" i="3" s="1"/>
  <c r="G61" i="12"/>
  <c r="F60" i="12"/>
  <c r="H88" i="12"/>
  <c r="G87" i="12"/>
  <c r="F55" i="11"/>
  <c r="G56" i="11"/>
  <c r="H82" i="11"/>
  <c r="G81" i="11"/>
  <c r="G55" i="9"/>
  <c r="F54" i="9"/>
  <c r="H82" i="9"/>
  <c r="G81" i="9"/>
  <c r="G53" i="8"/>
  <c r="F52" i="8"/>
  <c r="G90" i="3"/>
  <c r="H90" i="3" s="1"/>
  <c r="F62" i="2"/>
  <c r="H90" i="2"/>
  <c r="G89" i="2"/>
  <c r="C55" i="6" l="1"/>
  <c r="D60" i="6"/>
  <c r="F52" i="6"/>
  <c r="B54" i="6"/>
  <c r="G78" i="8"/>
  <c r="G77" i="8" s="1"/>
  <c r="G89" i="3"/>
  <c r="H89" i="3" s="1"/>
  <c r="H87" i="12"/>
  <c r="G86" i="12"/>
  <c r="F59" i="12"/>
  <c r="G60" i="12"/>
  <c r="H81" i="11"/>
  <c r="G80" i="11"/>
  <c r="G55" i="11"/>
  <c r="F54" i="11"/>
  <c r="H81" i="9"/>
  <c r="G80" i="9"/>
  <c r="F53" i="9"/>
  <c r="G54" i="9"/>
  <c r="F51" i="8"/>
  <c r="G52" i="8"/>
  <c r="E63" i="3"/>
  <c r="F63" i="3" s="1"/>
  <c r="H89" i="2"/>
  <c r="G88" i="2"/>
  <c r="G62" i="2"/>
  <c r="G69" i="2"/>
  <c r="F61" i="2"/>
  <c r="C54" i="6" l="1"/>
  <c r="D59" i="6"/>
  <c r="F51" i="6"/>
  <c r="B53" i="6"/>
  <c r="H69" i="2"/>
  <c r="E61" i="6"/>
  <c r="H78" i="8"/>
  <c r="G88" i="3"/>
  <c r="H88" i="3" s="1"/>
  <c r="G59" i="12"/>
  <c r="F58" i="12"/>
  <c r="H86" i="12"/>
  <c r="G85" i="12"/>
  <c r="G54" i="11"/>
  <c r="F53" i="11"/>
  <c r="H80" i="11"/>
  <c r="G79" i="11"/>
  <c r="H80" i="9"/>
  <c r="G79" i="9"/>
  <c r="G53" i="9"/>
  <c r="F52" i="9"/>
  <c r="H77" i="8"/>
  <c r="G76" i="8"/>
  <c r="F50" i="8"/>
  <c r="G51" i="8"/>
  <c r="F62" i="3"/>
  <c r="G69" i="3" s="1"/>
  <c r="G63" i="3"/>
  <c r="F60" i="2"/>
  <c r="G61" i="2"/>
  <c r="H88" i="2"/>
  <c r="G87" i="2"/>
  <c r="C53" i="6" l="1"/>
  <c r="E60" i="6"/>
  <c r="G62" i="6"/>
  <c r="D58" i="6"/>
  <c r="F50" i="6"/>
  <c r="B52" i="6"/>
  <c r="G87" i="3"/>
  <c r="H87" i="3" s="1"/>
  <c r="F61" i="3"/>
  <c r="G61" i="3" s="1"/>
  <c r="G62" i="3"/>
  <c r="H85" i="12"/>
  <c r="G84" i="12"/>
  <c r="G58" i="12"/>
  <c r="F57" i="12"/>
  <c r="H79" i="11"/>
  <c r="G78" i="11"/>
  <c r="F52" i="11"/>
  <c r="G53" i="11"/>
  <c r="G52" i="9"/>
  <c r="F51" i="9"/>
  <c r="H79" i="9"/>
  <c r="G78" i="9"/>
  <c r="G50" i="8"/>
  <c r="F49" i="8"/>
  <c r="H76" i="8"/>
  <c r="G75" i="8"/>
  <c r="H87" i="2"/>
  <c r="G86" i="2"/>
  <c r="F59" i="2"/>
  <c r="G60" i="2"/>
  <c r="C52" i="6" l="1"/>
  <c r="E59" i="6"/>
  <c r="D57" i="6"/>
  <c r="G60" i="6"/>
  <c r="F49" i="6"/>
  <c r="B51" i="6"/>
  <c r="H69" i="3"/>
  <c r="G61" i="6"/>
  <c r="G86" i="3"/>
  <c r="H86" i="3" s="1"/>
  <c r="F60" i="3"/>
  <c r="F59" i="3" s="1"/>
  <c r="F56" i="12"/>
  <c r="G57" i="12"/>
  <c r="H84" i="12"/>
  <c r="G83" i="12"/>
  <c r="G52" i="11"/>
  <c r="F51" i="11"/>
  <c r="H78" i="11"/>
  <c r="G77" i="11"/>
  <c r="H78" i="9"/>
  <c r="G77" i="9"/>
  <c r="F50" i="9"/>
  <c r="G51" i="9"/>
  <c r="H75" i="8"/>
  <c r="G74" i="8"/>
  <c r="F48" i="8"/>
  <c r="G49" i="8"/>
  <c r="F58" i="2"/>
  <c r="G59" i="2"/>
  <c r="H86" i="2"/>
  <c r="G85" i="2"/>
  <c r="F48" i="6" l="1"/>
  <c r="D56" i="6"/>
  <c r="E58" i="6"/>
  <c r="B50" i="6"/>
  <c r="C51" i="6"/>
  <c r="G85" i="3"/>
  <c r="G84" i="3" s="1"/>
  <c r="G60" i="3"/>
  <c r="H83" i="12"/>
  <c r="G82" i="12"/>
  <c r="G56" i="12"/>
  <c r="F55" i="12"/>
  <c r="H77" i="11"/>
  <c r="G76" i="11"/>
  <c r="G51" i="11"/>
  <c r="F50" i="11"/>
  <c r="G50" i="9"/>
  <c r="F49" i="9"/>
  <c r="H77" i="9"/>
  <c r="G76" i="9"/>
  <c r="G48" i="8"/>
  <c r="F47" i="8"/>
  <c r="H74" i="8"/>
  <c r="G73" i="8"/>
  <c r="F58" i="3"/>
  <c r="G59" i="3"/>
  <c r="H85" i="2"/>
  <c r="G84" i="2"/>
  <c r="F57" i="2"/>
  <c r="G58" i="2"/>
  <c r="B49" i="6" l="1"/>
  <c r="C50" i="6"/>
  <c r="D55" i="6"/>
  <c r="E57" i="6"/>
  <c r="G59" i="6"/>
  <c r="G58" i="6"/>
  <c r="F47" i="6"/>
  <c r="H85" i="3"/>
  <c r="F54" i="12"/>
  <c r="G55" i="12"/>
  <c r="H82" i="12"/>
  <c r="G81" i="12"/>
  <c r="F49" i="11"/>
  <c r="G50" i="11"/>
  <c r="H76" i="11"/>
  <c r="G75" i="11"/>
  <c r="H76" i="9"/>
  <c r="G75" i="9"/>
  <c r="G49" i="9"/>
  <c r="F48" i="9"/>
  <c r="H73" i="8"/>
  <c r="G72" i="8"/>
  <c r="G47" i="8"/>
  <c r="F46" i="8"/>
  <c r="H84" i="3"/>
  <c r="G83" i="3"/>
  <c r="G58" i="3"/>
  <c r="F57" i="3"/>
  <c r="F56" i="2"/>
  <c r="G57" i="2"/>
  <c r="H84" i="2"/>
  <c r="G83" i="2"/>
  <c r="E56" i="6" l="1"/>
  <c r="B48" i="6"/>
  <c r="C49" i="6"/>
  <c r="D54" i="6"/>
  <c r="G57" i="6"/>
  <c r="F46" i="6"/>
  <c r="H81" i="12"/>
  <c r="G80" i="12"/>
  <c r="F53" i="12"/>
  <c r="G54" i="12"/>
  <c r="H75" i="11"/>
  <c r="G74" i="11"/>
  <c r="F48" i="11"/>
  <c r="G49" i="11"/>
  <c r="F47" i="9"/>
  <c r="G48" i="9"/>
  <c r="H75" i="9"/>
  <c r="G74" i="9"/>
  <c r="F45" i="8"/>
  <c r="G46" i="8"/>
  <c r="H72" i="8"/>
  <c r="G71" i="8"/>
  <c r="F56" i="3"/>
  <c r="G57" i="3"/>
  <c r="H83" i="3"/>
  <c r="G82" i="3"/>
  <c r="H83" i="2"/>
  <c r="G82" i="2"/>
  <c r="F55" i="2"/>
  <c r="G56" i="2"/>
  <c r="D53" i="6" l="1"/>
  <c r="B47" i="6"/>
  <c r="C48" i="6"/>
  <c r="E55" i="6"/>
  <c r="G56" i="6"/>
  <c r="F45" i="6"/>
  <c r="F52" i="12"/>
  <c r="G53" i="12"/>
  <c r="H80" i="12"/>
  <c r="G79" i="12"/>
  <c r="G48" i="11"/>
  <c r="F47" i="11"/>
  <c r="H74" i="11"/>
  <c r="G73" i="11"/>
  <c r="H74" i="9"/>
  <c r="G73" i="9"/>
  <c r="G47" i="9"/>
  <c r="F46" i="9"/>
  <c r="H71" i="8"/>
  <c r="G70" i="8"/>
  <c r="H70" i="8" s="1"/>
  <c r="G45" i="8"/>
  <c r="F44" i="8"/>
  <c r="H82" i="3"/>
  <c r="G81" i="3"/>
  <c r="F55" i="3"/>
  <c r="G56" i="3"/>
  <c r="G55" i="2"/>
  <c r="F54" i="2"/>
  <c r="H82" i="2"/>
  <c r="G81" i="2"/>
  <c r="C47" i="6" l="1"/>
  <c r="E54" i="6"/>
  <c r="D52" i="6"/>
  <c r="G55" i="6"/>
  <c r="F44" i="6"/>
  <c r="B46" i="6"/>
  <c r="H79" i="12"/>
  <c r="G78" i="12"/>
  <c r="F51" i="12"/>
  <c r="G52" i="12"/>
  <c r="H73" i="11"/>
  <c r="G72" i="11"/>
  <c r="G47" i="11"/>
  <c r="F46" i="11"/>
  <c r="F45" i="9"/>
  <c r="G46" i="9"/>
  <c r="H73" i="9"/>
  <c r="G72" i="9"/>
  <c r="G44" i="8"/>
  <c r="F43" i="8"/>
  <c r="G55" i="3"/>
  <c r="F54" i="3"/>
  <c r="H81" i="3"/>
  <c r="G80" i="3"/>
  <c r="G79" i="3" s="1"/>
  <c r="H81" i="2"/>
  <c r="G80" i="2"/>
  <c r="G54" i="2"/>
  <c r="F53" i="2"/>
  <c r="B45" i="6" l="1"/>
  <c r="D51" i="6"/>
  <c r="C46" i="6"/>
  <c r="E53" i="6"/>
  <c r="G54" i="6"/>
  <c r="F43" i="6"/>
  <c r="G51" i="12"/>
  <c r="F50" i="12"/>
  <c r="H78" i="12"/>
  <c r="G77" i="12"/>
  <c r="F45" i="11"/>
  <c r="G46" i="11"/>
  <c r="H72" i="11"/>
  <c r="G71" i="11"/>
  <c r="H72" i="9"/>
  <c r="G71" i="9"/>
  <c r="G70" i="9" s="1"/>
  <c r="G45" i="9"/>
  <c r="F44" i="9"/>
  <c r="F42" i="8"/>
  <c r="G43" i="8"/>
  <c r="H80" i="3"/>
  <c r="G54" i="3"/>
  <c r="F53" i="3"/>
  <c r="G53" i="2"/>
  <c r="F52" i="2"/>
  <c r="H80" i="2"/>
  <c r="G79" i="2"/>
  <c r="C45" i="6" l="1"/>
  <c r="B44" i="6"/>
  <c r="D50" i="6"/>
  <c r="E52" i="6"/>
  <c r="G53" i="6"/>
  <c r="F42" i="6"/>
  <c r="H77" i="12"/>
  <c r="G76" i="12"/>
  <c r="G50" i="12"/>
  <c r="F49" i="12"/>
  <c r="H71" i="11"/>
  <c r="G70" i="11"/>
  <c r="H70" i="11" s="1"/>
  <c r="G45" i="11"/>
  <c r="F44" i="11"/>
  <c r="G44" i="9"/>
  <c r="F43" i="9"/>
  <c r="H71" i="9"/>
  <c r="H70" i="9"/>
  <c r="G42" i="8"/>
  <c r="F41" i="8"/>
  <c r="G53" i="3"/>
  <c r="F52" i="3"/>
  <c r="H79" i="3"/>
  <c r="G78" i="3"/>
  <c r="H79" i="2"/>
  <c r="G78" i="2"/>
  <c r="F51" i="2"/>
  <c r="G52" i="2"/>
  <c r="D49" i="6" l="1"/>
  <c r="G52" i="6"/>
  <c r="C44" i="6"/>
  <c r="E51" i="6"/>
  <c r="F41" i="6"/>
  <c r="B43" i="6"/>
  <c r="G49" i="12"/>
  <c r="F48" i="12"/>
  <c r="H76" i="12"/>
  <c r="G75" i="12"/>
  <c r="G44" i="11"/>
  <c r="F43" i="11"/>
  <c r="G43" i="9"/>
  <c r="F42" i="9"/>
  <c r="G41" i="8"/>
  <c r="F40" i="8"/>
  <c r="H78" i="3"/>
  <c r="G77" i="3"/>
  <c r="G52" i="3"/>
  <c r="F51" i="3"/>
  <c r="F50" i="2"/>
  <c r="G51" i="2"/>
  <c r="H78" i="2"/>
  <c r="G77" i="2"/>
  <c r="C43" i="6" l="1"/>
  <c r="F40" i="6"/>
  <c r="D48" i="6"/>
  <c r="B42" i="6"/>
  <c r="E50" i="6"/>
  <c r="G51" i="6"/>
  <c r="H75" i="12"/>
  <c r="G74" i="12"/>
  <c r="F47" i="12"/>
  <c r="G48" i="12"/>
  <c r="F42" i="11"/>
  <c r="G43" i="11"/>
  <c r="F41" i="9"/>
  <c r="G42" i="9"/>
  <c r="F39" i="8"/>
  <c r="G40" i="8"/>
  <c r="G51" i="3"/>
  <c r="F50" i="3"/>
  <c r="H77" i="3"/>
  <c r="G76" i="3"/>
  <c r="H77" i="2"/>
  <c r="G76" i="2"/>
  <c r="G50" i="2"/>
  <c r="F49" i="2"/>
  <c r="G50" i="6" l="1"/>
  <c r="C42" i="6"/>
  <c r="F39" i="6"/>
  <c r="B41" i="6"/>
  <c r="D47" i="6"/>
  <c r="E49" i="6"/>
  <c r="G47" i="12"/>
  <c r="F46" i="12"/>
  <c r="H74" i="12"/>
  <c r="G73" i="12"/>
  <c r="G42" i="11"/>
  <c r="F41" i="11"/>
  <c r="F40" i="9"/>
  <c r="G41" i="9"/>
  <c r="G39" i="8"/>
  <c r="F38" i="8"/>
  <c r="H76" i="3"/>
  <c r="G75" i="3"/>
  <c r="F49" i="3"/>
  <c r="G50" i="3"/>
  <c r="G49" i="2"/>
  <c r="F48" i="2"/>
  <c r="H76" i="2"/>
  <c r="G75" i="2"/>
  <c r="D46" i="6" l="1"/>
  <c r="F38" i="6"/>
  <c r="B40" i="6"/>
  <c r="C41" i="6"/>
  <c r="E48" i="6"/>
  <c r="G49" i="6"/>
  <c r="H73" i="12"/>
  <c r="G72" i="12"/>
  <c r="F45" i="12"/>
  <c r="G46" i="12"/>
  <c r="G41" i="11"/>
  <c r="F40" i="11"/>
  <c r="G40" i="9"/>
  <c r="F39" i="9"/>
  <c r="G38" i="8"/>
  <c r="F37" i="8"/>
  <c r="F48" i="3"/>
  <c r="G49" i="3"/>
  <c r="H75" i="3"/>
  <c r="G74" i="3"/>
  <c r="H75" i="2"/>
  <c r="G74" i="2"/>
  <c r="F47" i="2"/>
  <c r="G48" i="2"/>
  <c r="F37" i="6" l="1"/>
  <c r="D45" i="6"/>
  <c r="B39" i="6"/>
  <c r="C40" i="6"/>
  <c r="E47" i="6"/>
  <c r="G48" i="6"/>
  <c r="G45" i="12"/>
  <c r="F44" i="12"/>
  <c r="H72" i="12"/>
  <c r="G71" i="12"/>
  <c r="F39" i="11"/>
  <c r="G40" i="11"/>
  <c r="F38" i="9"/>
  <c r="G39" i="9"/>
  <c r="F36" i="8"/>
  <c r="G37" i="8"/>
  <c r="H74" i="3"/>
  <c r="G73" i="3"/>
  <c r="G72" i="3" s="1"/>
  <c r="G48" i="3"/>
  <c r="F47" i="3"/>
  <c r="F46" i="2"/>
  <c r="G47" i="2"/>
  <c r="H74" i="2"/>
  <c r="G73" i="2"/>
  <c r="B38" i="6" l="1"/>
  <c r="F36" i="6"/>
  <c r="C39" i="6"/>
  <c r="D44" i="6"/>
  <c r="E46" i="6"/>
  <c r="G47" i="6"/>
  <c r="H71" i="12"/>
  <c r="G70" i="12"/>
  <c r="H70" i="12" s="1"/>
  <c r="G44" i="12"/>
  <c r="F43" i="12"/>
  <c r="F38" i="11"/>
  <c r="G39" i="11"/>
  <c r="G38" i="9"/>
  <c r="F37" i="9"/>
  <c r="G36" i="8"/>
  <c r="F35" i="8"/>
  <c r="F46" i="3"/>
  <c r="G47" i="3"/>
  <c r="H73" i="3"/>
  <c r="H73" i="2"/>
  <c r="G72" i="2"/>
  <c r="F45" i="2"/>
  <c r="G46" i="2"/>
  <c r="E45" i="6" l="1"/>
  <c r="C38" i="6"/>
  <c r="D43" i="6"/>
  <c r="G46" i="6"/>
  <c r="F35" i="6"/>
  <c r="B37" i="6"/>
  <c r="F42" i="12"/>
  <c r="G43" i="12"/>
  <c r="G38" i="11"/>
  <c r="F37" i="11"/>
  <c r="G37" i="9"/>
  <c r="F36" i="9"/>
  <c r="G35" i="8"/>
  <c r="F34" i="8"/>
  <c r="H72" i="3"/>
  <c r="G71" i="3"/>
  <c r="G70" i="3" s="1"/>
  <c r="F45" i="3"/>
  <c r="G46" i="3"/>
  <c r="G45" i="2"/>
  <c r="F44" i="2"/>
  <c r="H72" i="2"/>
  <c r="G71" i="2"/>
  <c r="G70" i="2" s="1"/>
  <c r="H70" i="2" s="1"/>
  <c r="D42" i="6" l="1"/>
  <c r="E44" i="6"/>
  <c r="B36" i="6"/>
  <c r="F34" i="6"/>
  <c r="C37" i="6"/>
  <c r="G45" i="6"/>
  <c r="F41" i="12"/>
  <c r="G42" i="12"/>
  <c r="G37" i="11"/>
  <c r="F36" i="11"/>
  <c r="F35" i="9"/>
  <c r="G36" i="9"/>
  <c r="F33" i="8"/>
  <c r="G34" i="8"/>
  <c r="H71" i="3"/>
  <c r="H70" i="3"/>
  <c r="G45" i="3"/>
  <c r="F44" i="3"/>
  <c r="H71" i="2"/>
  <c r="F43" i="2"/>
  <c r="G44" i="2"/>
  <c r="C36" i="6" l="1"/>
  <c r="G44" i="6"/>
  <c r="D41" i="6"/>
  <c r="E43" i="6"/>
  <c r="F33" i="6"/>
  <c r="B35" i="6"/>
  <c r="G41" i="12"/>
  <c r="F40" i="12"/>
  <c r="F35" i="11"/>
  <c r="G36" i="11"/>
  <c r="G35" i="9"/>
  <c r="F34" i="9"/>
  <c r="G33" i="8"/>
  <c r="F32" i="8"/>
  <c r="G44" i="3"/>
  <c r="F43" i="3"/>
  <c r="G43" i="2"/>
  <c r="F42" i="2"/>
  <c r="D40" i="6" l="1"/>
  <c r="E42" i="6"/>
  <c r="G43" i="6"/>
  <c r="B34" i="6"/>
  <c r="F32" i="6"/>
  <c r="C35" i="6"/>
  <c r="F39" i="12"/>
  <c r="G40" i="12"/>
  <c r="G35" i="11"/>
  <c r="F34" i="11"/>
  <c r="G34" i="9"/>
  <c r="F33" i="9"/>
  <c r="F31" i="8"/>
  <c r="G32" i="8"/>
  <c r="F42" i="3"/>
  <c r="G43" i="3"/>
  <c r="G42" i="2"/>
  <c r="F41" i="2"/>
  <c r="B33" i="6" l="1"/>
  <c r="D39" i="6"/>
  <c r="E41" i="6"/>
  <c r="C34" i="6"/>
  <c r="G42" i="6"/>
  <c r="F31" i="6"/>
  <c r="F38" i="12"/>
  <c r="G39" i="12"/>
  <c r="G34" i="11"/>
  <c r="F33" i="11"/>
  <c r="F32" i="9"/>
  <c r="G33" i="9"/>
  <c r="F30" i="8"/>
  <c r="G31" i="8"/>
  <c r="G42" i="3"/>
  <c r="F41" i="3"/>
  <c r="F40" i="2"/>
  <c r="G41" i="2"/>
  <c r="F30" i="6" l="1"/>
  <c r="B32" i="6"/>
  <c r="C33" i="6"/>
  <c r="D38" i="6"/>
  <c r="E40" i="6"/>
  <c r="G41" i="6"/>
  <c r="G38" i="12"/>
  <c r="F37" i="12"/>
  <c r="F32" i="11"/>
  <c r="G33" i="11"/>
  <c r="G32" i="9"/>
  <c r="F31" i="9"/>
  <c r="G30" i="8"/>
  <c r="F29" i="8"/>
  <c r="G41" i="3"/>
  <c r="F40" i="3"/>
  <c r="F39" i="2"/>
  <c r="G40" i="2"/>
  <c r="F29" i="6" l="1"/>
  <c r="C32" i="6"/>
  <c r="B31" i="6"/>
  <c r="D37" i="6"/>
  <c r="E39" i="6"/>
  <c r="G40" i="6"/>
  <c r="F36" i="12"/>
  <c r="G37" i="12"/>
  <c r="G32" i="11"/>
  <c r="F31" i="11"/>
  <c r="F30" i="9"/>
  <c r="G31" i="9"/>
  <c r="F28" i="8"/>
  <c r="G29" i="8"/>
  <c r="F39" i="3"/>
  <c r="G40" i="3"/>
  <c r="G39" i="2"/>
  <c r="F38" i="2"/>
  <c r="D36" i="6" l="1"/>
  <c r="B30" i="6"/>
  <c r="F28" i="6"/>
  <c r="C31" i="6"/>
  <c r="E38" i="6"/>
  <c r="G39" i="6"/>
  <c r="G36" i="12"/>
  <c r="F35" i="12"/>
  <c r="G31" i="11"/>
  <c r="F30" i="11"/>
  <c r="G30" i="9"/>
  <c r="F29" i="9"/>
  <c r="G28" i="8"/>
  <c r="F27" i="8"/>
  <c r="F38" i="3"/>
  <c r="G39" i="3"/>
  <c r="G38" i="2"/>
  <c r="F37" i="2"/>
  <c r="D35" i="6" l="1"/>
  <c r="C30" i="6"/>
  <c r="B29" i="6"/>
  <c r="F27" i="6"/>
  <c r="E37" i="6"/>
  <c r="G38" i="6"/>
  <c r="F34" i="12"/>
  <c r="G35" i="12"/>
  <c r="F29" i="11"/>
  <c r="G30" i="11"/>
  <c r="G29" i="9"/>
  <c r="F28" i="9"/>
  <c r="G27" i="8"/>
  <c r="F26" i="8"/>
  <c r="G38" i="3"/>
  <c r="F37" i="3"/>
  <c r="G37" i="2"/>
  <c r="F36" i="2"/>
  <c r="C29" i="6" l="1"/>
  <c r="D34" i="6"/>
  <c r="B28" i="6"/>
  <c r="E36" i="6"/>
  <c r="G37" i="6"/>
  <c r="F26" i="6"/>
  <c r="F33" i="12"/>
  <c r="G34" i="12"/>
  <c r="F28" i="11"/>
  <c r="G29" i="11"/>
  <c r="G28" i="9"/>
  <c r="F27" i="9"/>
  <c r="F25" i="8"/>
  <c r="G26" i="8"/>
  <c r="F36" i="3"/>
  <c r="G37" i="3"/>
  <c r="F35" i="2"/>
  <c r="G36" i="2"/>
  <c r="F25" i="6" l="1"/>
  <c r="C28" i="6"/>
  <c r="D33" i="6"/>
  <c r="B27" i="6"/>
  <c r="E35" i="6"/>
  <c r="G36" i="6"/>
  <c r="F32" i="12"/>
  <c r="G33" i="12"/>
  <c r="G28" i="11"/>
  <c r="F27" i="11"/>
  <c r="F26" i="9"/>
  <c r="G27" i="9"/>
  <c r="G25" i="8"/>
  <c r="F24" i="8"/>
  <c r="G36" i="3"/>
  <c r="F35" i="3"/>
  <c r="F34" i="2"/>
  <c r="G35" i="2"/>
  <c r="F24" i="6" l="1"/>
  <c r="C27" i="6"/>
  <c r="B26" i="6"/>
  <c r="D32" i="6"/>
  <c r="E34" i="6"/>
  <c r="G35" i="6"/>
  <c r="F31" i="12"/>
  <c r="G32" i="12"/>
  <c r="G27" i="11"/>
  <c r="F26" i="11"/>
  <c r="F25" i="9"/>
  <c r="G26" i="9"/>
  <c r="G24" i="8"/>
  <c r="F23" i="8"/>
  <c r="G35" i="3"/>
  <c r="F34" i="3"/>
  <c r="F33" i="2"/>
  <c r="G34" i="2"/>
  <c r="C26" i="6" l="1"/>
  <c r="E33" i="6"/>
  <c r="D31" i="6"/>
  <c r="G34" i="6"/>
  <c r="F23" i="6"/>
  <c r="B25" i="6"/>
  <c r="G31" i="12"/>
  <c r="F30" i="12"/>
  <c r="F25" i="11"/>
  <c r="G26" i="11"/>
  <c r="G25" i="9"/>
  <c r="F24" i="9"/>
  <c r="F22" i="8"/>
  <c r="G23" i="8"/>
  <c r="G34" i="3"/>
  <c r="F33" i="3"/>
  <c r="G33" i="2"/>
  <c r="F32" i="2"/>
  <c r="B24" i="6" l="1"/>
  <c r="C25" i="6"/>
  <c r="D30" i="6"/>
  <c r="E32" i="6"/>
  <c r="G33" i="6"/>
  <c r="F22" i="6"/>
  <c r="G30" i="12"/>
  <c r="F29" i="12"/>
  <c r="G25" i="11"/>
  <c r="F24" i="11"/>
  <c r="F23" i="9"/>
  <c r="G24" i="9"/>
  <c r="G22" i="8"/>
  <c r="F21" i="8"/>
  <c r="F32" i="3"/>
  <c r="G33" i="3"/>
  <c r="F31" i="2"/>
  <c r="G32" i="2"/>
  <c r="D29" i="6" l="1"/>
  <c r="E31" i="6"/>
  <c r="G32" i="6"/>
  <c r="B23" i="6"/>
  <c r="C24" i="6"/>
  <c r="F21" i="6"/>
  <c r="F28" i="12"/>
  <c r="G29" i="12"/>
  <c r="G24" i="11"/>
  <c r="F23" i="11"/>
  <c r="G23" i="9"/>
  <c r="F22" i="9"/>
  <c r="G21" i="8"/>
  <c r="F20" i="8"/>
  <c r="G32" i="3"/>
  <c r="F31" i="3"/>
  <c r="F30" i="2"/>
  <c r="G31" i="2"/>
  <c r="B22" i="6" l="1"/>
  <c r="E30" i="6"/>
  <c r="C23" i="6"/>
  <c r="D28" i="6"/>
  <c r="G31" i="6"/>
  <c r="F20" i="6"/>
  <c r="G28" i="12"/>
  <c r="F27" i="12"/>
  <c r="F22" i="11"/>
  <c r="G23" i="11"/>
  <c r="F21" i="9"/>
  <c r="G22" i="9"/>
  <c r="F19" i="8"/>
  <c r="G20" i="8"/>
  <c r="G31" i="3"/>
  <c r="F30" i="3"/>
  <c r="G30" i="2"/>
  <c r="F29" i="2"/>
  <c r="D27" i="6" l="1"/>
  <c r="C22" i="6"/>
  <c r="E29" i="6"/>
  <c r="B21" i="6"/>
  <c r="G30" i="6"/>
  <c r="F19" i="6"/>
  <c r="G27" i="12"/>
  <c r="F26" i="12"/>
  <c r="G22" i="11"/>
  <c r="F21" i="11"/>
  <c r="F20" i="9"/>
  <c r="G21" i="9"/>
  <c r="G19" i="8"/>
  <c r="F18" i="8"/>
  <c r="F29" i="3"/>
  <c r="G30" i="3"/>
  <c r="G29" i="2"/>
  <c r="F28" i="2"/>
  <c r="F18" i="6" l="1"/>
  <c r="D26" i="6"/>
  <c r="G29" i="6"/>
  <c r="E28" i="6"/>
  <c r="C21" i="6"/>
  <c r="B20" i="6"/>
  <c r="F25" i="12"/>
  <c r="G26" i="12"/>
  <c r="G21" i="11"/>
  <c r="F20" i="11"/>
  <c r="G20" i="9"/>
  <c r="F19" i="9"/>
  <c r="G18" i="8"/>
  <c r="F17" i="8"/>
  <c r="F28" i="3"/>
  <c r="G29" i="3"/>
  <c r="F27" i="2"/>
  <c r="G28" i="2"/>
  <c r="C20" i="6" l="1"/>
  <c r="D25" i="6"/>
  <c r="E27" i="6"/>
  <c r="G28" i="6"/>
  <c r="F17" i="6"/>
  <c r="B19" i="6"/>
  <c r="G25" i="12"/>
  <c r="F24" i="12"/>
  <c r="F19" i="11"/>
  <c r="G20" i="11"/>
  <c r="F18" i="9"/>
  <c r="G19" i="9"/>
  <c r="F16" i="8"/>
  <c r="G17" i="8"/>
  <c r="G28" i="3"/>
  <c r="F27" i="3"/>
  <c r="G27" i="2"/>
  <c r="F26" i="2"/>
  <c r="D24" i="6" l="1"/>
  <c r="C19" i="6"/>
  <c r="E26" i="6"/>
  <c r="G27" i="6"/>
  <c r="F16" i="6"/>
  <c r="B18" i="6"/>
  <c r="G24" i="12"/>
  <c r="F23" i="12"/>
  <c r="F18" i="11"/>
  <c r="G19" i="11"/>
  <c r="G18" i="9"/>
  <c r="F17" i="9"/>
  <c r="G16" i="8"/>
  <c r="F15" i="8"/>
  <c r="G27" i="3"/>
  <c r="F26" i="3"/>
  <c r="F25" i="2"/>
  <c r="G26" i="2"/>
  <c r="B17" i="6" l="1"/>
  <c r="E25" i="6"/>
  <c r="C18" i="6"/>
  <c r="D23" i="6"/>
  <c r="G26" i="6"/>
  <c r="F15" i="6"/>
  <c r="F22" i="12"/>
  <c r="G23" i="12"/>
  <c r="G18" i="11"/>
  <c r="F17" i="11"/>
  <c r="G17" i="9"/>
  <c r="F16" i="9"/>
  <c r="G15" i="8"/>
  <c r="F14" i="8"/>
  <c r="F25" i="3"/>
  <c r="G26" i="3"/>
  <c r="G25" i="2"/>
  <c r="F24" i="2"/>
  <c r="B16" i="6" l="1"/>
  <c r="C17" i="6"/>
  <c r="E24" i="6"/>
  <c r="G25" i="6"/>
  <c r="D22" i="6"/>
  <c r="F14" i="6"/>
  <c r="F21" i="12"/>
  <c r="G22" i="12"/>
  <c r="G17" i="11"/>
  <c r="F16" i="11"/>
  <c r="F15" i="9"/>
  <c r="G16" i="9"/>
  <c r="F13" i="8"/>
  <c r="G14" i="8"/>
  <c r="G25" i="3"/>
  <c r="F24" i="3"/>
  <c r="F23" i="2"/>
  <c r="G24" i="2"/>
  <c r="G24" i="6" l="1"/>
  <c r="B15" i="6"/>
  <c r="F13" i="6"/>
  <c r="C16" i="6"/>
  <c r="D21" i="6"/>
  <c r="E23" i="6"/>
  <c r="G21" i="12"/>
  <c r="F20" i="12"/>
  <c r="F15" i="11"/>
  <c r="G16" i="11"/>
  <c r="G15" i="9"/>
  <c r="F14" i="9"/>
  <c r="G13" i="8"/>
  <c r="F12" i="8"/>
  <c r="G24" i="3"/>
  <c r="F23" i="3"/>
  <c r="F22" i="2"/>
  <c r="G23" i="2"/>
  <c r="B14" i="6" l="1"/>
  <c r="G23" i="6"/>
  <c r="F12" i="6"/>
  <c r="C15" i="6"/>
  <c r="D20" i="6"/>
  <c r="E22" i="6"/>
  <c r="F19" i="12"/>
  <c r="G20" i="12"/>
  <c r="G15" i="11"/>
  <c r="F14" i="11"/>
  <c r="G14" i="9"/>
  <c r="F13" i="9"/>
  <c r="F11" i="8"/>
  <c r="G12" i="8"/>
  <c r="F22" i="3"/>
  <c r="G23" i="3"/>
  <c r="G22" i="2"/>
  <c r="F21" i="2"/>
  <c r="C14" i="6" l="1"/>
  <c r="D19" i="6"/>
  <c r="B13" i="6"/>
  <c r="E21" i="6"/>
  <c r="G22" i="6"/>
  <c r="F11" i="6"/>
  <c r="G19" i="12"/>
  <c r="F18" i="12"/>
  <c r="G14" i="11"/>
  <c r="F13" i="11"/>
  <c r="F12" i="9"/>
  <c r="G13" i="9"/>
  <c r="F10" i="8"/>
  <c r="G11" i="8"/>
  <c r="G22" i="3"/>
  <c r="F21" i="3"/>
  <c r="F20" i="2"/>
  <c r="G21" i="2"/>
  <c r="D18" i="6" l="1"/>
  <c r="E20" i="6"/>
  <c r="C13" i="6"/>
  <c r="G21" i="6"/>
  <c r="F10" i="6"/>
  <c r="B12" i="6"/>
  <c r="G18" i="12"/>
  <c r="F17" i="12"/>
  <c r="F12" i="11"/>
  <c r="G13" i="11"/>
  <c r="G12" i="9"/>
  <c r="F11" i="9"/>
  <c r="G10" i="8"/>
  <c r="F9" i="8"/>
  <c r="G21" i="3"/>
  <c r="F20" i="3"/>
  <c r="F19" i="2"/>
  <c r="G20" i="2"/>
  <c r="D17" i="6" l="1"/>
  <c r="F9" i="6"/>
  <c r="B11" i="6"/>
  <c r="C12" i="6"/>
  <c r="E19" i="6"/>
  <c r="G20" i="6"/>
  <c r="F16" i="12"/>
  <c r="G17" i="12"/>
  <c r="G12" i="11"/>
  <c r="F11" i="11"/>
  <c r="F10" i="9"/>
  <c r="G11" i="9"/>
  <c r="F8" i="8"/>
  <c r="G9" i="8"/>
  <c r="F19" i="3"/>
  <c r="G20" i="3"/>
  <c r="F18" i="2"/>
  <c r="G19" i="2"/>
  <c r="C11" i="6" l="1"/>
  <c r="D16" i="6"/>
  <c r="E18" i="6"/>
  <c r="G19" i="6"/>
  <c r="F8" i="6"/>
  <c r="B10" i="6"/>
  <c r="G16" i="12"/>
  <c r="F15" i="12"/>
  <c r="G11" i="11"/>
  <c r="F10" i="11"/>
  <c r="G10" i="9"/>
  <c r="F9" i="9"/>
  <c r="G9" i="9" s="1"/>
  <c r="G8" i="8"/>
  <c r="F7" i="8"/>
  <c r="F18" i="3"/>
  <c r="G19" i="3"/>
  <c r="G18" i="2"/>
  <c r="F17" i="2"/>
  <c r="D15" i="6" l="1"/>
  <c r="B9" i="6"/>
  <c r="C10" i="6"/>
  <c r="G18" i="6"/>
  <c r="E17" i="6"/>
  <c r="F7" i="6"/>
  <c r="B8" i="6"/>
  <c r="F14" i="12"/>
  <c r="G15" i="12"/>
  <c r="F9" i="11"/>
  <c r="G10" i="11"/>
  <c r="F8" i="9"/>
  <c r="G7" i="8"/>
  <c r="F6" i="8"/>
  <c r="G18" i="3"/>
  <c r="F17" i="3"/>
  <c r="G17" i="2"/>
  <c r="F16" i="2"/>
  <c r="E16" i="6" l="1"/>
  <c r="D14" i="6"/>
  <c r="G17" i="6"/>
  <c r="F6" i="6"/>
  <c r="C9" i="6"/>
  <c r="F13" i="12"/>
  <c r="G14" i="12"/>
  <c r="F8" i="11"/>
  <c r="G9" i="11"/>
  <c r="G8" i="9"/>
  <c r="F7" i="9"/>
  <c r="F5" i="8"/>
  <c r="G6" i="8"/>
  <c r="F16" i="3"/>
  <c r="G17" i="3"/>
  <c r="F15" i="2"/>
  <c r="G16" i="2"/>
  <c r="D13" i="6" l="1"/>
  <c r="B7" i="6"/>
  <c r="E15" i="6"/>
  <c r="C8" i="6"/>
  <c r="G16" i="6"/>
  <c r="F5" i="6"/>
  <c r="F12" i="12"/>
  <c r="G13" i="12"/>
  <c r="G8" i="11"/>
  <c r="F7" i="11"/>
  <c r="F6" i="9"/>
  <c r="G7" i="9"/>
  <c r="G5" i="8"/>
  <c r="F4" i="8"/>
  <c r="G16" i="3"/>
  <c r="F15" i="3"/>
  <c r="F14" i="2"/>
  <c r="G15" i="2"/>
  <c r="G15" i="6" l="1"/>
  <c r="B6" i="6"/>
  <c r="C7" i="6"/>
  <c r="F4" i="6"/>
  <c r="D12" i="6"/>
  <c r="E14" i="6"/>
  <c r="G12" i="12"/>
  <c r="F11" i="12"/>
  <c r="G7" i="11"/>
  <c r="F6" i="11"/>
  <c r="F5" i="9"/>
  <c r="G6" i="9"/>
  <c r="G4" i="8"/>
  <c r="F3" i="8"/>
  <c r="G3" i="8" s="1"/>
  <c r="G15" i="3"/>
  <c r="F14" i="3"/>
  <c r="F13" i="2"/>
  <c r="G14" i="2"/>
  <c r="C6" i="6" l="1"/>
  <c r="D11" i="6"/>
  <c r="G14" i="6"/>
  <c r="E13" i="6"/>
  <c r="F2" i="6"/>
  <c r="F3" i="6"/>
  <c r="B5" i="6"/>
  <c r="G11" i="12"/>
  <c r="F10" i="12"/>
  <c r="F5" i="11"/>
  <c r="G6" i="11"/>
  <c r="G5" i="9"/>
  <c r="F4" i="9"/>
  <c r="F3" i="9" s="1"/>
  <c r="G14" i="3"/>
  <c r="F13" i="3"/>
  <c r="G13" i="2"/>
  <c r="F12" i="2"/>
  <c r="D10" i="6" l="1"/>
  <c r="E12" i="6"/>
  <c r="G13" i="6"/>
  <c r="B4" i="6"/>
  <c r="C5" i="6"/>
  <c r="G10" i="12"/>
  <c r="F9" i="12"/>
  <c r="G5" i="11"/>
  <c r="F4" i="11"/>
  <c r="G3" i="9"/>
  <c r="G4" i="9"/>
  <c r="F12" i="3"/>
  <c r="G13" i="3"/>
  <c r="F11" i="2"/>
  <c r="G12" i="2"/>
  <c r="B3" i="6" l="1"/>
  <c r="C4" i="6"/>
  <c r="B2" i="6"/>
  <c r="D9" i="6"/>
  <c r="E11" i="6"/>
  <c r="G12" i="6"/>
  <c r="G9" i="12"/>
  <c r="F8" i="12"/>
  <c r="G4" i="11"/>
  <c r="F3" i="11"/>
  <c r="G3" i="11" s="1"/>
  <c r="G12" i="3"/>
  <c r="F11" i="3"/>
  <c r="G11" i="2"/>
  <c r="F10" i="2"/>
  <c r="C3" i="6" l="1"/>
  <c r="G11" i="6"/>
  <c r="D8" i="6"/>
  <c r="C2" i="6"/>
  <c r="E10" i="6"/>
  <c r="G8" i="12"/>
  <c r="F7" i="12"/>
  <c r="G11" i="3"/>
  <c r="F10" i="3"/>
  <c r="G10" i="2"/>
  <c r="F9" i="2"/>
  <c r="E9" i="6" l="1"/>
  <c r="D7" i="6"/>
  <c r="G10" i="6"/>
  <c r="G7" i="12"/>
  <c r="F6" i="12"/>
  <c r="F9" i="3"/>
  <c r="G10" i="3"/>
  <c r="G9" i="2"/>
  <c r="F8" i="2"/>
  <c r="E8" i="6" l="1"/>
  <c r="G9" i="6"/>
  <c r="D6" i="6"/>
  <c r="F5" i="12"/>
  <c r="G6" i="12"/>
  <c r="F8" i="3"/>
  <c r="G9" i="3"/>
  <c r="F7" i="2"/>
  <c r="G8" i="2"/>
  <c r="D5" i="6" l="1"/>
  <c r="E7" i="6"/>
  <c r="G8" i="6"/>
  <c r="G5" i="12"/>
  <c r="F4" i="12"/>
  <c r="G8" i="3"/>
  <c r="F7" i="3"/>
  <c r="G7" i="2"/>
  <c r="F6" i="2"/>
  <c r="E6" i="6" l="1"/>
  <c r="D4" i="6"/>
  <c r="G7" i="6"/>
  <c r="G4" i="12"/>
  <c r="F3" i="12"/>
  <c r="G3" i="12" s="1"/>
  <c r="F6" i="3"/>
  <c r="G7" i="3"/>
  <c r="G6" i="2"/>
  <c r="F5" i="2"/>
  <c r="D2" i="6" l="1"/>
  <c r="G6" i="6"/>
  <c r="D3" i="6"/>
  <c r="E5" i="6"/>
  <c r="F5" i="3"/>
  <c r="G6" i="3"/>
  <c r="G5" i="2"/>
  <c r="F4" i="2"/>
  <c r="E4" i="6" l="1"/>
  <c r="G5" i="6"/>
  <c r="G5" i="3"/>
  <c r="F4" i="3"/>
  <c r="F3" i="2"/>
  <c r="G3" i="2" s="1"/>
  <c r="G4" i="2"/>
  <c r="E3" i="6" l="1"/>
  <c r="E2" i="6"/>
  <c r="G4" i="6"/>
  <c r="G4" i="3"/>
  <c r="F3" i="3"/>
  <c r="G3" i="3" s="1"/>
  <c r="G2" i="6" l="1"/>
  <c r="G3" i="6"/>
</calcChain>
</file>

<file path=xl/sharedStrings.xml><?xml version="1.0" encoding="utf-8"?>
<sst xmlns="http://schemas.openxmlformats.org/spreadsheetml/2006/main" count="835" uniqueCount="190">
  <si>
    <t>100 and over</t>
  </si>
  <si>
    <t>Age (years)</t>
  </si>
  <si>
    <t>SOURCE: National Center for Health Statistics, National Vital Statistics System, Mortality.</t>
  </si>
  <si>
    <t>1–2</t>
  </si>
  <si>
    <t>2–3</t>
  </si>
  <si>
    <t>3–4</t>
  </si>
  <si>
    <t>4–5</t>
  </si>
  <si>
    <t>5–6</t>
  </si>
  <si>
    <t>6–7</t>
  </si>
  <si>
    <t>7–8</t>
  </si>
  <si>
    <t>8–9</t>
  </si>
  <si>
    <t>9–10</t>
  </si>
  <si>
    <t>10–11</t>
  </si>
  <si>
    <t>11–12</t>
  </si>
  <si>
    <t>12–13</t>
  </si>
  <si>
    <t>13–14</t>
  </si>
  <si>
    <t>14–15</t>
  </si>
  <si>
    <t>15–16</t>
  </si>
  <si>
    <t>16–17</t>
  </si>
  <si>
    <t>17–18</t>
  </si>
  <si>
    <t>18–19</t>
  </si>
  <si>
    <t>19–20</t>
  </si>
  <si>
    <t>20–21</t>
  </si>
  <si>
    <t>21–22</t>
  </si>
  <si>
    <t>22–23</t>
  </si>
  <si>
    <t>23–24</t>
  </si>
  <si>
    <t>24–25</t>
  </si>
  <si>
    <t>25–26</t>
  </si>
  <si>
    <t>26–27</t>
  </si>
  <si>
    <t>27–28</t>
  </si>
  <si>
    <t>28–29</t>
  </si>
  <si>
    <t>29–30</t>
  </si>
  <si>
    <t>30–31</t>
  </si>
  <si>
    <t>31–32</t>
  </si>
  <si>
    <t>32–33</t>
  </si>
  <si>
    <t>33–34</t>
  </si>
  <si>
    <t>34–35</t>
  </si>
  <si>
    <t>35–36</t>
  </si>
  <si>
    <t>36–37</t>
  </si>
  <si>
    <t>37–38</t>
  </si>
  <si>
    <t>38–39</t>
  </si>
  <si>
    <t>39–40</t>
  </si>
  <si>
    <t>40–41</t>
  </si>
  <si>
    <t>41–42</t>
  </si>
  <si>
    <t>42–43</t>
  </si>
  <si>
    <t>43–44</t>
  </si>
  <si>
    <t>44–45</t>
  </si>
  <si>
    <t>45–46</t>
  </si>
  <si>
    <t>46–47</t>
  </si>
  <si>
    <t>47–48</t>
  </si>
  <si>
    <t>48–49</t>
  </si>
  <si>
    <t>49–50</t>
  </si>
  <si>
    <t>50–51</t>
  </si>
  <si>
    <t>51–52</t>
  </si>
  <si>
    <t>52–53</t>
  </si>
  <si>
    <t>53–54</t>
  </si>
  <si>
    <t>54–55</t>
  </si>
  <si>
    <t>55–56</t>
  </si>
  <si>
    <t>56–57</t>
  </si>
  <si>
    <t>57–58</t>
  </si>
  <si>
    <t>58–59</t>
  </si>
  <si>
    <t>59–60</t>
  </si>
  <si>
    <t>60–61</t>
  </si>
  <si>
    <t>61–62</t>
  </si>
  <si>
    <t>62–63</t>
  </si>
  <si>
    <t>63–64</t>
  </si>
  <si>
    <t>64–65</t>
  </si>
  <si>
    <t>65–66</t>
  </si>
  <si>
    <t>66–67</t>
  </si>
  <si>
    <t>67–68</t>
  </si>
  <si>
    <t>68–69</t>
  </si>
  <si>
    <t>69–70</t>
  </si>
  <si>
    <t>70–71</t>
  </si>
  <si>
    <t>71–72</t>
  </si>
  <si>
    <t>72–73</t>
  </si>
  <si>
    <t>73–74</t>
  </si>
  <si>
    <t>74–75</t>
  </si>
  <si>
    <t>75–76</t>
  </si>
  <si>
    <t>76–77</t>
  </si>
  <si>
    <t>77–78</t>
  </si>
  <si>
    <t>78–79</t>
  </si>
  <si>
    <t>79–80</t>
  </si>
  <si>
    <t>80–81</t>
  </si>
  <si>
    <t>81–82</t>
  </si>
  <si>
    <t>82–83</t>
  </si>
  <si>
    <t>83–84</t>
  </si>
  <si>
    <t>84–85</t>
  </si>
  <si>
    <t>85–86</t>
  </si>
  <si>
    <t>86–87</t>
  </si>
  <si>
    <t>87–88</t>
  </si>
  <si>
    <t>88–89</t>
  </si>
  <si>
    <t>89–90</t>
  </si>
  <si>
    <t>90–91</t>
  </si>
  <si>
    <t>91–92</t>
  </si>
  <si>
    <t>92–93</t>
  </si>
  <si>
    <t>93–94</t>
  </si>
  <si>
    <t>94–95</t>
  </si>
  <si>
    <t>95–96</t>
  </si>
  <si>
    <t>96–97</t>
  </si>
  <si>
    <t>97–98</t>
  </si>
  <si>
    <t>98–99</t>
  </si>
  <si>
    <t>99–100</t>
  </si>
  <si>
    <t>Person-years lived between ages x and x + 1</t>
  </si>
  <si>
    <t>Total number of person-years lived above age x</t>
  </si>
  <si>
    <t>Probability of dying between ages x and x + 1</t>
  </si>
  <si>
    <t>Number surviving to age x</t>
  </si>
  <si>
    <t>Number dying between ages x and x + 1</t>
  </si>
  <si>
    <t>Expectation of life at age x</t>
  </si>
  <si>
    <t>qx</t>
  </si>
  <si>
    <t>lx</t>
  </si>
  <si>
    <t>dx</t>
  </si>
  <si>
    <t>Lx</t>
  </si>
  <si>
    <t>Tx</t>
  </si>
  <si>
    <t>ex</t>
  </si>
  <si>
    <t>Mx</t>
  </si>
  <si>
    <t>Mortality between ages x and x + 1</t>
  </si>
  <si>
    <t>0–1</t>
  </si>
  <si>
    <t>Age-group</t>
    <phoneticPr fontId="3" type="noConversion"/>
  </si>
  <si>
    <t>40-50</t>
    <phoneticPr fontId="3" type="noConversion"/>
  </si>
  <si>
    <t>50-60</t>
    <phoneticPr fontId="3" type="noConversion"/>
  </si>
  <si>
    <t>60-70</t>
    <phoneticPr fontId="3" type="noConversion"/>
  </si>
  <si>
    <t>70-80</t>
    <phoneticPr fontId="3" type="noConversion"/>
  </si>
  <si>
    <t>&gt;80</t>
    <phoneticPr fontId="3" type="noConversion"/>
  </si>
  <si>
    <t xml:space="preserve">steps group  </t>
    <phoneticPr fontId="3" type="noConversion"/>
  </si>
  <si>
    <t>&lt;4000</t>
    <phoneticPr fontId="3" type="noConversion"/>
  </si>
  <si>
    <t>Model 1</t>
    <phoneticPr fontId="3" type="noConversion"/>
  </si>
  <si>
    <t>Model 2</t>
    <phoneticPr fontId="3" type="noConversion"/>
  </si>
  <si>
    <t>Model 3</t>
    <phoneticPr fontId="3" type="noConversion"/>
  </si>
  <si>
    <t xml:space="preserve">Percentage </t>
    <phoneticPr fontId="3" type="noConversion"/>
  </si>
  <si>
    <t xml:space="preserve">Exposure group </t>
    <phoneticPr fontId="3" type="noConversion"/>
  </si>
  <si>
    <t>Life table for the total population: United States, 2019</t>
    <phoneticPr fontId="3" type="noConversion"/>
  </si>
  <si>
    <t>Age (years)</t>
    <phoneticPr fontId="3" type="noConversion"/>
  </si>
  <si>
    <r>
      <t>General population mortality rate for reference group (IR</t>
    </r>
    <r>
      <rPr>
        <sz val="6"/>
        <color theme="1"/>
        <rFont val="Arial"/>
        <family val="2"/>
      </rPr>
      <t>a0</t>
    </r>
    <r>
      <rPr>
        <sz val="11"/>
        <color theme="1"/>
        <rFont val="Arial"/>
        <family val="2"/>
      </rPr>
      <t>)</t>
    </r>
    <phoneticPr fontId="3" type="noConversion"/>
  </si>
  <si>
    <r>
      <t>IR</t>
    </r>
    <r>
      <rPr>
        <sz val="6"/>
        <color theme="1"/>
        <rFont val="Arial"/>
        <family val="2"/>
      </rPr>
      <t>a0</t>
    </r>
    <r>
      <rPr>
        <sz val="10"/>
        <color theme="1"/>
        <rFont val="Arial"/>
        <family val="2"/>
      </rPr>
      <t xml:space="preserve"> = IRa/Pa0</t>
    </r>
    <phoneticPr fontId="3" type="noConversion"/>
  </si>
  <si>
    <t>IRaj	=	IRa0×Hraj</t>
    <phoneticPr fontId="3" type="noConversion"/>
  </si>
  <si>
    <t>95% CI</t>
    <phoneticPr fontId="3" type="noConversion"/>
  </si>
  <si>
    <t>/</t>
    <phoneticPr fontId="3" type="noConversion"/>
  </si>
  <si>
    <t>&lt;4000 step (reference group)</t>
    <phoneticPr fontId="3" type="noConversion"/>
  </si>
  <si>
    <r>
      <t xml:space="preserve">Probability of dying between ages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+ 1</t>
    </r>
  </si>
  <si>
    <r>
      <t xml:space="preserve">Number surviving to age </t>
    </r>
    <r>
      <rPr>
        <i/>
        <sz val="10"/>
        <rFont val="Arial"/>
        <family val="2"/>
      </rPr>
      <t>x</t>
    </r>
  </si>
  <si>
    <r>
      <t xml:space="preserve">Number dying between ages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+ 1</t>
    </r>
  </si>
  <si>
    <r>
      <t xml:space="preserve">Expectation of life at age </t>
    </r>
    <r>
      <rPr>
        <i/>
        <sz val="10"/>
        <rFont val="Arial"/>
        <family val="2"/>
      </rPr>
      <t>x</t>
    </r>
  </si>
  <si>
    <r>
      <t>q</t>
    </r>
    <r>
      <rPr>
        <i/>
        <vertAlign val="subscript"/>
        <sz val="10"/>
        <rFont val="Arial"/>
        <family val="2"/>
      </rPr>
      <t>x</t>
    </r>
  </si>
  <si>
    <r>
      <t>l</t>
    </r>
    <r>
      <rPr>
        <i/>
        <vertAlign val="subscript"/>
        <sz val="10"/>
        <rFont val="Arial"/>
        <family val="2"/>
      </rPr>
      <t>x</t>
    </r>
  </si>
  <si>
    <r>
      <t>d</t>
    </r>
    <r>
      <rPr>
        <i/>
        <vertAlign val="subscript"/>
        <sz val="10"/>
        <rFont val="Arial"/>
        <family val="2"/>
      </rPr>
      <t>x</t>
    </r>
  </si>
  <si>
    <r>
      <t>L</t>
    </r>
    <r>
      <rPr>
        <i/>
        <vertAlign val="subscript"/>
        <sz val="10"/>
        <rFont val="Arial"/>
        <family val="2"/>
      </rPr>
      <t>x</t>
    </r>
  </si>
  <si>
    <r>
      <t>T</t>
    </r>
    <r>
      <rPr>
        <i/>
        <vertAlign val="subscript"/>
        <sz val="10"/>
        <rFont val="Arial"/>
        <family val="2"/>
      </rPr>
      <t>x</t>
    </r>
  </si>
  <si>
    <r>
      <t>e</t>
    </r>
    <r>
      <rPr>
        <i/>
        <vertAlign val="subscript"/>
        <sz val="10"/>
        <rFont val="Arial"/>
        <family val="2"/>
      </rPr>
      <t>x</t>
    </r>
  </si>
  <si>
    <r>
      <t xml:space="preserve">Mortality between ages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+ 1</t>
    </r>
  </si>
  <si>
    <r>
      <rPr>
        <i/>
        <vertAlign val="subscript"/>
        <sz val="14"/>
        <rFont val="Arial"/>
        <family val="2"/>
      </rPr>
      <t>M</t>
    </r>
    <r>
      <rPr>
        <i/>
        <vertAlign val="subscript"/>
        <sz val="10"/>
        <rFont val="Arial"/>
        <family val="2"/>
      </rPr>
      <t>x</t>
    </r>
    <phoneticPr fontId="3" type="noConversion"/>
  </si>
  <si>
    <r>
      <t>q</t>
    </r>
    <r>
      <rPr>
        <i/>
        <vertAlign val="subscript"/>
        <sz val="10"/>
        <rFont val="Arial"/>
        <family val="2"/>
      </rPr>
      <t>x</t>
    </r>
    <phoneticPr fontId="3" type="noConversion"/>
  </si>
  <si>
    <t>General population mortality rate for reference group (IRa0)</t>
    <phoneticPr fontId="3" type="noConversion"/>
  </si>
  <si>
    <t>IRa0 = IRa/Pa0</t>
    <phoneticPr fontId="3" type="noConversion"/>
  </si>
  <si>
    <t xml:space="preserve">Age-specific mortality rates for exposure group 1 (IRaj, j=1) </t>
    <phoneticPr fontId="3" type="noConversion"/>
  </si>
  <si>
    <t xml:space="preserve">Age-specific mortality rates for exposure group 2 (IRaj, j=2) </t>
    <phoneticPr fontId="3" type="noConversion"/>
  </si>
  <si>
    <t xml:space="preserve">Age-specific mortality rates for exposure group 3 (IRaj, j=3) </t>
    <phoneticPr fontId="3" type="noConversion"/>
  </si>
  <si>
    <t xml:space="preserve">Age-specific mortality rates for exposure group 4 (IRaj, j=4) </t>
    <phoneticPr fontId="3" type="noConversion"/>
  </si>
  <si>
    <t xml:space="preserve">Age-specific mortality rates for exposure group 5 (IRaj, j=5) </t>
    <phoneticPr fontId="3" type="noConversion"/>
  </si>
  <si>
    <t xml:space="preserve"> 4000-5999</t>
    <phoneticPr fontId="3" type="noConversion"/>
  </si>
  <si>
    <t>6000-7999</t>
    <phoneticPr fontId="3" type="noConversion"/>
  </si>
  <si>
    <t xml:space="preserve"> 8000-9999</t>
    <phoneticPr fontId="3" type="noConversion"/>
  </si>
  <si>
    <t xml:space="preserve"> 10000-11999</t>
    <phoneticPr fontId="3" type="noConversion"/>
  </si>
  <si>
    <t>&gt;=12000</t>
    <phoneticPr fontId="3" type="noConversion"/>
  </si>
  <si>
    <t>4000-5999</t>
    <phoneticPr fontId="3" type="noConversion"/>
  </si>
  <si>
    <t>8000-9999</t>
    <phoneticPr fontId="3" type="noConversion"/>
  </si>
  <si>
    <t>10000-11999</t>
    <phoneticPr fontId="3" type="noConversion"/>
  </si>
  <si>
    <t>Mx</t>
    <phoneticPr fontId="3" type="noConversion"/>
  </si>
  <si>
    <t>Age interval (between x and x+1)</t>
    <phoneticPr fontId="3" type="noConversion"/>
  </si>
  <si>
    <t>Person-years lived between ages x and x + 1</t>
    <phoneticPr fontId="3" type="noConversion"/>
  </si>
  <si>
    <r>
      <t>The sum of person-years lived among ages 100–120 (L</t>
    </r>
    <r>
      <rPr>
        <sz val="6"/>
        <color theme="1"/>
        <rFont val="Arial"/>
        <family val="2"/>
      </rPr>
      <t>100-120</t>
    </r>
    <r>
      <rPr>
        <sz val="10"/>
        <color theme="1"/>
        <rFont val="Arial"/>
        <family val="2"/>
      </rPr>
      <t>)</t>
    </r>
    <phoneticPr fontId="3" type="noConversion"/>
  </si>
  <si>
    <t>qx</t>
    <phoneticPr fontId="3" type="noConversion"/>
  </si>
  <si>
    <r>
      <t>Original population mortality rates from CDC (IR</t>
    </r>
    <r>
      <rPr>
        <sz val="6"/>
        <color theme="1"/>
        <rFont val="Arial"/>
        <family val="2"/>
      </rPr>
      <t>a</t>
    </r>
    <r>
      <rPr>
        <sz val="10"/>
        <color theme="1"/>
        <rFont val="Arial"/>
        <family val="2"/>
      </rPr>
      <t>)</t>
    </r>
    <phoneticPr fontId="3" type="noConversion"/>
  </si>
  <si>
    <r>
      <t>Population percentage of different age groups (P</t>
    </r>
    <r>
      <rPr>
        <b/>
        <sz val="6"/>
        <color theme="1"/>
        <rFont val="Arial"/>
        <family val="2"/>
      </rPr>
      <t>a0</t>
    </r>
    <r>
      <rPr>
        <b/>
        <sz val="10"/>
        <color theme="1"/>
        <rFont val="Arial"/>
        <family val="2"/>
      </rPr>
      <t>)</t>
    </r>
    <phoneticPr fontId="3" type="noConversion"/>
  </si>
  <si>
    <r>
      <t>Adujsted hazard ration (HR</t>
    </r>
    <r>
      <rPr>
        <b/>
        <sz val="8"/>
        <color theme="1"/>
        <rFont val="Arial"/>
        <family val="2"/>
      </rPr>
      <t>aj</t>
    </r>
    <r>
      <rPr>
        <b/>
        <sz val="10"/>
        <color theme="1"/>
        <rFont val="Arial"/>
        <family val="2"/>
      </rPr>
      <t>, j=0,1,2,3,4,5)</t>
    </r>
    <phoneticPr fontId="3" type="noConversion"/>
  </si>
  <si>
    <t>0.54-0.62</t>
    <phoneticPr fontId="3" type="noConversion"/>
  </si>
  <si>
    <t>0.35-0.44</t>
    <phoneticPr fontId="3" type="noConversion"/>
  </si>
  <si>
    <t>0.25-0.34</t>
    <phoneticPr fontId="3" type="noConversion"/>
  </si>
  <si>
    <t>0.20-0.28</t>
    <phoneticPr fontId="3" type="noConversion"/>
  </si>
  <si>
    <t>0.17-0.25</t>
    <phoneticPr fontId="3" type="noConversion"/>
  </si>
  <si>
    <t>0.36-0.46</t>
    <phoneticPr fontId="3" type="noConversion"/>
  </si>
  <si>
    <t>0.25-0.36</t>
    <phoneticPr fontId="3" type="noConversion"/>
  </si>
  <si>
    <t>0.21-0.30</t>
    <phoneticPr fontId="3" type="noConversion"/>
  </si>
  <si>
    <t>0.58-0.70</t>
    <phoneticPr fontId="3" type="noConversion"/>
  </si>
  <si>
    <t>0.41-0.55</t>
    <phoneticPr fontId="3" type="noConversion"/>
  </si>
  <si>
    <t>0.30-0.45</t>
    <phoneticPr fontId="3" type="noConversion"/>
  </si>
  <si>
    <t>0.21-0.36</t>
    <phoneticPr fontId="3" type="noConversion"/>
  </si>
  <si>
    <t>0.25-0.39</t>
    <phoneticPr fontId="3" type="noConversion"/>
  </si>
  <si>
    <t>0.54-0.63</t>
    <phoneticPr fontId="3" type="noConversion"/>
  </si>
  <si>
    <t>0.17-0.27</t>
    <phoneticPr fontId="3" type="noConversion"/>
  </si>
  <si>
    <t>Median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</si>
</sst>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00"/>
    <numFmt numFmtId="177" formatCode="0.0"/>
    <numFmt numFmtId="178" formatCode="0.00_ "/>
    <numFmt numFmtId="179" formatCode="0.00000000000000_ "/>
    <numFmt numFmtId="180" formatCode="0.0_);[Red]\(0.0\)"/>
    <numFmt numFmtId="181" formatCode="#,##0.0"/>
  </numFmts>
  <fonts count="27" x14ac:knownFonts="1">
    <font>
      <sz val="11"/>
      <color theme="1"/>
      <name val="宋体"/>
      <family val="2"/>
      <scheme val="minor"/>
    </font>
    <font>
      <sz val="12"/>
      <name val="Arial"/>
      <family val="2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6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theme="8"/>
      <name val="Arial"/>
      <family val="2"/>
    </font>
    <font>
      <sz val="10"/>
      <color rgb="FFC00000"/>
      <name val="Arial"/>
      <family val="2"/>
    </font>
    <font>
      <sz val="10"/>
      <color theme="4"/>
      <name val="Arial"/>
      <family val="2"/>
    </font>
    <font>
      <sz val="10"/>
      <color theme="6" tint="-0.249977111117893"/>
      <name val="Arial"/>
      <family val="2"/>
    </font>
    <font>
      <sz val="10"/>
      <color theme="7"/>
      <name val="Arial"/>
      <family val="2"/>
    </font>
    <font>
      <sz val="10"/>
      <color rgb="FF000000"/>
      <name val="Arial"/>
      <family val="2"/>
    </font>
    <font>
      <i/>
      <vertAlign val="subscript"/>
      <sz val="10"/>
      <name val="Arial"/>
      <family val="2"/>
    </font>
    <font>
      <i/>
      <vertAlign val="subscript"/>
      <sz val="14"/>
      <name val="Arial"/>
      <family val="2"/>
    </font>
    <font>
      <sz val="10"/>
      <color theme="3"/>
      <name val="Arial"/>
      <family val="2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" fontId="1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176" fontId="5" fillId="0" borderId="7" xfId="1" applyNumberFormat="1" applyFont="1" applyBorder="1" applyAlignment="1">
      <alignment horizontal="center" wrapText="1"/>
    </xf>
    <xf numFmtId="3" fontId="5" fillId="0" borderId="6" xfId="1" applyFont="1" applyBorder="1" applyAlignment="1">
      <alignment horizontal="center" wrapText="1"/>
    </xf>
    <xf numFmtId="3" fontId="6" fillId="0" borderId="8" xfId="1" applyFont="1" applyBorder="1" applyAlignment="1">
      <alignment horizontal="center" wrapText="1"/>
    </xf>
    <xf numFmtId="176" fontId="7" fillId="0" borderId="3" xfId="1" applyNumberFormat="1" applyFont="1" applyBorder="1" applyAlignment="1">
      <alignment horizontal="center"/>
    </xf>
    <xf numFmtId="3" fontId="7" fillId="0" borderId="3" xfId="1" applyFont="1" applyBorder="1" applyAlignment="1">
      <alignment horizontal="center"/>
    </xf>
    <xf numFmtId="3" fontId="8" fillId="0" borderId="4" xfId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5" fillId="0" borderId="8" xfId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58" fontId="0" fillId="0" borderId="0" xfId="0" applyNumberFormat="1"/>
    <xf numFmtId="178" fontId="0" fillId="0" borderId="0" xfId="0" applyNumberFormat="1"/>
    <xf numFmtId="179" fontId="0" fillId="0" borderId="0" xfId="0" applyNumberFormat="1"/>
    <xf numFmtId="3" fontId="5" fillId="0" borderId="0" xfId="1" applyFont="1" applyAlignment="1">
      <alignment horizontal="center" wrapText="1"/>
    </xf>
    <xf numFmtId="3" fontId="7" fillId="0" borderId="0" xfId="1" applyFont="1" applyAlignment="1">
      <alignment horizontal="center"/>
    </xf>
    <xf numFmtId="180" fontId="0" fillId="0" borderId="0" xfId="2" applyNumberFormat="1" applyFont="1" applyAlignment="1"/>
    <xf numFmtId="180" fontId="0" fillId="0" borderId="0" xfId="0" applyNumberFormat="1"/>
    <xf numFmtId="0" fontId="24" fillId="0" borderId="0" xfId="0" applyFont="1"/>
    <xf numFmtId="181" fontId="6" fillId="0" borderId="8" xfId="1" applyNumberFormat="1" applyFont="1" applyBorder="1" applyAlignment="1">
      <alignment horizontal="center" wrapText="1"/>
    </xf>
    <xf numFmtId="181" fontId="8" fillId="0" borderId="4" xfId="1" applyNumberFormat="1" applyFont="1" applyBorder="1" applyAlignment="1">
      <alignment horizontal="center"/>
    </xf>
    <xf numFmtId="181" fontId="5" fillId="0" borderId="8" xfId="1" applyNumberFormat="1" applyFont="1" applyBorder="1" applyAlignment="1">
      <alignment horizontal="center" wrapText="1"/>
    </xf>
    <xf numFmtId="181" fontId="7" fillId="0" borderId="4" xfId="1" applyNumberFormat="1" applyFont="1" applyBorder="1" applyAlignment="1">
      <alignment horizontal="center"/>
    </xf>
    <xf numFmtId="181" fontId="5" fillId="0" borderId="6" xfId="1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" fontId="4" fillId="0" borderId="1" xfId="0" quotePrefix="1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81" fontId="9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81" fontId="9" fillId="0" borderId="0" xfId="0" applyNumberFormat="1" applyFont="1" applyAlignment="1">
      <alignment horizontal="center"/>
    </xf>
    <xf numFmtId="181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7" fontId="9" fillId="0" borderId="1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81" fontId="9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177" fontId="9" fillId="0" borderId="12" xfId="0" applyNumberFormat="1" applyFont="1" applyBorder="1" applyAlignment="1">
      <alignment horizontal="center"/>
    </xf>
    <xf numFmtId="176" fontId="5" fillId="0" borderId="3" xfId="1" applyNumberFormat="1" applyFont="1" applyBorder="1" applyAlignment="1">
      <alignment horizontal="center" wrapText="1"/>
    </xf>
    <xf numFmtId="3" fontId="5" fillId="0" borderId="3" xfId="1" applyFont="1" applyBorder="1" applyAlignment="1">
      <alignment horizontal="center" wrapText="1"/>
    </xf>
    <xf numFmtId="3" fontId="6" fillId="0" borderId="3" xfId="1" applyFont="1" applyBorder="1" applyAlignment="1">
      <alignment horizontal="center" wrapText="1"/>
    </xf>
    <xf numFmtId="3" fontId="8" fillId="0" borderId="3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77" fontId="9" fillId="0" borderId="8" xfId="0" applyNumberFormat="1" applyFont="1" applyBorder="1" applyAlignment="1">
      <alignment horizontal="center"/>
    </xf>
    <xf numFmtId="177" fontId="9" fillId="0" borderId="0" xfId="0" applyNumberFormat="1" applyFont="1" applyAlignment="1">
      <alignment horizontal="center"/>
    </xf>
    <xf numFmtId="3" fontId="4" fillId="0" borderId="10" xfId="0" applyNumberFormat="1" applyFont="1" applyBorder="1" applyAlignment="1">
      <alignment horizontal="center"/>
    </xf>
    <xf numFmtId="181" fontId="4" fillId="0" borderId="8" xfId="0" applyNumberFormat="1" applyFont="1" applyBorder="1" applyAlignment="1">
      <alignment horizontal="center"/>
    </xf>
    <xf numFmtId="181" fontId="4" fillId="0" borderId="11" xfId="0" applyNumberFormat="1" applyFont="1" applyBorder="1" applyAlignment="1">
      <alignment horizontal="center"/>
    </xf>
    <xf numFmtId="181" fontId="4" fillId="0" borderId="0" xfId="0" applyNumberFormat="1" applyFont="1" applyAlignment="1">
      <alignment horizontal="center" wrapText="1"/>
    </xf>
    <xf numFmtId="176" fontId="20" fillId="0" borderId="6" xfId="1" applyNumberFormat="1" applyFont="1" applyBorder="1" applyAlignment="1">
      <alignment horizontal="center"/>
    </xf>
    <xf numFmtId="176" fontId="7" fillId="0" borderId="6" xfId="1" applyNumberFormat="1" applyFont="1" applyBorder="1" applyAlignment="1">
      <alignment horizontal="center"/>
    </xf>
    <xf numFmtId="3" fontId="7" fillId="0" borderId="6" xfId="1" applyFont="1" applyBorder="1" applyAlignment="1">
      <alignment horizontal="center"/>
    </xf>
    <xf numFmtId="181" fontId="7" fillId="0" borderId="6" xfId="1" applyNumberFormat="1" applyFont="1" applyBorder="1" applyAlignment="1">
      <alignment horizontal="center"/>
    </xf>
    <xf numFmtId="3" fontId="7" fillId="0" borderId="8" xfId="1" applyFont="1" applyBorder="1" applyAlignment="1">
      <alignment horizontal="center"/>
    </xf>
    <xf numFmtId="181" fontId="4" fillId="0" borderId="10" xfId="0" applyNumberFormat="1" applyFont="1" applyBorder="1" applyAlignment="1">
      <alignment horizontal="center"/>
    </xf>
    <xf numFmtId="181" fontId="4" fillId="0" borderId="5" xfId="0" applyNumberFormat="1" applyFont="1" applyBorder="1" applyAlignment="1">
      <alignment horizontal="center"/>
    </xf>
    <xf numFmtId="177" fontId="10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178" fontId="9" fillId="0" borderId="0" xfId="0" applyNumberFormat="1" applyFont="1" applyAlignment="1">
      <alignment horizontal="center" wrapText="1"/>
    </xf>
    <xf numFmtId="178" fontId="4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80" fontId="0" fillId="0" borderId="0" xfId="3" applyNumberFormat="1" applyFont="1" applyAlignment="1"/>
    <xf numFmtId="177" fontId="0" fillId="0" borderId="0" xfId="0" applyNumberForma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5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Normal_Tb 2" xfId="1" xr:uid="{00000000-0005-0000-0000-000001000000}"/>
    <cellStyle name="常规" xfId="0" builtinId="0"/>
    <cellStyle name="货币" xfId="3" builtinId="4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Age-specific</a:t>
            </a:r>
            <a:r>
              <a:rPr lang="en-US" altLang="zh-CN" baseline="0"/>
              <a:t> Lifetable Model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496430540288699E-2"/>
          <c:y val="9.8408757656284179E-2"/>
          <c:w val="0.78328648722415151"/>
          <c:h val="0.84043446882728468"/>
        </c:manualLayout>
      </c:layout>
      <c:lineChart>
        <c:grouping val="standard"/>
        <c:varyColors val="0"/>
        <c:ser>
          <c:idx val="0"/>
          <c:order val="0"/>
          <c:tx>
            <c:strRef>
              <c:f>'Lifetable model'!$B$1</c:f>
              <c:strCache>
                <c:ptCount val="1"/>
                <c:pt idx="0">
                  <c:v>&lt;4000 step (reference group)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model'!$B$2:$B$62</c:f>
              <c:numCache>
                <c:formatCode>0.0</c:formatCode>
                <c:ptCount val="61"/>
                <c:pt idx="0">
                  <c:v>33.256574544992972</c:v>
                </c:pt>
                <c:pt idx="1">
                  <c:v>32.422512381596874</c:v>
                </c:pt>
                <c:pt idx="2">
                  <c:v>31.59178448545288</c:v>
                </c:pt>
                <c:pt idx="3">
                  <c:v>30.766414601846549</c:v>
                </c:pt>
                <c:pt idx="4">
                  <c:v>29.948392746834216</c:v>
                </c:pt>
                <c:pt idx="5">
                  <c:v>29.138961535390504</c:v>
                </c:pt>
                <c:pt idx="6">
                  <c:v>28.33884422502523</c:v>
                </c:pt>
                <c:pt idx="7">
                  <c:v>27.548547755772347</c:v>
                </c:pt>
                <c:pt idx="8">
                  <c:v>26.768694932373069</c:v>
                </c:pt>
                <c:pt idx="9">
                  <c:v>26.000327056647265</c:v>
                </c:pt>
                <c:pt idx="10">
                  <c:v>25.244915071011118</c:v>
                </c:pt>
                <c:pt idx="11">
                  <c:v>24.494355774807826</c:v>
                </c:pt>
                <c:pt idx="12">
                  <c:v>23.75770446289555</c:v>
                </c:pt>
                <c:pt idx="13">
                  <c:v>23.03773314463033</c:v>
                </c:pt>
                <c:pt idx="14">
                  <c:v>22.336954651900861</c:v>
                </c:pt>
                <c:pt idx="15">
                  <c:v>21.65610175167209</c:v>
                </c:pt>
                <c:pt idx="16">
                  <c:v>20.994077295042867</c:v>
                </c:pt>
                <c:pt idx="17">
                  <c:v>20.349355839228785</c:v>
                </c:pt>
                <c:pt idx="18">
                  <c:v>19.721356280770408</c:v>
                </c:pt>
                <c:pt idx="19">
                  <c:v>19.110200446381096</c:v>
                </c:pt>
                <c:pt idx="20">
                  <c:v>18.516379133171238</c:v>
                </c:pt>
                <c:pt idx="21">
                  <c:v>17.885660634166491</c:v>
                </c:pt>
                <c:pt idx="22">
                  <c:v>17.269429194157031</c:v>
                </c:pt>
                <c:pt idx="23">
                  <c:v>16.666575151724835</c:v>
                </c:pt>
                <c:pt idx="24">
                  <c:v>16.07563257790823</c:v>
                </c:pt>
                <c:pt idx="25">
                  <c:v>15.495900781191407</c:v>
                </c:pt>
                <c:pt idx="26">
                  <c:v>14.927640344578474</c:v>
                </c:pt>
                <c:pt idx="27">
                  <c:v>14.374013398103376</c:v>
                </c:pt>
                <c:pt idx="28">
                  <c:v>13.835717764402155</c:v>
                </c:pt>
                <c:pt idx="29">
                  <c:v>13.314696812014398</c:v>
                </c:pt>
                <c:pt idx="30">
                  <c:v>12.813876369739928</c:v>
                </c:pt>
                <c:pt idx="31">
                  <c:v>12.217351342597437</c:v>
                </c:pt>
                <c:pt idx="32">
                  <c:v>11.632389755968543</c:v>
                </c:pt>
                <c:pt idx="33">
                  <c:v>11.06974870920919</c:v>
                </c:pt>
                <c:pt idx="34">
                  <c:v>10.522370837580461</c:v>
                </c:pt>
                <c:pt idx="35">
                  <c:v>9.9966523312104361</c:v>
                </c:pt>
                <c:pt idx="36">
                  <c:v>9.4911640177589103</c:v>
                </c:pt>
                <c:pt idx="37">
                  <c:v>9.0127733853139418</c:v>
                </c:pt>
                <c:pt idx="38">
                  <c:v>8.5620334613557283</c:v>
                </c:pt>
                <c:pt idx="39">
                  <c:v>8.1383236114332522</c:v>
                </c:pt>
                <c:pt idx="40">
                  <c:v>7.746420775622366</c:v>
                </c:pt>
                <c:pt idx="41">
                  <c:v>7.2326360648177399</c:v>
                </c:pt>
                <c:pt idx="42">
                  <c:v>6.7399400852591134</c:v>
                </c:pt>
                <c:pt idx="43">
                  <c:v>6.2681667144162247</c:v>
                </c:pt>
                <c:pt idx="44">
                  <c:v>5.816118032570496</c:v>
                </c:pt>
                <c:pt idx="45">
                  <c:v>5.3922604579510871</c:v>
                </c:pt>
                <c:pt idx="46">
                  <c:v>4.9892252805787267</c:v>
                </c:pt>
                <c:pt idx="47">
                  <c:v>4.5993472165424718</c:v>
                </c:pt>
                <c:pt idx="48">
                  <c:v>4.2359071320753738</c:v>
                </c:pt>
                <c:pt idx="49">
                  <c:v>3.8984992699995771</c:v>
                </c:pt>
                <c:pt idx="50">
                  <c:v>3.586656847351239</c:v>
                </c:pt>
                <c:pt idx="51">
                  <c:v>3.2999044147897978</c:v>
                </c:pt>
                <c:pt idx="52">
                  <c:v>3.0378423370656029</c:v>
                </c:pt>
                <c:pt idx="53">
                  <c:v>2.8002875781945629</c:v>
                </c:pt>
                <c:pt idx="54">
                  <c:v>2.5875176029326035</c:v>
                </c:pt>
                <c:pt idx="55">
                  <c:v>2.4007122531343481</c:v>
                </c:pt>
                <c:pt idx="56">
                  <c:v>2.2427888174985529</c:v>
                </c:pt>
                <c:pt idx="57">
                  <c:v>2.1200493012285513</c:v>
                </c:pt>
                <c:pt idx="58">
                  <c:v>2.045566792658891</c:v>
                </c:pt>
                <c:pt idx="59">
                  <c:v>2.0464459509761643</c:v>
                </c:pt>
                <c:pt idx="60">
                  <c:v>2.1800612587324557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A-405F-8E91-9366CD50BA5B}"/>
            </c:ext>
          </c:extLst>
        </c:ser>
        <c:ser>
          <c:idx val="1"/>
          <c:order val="1"/>
          <c:tx>
            <c:strRef>
              <c:f>'Lifetable model'!$C$1</c:f>
              <c:strCache>
                <c:ptCount val="1"/>
                <c:pt idx="0">
                  <c:v> 4000-5999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model'!$C$2:$C$62</c:f>
              <c:numCache>
                <c:formatCode>0.0</c:formatCode>
                <c:ptCount val="61"/>
                <c:pt idx="0">
                  <c:v>38.680844549776673</c:v>
                </c:pt>
                <c:pt idx="1">
                  <c:v>37.804210916339414</c:v>
                </c:pt>
                <c:pt idx="2">
                  <c:v>36.930368519026359</c:v>
                </c:pt>
                <c:pt idx="3">
                  <c:v>36.060851889784807</c:v>
                </c:pt>
                <c:pt idx="4">
                  <c:v>35.197180364009597</c:v>
                </c:pt>
                <c:pt idx="5">
                  <c:v>34.34032291788175</c:v>
                </c:pt>
                <c:pt idx="6">
                  <c:v>33.490864802077446</c:v>
                </c:pt>
                <c:pt idx="7">
                  <c:v>32.649232513287238</c:v>
                </c:pt>
                <c:pt idx="8">
                  <c:v>31.815943185373442</c:v>
                </c:pt>
                <c:pt idx="9">
                  <c:v>30.991834060741621</c:v>
                </c:pt>
                <c:pt idx="10">
                  <c:v>30.178072609410375</c:v>
                </c:pt>
                <c:pt idx="11">
                  <c:v>29.368547299727773</c:v>
                </c:pt>
                <c:pt idx="12">
                  <c:v>28.570210864691909</c:v>
                </c:pt>
                <c:pt idx="13">
                  <c:v>27.785239122125812</c:v>
                </c:pt>
                <c:pt idx="14">
                  <c:v>27.01561213141057</c:v>
                </c:pt>
                <c:pt idx="15">
                  <c:v>26.261939653419471</c:v>
                </c:pt>
                <c:pt idx="16">
                  <c:v>25.523413667234568</c:v>
                </c:pt>
                <c:pt idx="17">
                  <c:v>24.798884428902877</c:v>
                </c:pt>
                <c:pt idx="18">
                  <c:v>24.087920990986316</c:v>
                </c:pt>
                <c:pt idx="19">
                  <c:v>23.390625488880687</c:v>
                </c:pt>
                <c:pt idx="20">
                  <c:v>22.707372907511004</c:v>
                </c:pt>
                <c:pt idx="21">
                  <c:v>21.99609717749842</c:v>
                </c:pt>
                <c:pt idx="22">
                  <c:v>21.296904593022237</c:v>
                </c:pt>
                <c:pt idx="23">
                  <c:v>20.608959571107984</c:v>
                </c:pt>
                <c:pt idx="24">
                  <c:v>19.931144080831317</c:v>
                </c:pt>
                <c:pt idx="25">
                  <c:v>19.262937003241795</c:v>
                </c:pt>
                <c:pt idx="26">
                  <c:v>18.60456807648016</c:v>
                </c:pt>
                <c:pt idx="27">
                  <c:v>17.958536785712464</c:v>
                </c:pt>
                <c:pt idx="28">
                  <c:v>17.325380557123459</c:v>
                </c:pt>
                <c:pt idx="29">
                  <c:v>16.706593696870236</c:v>
                </c:pt>
                <c:pt idx="30">
                  <c:v>16.104401500303066</c:v>
                </c:pt>
                <c:pt idx="31">
                  <c:v>15.42729534370528</c:v>
                </c:pt>
                <c:pt idx="32">
                  <c:v>14.760890405962392</c:v>
                </c:pt>
                <c:pt idx="33">
                  <c:v>14.11389293441038</c:v>
                </c:pt>
                <c:pt idx="34">
                  <c:v>13.480743186664176</c:v>
                </c:pt>
                <c:pt idx="35">
                  <c:v>12.866671316400414</c:v>
                </c:pt>
                <c:pt idx="36">
                  <c:v>12.270566268882829</c:v>
                </c:pt>
                <c:pt idx="37">
                  <c:v>11.697954990612498</c:v>
                </c:pt>
                <c:pt idx="38">
                  <c:v>11.149128515923387</c:v>
                </c:pt>
                <c:pt idx="39">
                  <c:v>10.623308832295001</c:v>
                </c:pt>
                <c:pt idx="40">
                  <c:v>10.123907352587901</c:v>
                </c:pt>
                <c:pt idx="41">
                  <c:v>9.5267727939401983</c:v>
                </c:pt>
                <c:pt idx="42">
                  <c:v>8.9498871428320612</c:v>
                </c:pt>
                <c:pt idx="43">
                  <c:v>8.3934093027564298</c:v>
                </c:pt>
                <c:pt idx="44">
                  <c:v>7.8566669897823109</c:v>
                </c:pt>
                <c:pt idx="45">
                  <c:v>7.3469497131950314</c:v>
                </c:pt>
                <c:pt idx="46">
                  <c:v>6.8582930043907302</c:v>
                </c:pt>
                <c:pt idx="47">
                  <c:v>6.3846517353757273</c:v>
                </c:pt>
                <c:pt idx="48">
                  <c:v>5.9375629495206494</c:v>
                </c:pt>
                <c:pt idx="49">
                  <c:v>5.5167244377737878</c:v>
                </c:pt>
                <c:pt idx="50">
                  <c:v>5.1216178326325927</c:v>
                </c:pt>
                <c:pt idx="51">
                  <c:v>4.7514826684394231</c:v>
                </c:pt>
                <c:pt idx="52">
                  <c:v>4.4052796749937917</c:v>
                </c:pt>
                <c:pt idx="53">
                  <c:v>4.0816354516478377</c:v>
                </c:pt>
                <c:pt idx="54">
                  <c:v>3.7787553172585269</c:v>
                </c:pt>
                <c:pt idx="55">
                  <c:v>3.4942831091686042</c:v>
                </c:pt>
                <c:pt idx="56">
                  <c:v>3.2250714662302578</c:v>
                </c:pt>
                <c:pt idx="57">
                  <c:v>2.966801531333878</c:v>
                </c:pt>
                <c:pt idx="58">
                  <c:v>2.7133454242692632</c:v>
                </c:pt>
                <c:pt idx="59">
                  <c:v>2.4556861783450703</c:v>
                </c:pt>
                <c:pt idx="60">
                  <c:v>2.1800612587324553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A-405F-8E91-9366CD50BA5B}"/>
            </c:ext>
          </c:extLst>
        </c:ser>
        <c:ser>
          <c:idx val="2"/>
          <c:order val="2"/>
          <c:tx>
            <c:strRef>
              <c:f>'Lifetable model'!$D$1</c:f>
              <c:strCache>
                <c:ptCount val="1"/>
                <c:pt idx="0">
                  <c:v>6000-7999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model'!$D$2:$D$62</c:f>
              <c:numCache>
                <c:formatCode>0.0</c:formatCode>
                <c:ptCount val="61"/>
                <c:pt idx="0">
                  <c:v>42.315163335488194</c:v>
                </c:pt>
                <c:pt idx="1">
                  <c:v>41.414547000863202</c:v>
                </c:pt>
                <c:pt idx="2">
                  <c:v>40.516323153650575</c:v>
                </c:pt>
                <c:pt idx="3">
                  <c:v>39.621742088048755</c:v>
                </c:pt>
                <c:pt idx="4">
                  <c:v>38.732046683259895</c:v>
                </c:pt>
                <c:pt idx="5">
                  <c:v>37.848039135748301</c:v>
                </c:pt>
                <c:pt idx="6">
                  <c:v>36.970213836559701</c:v>
                </c:pt>
                <c:pt idx="7">
                  <c:v>36.098938460184094</c:v>
                </c:pt>
                <c:pt idx="8">
                  <c:v>35.2346560542696</c:v>
                </c:pt>
                <c:pt idx="9">
                  <c:v>34.37807212070647</c:v>
                </c:pt>
                <c:pt idx="10">
                  <c:v>33.530163825098221</c:v>
                </c:pt>
                <c:pt idx="11">
                  <c:v>32.68596747888212</c:v>
                </c:pt>
                <c:pt idx="12">
                  <c:v>31.851190096821423</c:v>
                </c:pt>
                <c:pt idx="13">
                  <c:v>31.02764232837281</c:v>
                </c:pt>
                <c:pt idx="14">
                  <c:v>30.216977314796889</c:v>
                </c:pt>
                <c:pt idx="15">
                  <c:v>29.419723600849878</c:v>
                </c:pt>
                <c:pt idx="16">
                  <c:v>28.6352412625548</c:v>
                </c:pt>
                <c:pt idx="17">
                  <c:v>27.862604490777485</c:v>
                </c:pt>
                <c:pt idx="18">
                  <c:v>27.101475393362819</c:v>
                </c:pt>
                <c:pt idx="19">
                  <c:v>26.351952014217115</c:v>
                </c:pt>
                <c:pt idx="20">
                  <c:v>25.614353543772857</c:v>
                </c:pt>
                <c:pt idx="21">
                  <c:v>24.853917326368439</c:v>
                </c:pt>
                <c:pt idx="22">
                  <c:v>24.103892870132743</c:v>
                </c:pt>
                <c:pt idx="23">
                  <c:v>23.363609887715651</c:v>
                </c:pt>
                <c:pt idx="24">
                  <c:v>22.632161750710221</c:v>
                </c:pt>
                <c:pt idx="25">
                  <c:v>21.909136858295373</c:v>
                </c:pt>
                <c:pt idx="26">
                  <c:v>21.194747723961314</c:v>
                </c:pt>
                <c:pt idx="27">
                  <c:v>20.491096200595475</c:v>
                </c:pt>
                <c:pt idx="28">
                  <c:v>19.79864164268611</c:v>
                </c:pt>
                <c:pt idx="29">
                  <c:v>19.11863557042642</c:v>
                </c:pt>
                <c:pt idx="30">
                  <c:v>18.452927860769336</c:v>
                </c:pt>
                <c:pt idx="31">
                  <c:v>17.724937158957555</c:v>
                </c:pt>
                <c:pt idx="32">
                  <c:v>17.006673817628215</c:v>
                </c:pt>
                <c:pt idx="33">
                  <c:v>16.305531291396399</c:v>
                </c:pt>
                <c:pt idx="34">
                  <c:v>15.616874478452415</c:v>
                </c:pt>
                <c:pt idx="35">
                  <c:v>14.945178402963766</c:v>
                </c:pt>
                <c:pt idx="36">
                  <c:v>14.289538541258789</c:v>
                </c:pt>
                <c:pt idx="37">
                  <c:v>13.654658355486337</c:v>
                </c:pt>
                <c:pt idx="38">
                  <c:v>13.040752257666421</c:v>
                </c:pt>
                <c:pt idx="39">
                  <c:v>12.447084696806101</c:v>
                </c:pt>
                <c:pt idx="40">
                  <c:v>11.876423793529927</c:v>
                </c:pt>
                <c:pt idx="41">
                  <c:v>11.223196463951258</c:v>
                </c:pt>
                <c:pt idx="42">
                  <c:v>10.588717547368519</c:v>
                </c:pt>
                <c:pt idx="43">
                  <c:v>9.9732458591678164</c:v>
                </c:pt>
                <c:pt idx="44">
                  <c:v>9.3763197424275919</c:v>
                </c:pt>
                <c:pt idx="45">
                  <c:v>8.8043058559051737</c:v>
                </c:pt>
                <c:pt idx="46">
                  <c:v>8.2520666681025112</c:v>
                </c:pt>
                <c:pt idx="47">
                  <c:v>7.7144230991261029</c:v>
                </c:pt>
                <c:pt idx="48">
                  <c:v>7.2013942641122579</c:v>
                </c:pt>
                <c:pt idx="49">
                  <c:v>6.7125184988230284</c:v>
                </c:pt>
                <c:pt idx="50">
                  <c:v>6.2469940323121094</c:v>
                </c:pt>
                <c:pt idx="51">
                  <c:v>5.8036087080798007</c:v>
                </c:pt>
                <c:pt idx="52">
                  <c:v>5.3806464259811246</c:v>
                </c:pt>
                <c:pt idx="53">
                  <c:v>4.975758771761388</c:v>
                </c:pt>
                <c:pt idx="54">
                  <c:v>4.5857841619215121</c:v>
                </c:pt>
                <c:pt idx="55">
                  <c:v>4.2064882755171977</c:v>
                </c:pt>
                <c:pt idx="56">
                  <c:v>3.8321851726850538</c:v>
                </c:pt>
                <c:pt idx="57">
                  <c:v>3.4551777776834136</c:v>
                </c:pt>
                <c:pt idx="58">
                  <c:v>3.0649224256238017</c:v>
                </c:pt>
                <c:pt idx="59">
                  <c:v>2.6467712086587394</c:v>
                </c:pt>
                <c:pt idx="60">
                  <c:v>2.1800612587324544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A-405F-8E91-9366CD50BA5B}"/>
            </c:ext>
          </c:extLst>
        </c:ser>
        <c:ser>
          <c:idx val="3"/>
          <c:order val="3"/>
          <c:tx>
            <c:strRef>
              <c:f>'Lifetable model'!$E$1</c:f>
              <c:strCache>
                <c:ptCount val="1"/>
                <c:pt idx="0">
                  <c:v> 8000-9999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model'!$E$2:$E$62</c:f>
              <c:numCache>
                <c:formatCode>0.0</c:formatCode>
                <c:ptCount val="61"/>
                <c:pt idx="0">
                  <c:v>45.181354980983315</c:v>
                </c:pt>
                <c:pt idx="1">
                  <c:v>44.263756608823478</c:v>
                </c:pt>
                <c:pt idx="2">
                  <c:v>43.348226194875792</c:v>
                </c:pt>
                <c:pt idx="3">
                  <c:v>42.435808731647285</c:v>
                </c:pt>
                <c:pt idx="4">
                  <c:v>41.527545978922618</c:v>
                </c:pt>
                <c:pt idx="5">
                  <c:v>40.62411596675323</c:v>
                </c:pt>
                <c:pt idx="6">
                  <c:v>39.725942362566826</c:v>
                </c:pt>
                <c:pt idx="7">
                  <c:v>38.833344531121377</c:v>
                </c:pt>
                <c:pt idx="8">
                  <c:v>37.946705803703182</c:v>
                </c:pt>
                <c:pt idx="9">
                  <c:v>37.066629941411925</c:v>
                </c:pt>
                <c:pt idx="10">
                  <c:v>36.193949457043551</c:v>
                </c:pt>
                <c:pt idx="11">
                  <c:v>35.324525237697046</c:v>
                </c:pt>
                <c:pt idx="12">
                  <c:v>34.463152566627215</c:v>
                </c:pt>
                <c:pt idx="13">
                  <c:v>33.61136813747521</c:v>
                </c:pt>
                <c:pt idx="14">
                  <c:v>32.770578665520397</c:v>
                </c:pt>
                <c:pt idx="15">
                  <c:v>31.941246585958471</c:v>
                </c:pt>
                <c:pt idx="16">
                  <c:v>31.122850117498455</c:v>
                </c:pt>
                <c:pt idx="17">
                  <c:v>30.314624249986139</c:v>
                </c:pt>
                <c:pt idx="18">
                  <c:v>29.516296943552312</c:v>
                </c:pt>
                <c:pt idx="19">
                  <c:v>28.727961868885107</c:v>
                </c:pt>
                <c:pt idx="20">
                  <c:v>27.949897391183736</c:v>
                </c:pt>
                <c:pt idx="21">
                  <c:v>27.152746637690587</c:v>
                </c:pt>
                <c:pt idx="22">
                  <c:v>26.364648065167824</c:v>
                </c:pt>
                <c:pt idx="23">
                  <c:v>25.585049779675842</c:v>
                </c:pt>
                <c:pt idx="24">
                  <c:v>24.813198483602338</c:v>
                </c:pt>
                <c:pt idx="25">
                  <c:v>24.048759924339407</c:v>
                </c:pt>
                <c:pt idx="26">
                  <c:v>23.291929262951793</c:v>
                </c:pt>
                <c:pt idx="27">
                  <c:v>22.544506392074052</c:v>
                </c:pt>
                <c:pt idx="28">
                  <c:v>21.806892247985012</c:v>
                </c:pt>
                <c:pt idx="29">
                  <c:v>21.080158882029487</c:v>
                </c:pt>
                <c:pt idx="30">
                  <c:v>20.365882300066609</c:v>
                </c:pt>
                <c:pt idx="31">
                  <c:v>19.598769821779833</c:v>
                </c:pt>
                <c:pt idx="32">
                  <c:v>18.84040734121956</c:v>
                </c:pt>
                <c:pt idx="33">
                  <c:v>18.097161549360631</c:v>
                </c:pt>
                <c:pt idx="34">
                  <c:v>17.365092474807788</c:v>
                </c:pt>
                <c:pt idx="35">
                  <c:v>16.648073631357612</c:v>
                </c:pt>
                <c:pt idx="36">
                  <c:v>15.945350011191078</c:v>
                </c:pt>
                <c:pt idx="37">
                  <c:v>15.260980000530576</c:v>
                </c:pt>
                <c:pt idx="38">
                  <c:v>14.595133600122205</c:v>
                </c:pt>
                <c:pt idx="39">
                  <c:v>13.947139883958371</c:v>
                </c:pt>
                <c:pt idx="40">
                  <c:v>13.31931806696395</c:v>
                </c:pt>
                <c:pt idx="41">
                  <c:v>12.620627308043332</c:v>
                </c:pt>
                <c:pt idx="42">
                  <c:v>11.938954713973455</c:v>
                </c:pt>
                <c:pt idx="43">
                  <c:v>11.274577459692079</c:v>
                </c:pt>
                <c:pt idx="44">
                  <c:v>10.627136592701596</c:v>
                </c:pt>
                <c:pt idx="45">
                  <c:v>10.00218237681916</c:v>
                </c:pt>
                <c:pt idx="46">
                  <c:v>9.3952066424660376</c:v>
                </c:pt>
                <c:pt idx="47">
                  <c:v>8.801668428595347</c:v>
                </c:pt>
                <c:pt idx="48">
                  <c:v>8.2302355841069144</c:v>
                </c:pt>
                <c:pt idx="49">
                  <c:v>7.6802924547706386</c:v>
                </c:pt>
                <c:pt idx="50">
                  <c:v>7.1508193854846684</c:v>
                </c:pt>
                <c:pt idx="51">
                  <c:v>6.6403065351938997</c:v>
                </c:pt>
                <c:pt idx="52">
                  <c:v>6.1466446577724252</c:v>
                </c:pt>
                <c:pt idx="53">
                  <c:v>5.6669837943345174</c:v>
                </c:pt>
                <c:pt idx="54">
                  <c:v>5.1975467395314601</c:v>
                </c:pt>
                <c:pt idx="55">
                  <c:v>4.7333790067495647</c:v>
                </c:pt>
                <c:pt idx="56">
                  <c:v>4.2680086799433194</c:v>
                </c:pt>
                <c:pt idx="57">
                  <c:v>3.792978901352821</c:v>
                </c:pt>
                <c:pt idx="58">
                  <c:v>3.2971992012312401</c:v>
                </c:pt>
                <c:pt idx="59">
                  <c:v>2.7660401221646178</c:v>
                </c:pt>
                <c:pt idx="60">
                  <c:v>2.1800612587324553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AA-405F-8E91-9366CD50BA5B}"/>
            </c:ext>
          </c:extLst>
        </c:ser>
        <c:ser>
          <c:idx val="4"/>
          <c:order val="4"/>
          <c:tx>
            <c:strRef>
              <c:f>'Lifetable model'!$F$1</c:f>
              <c:strCache>
                <c:ptCount val="1"/>
                <c:pt idx="0">
                  <c:v> 10000-11999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model'!$F$2:$F$62</c:f>
              <c:numCache>
                <c:formatCode>0.0</c:formatCode>
                <c:ptCount val="61"/>
                <c:pt idx="0">
                  <c:v>46.893405684215494</c:v>
                </c:pt>
                <c:pt idx="1">
                  <c:v>45.966305435859944</c:v>
                </c:pt>
                <c:pt idx="2">
                  <c:v>45.041075932223904</c:v>
                </c:pt>
                <c:pt idx="3">
                  <c:v>44.118645772589005</c:v>
                </c:pt>
                <c:pt idx="4">
                  <c:v>43.199942146442197</c:v>
                </c:pt>
                <c:pt idx="5">
                  <c:v>42.285571285419849</c:v>
                </c:pt>
                <c:pt idx="6">
                  <c:v>41.375914823199182</c:v>
                </c:pt>
                <c:pt idx="7">
                  <c:v>40.47126250998955</c:v>
                </c:pt>
                <c:pt idx="8">
                  <c:v>39.571961431493015</c:v>
                </c:pt>
                <c:pt idx="9">
                  <c:v>38.678555103504976</c:v>
                </c:pt>
                <c:pt idx="10">
                  <c:v>37.791791187441653</c:v>
                </c:pt>
                <c:pt idx="11">
                  <c:v>36.907996310347094</c:v>
                </c:pt>
                <c:pt idx="12">
                  <c:v>36.031444223364566</c:v>
                </c:pt>
                <c:pt idx="13">
                  <c:v>35.163512175499939</c:v>
                </c:pt>
                <c:pt idx="14">
                  <c:v>34.305462857102128</c:v>
                </c:pt>
                <c:pt idx="15">
                  <c:v>33.457717834230095</c:v>
                </c:pt>
                <c:pt idx="16">
                  <c:v>32.619820401729726</c:v>
                </c:pt>
                <c:pt idx="17">
                  <c:v>31.791095636602353</c:v>
                </c:pt>
                <c:pt idx="18">
                  <c:v>30.971307514695528</c:v>
                </c:pt>
                <c:pt idx="19">
                  <c:v>30.160545748882608</c:v>
                </c:pt>
                <c:pt idx="20">
                  <c:v>29.35906423225288</c:v>
                </c:pt>
                <c:pt idx="21">
                  <c:v>28.540624037884228</c:v>
                </c:pt>
                <c:pt idx="22">
                  <c:v>27.730403166259581</c:v>
                </c:pt>
                <c:pt idx="23">
                  <c:v>26.927915738859809</c:v>
                </c:pt>
                <c:pt idx="24">
                  <c:v>26.132494938404086</c:v>
                </c:pt>
                <c:pt idx="25">
                  <c:v>25.343848941292197</c:v>
                </c:pt>
                <c:pt idx="26">
                  <c:v>24.562160282187744</c:v>
                </c:pt>
                <c:pt idx="27">
                  <c:v>23.789050509871217</c:v>
                </c:pt>
                <c:pt idx="28">
                  <c:v>23.024885099102001</c:v>
                </c:pt>
                <c:pt idx="29">
                  <c:v>22.270630652862771</c:v>
                </c:pt>
                <c:pt idx="30">
                  <c:v>21.527703942341105</c:v>
                </c:pt>
                <c:pt idx="31">
                  <c:v>20.737432414453082</c:v>
                </c:pt>
                <c:pt idx="32">
                  <c:v>19.955244547606</c:v>
                </c:pt>
                <c:pt idx="33">
                  <c:v>19.186891556073014</c:v>
                </c:pt>
                <c:pt idx="34">
                  <c:v>18.428838523144147</c:v>
                </c:pt>
                <c:pt idx="35">
                  <c:v>17.684593692098318</c:v>
                </c:pt>
                <c:pt idx="36">
                  <c:v>16.953485827780781</c:v>
                </c:pt>
                <c:pt idx="37">
                  <c:v>16.239184337560829</c:v>
                </c:pt>
                <c:pt idx="38">
                  <c:v>15.541835169977144</c:v>
                </c:pt>
                <c:pt idx="39">
                  <c:v>14.860813661391846</c:v>
                </c:pt>
                <c:pt idx="40">
                  <c:v>14.198183778785449</c:v>
                </c:pt>
                <c:pt idx="41">
                  <c:v>13.471637476814807</c:v>
                </c:pt>
                <c:pt idx="42">
                  <c:v>12.760865693885208</c:v>
                </c:pt>
                <c:pt idx="43">
                  <c:v>12.066137360733153</c:v>
                </c:pt>
                <c:pt idx="44">
                  <c:v>11.387136934850247</c:v>
                </c:pt>
                <c:pt idx="45">
                  <c:v>10.728896315701032</c:v>
                </c:pt>
                <c:pt idx="46">
                  <c:v>10.087287948848806</c:v>
                </c:pt>
                <c:pt idx="47">
                  <c:v>9.4581533484118925</c:v>
                </c:pt>
                <c:pt idx="48">
                  <c:v>8.8493103779560514</c:v>
                </c:pt>
                <c:pt idx="49">
                  <c:v>8.2600670597181445</c:v>
                </c:pt>
                <c:pt idx="50">
                  <c:v>7.6893092974308654</c:v>
                </c:pt>
                <c:pt idx="51">
                  <c:v>7.1354127643838225</c:v>
                </c:pt>
                <c:pt idx="52">
                  <c:v>6.5961344354533944</c:v>
                </c:pt>
                <c:pt idx="53">
                  <c:v>6.0684769126639377</c:v>
                </c:pt>
                <c:pt idx="54">
                  <c:v>5.5485158698398838</c:v>
                </c:pt>
                <c:pt idx="55">
                  <c:v>5.0311776649096203</c:v>
                </c:pt>
                <c:pt idx="56">
                  <c:v>4.5099487889627348</c:v>
                </c:pt>
                <c:pt idx="57">
                  <c:v>3.9764925923557004</c:v>
                </c:pt>
                <c:pt idx="58">
                  <c:v>3.4201390957747</c:v>
                </c:pt>
                <c:pt idx="59">
                  <c:v>2.8272022955870555</c:v>
                </c:pt>
                <c:pt idx="60">
                  <c:v>2.1800612587324562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AA-405F-8E91-9366CD50BA5B}"/>
            </c:ext>
          </c:extLst>
        </c:ser>
        <c:ser>
          <c:idx val="5"/>
          <c:order val="5"/>
          <c:tx>
            <c:strRef>
              <c:f>'Lifetable model'!$G$1</c:f>
              <c:strCache>
                <c:ptCount val="1"/>
                <c:pt idx="0">
                  <c:v>&gt;=12000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'Lifetable model'!$A$2:$A$62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'Lifetable model'!$G$2:$G$62</c:f>
              <c:numCache>
                <c:formatCode>0.0</c:formatCode>
                <c:ptCount val="61"/>
                <c:pt idx="0">
                  <c:v>48.110104555224048</c:v>
                </c:pt>
                <c:pt idx="1">
                  <c:v>47.176495459448745</c:v>
                </c:pt>
                <c:pt idx="2">
                  <c:v>46.244615503807736</c:v>
                </c:pt>
                <c:pt idx="3">
                  <c:v>45.315312917007994</c:v>
                </c:pt>
                <c:pt idx="4">
                  <c:v>44.389435545319799</c:v>
                </c:pt>
                <c:pt idx="5">
                  <c:v>43.467539451968143</c:v>
                </c:pt>
                <c:pt idx="6">
                  <c:v>42.549976428804797</c:v>
                </c:pt>
                <c:pt idx="7">
                  <c:v>41.637014835615808</c:v>
                </c:pt>
                <c:pt idx="8">
                  <c:v>40.728975715365443</c:v>
                </c:pt>
                <c:pt idx="9">
                  <c:v>39.82635988893378</c:v>
                </c:pt>
                <c:pt idx="10">
                  <c:v>38.929855205035594</c:v>
                </c:pt>
                <c:pt idx="11">
                  <c:v>38.036109145363945</c:v>
                </c:pt>
                <c:pt idx="12">
                  <c:v>37.149033363943957</c:v>
                </c:pt>
                <c:pt idx="13">
                  <c:v>36.269893215075527</c:v>
                </c:pt>
                <c:pt idx="14">
                  <c:v>35.399850029263796</c:v>
                </c:pt>
                <c:pt idx="15">
                  <c:v>34.539295599730011</c:v>
                </c:pt>
                <c:pt idx="16">
                  <c:v>33.687817209292334</c:v>
                </c:pt>
                <c:pt idx="17">
                  <c:v>32.844801531080002</c:v>
                </c:pt>
                <c:pt idx="18">
                  <c:v>32.010036681068904</c:v>
                </c:pt>
                <c:pt idx="19">
                  <c:v>31.183608814664176</c:v>
                </c:pt>
                <c:pt idx="20">
                  <c:v>30.365754128056732</c:v>
                </c:pt>
                <c:pt idx="21">
                  <c:v>29.532409877349139</c:v>
                </c:pt>
                <c:pt idx="22">
                  <c:v>28.70668281613084</c:v>
                </c:pt>
                <c:pt idx="23">
                  <c:v>27.888132037543325</c:v>
                </c:pt>
                <c:pt idx="24">
                  <c:v>27.07615011595967</c:v>
                </c:pt>
                <c:pt idx="25">
                  <c:v>26.270473781625267</c:v>
                </c:pt>
                <c:pt idx="26">
                  <c:v>25.471275500731352</c:v>
                </c:pt>
                <c:pt idx="27">
                  <c:v>24.680050360500747</c:v>
                </c:pt>
                <c:pt idx="28">
                  <c:v>23.897138066104173</c:v>
                </c:pt>
                <c:pt idx="29">
                  <c:v>23.123430444332016</c:v>
                </c:pt>
                <c:pt idx="30">
                  <c:v>22.360232087997481</c:v>
                </c:pt>
                <c:pt idx="31">
                  <c:v>21.553540187868521</c:v>
                </c:pt>
                <c:pt idx="32">
                  <c:v>20.754423133498104</c:v>
                </c:pt>
                <c:pt idx="33">
                  <c:v>19.968192461659065</c:v>
                </c:pt>
                <c:pt idx="34">
                  <c:v>19.191597789374466</c:v>
                </c:pt>
                <c:pt idx="35">
                  <c:v>18.427884473575915</c:v>
                </c:pt>
                <c:pt idx="36">
                  <c:v>17.676438653614149</c:v>
                </c:pt>
                <c:pt idx="37">
                  <c:v>16.940650765370041</c:v>
                </c:pt>
                <c:pt idx="38">
                  <c:v>16.220650320294435</c:v>
                </c:pt>
                <c:pt idx="39">
                  <c:v>15.515848367806296</c:v>
                </c:pt>
                <c:pt idx="40">
                  <c:v>14.828131487685178</c:v>
                </c:pt>
                <c:pt idx="41">
                  <c:v>14.081442063673238</c:v>
                </c:pt>
                <c:pt idx="42">
                  <c:v>13.349557006689164</c:v>
                </c:pt>
                <c:pt idx="43">
                  <c:v>12.632732820661914</c:v>
                </c:pt>
                <c:pt idx="44">
                  <c:v>11.930679404143653</c:v>
                </c:pt>
                <c:pt idx="45">
                  <c:v>11.248049117404356</c:v>
                </c:pt>
                <c:pt idx="46">
                  <c:v>10.580990732745523</c:v>
                </c:pt>
                <c:pt idx="47">
                  <c:v>9.9256229506270941</c:v>
                </c:pt>
                <c:pt idx="48">
                  <c:v>9.2891466677889163</c:v>
                </c:pt>
                <c:pt idx="49">
                  <c:v>8.6708290896698141</c:v>
                </c:pt>
                <c:pt idx="50">
                  <c:v>8.0695120009047958</c:v>
                </c:pt>
                <c:pt idx="51">
                  <c:v>7.4835251453108826</c:v>
                </c:pt>
                <c:pt idx="52">
                  <c:v>6.9105817700612109</c:v>
                </c:pt>
                <c:pt idx="53">
                  <c:v>6.3476510682562894</c:v>
                </c:pt>
                <c:pt idx="54">
                  <c:v>5.7908002018714697</c:v>
                </c:pt>
                <c:pt idx="55">
                  <c:v>5.2349963790635501</c:v>
                </c:pt>
                <c:pt idx="56">
                  <c:v>4.6738557011657624</c:v>
                </c:pt>
                <c:pt idx="57">
                  <c:v>4.0993215240550489</c:v>
                </c:pt>
                <c:pt idx="58">
                  <c:v>3.5012488169800995</c:v>
                </c:pt>
                <c:pt idx="59">
                  <c:v>2.866864321082585</c:v>
                </c:pt>
                <c:pt idx="60">
                  <c:v>2.1800612587324548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AA-405F-8E91-9366CD50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946767"/>
        <c:axId val="1979947247"/>
      </c:lineChart>
      <c:catAx>
        <c:axId val="197994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9947247"/>
        <c:crosses val="autoZero"/>
        <c:auto val="1"/>
        <c:lblAlgn val="ctr"/>
        <c:lblOffset val="100"/>
        <c:noMultiLvlLbl val="0"/>
      </c:catAx>
      <c:valAx>
        <c:axId val="197994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Life-expectency</a:t>
                </a:r>
                <a:endParaRPr lang="zh-CN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994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12</xdr:row>
      <xdr:rowOff>146049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9ED81BBD-A5CF-CB35-059D-6144815DCFEA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95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91270</xdr:colOff>
      <xdr:row>5</xdr:row>
      <xdr:rowOff>114101</xdr:rowOff>
    </xdr:from>
    <xdr:to>
      <xdr:col>25</xdr:col>
      <xdr:colOff>111127</xdr:colOff>
      <xdr:row>32</xdr:row>
      <xdr:rowOff>169977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63E2BF07-4694-7B62-868C-3E8FEE815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6B71-A38C-4227-9B5C-48FCF1DAF956}">
  <dimension ref="A1:K11"/>
  <sheetViews>
    <sheetView tabSelected="1" zoomScale="106" zoomScaleNormal="106" workbookViewId="0">
      <selection activeCell="C15" sqref="C15"/>
    </sheetView>
  </sheetViews>
  <sheetFormatPr defaultColWidth="8.7265625" defaultRowHeight="12.5" x14ac:dyDescent="0.25"/>
  <cols>
    <col min="1" max="1" width="10.453125" style="13" customWidth="1"/>
    <col min="2" max="2" width="31.36328125" style="13" customWidth="1"/>
    <col min="3" max="3" width="15.90625" style="12" customWidth="1"/>
    <col min="4" max="5" width="15" style="12" customWidth="1"/>
    <col min="6" max="6" width="10.36328125" style="12" customWidth="1"/>
    <col min="7" max="7" width="15.90625" style="12" customWidth="1"/>
    <col min="8" max="8" width="9.26953125" style="12" customWidth="1"/>
    <col min="9" max="9" width="13.7265625" style="12" customWidth="1"/>
    <col min="10" max="10" width="13.1796875" style="12" customWidth="1"/>
    <col min="11" max="11" width="14.6328125" style="12" customWidth="1"/>
    <col min="12" max="16384" width="8.7265625" style="3"/>
  </cols>
  <sheetData>
    <row r="1" spans="1:11" ht="13" x14ac:dyDescent="0.3">
      <c r="A1" s="99" t="s">
        <v>172</v>
      </c>
      <c r="B1" s="100"/>
      <c r="D1" s="85" t="s">
        <v>129</v>
      </c>
      <c r="E1" s="96"/>
      <c r="F1" s="101" t="s">
        <v>173</v>
      </c>
      <c r="G1" s="101"/>
      <c r="H1" s="101"/>
      <c r="I1" s="101"/>
      <c r="J1" s="101"/>
      <c r="K1" s="81"/>
    </row>
    <row r="2" spans="1:11" ht="13" x14ac:dyDescent="0.3">
      <c r="A2" s="86" t="s">
        <v>117</v>
      </c>
      <c r="B2" s="87" t="s">
        <v>128</v>
      </c>
      <c r="D2" s="88" t="s">
        <v>123</v>
      </c>
      <c r="E2" s="12" t="s">
        <v>189</v>
      </c>
      <c r="F2" s="16" t="s">
        <v>125</v>
      </c>
      <c r="G2" s="16" t="s">
        <v>135</v>
      </c>
      <c r="H2" s="16" t="s">
        <v>126</v>
      </c>
      <c r="I2" s="16" t="s">
        <v>135</v>
      </c>
      <c r="J2" s="16" t="s">
        <v>127</v>
      </c>
      <c r="K2" s="89" t="s">
        <v>135</v>
      </c>
    </row>
    <row r="3" spans="1:11" x14ac:dyDescent="0.25">
      <c r="A3" s="90" t="s">
        <v>118</v>
      </c>
      <c r="B3" s="92">
        <v>0.38291310000000001</v>
      </c>
      <c r="D3" s="55" t="s">
        <v>124</v>
      </c>
      <c r="E3" s="12">
        <v>2548</v>
      </c>
      <c r="F3" s="44">
        <v>1</v>
      </c>
      <c r="G3" s="44" t="s">
        <v>136</v>
      </c>
      <c r="H3" s="44">
        <v>1</v>
      </c>
      <c r="I3" s="44" t="s">
        <v>136</v>
      </c>
      <c r="J3" s="44">
        <v>1</v>
      </c>
      <c r="K3" s="94" t="s">
        <v>136</v>
      </c>
    </row>
    <row r="4" spans="1:11" x14ac:dyDescent="0.25">
      <c r="A4" s="90" t="s">
        <v>119</v>
      </c>
      <c r="B4" s="92">
        <v>0.39578400000000002</v>
      </c>
      <c r="D4" s="55" t="s">
        <v>163</v>
      </c>
      <c r="E4" s="12">
        <v>5089</v>
      </c>
      <c r="F4" s="44">
        <v>0.57560699999999998</v>
      </c>
      <c r="G4" s="44" t="s">
        <v>174</v>
      </c>
      <c r="H4" s="44">
        <v>0.58665060000000002</v>
      </c>
      <c r="I4" s="44" t="s">
        <v>187</v>
      </c>
      <c r="J4" s="44">
        <v>0.63899550000000005</v>
      </c>
      <c r="K4" s="94" t="s">
        <v>182</v>
      </c>
    </row>
    <row r="5" spans="1:11" x14ac:dyDescent="0.25">
      <c r="A5" s="90" t="s">
        <v>120</v>
      </c>
      <c r="B5" s="92">
        <v>0.45351259999999999</v>
      </c>
      <c r="D5" s="55" t="s">
        <v>159</v>
      </c>
      <c r="E5" s="12">
        <v>6998</v>
      </c>
      <c r="F5" s="44">
        <v>0.39455869999999998</v>
      </c>
      <c r="G5" s="44" t="s">
        <v>175</v>
      </c>
      <c r="H5" s="44">
        <v>0.40739789999999998</v>
      </c>
      <c r="I5" s="44" t="s">
        <v>179</v>
      </c>
      <c r="J5" s="44">
        <v>0.47043299999999999</v>
      </c>
      <c r="K5" s="94" t="s">
        <v>183</v>
      </c>
    </row>
    <row r="6" spans="1:11" x14ac:dyDescent="0.25">
      <c r="A6" s="90" t="s">
        <v>121</v>
      </c>
      <c r="B6" s="92">
        <v>0.57968739999999996</v>
      </c>
      <c r="D6" s="55" t="s">
        <v>164</v>
      </c>
      <c r="E6" s="12">
        <v>8975</v>
      </c>
      <c r="F6" s="44">
        <v>0.28877429999999998</v>
      </c>
      <c r="G6" s="44" t="s">
        <v>176</v>
      </c>
      <c r="H6" s="44">
        <v>0.30141319999999999</v>
      </c>
      <c r="I6" s="44" t="s">
        <v>180</v>
      </c>
      <c r="J6" s="44">
        <v>0.36522189999999999</v>
      </c>
      <c r="K6" s="94" t="s">
        <v>184</v>
      </c>
    </row>
    <row r="7" spans="1:11" x14ac:dyDescent="0.25">
      <c r="A7" s="91" t="s">
        <v>122</v>
      </c>
      <c r="B7" s="93">
        <v>0.75066580000000005</v>
      </c>
      <c r="D7" s="55" t="s">
        <v>165</v>
      </c>
      <c r="E7" s="12">
        <v>10919</v>
      </c>
      <c r="F7" s="44">
        <v>0.23714199999999999</v>
      </c>
      <c r="G7" s="44" t="s">
        <v>177</v>
      </c>
      <c r="H7" s="44">
        <v>0.24923999999999999</v>
      </c>
      <c r="I7" s="44" t="s">
        <v>181</v>
      </c>
      <c r="J7" s="44">
        <v>0.31126870000000001</v>
      </c>
      <c r="K7" s="94" t="s">
        <v>186</v>
      </c>
    </row>
    <row r="8" spans="1:11" x14ac:dyDescent="0.25">
      <c r="D8" s="56" t="s">
        <v>162</v>
      </c>
      <c r="E8" s="42">
        <v>15175</v>
      </c>
      <c r="F8" s="57">
        <v>0.2048188</v>
      </c>
      <c r="G8" s="57" t="s">
        <v>178</v>
      </c>
      <c r="H8" s="57">
        <v>0.21646299999999999</v>
      </c>
      <c r="I8" s="57" t="s">
        <v>188</v>
      </c>
      <c r="J8" s="57">
        <v>0.27628150000000001</v>
      </c>
      <c r="K8" s="95" t="s">
        <v>185</v>
      </c>
    </row>
    <row r="10" spans="1:11" ht="13" x14ac:dyDescent="0.3">
      <c r="D10" s="16"/>
      <c r="E10" s="16"/>
      <c r="F10" s="102"/>
      <c r="G10" s="102"/>
      <c r="H10" s="102"/>
      <c r="I10" s="102"/>
      <c r="J10" s="102"/>
    </row>
    <row r="11" spans="1:11" ht="13" x14ac:dyDescent="0.3">
      <c r="D11" s="16"/>
      <c r="E11" s="16"/>
      <c r="F11" s="16"/>
      <c r="G11" s="16"/>
      <c r="H11" s="16"/>
      <c r="I11" s="16"/>
      <c r="J11" s="16"/>
    </row>
  </sheetData>
  <mergeCells count="3">
    <mergeCell ref="A1:B1"/>
    <mergeCell ref="F1:J1"/>
    <mergeCell ref="F10:J10"/>
  </mergeCells>
  <phoneticPr fontId="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806E-02EB-445C-92DF-253FC5CF7758}">
  <sheetPr transitionEvaluation="1" codeName="Sheet3"/>
  <dimension ref="A1:K90"/>
  <sheetViews>
    <sheetView topLeftCell="A43" zoomScaleNormal="100" workbookViewId="0">
      <selection activeCell="A67" sqref="A67:A68"/>
    </sheetView>
  </sheetViews>
  <sheetFormatPr defaultColWidth="9.54296875" defaultRowHeight="13" x14ac:dyDescent="0.3"/>
  <cols>
    <col min="1" max="6" width="12.54296875" style="12" customWidth="1"/>
    <col min="7" max="7" width="12.54296875" style="16" customWidth="1"/>
    <col min="8" max="8" width="12.54296875" style="12" customWidth="1"/>
    <col min="9" max="9" width="22.7265625" style="12" customWidth="1"/>
    <col min="10" max="10" width="18.36328125" style="12" customWidth="1"/>
    <col min="11" max="12" width="9.7265625" style="3" bestFit="1" customWidth="1"/>
    <col min="13" max="16384" width="9.54296875" style="3"/>
  </cols>
  <sheetData>
    <row r="1" spans="1:10" ht="50.5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6" t="s">
        <v>107</v>
      </c>
      <c r="I1" s="30" t="s">
        <v>151</v>
      </c>
      <c r="J1" s="30" t="s">
        <v>157</v>
      </c>
    </row>
    <row r="2" spans="1:10" x14ac:dyDescent="0.3">
      <c r="A2" s="56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9" t="s">
        <v>113</v>
      </c>
      <c r="I2" s="12" t="s">
        <v>152</v>
      </c>
      <c r="J2" s="49" t="s">
        <v>134</v>
      </c>
    </row>
    <row r="3" spans="1:10" x14ac:dyDescent="0.3">
      <c r="A3" s="31" t="s">
        <v>42</v>
      </c>
      <c r="B3" s="32">
        <f>J3</f>
        <v>1.3925290352174531E-3</v>
      </c>
      <c r="C3" s="33">
        <v>100000</v>
      </c>
      <c r="D3" s="33">
        <f>B3*C3</f>
        <v>139.25290352174531</v>
      </c>
      <c r="E3" s="33">
        <f>C3-D3*0.5</f>
        <v>99930.37354823912</v>
      </c>
      <c r="F3" s="33">
        <f>F4+E3</f>
        <v>4811010.455522405</v>
      </c>
      <c r="G3" s="50">
        <f>F3/C3</f>
        <v>48.110104555224048</v>
      </c>
      <c r="I3" s="51">
        <f>' all &lt;4000'!J3</f>
        <v>5.0402543609233807E-3</v>
      </c>
      <c r="J3" s="12">
        <f>I3*'all-cause mortality '!$J$8</f>
        <v>1.3925290352174531E-3</v>
      </c>
    </row>
    <row r="4" spans="1:10" x14ac:dyDescent="0.3">
      <c r="A4" s="31" t="s">
        <v>43</v>
      </c>
      <c r="B4" s="32">
        <f t="shared" ref="B4:B62" si="0">J4</f>
        <v>1.4572810926950094E-3</v>
      </c>
      <c r="C4" s="33">
        <f>C3-D3</f>
        <v>99860.747096478255</v>
      </c>
      <c r="D4" s="33">
        <f t="shared" ref="D4:D60" si="1">B4*C4</f>
        <v>145.52517864609581</v>
      </c>
      <c r="E4" s="33">
        <f>C4-D4*0.5</f>
        <v>99787.984507155212</v>
      </c>
      <c r="F4" s="33">
        <f t="shared" ref="F4:F61" si="2">F5+E4</f>
        <v>4711080.0819741655</v>
      </c>
      <c r="G4" s="50">
        <f t="shared" ref="G4:G61" si="3">F4/C4</f>
        <v>47.176495459448745</v>
      </c>
      <c r="I4" s="51">
        <f>' all &lt;4000'!J4</f>
        <v>5.2746242245499944E-3</v>
      </c>
      <c r="J4" s="12">
        <f>I4*'all-cause mortality '!$J$8</f>
        <v>1.4572810926950094E-3</v>
      </c>
    </row>
    <row r="5" spans="1:10" x14ac:dyDescent="0.3">
      <c r="A5" s="31" t="s">
        <v>44</v>
      </c>
      <c r="B5" s="32">
        <f t="shared" si="0"/>
        <v>1.5430957184188175E-3</v>
      </c>
      <c r="C5" s="33">
        <f t="shared" ref="C5:C60" si="4">C4-D4</f>
        <v>99715.221917832154</v>
      </c>
      <c r="D5" s="33">
        <f t="shared" si="1"/>
        <v>153.87013200258903</v>
      </c>
      <c r="E5" s="33">
        <f t="shared" ref="E5:E60" si="5">C5-D5*0.5</f>
        <v>99638.286851830853</v>
      </c>
      <c r="F5" s="33">
        <f t="shared" si="2"/>
        <v>4611292.0974670099</v>
      </c>
      <c r="G5" s="50">
        <f t="shared" si="3"/>
        <v>46.244615503807736</v>
      </c>
      <c r="I5" s="51">
        <f>' all &lt;4000'!J5</f>
        <v>5.585229986151144E-3</v>
      </c>
      <c r="J5" s="12">
        <f>I5*'all-cause mortality '!$J$8</f>
        <v>1.5430957184188175E-3</v>
      </c>
    </row>
    <row r="6" spans="1:10" s="10" customFormat="1" x14ac:dyDescent="0.3">
      <c r="A6" s="31" t="s">
        <v>45</v>
      </c>
      <c r="B6" s="32">
        <f t="shared" si="0"/>
        <v>1.6512265616922819E-3</v>
      </c>
      <c r="C6" s="33">
        <f t="shared" si="4"/>
        <v>99561.351785829567</v>
      </c>
      <c r="D6" s="33">
        <f t="shared" si="1"/>
        <v>164.3983485867511</v>
      </c>
      <c r="E6" s="33">
        <f t="shared" si="5"/>
        <v>99479.152611536192</v>
      </c>
      <c r="F6" s="33">
        <f t="shared" si="2"/>
        <v>4511653.8106151791</v>
      </c>
      <c r="G6" s="50">
        <f t="shared" si="3"/>
        <v>45.315312917007994</v>
      </c>
      <c r="H6" s="36"/>
      <c r="I6" s="51">
        <f>' all &lt;4000'!J6</f>
        <v>5.9766092253454601E-3</v>
      </c>
      <c r="J6" s="12">
        <f>I6*'all-cause mortality '!$J$8</f>
        <v>1.6512265616922819E-3</v>
      </c>
    </row>
    <row r="7" spans="1:10" x14ac:dyDescent="0.3">
      <c r="A7" s="31" t="s">
        <v>46</v>
      </c>
      <c r="B7" s="32">
        <f t="shared" si="0"/>
        <v>1.776399307804555E-3</v>
      </c>
      <c r="C7" s="33">
        <f t="shared" si="4"/>
        <v>99396.953437242817</v>
      </c>
      <c r="D7" s="33">
        <f t="shared" si="1"/>
        <v>176.56867928379972</v>
      </c>
      <c r="E7" s="33">
        <f t="shared" si="5"/>
        <v>99308.669097600912</v>
      </c>
      <c r="F7" s="33">
        <f t="shared" si="2"/>
        <v>4412174.6580036432</v>
      </c>
      <c r="G7" s="50">
        <f t="shared" si="3"/>
        <v>44.389435545319799</v>
      </c>
      <c r="I7" s="51">
        <f>' all &lt;4000'!J7</f>
        <v>6.4296715770131366E-3</v>
      </c>
      <c r="J7" s="12">
        <f>I7*'all-cause mortality '!$J$8</f>
        <v>1.776399307804555E-3</v>
      </c>
    </row>
    <row r="8" spans="1:10" x14ac:dyDescent="0.3">
      <c r="A8" s="31" t="s">
        <v>47</v>
      </c>
      <c r="B8" s="32">
        <f t="shared" si="0"/>
        <v>1.9149134024031538E-3</v>
      </c>
      <c r="C8" s="33">
        <f t="shared" si="4"/>
        <v>99220.384757959022</v>
      </c>
      <c r="D8" s="33">
        <f t="shared" si="1"/>
        <v>189.99844456461335</v>
      </c>
      <c r="E8" s="33">
        <f t="shared" si="5"/>
        <v>99125.385535676716</v>
      </c>
      <c r="F8" s="33">
        <f t="shared" si="2"/>
        <v>4312865.9889060427</v>
      </c>
      <c r="G8" s="50">
        <f t="shared" si="3"/>
        <v>43.467539451968143</v>
      </c>
      <c r="I8" s="51">
        <f>' all &lt;4000'!J8</f>
        <v>6.9310228965861042E-3</v>
      </c>
      <c r="J8" s="12">
        <f>I8*'all-cause mortality '!$J$8</f>
        <v>1.9149134024031538E-3</v>
      </c>
    </row>
    <row r="9" spans="1:10" x14ac:dyDescent="0.3">
      <c r="A9" s="31" t="s">
        <v>48</v>
      </c>
      <c r="B9" s="32">
        <f t="shared" si="0"/>
        <v>2.0656044845739213E-3</v>
      </c>
      <c r="C9" s="33">
        <f t="shared" si="4"/>
        <v>99030.386313394411</v>
      </c>
      <c r="D9" s="33">
        <f t="shared" si="1"/>
        <v>204.55761007803537</v>
      </c>
      <c r="E9" s="33">
        <f t="shared" si="5"/>
        <v>98928.107508355388</v>
      </c>
      <c r="F9" s="33">
        <f t="shared" si="2"/>
        <v>4213740.6033703657</v>
      </c>
      <c r="G9" s="50">
        <f t="shared" si="3"/>
        <v>42.549976428804797</v>
      </c>
      <c r="I9" s="51">
        <f>' all &lt;4000'!J9</f>
        <v>7.4764487834832272E-3</v>
      </c>
      <c r="J9" s="12">
        <f>I9*'all-cause mortality '!$J$8</f>
        <v>2.0656044845739213E-3</v>
      </c>
    </row>
    <row r="10" spans="1:10" x14ac:dyDescent="0.3">
      <c r="A10" s="31" t="s">
        <v>49</v>
      </c>
      <c r="B10" s="32">
        <f t="shared" si="0"/>
        <v>2.2304914966724109E-3</v>
      </c>
      <c r="C10" s="33">
        <f t="shared" si="4"/>
        <v>98825.82870331638</v>
      </c>
      <c r="D10" s="33">
        <f t="shared" si="1"/>
        <v>220.43017057435145</v>
      </c>
      <c r="E10" s="33">
        <f t="shared" si="5"/>
        <v>98715.613618029209</v>
      </c>
      <c r="F10" s="33">
        <f t="shared" si="2"/>
        <v>4114812.4958620104</v>
      </c>
      <c r="G10" s="50">
        <f t="shared" si="3"/>
        <v>41.637014835615808</v>
      </c>
      <c r="I10" s="51">
        <f>' all &lt;4000'!J10</f>
        <v>8.073256793062188E-3</v>
      </c>
      <c r="J10" s="12">
        <f>I10*'all-cause mortality '!$J$8</f>
        <v>2.2304914966724109E-3</v>
      </c>
    </row>
    <row r="11" spans="1:10" x14ac:dyDescent="0.3">
      <c r="A11" s="31" t="s">
        <v>50</v>
      </c>
      <c r="B11" s="32">
        <f t="shared" si="0"/>
        <v>2.4149011672898947E-3</v>
      </c>
      <c r="C11" s="33">
        <f t="shared" si="4"/>
        <v>98605.398532742023</v>
      </c>
      <c r="D11" s="33">
        <f t="shared" si="1"/>
        <v>238.12229201780397</v>
      </c>
      <c r="E11" s="33">
        <f t="shared" si="5"/>
        <v>98486.337386733125</v>
      </c>
      <c r="F11" s="33">
        <f t="shared" si="2"/>
        <v>4016096.8822439811</v>
      </c>
      <c r="G11" s="50">
        <f t="shared" si="3"/>
        <v>40.728975715365443</v>
      </c>
      <c r="I11" s="51">
        <f>' all &lt;4000'!J11</f>
        <v>8.7407270023142861E-3</v>
      </c>
      <c r="J11" s="12">
        <f>I11*'all-cause mortality '!$J$8</f>
        <v>2.4149011672898947E-3</v>
      </c>
    </row>
    <row r="12" spans="1:10" x14ac:dyDescent="0.3">
      <c r="A12" s="31" t="s">
        <v>51</v>
      </c>
      <c r="B12" s="32">
        <f t="shared" si="0"/>
        <v>2.6247957433177815E-3</v>
      </c>
      <c r="C12" s="33">
        <f t="shared" si="4"/>
        <v>98367.276240724226</v>
      </c>
      <c r="D12" s="33">
        <f t="shared" si="1"/>
        <v>258.19400795841727</v>
      </c>
      <c r="E12" s="33">
        <f t="shared" si="5"/>
        <v>98238.179236745011</v>
      </c>
      <c r="F12" s="33">
        <f t="shared" si="2"/>
        <v>3917610.5448572482</v>
      </c>
      <c r="G12" s="50">
        <f t="shared" si="3"/>
        <v>39.82635988893378</v>
      </c>
      <c r="I12" s="51">
        <f>' all &lt;4000'!J12</f>
        <v>9.5004397446726667E-3</v>
      </c>
      <c r="J12" s="12">
        <f>I12*'all-cause mortality '!$J$8</f>
        <v>2.6247957433177815E-3</v>
      </c>
    </row>
    <row r="13" spans="1:10" x14ac:dyDescent="0.3">
      <c r="A13" s="31" t="s">
        <v>52</v>
      </c>
      <c r="B13" s="32">
        <f t="shared" si="0"/>
        <v>2.7572565753212919E-3</v>
      </c>
      <c r="C13" s="33">
        <f t="shared" si="4"/>
        <v>98109.08223276581</v>
      </c>
      <c r="D13" s="33">
        <f t="shared" si="1"/>
        <v>270.51191208503087</v>
      </c>
      <c r="E13" s="33">
        <f t="shared" si="5"/>
        <v>97973.826276723295</v>
      </c>
      <c r="F13" s="33">
        <f t="shared" si="2"/>
        <v>3819372.3656205032</v>
      </c>
      <c r="G13" s="50">
        <f t="shared" si="3"/>
        <v>38.929855205035594</v>
      </c>
      <c r="I13" s="51">
        <f>' all &lt;4000'!J13</f>
        <v>9.9798812997659702E-3</v>
      </c>
      <c r="J13" s="12">
        <f>I13*'all-cause mortality '!$J$8</f>
        <v>2.7572565753212919E-3</v>
      </c>
    </row>
    <row r="14" spans="1:10" x14ac:dyDescent="0.3">
      <c r="A14" s="31" t="s">
        <v>53</v>
      </c>
      <c r="B14" s="32">
        <f t="shared" si="0"/>
        <v>2.9993922417184899E-3</v>
      </c>
      <c r="C14" s="33">
        <f t="shared" si="4"/>
        <v>97838.570320680781</v>
      </c>
      <c r="D14" s="33">
        <f t="shared" si="1"/>
        <v>293.45624876067882</v>
      </c>
      <c r="E14" s="33">
        <f t="shared" si="5"/>
        <v>97691.842196300437</v>
      </c>
      <c r="F14" s="33">
        <f t="shared" si="2"/>
        <v>3721398.5393437799</v>
      </c>
      <c r="G14" s="50">
        <f t="shared" si="3"/>
        <v>38.036109145363945</v>
      </c>
      <c r="I14" s="51">
        <f>' all &lt;4000'!J14</f>
        <v>1.0856290564943688E-2</v>
      </c>
      <c r="J14" s="12">
        <f>I14*'all-cause mortality '!$J$8</f>
        <v>2.9993922417184899E-3</v>
      </c>
    </row>
    <row r="15" spans="1:10" x14ac:dyDescent="0.3">
      <c r="A15" s="31" t="s">
        <v>54</v>
      </c>
      <c r="B15" s="32">
        <f t="shared" si="0"/>
        <v>3.2869241807322322E-3</v>
      </c>
      <c r="C15" s="33">
        <f t="shared" si="4"/>
        <v>97545.114071920107</v>
      </c>
      <c r="D15" s="33">
        <f t="shared" si="1"/>
        <v>320.62339415527811</v>
      </c>
      <c r="E15" s="33">
        <f t="shared" si="5"/>
        <v>97384.802374842475</v>
      </c>
      <c r="F15" s="33">
        <f t="shared" si="2"/>
        <v>3623706.6971474793</v>
      </c>
      <c r="G15" s="50">
        <f t="shared" si="3"/>
        <v>37.149033363943957</v>
      </c>
      <c r="I15" s="51">
        <f>' all &lt;4000'!J15</f>
        <v>1.1897011492742844E-2</v>
      </c>
      <c r="J15" s="12">
        <f>I15*'all-cause mortality '!$J$8</f>
        <v>3.2869241807322322E-3</v>
      </c>
    </row>
    <row r="16" spans="1:10" x14ac:dyDescent="0.3">
      <c r="A16" s="31" t="s">
        <v>55</v>
      </c>
      <c r="B16" s="32">
        <f t="shared" si="0"/>
        <v>3.6199820913548494E-3</v>
      </c>
      <c r="C16" s="33">
        <f t="shared" si="4"/>
        <v>97224.490677764828</v>
      </c>
      <c r="D16" s="33">
        <f t="shared" si="1"/>
        <v>351.95091509460519</v>
      </c>
      <c r="E16" s="33">
        <f t="shared" si="5"/>
        <v>97048.515220217523</v>
      </c>
      <c r="F16" s="33">
        <f t="shared" si="2"/>
        <v>3526321.8947726367</v>
      </c>
      <c r="G16" s="50">
        <f t="shared" si="3"/>
        <v>36.269893215075527</v>
      </c>
      <c r="I16" s="51">
        <f>' all &lt;4000'!J16</f>
        <v>1.3102513528248722E-2</v>
      </c>
      <c r="J16" s="12">
        <f>I16*'all-cause mortality '!$J$8</f>
        <v>3.6199820913548494E-3</v>
      </c>
    </row>
    <row r="17" spans="1:10" x14ac:dyDescent="0.3">
      <c r="A17" s="31" t="s">
        <v>56</v>
      </c>
      <c r="B17" s="32">
        <f t="shared" si="0"/>
        <v>3.9796910320106576E-3</v>
      </c>
      <c r="C17" s="33">
        <f t="shared" si="4"/>
        <v>96872.539762670218</v>
      </c>
      <c r="D17" s="33">
        <f t="shared" si="1"/>
        <v>385.5227777415945</v>
      </c>
      <c r="E17" s="33">
        <f t="shared" si="5"/>
        <v>96679.778373799418</v>
      </c>
      <c r="F17" s="33">
        <f t="shared" si="2"/>
        <v>3429273.3795524193</v>
      </c>
      <c r="G17" s="50">
        <f t="shared" si="3"/>
        <v>35.399850029263796</v>
      </c>
      <c r="I17" s="51">
        <f>' all &lt;4000'!J17</f>
        <v>1.440447888117973E-2</v>
      </c>
      <c r="J17" s="12">
        <f>I17*'all-cause mortality '!$J$8</f>
        <v>3.9796910320106576E-3</v>
      </c>
    </row>
    <row r="18" spans="1:10" x14ac:dyDescent="0.3">
      <c r="A18" s="31" t="s">
        <v>57</v>
      </c>
      <c r="B18" s="32">
        <f t="shared" si="0"/>
        <v>4.3442846512573418E-3</v>
      </c>
      <c r="C18" s="33">
        <f t="shared" si="4"/>
        <v>96487.016984928618</v>
      </c>
      <c r="D18" s="33">
        <f t="shared" si="1"/>
        <v>419.16706693323181</v>
      </c>
      <c r="E18" s="33">
        <f t="shared" si="5"/>
        <v>96277.433451461999</v>
      </c>
      <c r="F18" s="33">
        <f t="shared" si="2"/>
        <v>3332593.60117862</v>
      </c>
      <c r="G18" s="50">
        <f t="shared" si="3"/>
        <v>34.539295599730011</v>
      </c>
      <c r="I18" s="51">
        <f>' all &lt;4000'!J18</f>
        <v>1.5724124312548403E-2</v>
      </c>
      <c r="J18" s="12">
        <f>I18*'all-cause mortality '!$J$8</f>
        <v>4.3442846512573418E-3</v>
      </c>
    </row>
    <row r="19" spans="1:10" x14ac:dyDescent="0.3">
      <c r="A19" s="31" t="s">
        <v>58</v>
      </c>
      <c r="B19" s="32">
        <f t="shared" si="0"/>
        <v>4.7079099163733137E-3</v>
      </c>
      <c r="C19" s="33">
        <f t="shared" si="4"/>
        <v>96067.84991799538</v>
      </c>
      <c r="D19" s="33">
        <f t="shared" si="1"/>
        <v>452.27878327359366</v>
      </c>
      <c r="E19" s="33">
        <f t="shared" si="5"/>
        <v>95841.710526358584</v>
      </c>
      <c r="F19" s="33">
        <f t="shared" si="2"/>
        <v>3236316.1677271579</v>
      </c>
      <c r="G19" s="50">
        <f t="shared" si="3"/>
        <v>33.687817209292334</v>
      </c>
      <c r="I19" s="51">
        <f>' all &lt;4000'!J19</f>
        <v>1.7040264789257745E-2</v>
      </c>
      <c r="J19" s="12">
        <f>I19*'all-cause mortality '!$J$8</f>
        <v>4.7079099163733137E-3</v>
      </c>
    </row>
    <row r="20" spans="1:10" x14ac:dyDescent="0.3">
      <c r="A20" s="31" t="s">
        <v>59</v>
      </c>
      <c r="B20" s="32">
        <f t="shared" si="0"/>
        <v>5.0825888512492333E-3</v>
      </c>
      <c r="C20" s="33">
        <f t="shared" si="4"/>
        <v>95615.571134721788</v>
      </c>
      <c r="D20" s="33">
        <f t="shared" si="1"/>
        <v>485.97463585516493</v>
      </c>
      <c r="E20" s="33">
        <f t="shared" si="5"/>
        <v>95372.583816794198</v>
      </c>
      <c r="F20" s="33">
        <f t="shared" si="2"/>
        <v>3140474.4572007991</v>
      </c>
      <c r="G20" s="50">
        <f t="shared" si="3"/>
        <v>32.844801531080002</v>
      </c>
      <c r="I20" s="51">
        <f>' all &lt;4000'!J20</f>
        <v>1.8396413988085461E-2</v>
      </c>
      <c r="J20" s="12">
        <f>I20*'all-cause mortality '!$J$8</f>
        <v>5.0825888512492333E-3</v>
      </c>
    </row>
    <row r="21" spans="1:10" x14ac:dyDescent="0.3">
      <c r="A21" s="31" t="s">
        <v>60</v>
      </c>
      <c r="B21" s="32">
        <f t="shared" si="0"/>
        <v>5.4782943007089576E-3</v>
      </c>
      <c r="C21" s="33">
        <f t="shared" si="4"/>
        <v>95129.596498866624</v>
      </c>
      <c r="D21" s="33">
        <f t="shared" si="1"/>
        <v>521.14792632848378</v>
      </c>
      <c r="E21" s="33">
        <f t="shared" si="5"/>
        <v>94869.022535702388</v>
      </c>
      <c r="F21" s="33">
        <f t="shared" si="2"/>
        <v>3045101.8733840049</v>
      </c>
      <c r="G21" s="50">
        <f t="shared" si="3"/>
        <v>32.010036681068904</v>
      </c>
      <c r="I21" s="51">
        <f>' all &lt;4000'!J21</f>
        <v>1.9828668588772528E-2</v>
      </c>
      <c r="J21" s="12">
        <f>I21*'all-cause mortality '!$J$8</f>
        <v>5.4782943007089576E-3</v>
      </c>
    </row>
    <row r="22" spans="1:10" x14ac:dyDescent="0.3">
      <c r="A22" s="31" t="s">
        <v>61</v>
      </c>
      <c r="B22" s="32">
        <f t="shared" si="0"/>
        <v>5.9012105337477227E-3</v>
      </c>
      <c r="C22" s="33">
        <f t="shared" si="4"/>
        <v>94608.448572538138</v>
      </c>
      <c r="D22" s="33">
        <f t="shared" si="1"/>
        <v>558.30437329779181</v>
      </c>
      <c r="E22" s="33">
        <f t="shared" si="5"/>
        <v>94329.296385889247</v>
      </c>
      <c r="F22" s="33">
        <f t="shared" si="2"/>
        <v>2950232.8508483027</v>
      </c>
      <c r="G22" s="50">
        <f t="shared" si="3"/>
        <v>31.183608814664176</v>
      </c>
      <c r="I22" s="51">
        <f>' all &lt;4000'!J22</f>
        <v>2.1359412533042285E-2</v>
      </c>
      <c r="J22" s="12">
        <f>I22*'all-cause mortality '!$J$8</f>
        <v>5.9012105337477227E-3</v>
      </c>
    </row>
    <row r="23" spans="1:10" s="11" customFormat="1" x14ac:dyDescent="0.3">
      <c r="A23" s="31" t="s">
        <v>62</v>
      </c>
      <c r="B23" s="32">
        <f t="shared" si="0"/>
        <v>5.5491966836167467E-3</v>
      </c>
      <c r="C23" s="33">
        <f t="shared" si="4"/>
        <v>94050.144199240342</v>
      </c>
      <c r="D23" s="33">
        <f t="shared" si="1"/>
        <v>521.90274828410134</v>
      </c>
      <c r="E23" s="33">
        <f t="shared" si="5"/>
        <v>93789.192825098289</v>
      </c>
      <c r="F23" s="33">
        <f t="shared" si="2"/>
        <v>2855903.5544624133</v>
      </c>
      <c r="G23" s="50">
        <f t="shared" si="3"/>
        <v>30.365754128056732</v>
      </c>
      <c r="H23" s="16"/>
      <c r="I23" s="51">
        <f>' all &lt;4000'!J23</f>
        <v>2.0085299535498202E-2</v>
      </c>
      <c r="J23" s="12">
        <f>I23*'all-cause mortality '!$J$8</f>
        <v>5.5491966836167467E-3</v>
      </c>
    </row>
    <row r="24" spans="1:10" x14ac:dyDescent="0.3">
      <c r="A24" s="31" t="s">
        <v>63</v>
      </c>
      <c r="B24" s="32">
        <f t="shared" si="0"/>
        <v>5.9668857253946106E-3</v>
      </c>
      <c r="C24" s="33">
        <f t="shared" si="4"/>
        <v>93528.241450956237</v>
      </c>
      <c r="D24" s="33">
        <f t="shared" si="1"/>
        <v>558.07232883497124</v>
      </c>
      <c r="E24" s="33">
        <f t="shared" si="5"/>
        <v>93249.205286538752</v>
      </c>
      <c r="F24" s="33">
        <f t="shared" si="2"/>
        <v>2762114.3616373152</v>
      </c>
      <c r="G24" s="50">
        <f t="shared" si="3"/>
        <v>29.532409877349139</v>
      </c>
      <c r="I24" s="51">
        <f>' all &lt;4000'!J24</f>
        <v>2.159712367782356E-2</v>
      </c>
      <c r="J24" s="12">
        <f>I24*'all-cause mortality '!$J$8</f>
        <v>5.9668857253946106E-3</v>
      </c>
    </row>
    <row r="25" spans="1:10" x14ac:dyDescent="0.3">
      <c r="A25" s="31" t="s">
        <v>64</v>
      </c>
      <c r="B25" s="32">
        <f t="shared" si="0"/>
        <v>6.3917281056929606E-3</v>
      </c>
      <c r="C25" s="33">
        <f t="shared" si="4"/>
        <v>92970.169122121268</v>
      </c>
      <c r="D25" s="33">
        <f t="shared" si="1"/>
        <v>594.24004296889041</v>
      </c>
      <c r="E25" s="33">
        <f t="shared" si="5"/>
        <v>92673.049100636825</v>
      </c>
      <c r="F25" s="33">
        <f t="shared" si="2"/>
        <v>2668865.1563507766</v>
      </c>
      <c r="G25" s="50">
        <f t="shared" si="3"/>
        <v>28.70668281613084</v>
      </c>
      <c r="I25" s="51">
        <f>' all &lt;4000'!J25</f>
        <v>2.3134839305899817E-2</v>
      </c>
      <c r="J25" s="12">
        <f>I25*'all-cause mortality '!$J$8</f>
        <v>6.3917281056929606E-3</v>
      </c>
    </row>
    <row r="26" spans="1:10" x14ac:dyDescent="0.3">
      <c r="A26" s="31" t="s">
        <v>65</v>
      </c>
      <c r="B26" s="32">
        <f t="shared" si="0"/>
        <v>6.8181409524431429E-3</v>
      </c>
      <c r="C26" s="33">
        <f t="shared" si="4"/>
        <v>92375.929079152382</v>
      </c>
      <c r="D26" s="33">
        <f t="shared" si="1"/>
        <v>629.83210507455226</v>
      </c>
      <c r="E26" s="33">
        <f t="shared" si="5"/>
        <v>92061.01302661511</v>
      </c>
      <c r="F26" s="33">
        <f t="shared" si="2"/>
        <v>2576192.1072501396</v>
      </c>
      <c r="G26" s="50">
        <f t="shared" si="3"/>
        <v>27.888132037543325</v>
      </c>
      <c r="I26" s="51">
        <f>' all &lt;4000'!J26</f>
        <v>2.4678239232243718E-2</v>
      </c>
      <c r="J26" s="12">
        <f>I26*'all-cause mortality '!$J$8</f>
        <v>6.8181409524431429E-3</v>
      </c>
    </row>
    <row r="27" spans="1:10" x14ac:dyDescent="0.3">
      <c r="A27" s="31" t="s">
        <v>66</v>
      </c>
      <c r="B27" s="32">
        <f t="shared" si="0"/>
        <v>7.2588803340109653E-3</v>
      </c>
      <c r="C27" s="33">
        <f t="shared" si="4"/>
        <v>91746.096974077824</v>
      </c>
      <c r="D27" s="33">
        <f t="shared" si="1"/>
        <v>665.97393904739647</v>
      </c>
      <c r="E27" s="33">
        <f t="shared" si="5"/>
        <v>91413.110004554124</v>
      </c>
      <c r="F27" s="33">
        <f t="shared" si="2"/>
        <v>2484131.0942235244</v>
      </c>
      <c r="G27" s="50">
        <f t="shared" si="3"/>
        <v>27.07615011595967</v>
      </c>
      <c r="I27" s="51">
        <f>' all &lt;4000'!J27</f>
        <v>2.6273494005248144E-2</v>
      </c>
      <c r="J27" s="12">
        <f>I27*'all-cause mortality '!$J$8</f>
        <v>7.2588803340109653E-3</v>
      </c>
    </row>
    <row r="28" spans="1:10" x14ac:dyDescent="0.3">
      <c r="A28" s="31" t="s">
        <v>67</v>
      </c>
      <c r="B28" s="32">
        <f t="shared" si="0"/>
        <v>7.7316849186104975E-3</v>
      </c>
      <c r="C28" s="33">
        <f t="shared" si="4"/>
        <v>91080.123035030425</v>
      </c>
      <c r="D28" s="33">
        <f t="shared" si="1"/>
        <v>704.20281365513335</v>
      </c>
      <c r="E28" s="33">
        <f t="shared" si="5"/>
        <v>90728.021628202856</v>
      </c>
      <c r="F28" s="33">
        <f t="shared" si="2"/>
        <v>2392717.9842189704</v>
      </c>
      <c r="G28" s="50">
        <f t="shared" si="3"/>
        <v>26.270473781625267</v>
      </c>
      <c r="I28" s="51">
        <f>' all &lt;4000'!J28</f>
        <v>2.7984808677419579E-2</v>
      </c>
      <c r="J28" s="12">
        <f>I28*'all-cause mortality '!$J$8</f>
        <v>7.7316849186104975E-3</v>
      </c>
    </row>
    <row r="29" spans="1:10" x14ac:dyDescent="0.3">
      <c r="A29" s="31" t="s">
        <v>68</v>
      </c>
      <c r="B29" s="32">
        <f t="shared" si="0"/>
        <v>8.2912804692756893E-3</v>
      </c>
      <c r="C29" s="33">
        <f t="shared" si="4"/>
        <v>90375.920221375287</v>
      </c>
      <c r="D29" s="33">
        <f t="shared" si="1"/>
        <v>749.33210222430671</v>
      </c>
      <c r="E29" s="33">
        <f t="shared" si="5"/>
        <v>90001.254170263128</v>
      </c>
      <c r="F29" s="33">
        <f t="shared" si="2"/>
        <v>2301989.9625907675</v>
      </c>
      <c r="G29" s="50">
        <f t="shared" si="3"/>
        <v>25.471275500731352</v>
      </c>
      <c r="I29" s="51">
        <f>' all &lt;4000'!J29</f>
        <v>3.0010262971917008E-2</v>
      </c>
      <c r="J29" s="12">
        <f>I29*'all-cause mortality '!$J$8</f>
        <v>8.2912804692756893E-3</v>
      </c>
    </row>
    <row r="30" spans="1:10" x14ac:dyDescent="0.3">
      <c r="A30" s="31" t="s">
        <v>69</v>
      </c>
      <c r="B30" s="32">
        <f t="shared" si="0"/>
        <v>8.8980807919034812E-3</v>
      </c>
      <c r="C30" s="33">
        <f t="shared" si="4"/>
        <v>89626.588119150983</v>
      </c>
      <c r="D30" s="33">
        <f t="shared" si="1"/>
        <v>797.50462218686209</v>
      </c>
      <c r="E30" s="33">
        <f t="shared" si="5"/>
        <v>89227.835808057556</v>
      </c>
      <c r="F30" s="33">
        <f t="shared" si="2"/>
        <v>2211988.7084205044</v>
      </c>
      <c r="G30" s="50">
        <f t="shared" si="3"/>
        <v>24.680050360500747</v>
      </c>
      <c r="I30" s="51">
        <f>' all &lt;4000'!J30</f>
        <v>3.2206574786598018E-2</v>
      </c>
      <c r="J30" s="12">
        <f>I30*'all-cause mortality '!$J$8</f>
        <v>8.8980807919034812E-3</v>
      </c>
    </row>
    <row r="31" spans="1:10" x14ac:dyDescent="0.3">
      <c r="A31" s="31" t="s">
        <v>70</v>
      </c>
      <c r="B31" s="32">
        <f t="shared" si="0"/>
        <v>9.5791497666307453E-3</v>
      </c>
      <c r="C31" s="33">
        <f t="shared" si="4"/>
        <v>88829.083496964115</v>
      </c>
      <c r="D31" s="33">
        <f t="shared" si="1"/>
        <v>850.90709444996673</v>
      </c>
      <c r="E31" s="33">
        <f t="shared" si="5"/>
        <v>88403.62994973913</v>
      </c>
      <c r="F31" s="33">
        <f t="shared" si="2"/>
        <v>2122760.872612447</v>
      </c>
      <c r="G31" s="50">
        <f t="shared" si="3"/>
        <v>23.897138066104173</v>
      </c>
      <c r="I31" s="51">
        <f>' all &lt;4000'!J31</f>
        <v>3.4671701748509198E-2</v>
      </c>
      <c r="J31" s="12">
        <f>I31*'all-cause mortality '!$J$8</f>
        <v>9.5791497666307453E-3</v>
      </c>
    </row>
    <row r="32" spans="1:10" x14ac:dyDescent="0.3">
      <c r="A32" s="31" t="s">
        <v>71</v>
      </c>
      <c r="B32" s="32">
        <f t="shared" si="0"/>
        <v>1.0358671895977651E-2</v>
      </c>
      <c r="C32" s="33">
        <f t="shared" si="4"/>
        <v>87978.176402514146</v>
      </c>
      <c r="D32" s="33">
        <f t="shared" si="1"/>
        <v>911.33706336008743</v>
      </c>
      <c r="E32" s="33">
        <f t="shared" si="5"/>
        <v>87522.507870834103</v>
      </c>
      <c r="F32" s="33">
        <f t="shared" si="2"/>
        <v>2034357.242662708</v>
      </c>
      <c r="G32" s="50">
        <f t="shared" si="3"/>
        <v>23.123430444332016</v>
      </c>
      <c r="I32" s="51">
        <f>' all &lt;4000'!J32</f>
        <v>3.7493179586681157E-2</v>
      </c>
      <c r="J32" s="12">
        <f>I32*'all-cause mortality '!$J$8</f>
        <v>1.0358671895977651E-2</v>
      </c>
    </row>
    <row r="33" spans="1:10" x14ac:dyDescent="0.3">
      <c r="A33" s="31" t="s">
        <v>72</v>
      </c>
      <c r="B33" s="32">
        <f t="shared" si="0"/>
        <v>8.7653999414287372E-3</v>
      </c>
      <c r="C33" s="33">
        <f t="shared" si="4"/>
        <v>87066.839339154059</v>
      </c>
      <c r="D33" s="33">
        <f t="shared" si="1"/>
        <v>763.17566844380622</v>
      </c>
      <c r="E33" s="33">
        <f t="shared" si="5"/>
        <v>86685.251504932152</v>
      </c>
      <c r="F33" s="33">
        <f t="shared" si="2"/>
        <v>1946834.734791874</v>
      </c>
      <c r="G33" s="50">
        <f t="shared" si="3"/>
        <v>22.360232087997481</v>
      </c>
      <c r="I33" s="51">
        <f>' all &lt;4000'!J33</f>
        <v>3.1726336875356247E-2</v>
      </c>
      <c r="J33" s="12">
        <f>I33*'all-cause mortality '!$J$8</f>
        <v>8.7653999414287372E-3</v>
      </c>
    </row>
    <row r="34" spans="1:10" x14ac:dyDescent="0.3">
      <c r="A34" s="31" t="s">
        <v>73</v>
      </c>
      <c r="B34" s="32">
        <f t="shared" si="0"/>
        <v>9.4513478144220026E-3</v>
      </c>
      <c r="C34" s="33">
        <f t="shared" si="4"/>
        <v>86303.663670710259</v>
      </c>
      <c r="D34" s="33">
        <f t="shared" si="1"/>
        <v>815.68594301077894</v>
      </c>
      <c r="E34" s="33">
        <f t="shared" si="5"/>
        <v>85895.820699204865</v>
      </c>
      <c r="F34" s="33">
        <f t="shared" si="2"/>
        <v>1860149.4832869419</v>
      </c>
      <c r="G34" s="50">
        <f t="shared" si="3"/>
        <v>21.553540187868521</v>
      </c>
      <c r="I34" s="51">
        <f>' all &lt;4000'!J34</f>
        <v>3.4209122993837812E-2</v>
      </c>
      <c r="J34" s="12">
        <f>I34*'all-cause mortality '!$J$8</f>
        <v>9.4513478144220026E-3</v>
      </c>
    </row>
    <row r="35" spans="1:10" x14ac:dyDescent="0.3">
      <c r="A35" s="31" t="s">
        <v>74</v>
      </c>
      <c r="B35" s="32">
        <f t="shared" si="0"/>
        <v>1.0443976846582286E-2</v>
      </c>
      <c r="C35" s="33">
        <f t="shared" si="4"/>
        <v>85487.977727699486</v>
      </c>
      <c r="D35" s="33">
        <f t="shared" si="1"/>
        <v>892.83446004923553</v>
      </c>
      <c r="E35" s="33">
        <f t="shared" si="5"/>
        <v>85041.560497674873</v>
      </c>
      <c r="F35" s="33">
        <f t="shared" si="2"/>
        <v>1774253.662587737</v>
      </c>
      <c r="G35" s="50">
        <f t="shared" si="3"/>
        <v>20.754423133498104</v>
      </c>
      <c r="I35" s="51">
        <f>' all &lt;4000'!J35</f>
        <v>3.7801940580828919E-2</v>
      </c>
      <c r="J35" s="12">
        <f>I35*'all-cause mortality '!$J$8</f>
        <v>1.0443976846582286E-2</v>
      </c>
    </row>
    <row r="36" spans="1:10" x14ac:dyDescent="0.3">
      <c r="A36" s="31" t="s">
        <v>75</v>
      </c>
      <c r="B36" s="32">
        <f t="shared" si="0"/>
        <v>1.1345210790154962E-2</v>
      </c>
      <c r="C36" s="33">
        <f t="shared" si="4"/>
        <v>84595.143267650245</v>
      </c>
      <c r="D36" s="33">
        <f t="shared" si="1"/>
        <v>959.74973219485048</v>
      </c>
      <c r="E36" s="33">
        <f t="shared" si="5"/>
        <v>84115.268401552821</v>
      </c>
      <c r="F36" s="33">
        <f t="shared" si="2"/>
        <v>1689212.1020900621</v>
      </c>
      <c r="G36" s="50">
        <f t="shared" si="3"/>
        <v>19.968192461659065</v>
      </c>
      <c r="I36" s="51">
        <f>' all &lt;4000'!J36</f>
        <v>4.1063953938844842E-2</v>
      </c>
      <c r="J36" s="12">
        <f>I36*'all-cause mortality '!$J$8</f>
        <v>1.1345210790154962E-2</v>
      </c>
    </row>
    <row r="37" spans="1:10" x14ac:dyDescent="0.3">
      <c r="A37" s="31" t="s">
        <v>76</v>
      </c>
      <c r="B37" s="32">
        <f t="shared" si="0"/>
        <v>1.2483523160304492E-2</v>
      </c>
      <c r="C37" s="33">
        <f t="shared" si="4"/>
        <v>83635.393535455398</v>
      </c>
      <c r="D37" s="33">
        <f t="shared" si="1"/>
        <v>1044.064372221038</v>
      </c>
      <c r="E37" s="33">
        <f t="shared" si="5"/>
        <v>83113.361349344879</v>
      </c>
      <c r="F37" s="33">
        <f t="shared" si="2"/>
        <v>1605096.8336885092</v>
      </c>
      <c r="G37" s="50">
        <f t="shared" si="3"/>
        <v>19.191597789374466</v>
      </c>
      <c r="I37" s="51">
        <f>' all &lt;4000'!J37</f>
        <v>4.518407189878617E-2</v>
      </c>
      <c r="J37" s="12">
        <f>I37*'all-cause mortality '!$J$8</f>
        <v>1.2483523160304492E-2</v>
      </c>
    </row>
    <row r="38" spans="1:10" x14ac:dyDescent="0.3">
      <c r="A38" s="31" t="s">
        <v>77</v>
      </c>
      <c r="B38" s="32">
        <f t="shared" si="0"/>
        <v>1.3674525839461523E-2</v>
      </c>
      <c r="C38" s="33">
        <f t="shared" si="4"/>
        <v>82591.329163234361</v>
      </c>
      <c r="D38" s="33">
        <f t="shared" si="1"/>
        <v>1129.3972647581204</v>
      </c>
      <c r="E38" s="33">
        <f t="shared" si="5"/>
        <v>82026.630530855298</v>
      </c>
      <c r="F38" s="33">
        <f t="shared" si="2"/>
        <v>1521983.4723391642</v>
      </c>
      <c r="G38" s="50">
        <f t="shared" si="3"/>
        <v>18.427884473575915</v>
      </c>
      <c r="I38" s="51">
        <f>' all &lt;4000'!J38</f>
        <v>4.9494902262589145E-2</v>
      </c>
      <c r="J38" s="12">
        <f>I38*'all-cause mortality '!$J$8</f>
        <v>1.3674525839461523E-2</v>
      </c>
    </row>
    <row r="39" spans="1:10" x14ac:dyDescent="0.3">
      <c r="A39" s="31" t="s">
        <v>78</v>
      </c>
      <c r="B39" s="32">
        <f t="shared" si="0"/>
        <v>1.5149211764535217E-2</v>
      </c>
      <c r="C39" s="33">
        <f t="shared" si="4"/>
        <v>81461.931898476236</v>
      </c>
      <c r="D39" s="33">
        <f t="shared" si="1"/>
        <v>1234.0840570781629</v>
      </c>
      <c r="E39" s="33">
        <f t="shared" si="5"/>
        <v>80844.889869937149</v>
      </c>
      <c r="F39" s="33">
        <f t="shared" si="2"/>
        <v>1439956.8418083088</v>
      </c>
      <c r="G39" s="50">
        <f t="shared" si="3"/>
        <v>17.676438653614149</v>
      </c>
      <c r="I39" s="51">
        <f>' all &lt;4000'!J39</f>
        <v>5.483252322191394E-2</v>
      </c>
      <c r="J39" s="12">
        <f>I39*'all-cause mortality '!$J$8</f>
        <v>1.5149211764535217E-2</v>
      </c>
    </row>
    <row r="40" spans="1:10" x14ac:dyDescent="0.3">
      <c r="A40" s="31" t="s">
        <v>79</v>
      </c>
      <c r="B40" s="32">
        <f t="shared" si="0"/>
        <v>1.6745733542704918E-2</v>
      </c>
      <c r="C40" s="33">
        <f t="shared" si="4"/>
        <v>80227.847841398077</v>
      </c>
      <c r="D40" s="33">
        <f t="shared" si="1"/>
        <v>1343.4741626567261</v>
      </c>
      <c r="E40" s="33">
        <f t="shared" si="5"/>
        <v>79556.110760069714</v>
      </c>
      <c r="F40" s="33">
        <f t="shared" si="2"/>
        <v>1359111.9519383716</v>
      </c>
      <c r="G40" s="50">
        <f t="shared" si="3"/>
        <v>16.940650765370041</v>
      </c>
      <c r="I40" s="51">
        <f>' all &lt;4000'!J40</f>
        <v>6.0611128659374285E-2</v>
      </c>
      <c r="J40" s="12">
        <f>I40*'all-cause mortality '!$J$8</f>
        <v>1.6745733542704918E-2</v>
      </c>
    </row>
    <row r="41" spans="1:10" x14ac:dyDescent="0.3">
      <c r="A41" s="31" t="s">
        <v>80</v>
      </c>
      <c r="B41" s="32">
        <f t="shared" si="0"/>
        <v>1.8431621025161663E-2</v>
      </c>
      <c r="C41" s="33">
        <f t="shared" si="4"/>
        <v>78884.373678741351</v>
      </c>
      <c r="D41" s="33">
        <f t="shared" si="1"/>
        <v>1453.9668804537985</v>
      </c>
      <c r="E41" s="33">
        <f t="shared" si="5"/>
        <v>78157.390238514447</v>
      </c>
      <c r="F41" s="33">
        <f t="shared" si="2"/>
        <v>1279555.841178302</v>
      </c>
      <c r="G41" s="50">
        <f t="shared" si="3"/>
        <v>16.220650320294435</v>
      </c>
      <c r="I41" s="51">
        <f>' all &lt;4000'!J41</f>
        <v>6.6713192975865782E-2</v>
      </c>
      <c r="J41" s="12">
        <f>I41*'all-cause mortality '!$J$8</f>
        <v>1.8431621025161663E-2</v>
      </c>
    </row>
    <row r="42" spans="1:10" x14ac:dyDescent="0.3">
      <c r="A42" s="31" t="s">
        <v>81</v>
      </c>
      <c r="B42" s="32">
        <f t="shared" si="0"/>
        <v>2.0373202052042353E-2</v>
      </c>
      <c r="C42" s="33">
        <f t="shared" si="4"/>
        <v>77430.406798287557</v>
      </c>
      <c r="D42" s="33">
        <f t="shared" si="1"/>
        <v>1577.5053226733462</v>
      </c>
      <c r="E42" s="33">
        <f t="shared" si="5"/>
        <v>76641.654136950878</v>
      </c>
      <c r="F42" s="33">
        <f t="shared" si="2"/>
        <v>1201398.4509397876</v>
      </c>
      <c r="G42" s="50">
        <f t="shared" si="3"/>
        <v>15.515848367806296</v>
      </c>
      <c r="I42" s="51">
        <f>' all &lt;4000'!J42</f>
        <v>7.3740739253414914E-2</v>
      </c>
      <c r="J42" s="12">
        <f>I42*'all-cause mortality '!$J$8</f>
        <v>2.0373202052042353E-2</v>
      </c>
    </row>
    <row r="43" spans="1:10" x14ac:dyDescent="0.3">
      <c r="A43" s="31" t="s">
        <v>82</v>
      </c>
      <c r="B43" s="32">
        <f t="shared" si="0"/>
        <v>1.7372121007093837E-2</v>
      </c>
      <c r="C43" s="33">
        <f t="shared" si="4"/>
        <v>75852.901475614213</v>
      </c>
      <c r="D43" s="33">
        <f t="shared" si="1"/>
        <v>1317.7257831735367</v>
      </c>
      <c r="E43" s="33">
        <f t="shared" si="5"/>
        <v>75194.038584027439</v>
      </c>
      <c r="F43" s="33">
        <f t="shared" si="2"/>
        <v>1124756.7968028367</v>
      </c>
      <c r="G43" s="50">
        <f t="shared" si="3"/>
        <v>14.828131487685178</v>
      </c>
      <c r="I43" s="51">
        <f>' all &lt;4000'!J43</f>
        <v>6.2878336070615784E-2</v>
      </c>
      <c r="J43" s="12">
        <f>I43*'all-cause mortality '!$J$8</f>
        <v>1.7372121007093837E-2</v>
      </c>
    </row>
    <row r="44" spans="1:10" x14ac:dyDescent="0.3">
      <c r="A44" s="31" t="s">
        <v>83</v>
      </c>
      <c r="B44" s="32">
        <f t="shared" si="0"/>
        <v>1.935909884239841E-2</v>
      </c>
      <c r="C44" s="33">
        <f t="shared" si="4"/>
        <v>74535.17569244068</v>
      </c>
      <c r="D44" s="33">
        <f t="shared" si="1"/>
        <v>1442.9338334654904</v>
      </c>
      <c r="E44" s="33">
        <f t="shared" si="5"/>
        <v>73813.708775707928</v>
      </c>
      <c r="F44" s="33">
        <f t="shared" si="2"/>
        <v>1049562.7582188093</v>
      </c>
      <c r="G44" s="50">
        <f t="shared" si="3"/>
        <v>14.081442063673238</v>
      </c>
      <c r="I44" s="51">
        <f>' all &lt;4000'!J44</f>
        <v>7.0070195950139288E-2</v>
      </c>
      <c r="J44" s="12">
        <f>I44*'all-cause mortality '!$J$8</f>
        <v>1.935909884239841E-2</v>
      </c>
    </row>
    <row r="45" spans="1:10" x14ac:dyDescent="0.3">
      <c r="A45" s="31" t="s">
        <v>84</v>
      </c>
      <c r="B45" s="32">
        <f t="shared" si="0"/>
        <v>2.156259613591064E-2</v>
      </c>
      <c r="C45" s="33">
        <f t="shared" si="4"/>
        <v>73092.241858975191</v>
      </c>
      <c r="D45" s="33">
        <f t="shared" si="1"/>
        <v>1576.0584918733844</v>
      </c>
      <c r="E45" s="33">
        <f t="shared" si="5"/>
        <v>72304.2126130385</v>
      </c>
      <c r="F45" s="33">
        <f t="shared" si="2"/>
        <v>975749.04944310128</v>
      </c>
      <c r="G45" s="50">
        <f t="shared" si="3"/>
        <v>13.349557006689164</v>
      </c>
      <c r="I45" s="51">
        <f>' all &lt;4000'!J45</f>
        <v>7.8045747311747765E-2</v>
      </c>
      <c r="J45" s="12">
        <f>I45*'all-cause mortality '!$J$8</f>
        <v>2.156259613591064E-2</v>
      </c>
    </row>
    <row r="46" spans="1:10" x14ac:dyDescent="0.3">
      <c r="A46" s="31" t="s">
        <v>85</v>
      </c>
      <c r="B46" s="32">
        <f t="shared" si="0"/>
        <v>2.3968648357419634E-2</v>
      </c>
      <c r="C46" s="33">
        <f t="shared" si="4"/>
        <v>71516.18336710181</v>
      </c>
      <c r="D46" s="33">
        <f t="shared" si="1"/>
        <v>1714.1462509908063</v>
      </c>
      <c r="E46" s="33">
        <f t="shared" si="5"/>
        <v>70659.11024160641</v>
      </c>
      <c r="F46" s="33">
        <f t="shared" si="2"/>
        <v>903444.83683006279</v>
      </c>
      <c r="G46" s="50">
        <f t="shared" si="3"/>
        <v>12.632732820661914</v>
      </c>
      <c r="I46" s="51">
        <f>' all &lt;4000'!J46</f>
        <v>8.6754445583289624E-2</v>
      </c>
      <c r="J46" s="12">
        <f>I46*'all-cause mortality '!$J$8</f>
        <v>2.3968648357419634E-2</v>
      </c>
    </row>
    <row r="47" spans="1:10" x14ac:dyDescent="0.3">
      <c r="A47" s="31" t="s">
        <v>86</v>
      </c>
      <c r="B47" s="32">
        <f t="shared" si="0"/>
        <v>2.7014673678077444E-2</v>
      </c>
      <c r="C47" s="33">
        <f t="shared" si="4"/>
        <v>69802.037116111009</v>
      </c>
      <c r="D47" s="33">
        <f t="shared" si="1"/>
        <v>1885.6792547567889</v>
      </c>
      <c r="E47" s="33">
        <f t="shared" si="5"/>
        <v>68859.197488732621</v>
      </c>
      <c r="F47" s="33">
        <f t="shared" si="2"/>
        <v>832785.72658845643</v>
      </c>
      <c r="G47" s="50">
        <f t="shared" si="3"/>
        <v>11.930679404143653</v>
      </c>
      <c r="I47" s="51">
        <f>' all &lt;4000'!J47</f>
        <v>9.777952442735921E-2</v>
      </c>
      <c r="J47" s="12">
        <f>I47*'all-cause mortality '!$J$8</f>
        <v>2.7014673678077444E-2</v>
      </c>
    </row>
    <row r="48" spans="1:10" x14ac:dyDescent="0.3">
      <c r="A48" s="31" t="s">
        <v>87</v>
      </c>
      <c r="B48" s="32">
        <f t="shared" si="0"/>
        <v>3.0046195630981605E-2</v>
      </c>
      <c r="C48" s="33">
        <f t="shared" si="4"/>
        <v>67916.357861354219</v>
      </c>
      <c r="D48" s="33">
        <f t="shared" si="1"/>
        <v>2040.6281748460044</v>
      </c>
      <c r="E48" s="33">
        <f t="shared" si="5"/>
        <v>66896.043773931218</v>
      </c>
      <c r="F48" s="33">
        <f t="shared" si="2"/>
        <v>763926.52909972379</v>
      </c>
      <c r="G48" s="50">
        <f t="shared" si="3"/>
        <v>11.248049117404356</v>
      </c>
      <c r="I48" s="51">
        <f>' all &lt;4000'!J48</f>
        <v>0.10875210837852554</v>
      </c>
      <c r="J48" s="12">
        <f>I48*'all-cause mortality '!$J$8</f>
        <v>3.0046195630981605E-2</v>
      </c>
    </row>
    <row r="49" spans="1:10" x14ac:dyDescent="0.3">
      <c r="A49" s="31" t="s">
        <v>88</v>
      </c>
      <c r="B49" s="32">
        <f t="shared" si="0"/>
        <v>3.3056271027031681E-2</v>
      </c>
      <c r="C49" s="33">
        <f t="shared" si="4"/>
        <v>65875.729686508217</v>
      </c>
      <c r="D49" s="33">
        <f t="shared" si="1"/>
        <v>2177.6059746206925</v>
      </c>
      <c r="E49" s="33">
        <f t="shared" si="5"/>
        <v>64786.926699197873</v>
      </c>
      <c r="F49" s="33">
        <f t="shared" si="2"/>
        <v>697030.48532579257</v>
      </c>
      <c r="G49" s="50">
        <f t="shared" si="3"/>
        <v>10.580990732745523</v>
      </c>
      <c r="I49" s="51">
        <f>' all &lt;4000'!J49</f>
        <v>0.11964706658618719</v>
      </c>
      <c r="J49" s="12">
        <f>I49*'all-cause mortality '!$J$8</f>
        <v>3.3056271027031681E-2</v>
      </c>
    </row>
    <row r="50" spans="1:10" x14ac:dyDescent="0.3">
      <c r="A50" s="31" t="s">
        <v>89</v>
      </c>
      <c r="B50" s="32">
        <f t="shared" si="0"/>
        <v>3.7135383654838192E-2</v>
      </c>
      <c r="C50" s="33">
        <f t="shared" si="4"/>
        <v>63698.123711887521</v>
      </c>
      <c r="D50" s="33">
        <f t="shared" si="1"/>
        <v>2365.4542621342889</v>
      </c>
      <c r="E50" s="33">
        <f t="shared" si="5"/>
        <v>62515.396580820379</v>
      </c>
      <c r="F50" s="33">
        <f t="shared" si="2"/>
        <v>632243.55862659472</v>
      </c>
      <c r="G50" s="50">
        <f t="shared" si="3"/>
        <v>9.9256229506270941</v>
      </c>
      <c r="I50" s="51">
        <f>' all &lt;4000'!J50</f>
        <v>0.13441140161334794</v>
      </c>
      <c r="J50" s="12">
        <f>I50*'all-cause mortality '!$J$8</f>
        <v>3.7135383654838192E-2</v>
      </c>
    </row>
    <row r="51" spans="1:10" x14ac:dyDescent="0.3">
      <c r="A51" s="31" t="s">
        <v>90</v>
      </c>
      <c r="B51" s="32">
        <f t="shared" si="0"/>
        <v>4.1619183843566561E-2</v>
      </c>
      <c r="C51" s="33">
        <f t="shared" si="4"/>
        <v>61332.66944975323</v>
      </c>
      <c r="D51" s="33">
        <f t="shared" si="1"/>
        <v>2552.6156454459779</v>
      </c>
      <c r="E51" s="33">
        <f t="shared" si="5"/>
        <v>60056.361627030245</v>
      </c>
      <c r="F51" s="33">
        <f t="shared" si="2"/>
        <v>569728.16204577428</v>
      </c>
      <c r="G51" s="50">
        <f t="shared" si="3"/>
        <v>9.2891466677889163</v>
      </c>
      <c r="I51" s="51">
        <f>' all &lt;4000'!J51</f>
        <v>0.15064050196472278</v>
      </c>
      <c r="J51" s="12">
        <f>I51*'all-cause mortality '!$J$8</f>
        <v>4.1619183843566561E-2</v>
      </c>
    </row>
    <row r="52" spans="1:10" x14ac:dyDescent="0.3">
      <c r="A52" s="31" t="s">
        <v>91</v>
      </c>
      <c r="B52" s="32">
        <f t="shared" si="0"/>
        <v>4.6523408940075957E-2</v>
      </c>
      <c r="C52" s="33">
        <f t="shared" si="4"/>
        <v>58780.053804307252</v>
      </c>
      <c r="D52" s="33">
        <f t="shared" si="1"/>
        <v>2734.6484806574535</v>
      </c>
      <c r="E52" s="33">
        <f t="shared" si="5"/>
        <v>57412.729563978522</v>
      </c>
      <c r="F52" s="33">
        <f t="shared" si="2"/>
        <v>509671.8004187441</v>
      </c>
      <c r="G52" s="50">
        <f t="shared" si="3"/>
        <v>8.6708290896698141</v>
      </c>
      <c r="I52" s="51">
        <f>' all &lt;4000'!J52</f>
        <v>0.16839132891661568</v>
      </c>
      <c r="J52" s="12">
        <f>I52*'all-cause mortality '!$J$8</f>
        <v>4.6523408940075957E-2</v>
      </c>
    </row>
    <row r="53" spans="1:10" x14ac:dyDescent="0.3">
      <c r="A53" s="31" t="s">
        <v>92</v>
      </c>
      <c r="B53" s="32">
        <f t="shared" si="0"/>
        <v>5.1858438079731776E-2</v>
      </c>
      <c r="C53" s="33">
        <f t="shared" si="4"/>
        <v>56045.4053236498</v>
      </c>
      <c r="D53" s="33">
        <f t="shared" si="1"/>
        <v>2906.4271816299629</v>
      </c>
      <c r="E53" s="33">
        <f t="shared" si="5"/>
        <v>54592.191732834821</v>
      </c>
      <c r="F53" s="33">
        <f t="shared" si="2"/>
        <v>452259.0708547656</v>
      </c>
      <c r="G53" s="50">
        <f t="shared" si="3"/>
        <v>8.0695120009047958</v>
      </c>
      <c r="I53" s="51">
        <f>' all &lt;4000'!J53</f>
        <v>0.187701449716075</v>
      </c>
      <c r="J53" s="12">
        <f>I53*'all-cause mortality '!$J$8</f>
        <v>5.1858438079731776E-2</v>
      </c>
    </row>
    <row r="54" spans="1:10" x14ac:dyDescent="0.3">
      <c r="A54" s="31" t="s">
        <v>93</v>
      </c>
      <c r="B54" s="32">
        <f t="shared" si="0"/>
        <v>5.7627948520268493E-2</v>
      </c>
      <c r="C54" s="33">
        <f t="shared" si="4"/>
        <v>53138.978142019834</v>
      </c>
      <c r="D54" s="33">
        <f t="shared" si="1"/>
        <v>3062.2902967879918</v>
      </c>
      <c r="E54" s="33">
        <f>C54-D54*0.5</f>
        <v>51607.832993625838</v>
      </c>
      <c r="F54" s="33">
        <f t="shared" si="2"/>
        <v>397666.8791219308</v>
      </c>
      <c r="G54" s="50">
        <f t="shared" si="3"/>
        <v>7.4835251453108826</v>
      </c>
      <c r="I54" s="51">
        <f>' all &lt;4000'!J54</f>
        <v>0.20858417418563491</v>
      </c>
      <c r="J54" s="12">
        <f>I54*'all-cause mortality '!$J$8</f>
        <v>5.7627948520268493E-2</v>
      </c>
    </row>
    <row r="55" spans="1:10" x14ac:dyDescent="0.3">
      <c r="A55" s="31" t="s">
        <v>94</v>
      </c>
      <c r="B55" s="32">
        <f t="shared" si="0"/>
        <v>6.3827624076992551E-2</v>
      </c>
      <c r="C55" s="33">
        <f t="shared" si="4"/>
        <v>50076.687845231841</v>
      </c>
      <c r="D55" s="33">
        <f t="shared" si="1"/>
        <v>3196.2760068063599</v>
      </c>
      <c r="E55" s="33">
        <f>C55-D55*0.5</f>
        <v>48478.549841828659</v>
      </c>
      <c r="F55" s="33">
        <f t="shared" si="2"/>
        <v>346059.04612830497</v>
      </c>
      <c r="G55" s="50">
        <f t="shared" si="3"/>
        <v>6.9105817700612109</v>
      </c>
      <c r="I55" s="51">
        <f>' all &lt;4000'!J55</f>
        <v>0.23102387990868931</v>
      </c>
      <c r="J55" s="12">
        <f>I55*'all-cause mortality '!$J$8</f>
        <v>6.3827624076992551E-2</v>
      </c>
    </row>
    <row r="56" spans="1:10" x14ac:dyDescent="0.3">
      <c r="A56" s="31" t="s">
        <v>95</v>
      </c>
      <c r="B56" s="32">
        <f t="shared" si="0"/>
        <v>7.0444000666774725E-2</v>
      </c>
      <c r="C56" s="33">
        <f t="shared" si="4"/>
        <v>46880.411838425483</v>
      </c>
      <c r="D56" s="33">
        <f t="shared" si="1"/>
        <v>3302.4437628047185</v>
      </c>
      <c r="E56" s="33">
        <f t="shared" si="5"/>
        <v>45229.189957023125</v>
      </c>
      <c r="F56" s="33">
        <f t="shared" si="2"/>
        <v>297580.49628647632</v>
      </c>
      <c r="G56" s="50">
        <f t="shared" si="3"/>
        <v>6.3476510682562894</v>
      </c>
      <c r="I56" s="51">
        <f>' all &lt;4000'!J56</f>
        <v>0.25497183367968801</v>
      </c>
      <c r="J56" s="12">
        <f>I56*'all-cause mortality '!$J$8</f>
        <v>7.0444000666774725E-2</v>
      </c>
    </row>
    <row r="57" spans="1:10" x14ac:dyDescent="0.3">
      <c r="A57" s="31" t="s">
        <v>96</v>
      </c>
      <c r="B57" s="32">
        <f t="shared" si="0"/>
        <v>7.745361074920365E-2</v>
      </c>
      <c r="C57" s="33">
        <f t="shared" si="4"/>
        <v>43577.968075620767</v>
      </c>
      <c r="D57" s="33">
        <f t="shared" si="1"/>
        <v>3375.2709765703539</v>
      </c>
      <c r="E57" s="33">
        <f t="shared" si="5"/>
        <v>41890.332587335593</v>
      </c>
      <c r="F57" s="33">
        <f t="shared" si="2"/>
        <v>252351.30632945319</v>
      </c>
      <c r="G57" s="50">
        <f t="shared" si="3"/>
        <v>5.7908002018714697</v>
      </c>
      <c r="I57" s="51">
        <f>' all &lt;4000'!J57</f>
        <v>0.28034309481164554</v>
      </c>
      <c r="J57" s="12">
        <f>I57*'all-cause mortality '!$J$8</f>
        <v>7.745361074920365E-2</v>
      </c>
    </row>
    <row r="58" spans="1:10" x14ac:dyDescent="0.3">
      <c r="A58" s="31" t="s">
        <v>97</v>
      </c>
      <c r="B58" s="32">
        <f t="shared" si="0"/>
        <v>8.4822489734943593E-2</v>
      </c>
      <c r="C58" s="33">
        <f t="shared" si="4"/>
        <v>40202.697099050412</v>
      </c>
      <c r="D58" s="33">
        <f t="shared" si="1"/>
        <v>3410.0928620012501</v>
      </c>
      <c r="E58" s="33">
        <f t="shared" si="5"/>
        <v>38497.650668049784</v>
      </c>
      <c r="F58" s="33">
        <f t="shared" si="2"/>
        <v>210460.97374211761</v>
      </c>
      <c r="G58" s="50">
        <f t="shared" si="3"/>
        <v>5.2349963790635501</v>
      </c>
      <c r="I58" s="51">
        <f>' all &lt;4000'!J58</f>
        <v>0.30701472858278095</v>
      </c>
      <c r="J58" s="12">
        <f>I58*'all-cause mortality '!$J$8</f>
        <v>8.4822489734943593E-2</v>
      </c>
    </row>
    <row r="59" spans="1:10" x14ac:dyDescent="0.3">
      <c r="A59" s="31" t="s">
        <v>98</v>
      </c>
      <c r="B59" s="32">
        <f t="shared" si="0"/>
        <v>9.250621437619555E-2</v>
      </c>
      <c r="C59" s="33">
        <f t="shared" si="4"/>
        <v>36792.604237049163</v>
      </c>
      <c r="D59" s="33">
        <f t="shared" si="1"/>
        <v>3403.5445350109908</v>
      </c>
      <c r="E59" s="33">
        <f>C59-D59*0.5</f>
        <v>35090.831969543666</v>
      </c>
      <c r="F59" s="33">
        <f t="shared" si="2"/>
        <v>171963.32307406783</v>
      </c>
      <c r="G59" s="50">
        <f t="shared" si="3"/>
        <v>4.6738557011657624</v>
      </c>
      <c r="I59" s="51">
        <f>' all &lt;4000'!J59</f>
        <v>0.334825945190668</v>
      </c>
      <c r="J59" s="12">
        <f>I59*'all-cause mortality '!$J$8</f>
        <v>9.250621437619555E-2</v>
      </c>
    </row>
    <row r="60" spans="1:10" x14ac:dyDescent="0.3">
      <c r="A60" s="31" t="s">
        <v>99</v>
      </c>
      <c r="B60" s="32">
        <f t="shared" si="0"/>
        <v>0.10045046217055831</v>
      </c>
      <c r="C60" s="33">
        <f t="shared" si="4"/>
        <v>33389.059702038176</v>
      </c>
      <c r="D60" s="33">
        <f t="shared" si="1"/>
        <v>3353.9464785100986</v>
      </c>
      <c r="E60" s="33">
        <f t="shared" si="5"/>
        <v>31712.086462783125</v>
      </c>
      <c r="F60" s="33">
        <f t="shared" si="2"/>
        <v>136872.49110452415</v>
      </c>
      <c r="G60" s="50">
        <f t="shared" si="3"/>
        <v>4.0993215240550489</v>
      </c>
      <c r="I60" s="51">
        <f>' all &lt;4000'!J60</f>
        <v>0.36358012451271005</v>
      </c>
      <c r="J60" s="12">
        <f>I60*'all-cause mortality '!$J$8</f>
        <v>0.10045046217055831</v>
      </c>
    </row>
    <row r="61" spans="1:10" x14ac:dyDescent="0.3">
      <c r="A61" s="31" t="s">
        <v>100</v>
      </c>
      <c r="B61" s="32">
        <f t="shared" si="0"/>
        <v>0.10859228921494676</v>
      </c>
      <c r="C61" s="33">
        <f>C60-D60</f>
        <v>30035.113223528078</v>
      </c>
      <c r="D61" s="33">
        <f>B61*C61</f>
        <v>3261.5817017730333</v>
      </c>
      <c r="E61" s="33">
        <f>C61-D61*0.5</f>
        <v>28404.32237264156</v>
      </c>
      <c r="F61" s="33">
        <f t="shared" si="2"/>
        <v>105160.40464174103</v>
      </c>
      <c r="G61" s="50">
        <f t="shared" si="3"/>
        <v>3.5012488169800995</v>
      </c>
      <c r="I61" s="51">
        <f>' all &lt;4000'!J61</f>
        <v>0.3930494412942841</v>
      </c>
      <c r="J61" s="12">
        <f>I61*'all-cause mortality '!$J$8</f>
        <v>0.10859228921494676</v>
      </c>
    </row>
    <row r="62" spans="1:10" x14ac:dyDescent="0.3">
      <c r="A62" s="31" t="s">
        <v>101</v>
      </c>
      <c r="B62" s="32">
        <f t="shared" si="0"/>
        <v>0.11686185777633955</v>
      </c>
      <c r="C62" s="33">
        <f>C61-D61</f>
        <v>26773.531521755045</v>
      </c>
      <c r="D62" s="33">
        <f>B62*C62</f>
        <v>3128.8046328656819</v>
      </c>
      <c r="E62" s="33">
        <f>C62-D62*0.5</f>
        <v>25209.129205322206</v>
      </c>
      <c r="F62" s="33">
        <f>F63+E62</f>
        <v>76756.082269099468</v>
      </c>
      <c r="G62" s="50">
        <f>F62/C62</f>
        <v>2.866864321082585</v>
      </c>
      <c r="I62" s="51">
        <f>' all &lt;4000'!J62</f>
        <v>0.42298111808550171</v>
      </c>
      <c r="J62" s="12">
        <f>I62*'all-cause mortality '!$J$8</f>
        <v>0.11686185777633955</v>
      </c>
    </row>
    <row r="63" spans="1:10" x14ac:dyDescent="0.3">
      <c r="A63" s="41" t="s">
        <v>0</v>
      </c>
      <c r="B63" s="42">
        <v>1</v>
      </c>
      <c r="C63" s="43">
        <f>C62-D62</f>
        <v>23644.726888889363</v>
      </c>
      <c r="D63" s="43">
        <f>C63</f>
        <v>23644.726888889363</v>
      </c>
      <c r="E63" s="43">
        <f>F66</f>
        <v>51546.953063777262</v>
      </c>
      <c r="F63" s="43">
        <f>F64+E63</f>
        <v>51546.953063777262</v>
      </c>
      <c r="G63" s="59">
        <f>F63/C63</f>
        <v>2.1800612587324548</v>
      </c>
    </row>
    <row r="66" spans="1:11" ht="63" x14ac:dyDescent="0.3">
      <c r="E66" s="30" t="s">
        <v>169</v>
      </c>
      <c r="F66" s="44">
        <f>SUM(F70:F90)</f>
        <v>51546.953063777262</v>
      </c>
    </row>
    <row r="67" spans="1:11" ht="50.5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102</v>
      </c>
      <c r="G67" s="5" t="s">
        <v>103</v>
      </c>
      <c r="H67" s="6" t="s">
        <v>107</v>
      </c>
    </row>
    <row r="68" spans="1:11" ht="13.25" customHeight="1" x14ac:dyDescent="0.3">
      <c r="A68" s="110"/>
      <c r="B68" s="52" t="s">
        <v>114</v>
      </c>
      <c r="C68" s="52" t="s">
        <v>170</v>
      </c>
      <c r="D68" s="8" t="s">
        <v>109</v>
      </c>
      <c r="E68" s="8" t="s">
        <v>110</v>
      </c>
      <c r="F68" s="8" t="s">
        <v>111</v>
      </c>
      <c r="G68" s="8" t="s">
        <v>112</v>
      </c>
      <c r="H68" s="9" t="s">
        <v>113</v>
      </c>
      <c r="I68" s="30"/>
      <c r="J68" s="30"/>
      <c r="K68" s="2"/>
    </row>
    <row r="69" spans="1:11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26773.531521755045</v>
      </c>
      <c r="E69" s="66">
        <f>D62</f>
        <v>3128.8046328656819</v>
      </c>
      <c r="F69" s="66">
        <f>E62</f>
        <v>25209.129205322206</v>
      </c>
      <c r="G69" s="66">
        <f>F62</f>
        <v>76756.082269099468</v>
      </c>
      <c r="H69" s="67">
        <f>G62</f>
        <v>2.866864321082585</v>
      </c>
    </row>
    <row r="70" spans="1:11" x14ac:dyDescent="0.3">
      <c r="A70" s="55">
        <v>100</v>
      </c>
      <c r="B70" s="12">
        <f t="shared" ref="B70:B90" si="6">2.71828182845904^(-13.94057+0.135759*A70)/(1+2.71828182845904^(-13.94057+0.135759*A70))</f>
        <v>0.40982956256054281</v>
      </c>
      <c r="C70" s="12">
        <f>B70/(1+0.5*B70)</f>
        <v>0.34013157521819271</v>
      </c>
      <c r="D70" s="44">
        <f>D69-E69</f>
        <v>23644.726888889363</v>
      </c>
      <c r="E70" s="44">
        <f>D70*C70</f>
        <v>8042.318202321896</v>
      </c>
      <c r="F70" s="44">
        <f>D70-0.5*E70</f>
        <v>19623.567787728414</v>
      </c>
      <c r="G70" s="44">
        <f>F70+G71</f>
        <v>51546.95306377727</v>
      </c>
      <c r="H70" s="50">
        <f>G70/D70</f>
        <v>2.1800612587324548</v>
      </c>
    </row>
    <row r="71" spans="1:11" x14ac:dyDescent="0.3">
      <c r="A71" s="55">
        <v>101</v>
      </c>
      <c r="B71" s="12">
        <f t="shared" si="6"/>
        <v>0.44302084312823281</v>
      </c>
      <c r="C71" s="12">
        <f>B71/(1+0.5*B71)</f>
        <v>0.36268281899793753</v>
      </c>
      <c r="D71" s="44">
        <f t="shared" ref="D71:D90" si="7">D70-E70</f>
        <v>15602.408686567467</v>
      </c>
      <c r="E71" s="44">
        <f t="shared" ref="E71:E89" si="8">D71*C71</f>
        <v>5658.7255656021971</v>
      </c>
      <c r="F71" s="44">
        <f>D71-0.5*E71</f>
        <v>12773.045903766368</v>
      </c>
      <c r="G71" s="44">
        <f t="shared" ref="G71:G90" si="9">F71+G72</f>
        <v>31923.385276048855</v>
      </c>
      <c r="H71" s="50">
        <f t="shared" ref="H71:H90" si="10">G71/D71</f>
        <v>2.0460549340392906</v>
      </c>
    </row>
    <row r="72" spans="1:11" x14ac:dyDescent="0.3">
      <c r="A72" s="55">
        <v>102</v>
      </c>
      <c r="B72" s="12">
        <f t="shared" si="6"/>
        <v>0.47672882513784742</v>
      </c>
      <c r="C72" s="12">
        <f t="shared" ref="C72:C90" si="11">B72/(1+0.5*B72)</f>
        <v>0.38496650929179871</v>
      </c>
      <c r="D72" s="44">
        <f t="shared" si="7"/>
        <v>9943.6831209652701</v>
      </c>
      <c r="E72" s="44">
        <f t="shared" si="8"/>
        <v>3827.9849805817785</v>
      </c>
      <c r="F72" s="44">
        <f t="shared" ref="F72:F90" si="12">D72-0.5*E72</f>
        <v>8029.6906306743804</v>
      </c>
      <c r="G72" s="44">
        <f>F72+G73</f>
        <v>19150.339372282488</v>
      </c>
      <c r="H72" s="50">
        <f t="shared" si="10"/>
        <v>1.9258798917179787</v>
      </c>
    </row>
    <row r="73" spans="1:11" x14ac:dyDescent="0.3">
      <c r="A73" s="55">
        <v>103</v>
      </c>
      <c r="B73" s="12">
        <f t="shared" si="6"/>
        <v>0.51065013889888367</v>
      </c>
      <c r="C73" s="12">
        <f t="shared" si="11"/>
        <v>0.40678717515204543</v>
      </c>
      <c r="D73" s="44">
        <f t="shared" si="7"/>
        <v>6115.6981403834916</v>
      </c>
      <c r="E73" s="44">
        <f t="shared" si="8"/>
        <v>2487.7875706092177</v>
      </c>
      <c r="F73" s="44">
        <f t="shared" si="12"/>
        <v>4871.8043550788825</v>
      </c>
      <c r="G73" s="44">
        <f t="shared" si="9"/>
        <v>11120.648741608107</v>
      </c>
      <c r="H73" s="50">
        <f t="shared" si="10"/>
        <v>1.8183776383886034</v>
      </c>
    </row>
    <row r="74" spans="1:11" x14ac:dyDescent="0.3">
      <c r="A74" s="55">
        <v>104</v>
      </c>
      <c r="B74" s="12">
        <f t="shared" si="6"/>
        <v>0.54447365381062363</v>
      </c>
      <c r="C74" s="12">
        <f t="shared" si="11"/>
        <v>0.42796564467878506</v>
      </c>
      <c r="D74" s="44">
        <f t="shared" si="7"/>
        <v>3627.9105697742739</v>
      </c>
      <c r="E74" s="44">
        <f t="shared" si="8"/>
        <v>1552.6210858304255</v>
      </c>
      <c r="F74" s="44">
        <f t="shared" si="12"/>
        <v>2851.600026859061</v>
      </c>
      <c r="G74" s="44">
        <f t="shared" si="9"/>
        <v>6248.8443865292247</v>
      </c>
      <c r="H74" s="50">
        <f t="shared" si="10"/>
        <v>1.7224361698965538</v>
      </c>
    </row>
    <row r="75" spans="1:11" x14ac:dyDescent="0.3">
      <c r="A75" s="55">
        <v>105</v>
      </c>
      <c r="B75" s="12">
        <f t="shared" si="6"/>
        <v>0.57789180618588032</v>
      </c>
      <c r="C75" s="12">
        <f t="shared" si="11"/>
        <v>0.44834449979566837</v>
      </c>
      <c r="D75" s="44">
        <f t="shared" si="7"/>
        <v>2075.2894839438486</v>
      </c>
      <c r="E75" s="44">
        <f t="shared" si="8"/>
        <v>930.44462561001558</v>
      </c>
      <c r="F75" s="44">
        <f t="shared" si="12"/>
        <v>1610.0671711388409</v>
      </c>
      <c r="G75" s="44">
        <f t="shared" si="9"/>
        <v>3397.2443596701632</v>
      </c>
      <c r="H75" s="50">
        <f t="shared" si="10"/>
        <v>1.6369978193182435</v>
      </c>
    </row>
    <row r="76" spans="1:11" x14ac:dyDescent="0.3">
      <c r="A76" s="55">
        <v>106</v>
      </c>
      <c r="B76" s="12">
        <f t="shared" si="6"/>
        <v>0.61061165355593183</v>
      </c>
      <c r="C76" s="12">
        <f t="shared" si="11"/>
        <v>0.46779202316377744</v>
      </c>
      <c r="D76" s="44">
        <f t="shared" si="7"/>
        <v>1144.8448583338331</v>
      </c>
      <c r="E76" s="44">
        <f t="shared" si="8"/>
        <v>535.54929248863198</v>
      </c>
      <c r="F76" s="44">
        <f t="shared" si="12"/>
        <v>877.0702120895171</v>
      </c>
      <c r="G76" s="44">
        <f t="shared" si="9"/>
        <v>1787.1771885313224</v>
      </c>
      <c r="H76" s="50">
        <f t="shared" si="10"/>
        <v>1.5610649561131951</v>
      </c>
    </row>
    <row r="77" spans="1:11" x14ac:dyDescent="0.3">
      <c r="A77" s="55">
        <v>107</v>
      </c>
      <c r="B77" s="12">
        <f t="shared" si="6"/>
        <v>0.64236482431688247</v>
      </c>
      <c r="C77" s="12">
        <f t="shared" si="11"/>
        <v>0.48620449258587894</v>
      </c>
      <c r="D77" s="44">
        <f t="shared" si="7"/>
        <v>609.29556584520117</v>
      </c>
      <c r="E77" s="44">
        <f t="shared" si="8"/>
        <v>296.24224142659205</v>
      </c>
      <c r="F77" s="44">
        <f t="shared" si="12"/>
        <v>461.17444513190514</v>
      </c>
      <c r="G77" s="44">
        <f t="shared" si="9"/>
        <v>910.10697644180527</v>
      </c>
      <c r="H77" s="50">
        <f t="shared" si="10"/>
        <v>1.4937035938860399</v>
      </c>
    </row>
    <row r="78" spans="1:11" x14ac:dyDescent="0.3">
      <c r="A78" s="55">
        <v>108</v>
      </c>
      <c r="B78" s="12">
        <f t="shared" si="6"/>
        <v>0.67291567228252969</v>
      </c>
      <c r="C78" s="12">
        <f t="shared" si="11"/>
        <v>0.50350684779209287</v>
      </c>
      <c r="D78" s="44">
        <f t="shared" si="7"/>
        <v>313.05332441860912</v>
      </c>
      <c r="E78" s="44">
        <f t="shared" si="8"/>
        <v>157.62449256884929</v>
      </c>
      <c r="F78" s="44">
        <f t="shared" si="12"/>
        <v>234.24107813418448</v>
      </c>
      <c r="G78" s="44">
        <f t="shared" si="9"/>
        <v>448.93253130990013</v>
      </c>
      <c r="H78" s="50">
        <f t="shared" si="10"/>
        <v>1.4340449255526699</v>
      </c>
    </row>
    <row r="79" spans="1:11" x14ac:dyDescent="0.3">
      <c r="A79" s="55">
        <v>109</v>
      </c>
      <c r="B79" s="12">
        <f t="shared" si="6"/>
        <v>0.70206716481360365</v>
      </c>
      <c r="C79" s="12">
        <f t="shared" si="11"/>
        <v>0.51965189759599051</v>
      </c>
      <c r="D79" s="44">
        <f t="shared" si="7"/>
        <v>155.42883184975983</v>
      </c>
      <c r="E79" s="44">
        <f t="shared" si="8"/>
        <v>80.768887411855829</v>
      </c>
      <c r="F79" s="44">
        <f t="shared" si="12"/>
        <v>115.04438814383192</v>
      </c>
      <c r="G79" s="44">
        <f>F79+G80</f>
        <v>214.69145317571562</v>
      </c>
      <c r="H79" s="50">
        <f t="shared" si="10"/>
        <v>1.3812846086576784</v>
      </c>
    </row>
    <row r="80" spans="1:11" x14ac:dyDescent="0.3">
      <c r="A80" s="55">
        <v>110</v>
      </c>
      <c r="B80" s="12">
        <f t="shared" si="6"/>
        <v>0.72966429105916941</v>
      </c>
      <c r="C80" s="12">
        <f t="shared" si="11"/>
        <v>0.534618336364025</v>
      </c>
      <c r="D80" s="44">
        <f t="shared" si="7"/>
        <v>74.659944437904002</v>
      </c>
      <c r="E80" s="44">
        <f t="shared" si="8"/>
        <v>39.914575288422782</v>
      </c>
      <c r="F80" s="44">
        <f t="shared" si="12"/>
        <v>54.702656793692611</v>
      </c>
      <c r="G80" s="44">
        <f t="shared" si="9"/>
        <v>99.647065031883699</v>
      </c>
      <c r="H80" s="50">
        <f t="shared" si="10"/>
        <v>1.3346790676326035</v>
      </c>
    </row>
    <row r="81" spans="1:8" x14ac:dyDescent="0.3">
      <c r="A81" s="55">
        <v>111</v>
      </c>
      <c r="B81" s="12">
        <f t="shared" si="6"/>
        <v>0.75559503084113333</v>
      </c>
      <c r="C81" s="12">
        <f t="shared" si="11"/>
        <v>0.54840789185956063</v>
      </c>
      <c r="D81" s="44">
        <f t="shared" si="7"/>
        <v>34.74536914948122</v>
      </c>
      <c r="E81" s="44">
        <f t="shared" si="8"/>
        <v>19.054634647149211</v>
      </c>
      <c r="F81" s="44">
        <f t="shared" si="12"/>
        <v>25.218051825906613</v>
      </c>
      <c r="G81" s="44">
        <f t="shared" si="9"/>
        <v>44.944408238191087</v>
      </c>
      <c r="H81" s="50">
        <f t="shared" si="10"/>
        <v>1.2935366449794115</v>
      </c>
    </row>
    <row r="82" spans="1:8" x14ac:dyDescent="0.3">
      <c r="A82" s="55">
        <v>112</v>
      </c>
      <c r="B82" s="12">
        <f t="shared" si="6"/>
        <v>0.77978913863825428</v>
      </c>
      <c r="C82" s="12">
        <f t="shared" si="11"/>
        <v>0.56104193501543975</v>
      </c>
      <c r="D82" s="44">
        <f t="shared" si="7"/>
        <v>15.69073450233201</v>
      </c>
      <c r="E82" s="44">
        <f t="shared" si="8"/>
        <v>8.8031600470018745</v>
      </c>
      <c r="F82" s="44">
        <f t="shared" si="12"/>
        <v>11.289154478831072</v>
      </c>
      <c r="G82" s="44">
        <f t="shared" si="9"/>
        <v>19.726356412284478</v>
      </c>
      <c r="H82" s="50">
        <f t="shared" si="10"/>
        <v>1.2571977691262752</v>
      </c>
    </row>
    <row r="83" spans="1:8" x14ac:dyDescent="0.3">
      <c r="A83" s="55">
        <v>113</v>
      </c>
      <c r="B83" s="12">
        <f t="shared" si="6"/>
        <v>0.80221514762242774</v>
      </c>
      <c r="C83" s="12">
        <f t="shared" si="11"/>
        <v>0.5725578553831433</v>
      </c>
      <c r="D83" s="44">
        <f t="shared" si="7"/>
        <v>6.8875744553301352</v>
      </c>
      <c r="E83" s="44">
        <f t="shared" si="8"/>
        <v>3.9435348589355437</v>
      </c>
      <c r="F83" s="44">
        <f t="shared" si="12"/>
        <v>4.9158070258623638</v>
      </c>
      <c r="G83" s="44">
        <f t="shared" si="9"/>
        <v>8.4372019334534052</v>
      </c>
      <c r="H83" s="50">
        <f t="shared" si="10"/>
        <v>1.2249888532129114</v>
      </c>
    </row>
    <row r="84" spans="1:8" x14ac:dyDescent="0.3">
      <c r="A84" s="55">
        <v>114</v>
      </c>
      <c r="B84" s="12">
        <f t="shared" si="6"/>
        <v>0.82287607742672264</v>
      </c>
      <c r="C84" s="12">
        <f t="shared" si="11"/>
        <v>0.58300545603605802</v>
      </c>
      <c r="D84" s="44">
        <f t="shared" si="7"/>
        <v>2.9440395963945916</v>
      </c>
      <c r="E84" s="44">
        <f t="shared" si="8"/>
        <v>1.716391147484241</v>
      </c>
      <c r="F84" s="44">
        <f t="shared" si="12"/>
        <v>2.0858440226524708</v>
      </c>
      <c r="G84" s="44">
        <f t="shared" si="9"/>
        <v>3.5213949075910405</v>
      </c>
      <c r="H84" s="50">
        <f t="shared" si="10"/>
        <v>1.196109900119382</v>
      </c>
    </row>
    <row r="85" spans="1:8" x14ac:dyDescent="0.3">
      <c r="A85" s="55">
        <v>115</v>
      </c>
      <c r="B85" s="12">
        <f t="shared" si="6"/>
        <v>0.84180434125004222</v>
      </c>
      <c r="C85" s="12">
        <f t="shared" si="11"/>
        <v>0.59244356061455838</v>
      </c>
      <c r="D85" s="44">
        <f t="shared" si="7"/>
        <v>1.2276484489103505</v>
      </c>
      <c r="E85" s="44">
        <f t="shared" si="8"/>
        <v>0.72731241825538784</v>
      </c>
      <c r="F85" s="44">
        <f t="shared" si="12"/>
        <v>0.8639922397826566</v>
      </c>
      <c r="G85" s="44">
        <f t="shared" si="9"/>
        <v>1.4355508849385699</v>
      </c>
      <c r="H85" s="50">
        <f t="shared" si="10"/>
        <v>1.1693501394578811</v>
      </c>
    </row>
    <row r="86" spans="1:8" x14ac:dyDescent="0.3">
      <c r="A86" s="55">
        <v>116</v>
      </c>
      <c r="B86" s="12">
        <f t="shared" si="6"/>
        <v>0.8590563071068994</v>
      </c>
      <c r="C86" s="12">
        <f t="shared" si="11"/>
        <v>0.6009369629912501</v>
      </c>
      <c r="D86" s="44">
        <f t="shared" si="7"/>
        <v>0.50033603065496268</v>
      </c>
      <c r="E86" s="44">
        <f t="shared" si="8"/>
        <v>0.30067041473689027</v>
      </c>
      <c r="F86" s="44">
        <f t="shared" si="12"/>
        <v>0.35000082328651755</v>
      </c>
      <c r="G86" s="44">
        <f t="shared" si="9"/>
        <v>0.57155864515591326</v>
      </c>
      <c r="H86" s="50">
        <f t="shared" si="10"/>
        <v>1.1423495613692201</v>
      </c>
    </row>
    <row r="87" spans="1:8" x14ac:dyDescent="0.3">
      <c r="A87" s="55">
        <v>117</v>
      </c>
      <c r="B87" s="12">
        <f t="shared" si="6"/>
        <v>0.87470689273769964</v>
      </c>
      <c r="C87" s="12">
        <f t="shared" si="11"/>
        <v>0.6085537937432508</v>
      </c>
      <c r="D87" s="44">
        <f t="shared" si="7"/>
        <v>0.19966561591807241</v>
      </c>
      <c r="E87" s="44">
        <f t="shared" si="8"/>
        <v>0.12150726804702577</v>
      </c>
      <c r="F87" s="44">
        <f t="shared" si="12"/>
        <v>0.13891198189455953</v>
      </c>
      <c r="G87" s="44">
        <f t="shared" si="9"/>
        <v>0.22155782186939568</v>
      </c>
      <c r="H87" s="50">
        <f t="shared" si="10"/>
        <v>1.1096443463771257</v>
      </c>
    </row>
    <row r="88" spans="1:8" x14ac:dyDescent="0.3">
      <c r="A88" s="55">
        <v>118</v>
      </c>
      <c r="B88" s="12">
        <f t="shared" si="6"/>
        <v>0.8888444819480813</v>
      </c>
      <c r="C88" s="12">
        <f t="shared" si="11"/>
        <v>0.61536333125741161</v>
      </c>
      <c r="D88" s="44">
        <f t="shared" si="7"/>
        <v>7.8158347871046641E-2</v>
      </c>
      <c r="E88" s="44">
        <f t="shared" si="8"/>
        <v>4.8095781311502883E-2</v>
      </c>
      <c r="F88" s="44">
        <f t="shared" si="12"/>
        <v>5.4110457215295199E-2</v>
      </c>
      <c r="G88" s="44">
        <f t="shared" si="9"/>
        <v>8.2645839974836155E-2</v>
      </c>
      <c r="H88" s="50">
        <f t="shared" si="10"/>
        <v>1.0574153910109951</v>
      </c>
    </row>
    <row r="89" spans="1:8" x14ac:dyDescent="0.3">
      <c r="A89" s="55">
        <v>119</v>
      </c>
      <c r="B89" s="12">
        <f t="shared" si="6"/>
        <v>0.90156635689124043</v>
      </c>
      <c r="C89" s="12">
        <f t="shared" si="11"/>
        <v>0.62143425033173139</v>
      </c>
      <c r="D89" s="44">
        <f t="shared" si="7"/>
        <v>3.0062566559543757E-2</v>
      </c>
      <c r="E89" s="44">
        <f t="shared" si="8"/>
        <v>1.8681908512977852E-2</v>
      </c>
      <c r="F89" s="44">
        <f t="shared" si="12"/>
        <v>2.0721612303054832E-2</v>
      </c>
      <c r="G89" s="44">
        <f t="shared" si="9"/>
        <v>2.8535382759540956E-2</v>
      </c>
      <c r="H89" s="50">
        <f t="shared" si="10"/>
        <v>0.94919981974998813</v>
      </c>
    </row>
    <row r="90" spans="1:8" x14ac:dyDescent="0.3">
      <c r="A90" s="56">
        <v>120</v>
      </c>
      <c r="B90" s="42">
        <f t="shared" si="6"/>
        <v>0.91297475653868232</v>
      </c>
      <c r="C90" s="42">
        <f t="shared" si="11"/>
        <v>0.62683327721213544</v>
      </c>
      <c r="D90" s="57">
        <f t="shared" si="7"/>
        <v>1.1380658046565906E-2</v>
      </c>
      <c r="E90" s="57">
        <f>D90*C90</f>
        <v>7.1337751801595663E-3</v>
      </c>
      <c r="F90" s="57">
        <f t="shared" si="12"/>
        <v>7.8137704564861226E-3</v>
      </c>
      <c r="G90" s="57">
        <f t="shared" si="9"/>
        <v>7.8137704564861226E-3</v>
      </c>
      <c r="H90" s="59">
        <f t="shared" si="10"/>
        <v>0.68658336139393228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F1A3-5CB7-452A-BAA9-6A559C8EB8C6}">
  <sheetPr codeName="Sheet5"/>
  <dimension ref="A1:R62"/>
  <sheetViews>
    <sheetView zoomScale="51" zoomScaleNormal="51" workbookViewId="0">
      <selection activeCell="R4" sqref="H2:R4"/>
    </sheetView>
  </sheetViews>
  <sheetFormatPr defaultRowHeight="14" x14ac:dyDescent="0.25"/>
  <cols>
    <col min="1" max="3" width="11.7265625" style="12" customWidth="1"/>
    <col min="4" max="4" width="13.36328125" style="12" customWidth="1"/>
    <col min="5" max="6" width="11.7265625" style="12" customWidth="1"/>
    <col min="7" max="7" width="11.7265625" style="84" customWidth="1"/>
    <col min="8" max="10" width="8.7265625" customWidth="1"/>
    <col min="11" max="11" width="7.08984375" bestFit="1" customWidth="1"/>
    <col min="12" max="12" width="9.36328125" customWidth="1"/>
    <col min="13" max="13" width="8.7265625" customWidth="1"/>
    <col min="14" max="14" width="8.1796875" customWidth="1"/>
  </cols>
  <sheetData>
    <row r="1" spans="1:17" ht="39" x14ac:dyDescent="0.3">
      <c r="A1" s="16" t="s">
        <v>131</v>
      </c>
      <c r="B1" s="82" t="s">
        <v>137</v>
      </c>
      <c r="C1" s="82" t="s">
        <v>158</v>
      </c>
      <c r="D1" s="82" t="s">
        <v>159</v>
      </c>
      <c r="E1" s="82" t="s">
        <v>160</v>
      </c>
      <c r="F1" s="82" t="s">
        <v>161</v>
      </c>
      <c r="G1" s="83" t="s">
        <v>162</v>
      </c>
    </row>
    <row r="2" spans="1:17" x14ac:dyDescent="0.25">
      <c r="A2" s="12">
        <v>40</v>
      </c>
      <c r="B2" s="48">
        <f>' all &lt;4000'!G3</f>
        <v>33.256574544992972</v>
      </c>
      <c r="C2" s="48">
        <f>'4000-5999'!G3</f>
        <v>38.680844549776673</v>
      </c>
      <c r="D2" s="48">
        <f>'6000-7999'!G3</f>
        <v>42.315163335488194</v>
      </c>
      <c r="E2" s="48">
        <f>'8000-9999'!G3</f>
        <v>45.181354980983315</v>
      </c>
      <c r="F2" s="48">
        <f>'10000-11999'!G3</f>
        <v>46.893405684215494</v>
      </c>
      <c r="G2" s="48">
        <f>'&gt;=12000'!G3</f>
        <v>48.110104555224048</v>
      </c>
    </row>
    <row r="3" spans="1:17" x14ac:dyDescent="0.25">
      <c r="A3" s="12">
        <v>41</v>
      </c>
      <c r="B3" s="48">
        <f>' all &lt;4000'!G4</f>
        <v>32.422512381596874</v>
      </c>
      <c r="C3" s="48">
        <f>'4000-5999'!G4</f>
        <v>37.804210916339414</v>
      </c>
      <c r="D3" s="48">
        <f>'6000-7999'!G4</f>
        <v>41.414547000863202</v>
      </c>
      <c r="E3" s="48">
        <f>'8000-9999'!G4</f>
        <v>44.263756608823478</v>
      </c>
      <c r="F3" s="48">
        <f>'10000-11999'!G4</f>
        <v>45.966305435859944</v>
      </c>
      <c r="G3" s="48">
        <f>'&gt;=12000'!G4</f>
        <v>47.176495459448745</v>
      </c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x14ac:dyDescent="0.25">
      <c r="A4" s="12">
        <v>42</v>
      </c>
      <c r="B4" s="48">
        <f>' all &lt;4000'!G5</f>
        <v>31.59178448545288</v>
      </c>
      <c r="C4" s="48">
        <f>'4000-5999'!G5</f>
        <v>36.930368519026359</v>
      </c>
      <c r="D4" s="48">
        <f>'6000-7999'!G5</f>
        <v>40.516323153650575</v>
      </c>
      <c r="E4" s="48">
        <f>'8000-9999'!G5</f>
        <v>43.348226194875792</v>
      </c>
      <c r="F4" s="48">
        <f>'10000-11999'!G5</f>
        <v>45.041075932223904</v>
      </c>
      <c r="G4" s="48">
        <f>'&gt;=12000'!G5</f>
        <v>46.244615503807736</v>
      </c>
    </row>
    <row r="5" spans="1:17" x14ac:dyDescent="0.25">
      <c r="A5" s="12">
        <v>43</v>
      </c>
      <c r="B5" s="48">
        <f>' all &lt;4000'!G6</f>
        <v>30.766414601846549</v>
      </c>
      <c r="C5" s="48">
        <f>'4000-5999'!G6</f>
        <v>36.060851889784807</v>
      </c>
      <c r="D5" s="48">
        <f>'6000-7999'!G6</f>
        <v>39.621742088048755</v>
      </c>
      <c r="E5" s="48">
        <f>'8000-9999'!G6</f>
        <v>42.435808731647285</v>
      </c>
      <c r="F5" s="48">
        <f>'10000-11999'!G6</f>
        <v>44.118645772589005</v>
      </c>
      <c r="G5" s="48">
        <f>'&gt;=12000'!G6</f>
        <v>45.315312917007994</v>
      </c>
    </row>
    <row r="6" spans="1:17" x14ac:dyDescent="0.25">
      <c r="A6" s="12">
        <v>44</v>
      </c>
      <c r="B6" s="48">
        <f>' all &lt;4000'!G7</f>
        <v>29.948392746834216</v>
      </c>
      <c r="C6" s="48">
        <f>'4000-5999'!G7</f>
        <v>35.197180364009597</v>
      </c>
      <c r="D6" s="48">
        <f>'6000-7999'!G7</f>
        <v>38.732046683259895</v>
      </c>
      <c r="E6" s="48">
        <f>'8000-9999'!G7</f>
        <v>41.527545978922618</v>
      </c>
      <c r="F6" s="48">
        <f>'10000-11999'!G7</f>
        <v>43.199942146442197</v>
      </c>
      <c r="G6" s="48">
        <f>'&gt;=12000'!G7</f>
        <v>44.389435545319799</v>
      </c>
    </row>
    <row r="7" spans="1:17" x14ac:dyDescent="0.25">
      <c r="A7" s="12">
        <v>45</v>
      </c>
      <c r="B7" s="48">
        <f>' all &lt;4000'!G8</f>
        <v>29.138961535390504</v>
      </c>
      <c r="C7" s="48">
        <f>'4000-5999'!G8</f>
        <v>34.34032291788175</v>
      </c>
      <c r="D7" s="48">
        <f>'6000-7999'!G8</f>
        <v>37.848039135748301</v>
      </c>
      <c r="E7" s="48">
        <f>'8000-9999'!G8</f>
        <v>40.62411596675323</v>
      </c>
      <c r="F7" s="48">
        <f>'10000-11999'!G8</f>
        <v>42.285571285419849</v>
      </c>
      <c r="G7" s="48">
        <f>'&gt;=12000'!G8</f>
        <v>43.467539451968143</v>
      </c>
    </row>
    <row r="8" spans="1:17" x14ac:dyDescent="0.25">
      <c r="A8" s="12">
        <v>46</v>
      </c>
      <c r="B8" s="48">
        <f>' all &lt;4000'!G9</f>
        <v>28.33884422502523</v>
      </c>
      <c r="C8" s="48">
        <f>'4000-5999'!G9</f>
        <v>33.490864802077446</v>
      </c>
      <c r="D8" s="48">
        <f>'6000-7999'!G9</f>
        <v>36.970213836559701</v>
      </c>
      <c r="E8" s="48">
        <f>'8000-9999'!G9</f>
        <v>39.725942362566826</v>
      </c>
      <c r="F8" s="48">
        <f>'10000-11999'!G9</f>
        <v>41.375914823199182</v>
      </c>
      <c r="G8" s="48">
        <f>'&gt;=12000'!G9</f>
        <v>42.549976428804797</v>
      </c>
    </row>
    <row r="9" spans="1:17" x14ac:dyDescent="0.25">
      <c r="A9" s="12">
        <v>47</v>
      </c>
      <c r="B9" s="48">
        <f>' all &lt;4000'!G10</f>
        <v>27.548547755772347</v>
      </c>
      <c r="C9" s="48">
        <f>'4000-5999'!G10</f>
        <v>32.649232513287238</v>
      </c>
      <c r="D9" s="48">
        <f>'6000-7999'!G10</f>
        <v>36.098938460184094</v>
      </c>
      <c r="E9" s="48">
        <f>'8000-9999'!G10</f>
        <v>38.833344531121377</v>
      </c>
      <c r="F9" s="48">
        <f>'10000-11999'!G10</f>
        <v>40.47126250998955</v>
      </c>
      <c r="G9" s="48">
        <f>'&gt;=12000'!G10</f>
        <v>41.637014835615808</v>
      </c>
    </row>
    <row r="10" spans="1:17" x14ac:dyDescent="0.25">
      <c r="A10" s="12">
        <v>48</v>
      </c>
      <c r="B10" s="48">
        <f>' all &lt;4000'!G11</f>
        <v>26.768694932373069</v>
      </c>
      <c r="C10" s="48">
        <f>'4000-5999'!G11</f>
        <v>31.815943185373442</v>
      </c>
      <c r="D10" s="48">
        <f>'6000-7999'!G11</f>
        <v>35.2346560542696</v>
      </c>
      <c r="E10" s="48">
        <f>'8000-9999'!G11</f>
        <v>37.946705803703182</v>
      </c>
      <c r="F10" s="48">
        <f>'10000-11999'!G11</f>
        <v>39.571961431493015</v>
      </c>
      <c r="G10" s="48">
        <f>'&gt;=12000'!G11</f>
        <v>40.728975715365443</v>
      </c>
    </row>
    <row r="11" spans="1:17" x14ac:dyDescent="0.25">
      <c r="A11" s="12">
        <v>49</v>
      </c>
      <c r="B11" s="48">
        <f>' all &lt;4000'!G12</f>
        <v>26.000327056647265</v>
      </c>
      <c r="C11" s="48">
        <f>'4000-5999'!G12</f>
        <v>30.991834060741621</v>
      </c>
      <c r="D11" s="48">
        <f>'6000-7999'!G12</f>
        <v>34.37807212070647</v>
      </c>
      <c r="E11" s="48">
        <f>'8000-9999'!G12</f>
        <v>37.066629941411925</v>
      </c>
      <c r="F11" s="48">
        <f>'10000-11999'!G12</f>
        <v>38.678555103504976</v>
      </c>
      <c r="G11" s="48">
        <f>'&gt;=12000'!G12</f>
        <v>39.82635988893378</v>
      </c>
    </row>
    <row r="12" spans="1:17" x14ac:dyDescent="0.25">
      <c r="A12" s="12">
        <v>50</v>
      </c>
      <c r="B12" s="48">
        <f>' all &lt;4000'!G13</f>
        <v>25.244915071011118</v>
      </c>
      <c r="C12" s="48">
        <f>'4000-5999'!G13</f>
        <v>30.178072609410375</v>
      </c>
      <c r="D12" s="48">
        <f>'6000-7999'!G13</f>
        <v>33.530163825098221</v>
      </c>
      <c r="E12" s="48">
        <f>'8000-9999'!G13</f>
        <v>36.193949457043551</v>
      </c>
      <c r="F12" s="48">
        <f>'10000-11999'!G13</f>
        <v>37.791791187441653</v>
      </c>
      <c r="G12" s="48">
        <f>'&gt;=12000'!G13</f>
        <v>38.929855205035594</v>
      </c>
    </row>
    <row r="13" spans="1:17" x14ac:dyDescent="0.25">
      <c r="A13" s="12">
        <v>51</v>
      </c>
      <c r="B13" s="48">
        <f>' all &lt;4000'!G14</f>
        <v>24.494355774807826</v>
      </c>
      <c r="C13" s="48">
        <f>'4000-5999'!G14</f>
        <v>29.368547299727773</v>
      </c>
      <c r="D13" s="48">
        <f>'6000-7999'!G14</f>
        <v>32.68596747888212</v>
      </c>
      <c r="E13" s="48">
        <f>'8000-9999'!G14</f>
        <v>35.324525237697046</v>
      </c>
      <c r="F13" s="48">
        <f>'10000-11999'!G14</f>
        <v>36.907996310347094</v>
      </c>
      <c r="G13" s="48">
        <f>'&gt;=12000'!G14</f>
        <v>38.036109145363945</v>
      </c>
    </row>
    <row r="14" spans="1:17" x14ac:dyDescent="0.25">
      <c r="A14" s="12">
        <v>52</v>
      </c>
      <c r="B14" s="48">
        <f>' all &lt;4000'!G15</f>
        <v>23.75770446289555</v>
      </c>
      <c r="C14" s="48">
        <f>'4000-5999'!G15</f>
        <v>28.570210864691909</v>
      </c>
      <c r="D14" s="48">
        <f>'6000-7999'!G15</f>
        <v>31.851190096821423</v>
      </c>
      <c r="E14" s="48">
        <f>'8000-9999'!G15</f>
        <v>34.463152566627215</v>
      </c>
      <c r="F14" s="48">
        <f>'10000-11999'!G15</f>
        <v>36.031444223364566</v>
      </c>
      <c r="G14" s="48">
        <f>'&gt;=12000'!G15</f>
        <v>37.149033363943957</v>
      </c>
    </row>
    <row r="15" spans="1:17" x14ac:dyDescent="0.25">
      <c r="A15" s="12">
        <v>53</v>
      </c>
      <c r="B15" s="48">
        <f>' all &lt;4000'!G16</f>
        <v>23.03773314463033</v>
      </c>
      <c r="C15" s="48">
        <f>'4000-5999'!G16</f>
        <v>27.785239122125812</v>
      </c>
      <c r="D15" s="48">
        <f>'6000-7999'!G16</f>
        <v>31.02764232837281</v>
      </c>
      <c r="E15" s="48">
        <f>'8000-9999'!G16</f>
        <v>33.61136813747521</v>
      </c>
      <c r="F15" s="48">
        <f>'10000-11999'!G16</f>
        <v>35.163512175499939</v>
      </c>
      <c r="G15" s="48">
        <f>'&gt;=12000'!G16</f>
        <v>36.269893215075527</v>
      </c>
    </row>
    <row r="16" spans="1:17" x14ac:dyDescent="0.25">
      <c r="A16" s="12">
        <v>54</v>
      </c>
      <c r="B16" s="48">
        <f>' all &lt;4000'!G17</f>
        <v>22.336954651900861</v>
      </c>
      <c r="C16" s="48">
        <f>'4000-5999'!G17</f>
        <v>27.01561213141057</v>
      </c>
      <c r="D16" s="48">
        <f>'6000-7999'!G17</f>
        <v>30.216977314796889</v>
      </c>
      <c r="E16" s="48">
        <f>'8000-9999'!G17</f>
        <v>32.770578665520397</v>
      </c>
      <c r="F16" s="48">
        <f>'10000-11999'!G17</f>
        <v>34.305462857102128</v>
      </c>
      <c r="G16" s="48">
        <f>'&gt;=12000'!G17</f>
        <v>35.399850029263796</v>
      </c>
    </row>
    <row r="17" spans="1:18" x14ac:dyDescent="0.25">
      <c r="A17" s="12">
        <v>55</v>
      </c>
      <c r="B17" s="48">
        <f>' all &lt;4000'!G18</f>
        <v>21.65610175167209</v>
      </c>
      <c r="C17" s="48">
        <f>'4000-5999'!G18</f>
        <v>26.261939653419471</v>
      </c>
      <c r="D17" s="48">
        <f>'6000-7999'!G18</f>
        <v>29.419723600849878</v>
      </c>
      <c r="E17" s="48">
        <f>'8000-9999'!G18</f>
        <v>31.941246585958471</v>
      </c>
      <c r="F17" s="48">
        <f>'10000-11999'!G18</f>
        <v>33.457717834230095</v>
      </c>
      <c r="G17" s="48">
        <f>'&gt;=12000'!G18</f>
        <v>34.539295599730011</v>
      </c>
    </row>
    <row r="18" spans="1:18" x14ac:dyDescent="0.25">
      <c r="A18" s="12">
        <v>56</v>
      </c>
      <c r="B18" s="48">
        <f>' all &lt;4000'!G19</f>
        <v>20.994077295042867</v>
      </c>
      <c r="C18" s="48">
        <f>'4000-5999'!G19</f>
        <v>25.523413667234568</v>
      </c>
      <c r="D18" s="48">
        <f>'6000-7999'!G19</f>
        <v>28.6352412625548</v>
      </c>
      <c r="E18" s="48">
        <f>'8000-9999'!G19</f>
        <v>31.122850117498455</v>
      </c>
      <c r="F18" s="48">
        <f>'10000-11999'!G19</f>
        <v>32.619820401729726</v>
      </c>
      <c r="G18" s="48">
        <f>'&gt;=12000'!G19</f>
        <v>33.687817209292334</v>
      </c>
    </row>
    <row r="19" spans="1:18" x14ac:dyDescent="0.25">
      <c r="A19" s="12">
        <v>57</v>
      </c>
      <c r="B19" s="48">
        <f>' all &lt;4000'!G20</f>
        <v>20.349355839228785</v>
      </c>
      <c r="C19" s="48">
        <f>'4000-5999'!G20</f>
        <v>24.798884428902877</v>
      </c>
      <c r="D19" s="48">
        <f>'6000-7999'!G20</f>
        <v>27.862604490777485</v>
      </c>
      <c r="E19" s="48">
        <f>'8000-9999'!G20</f>
        <v>30.314624249986139</v>
      </c>
      <c r="F19" s="48">
        <f>'10000-11999'!G20</f>
        <v>31.791095636602353</v>
      </c>
      <c r="G19" s="48">
        <f>'&gt;=12000'!G20</f>
        <v>32.844801531080002</v>
      </c>
    </row>
    <row r="20" spans="1:18" x14ac:dyDescent="0.25">
      <c r="A20" s="12">
        <v>58</v>
      </c>
      <c r="B20" s="48">
        <f>' all &lt;4000'!G21</f>
        <v>19.721356280770408</v>
      </c>
      <c r="C20" s="48">
        <f>'4000-5999'!G21</f>
        <v>24.087920990986316</v>
      </c>
      <c r="D20" s="48">
        <f>'6000-7999'!G21</f>
        <v>27.101475393362819</v>
      </c>
      <c r="E20" s="48">
        <f>'8000-9999'!G21</f>
        <v>29.516296943552312</v>
      </c>
      <c r="F20" s="48">
        <f>'10000-11999'!G21</f>
        <v>30.971307514695528</v>
      </c>
      <c r="G20" s="48">
        <f>'&gt;=12000'!G21</f>
        <v>32.010036681068904</v>
      </c>
    </row>
    <row r="21" spans="1:18" x14ac:dyDescent="0.25">
      <c r="A21" s="12">
        <v>59</v>
      </c>
      <c r="B21" s="48">
        <f>' all &lt;4000'!G22</f>
        <v>19.110200446381096</v>
      </c>
      <c r="C21" s="48">
        <f>'4000-5999'!G22</f>
        <v>23.390625488880687</v>
      </c>
      <c r="D21" s="48">
        <f>'6000-7999'!G22</f>
        <v>26.351952014217115</v>
      </c>
      <c r="E21" s="48">
        <f>'8000-9999'!G22</f>
        <v>28.727961868885107</v>
      </c>
      <c r="F21" s="48">
        <f>'10000-11999'!G22</f>
        <v>30.160545748882608</v>
      </c>
      <c r="G21" s="48">
        <f>'&gt;=12000'!G22</f>
        <v>31.183608814664176</v>
      </c>
    </row>
    <row r="22" spans="1:18" s="1" customFormat="1" x14ac:dyDescent="0.25">
      <c r="A22" s="12">
        <v>60</v>
      </c>
      <c r="B22" s="48">
        <f>' all &lt;4000'!G23</f>
        <v>18.516379133171238</v>
      </c>
      <c r="C22" s="48">
        <f>'4000-5999'!G23</f>
        <v>22.707372907511004</v>
      </c>
      <c r="D22" s="48">
        <f>'6000-7999'!G23</f>
        <v>25.614353543772857</v>
      </c>
      <c r="E22" s="48">
        <f>'8000-9999'!G23</f>
        <v>27.949897391183736</v>
      </c>
      <c r="F22" s="48">
        <f>'10000-11999'!G23</f>
        <v>29.35906423225288</v>
      </c>
      <c r="G22" s="48">
        <f>'&gt;=12000'!G23</f>
        <v>30.365754128056732</v>
      </c>
    </row>
    <row r="23" spans="1:18" x14ac:dyDescent="0.25">
      <c r="A23" s="12">
        <v>61</v>
      </c>
      <c r="B23" s="48">
        <f>' all &lt;4000'!G24</f>
        <v>17.885660634166491</v>
      </c>
      <c r="C23" s="48">
        <f>'4000-5999'!G24</f>
        <v>21.99609717749842</v>
      </c>
      <c r="D23" s="48">
        <f>'6000-7999'!G24</f>
        <v>24.853917326368439</v>
      </c>
      <c r="E23" s="48">
        <f>'8000-9999'!G24</f>
        <v>27.152746637690587</v>
      </c>
      <c r="F23" s="48">
        <f>'10000-11999'!G24</f>
        <v>28.540624037884228</v>
      </c>
      <c r="G23" s="48">
        <f>'&gt;=12000'!G24</f>
        <v>29.532409877349139</v>
      </c>
    </row>
    <row r="24" spans="1:18" x14ac:dyDescent="0.25">
      <c r="A24" s="12">
        <v>62</v>
      </c>
      <c r="B24" s="48">
        <f>' all &lt;4000'!G25</f>
        <v>17.269429194157031</v>
      </c>
      <c r="C24" s="48">
        <f>'4000-5999'!G25</f>
        <v>21.296904593022237</v>
      </c>
      <c r="D24" s="48">
        <f>'6000-7999'!G25</f>
        <v>24.103892870132743</v>
      </c>
      <c r="E24" s="48">
        <f>'8000-9999'!G25</f>
        <v>26.364648065167824</v>
      </c>
      <c r="F24" s="48">
        <f>'10000-11999'!G25</f>
        <v>27.730403166259581</v>
      </c>
      <c r="G24" s="48">
        <f>'&gt;=12000'!G25</f>
        <v>28.70668281613084</v>
      </c>
    </row>
    <row r="25" spans="1:18" x14ac:dyDescent="0.25">
      <c r="A25" s="12">
        <v>63</v>
      </c>
      <c r="B25" s="48">
        <f>' all &lt;4000'!G26</f>
        <v>16.666575151724835</v>
      </c>
      <c r="C25" s="48">
        <f>'4000-5999'!G26</f>
        <v>20.608959571107984</v>
      </c>
      <c r="D25" s="48">
        <f>'6000-7999'!G26</f>
        <v>23.363609887715651</v>
      </c>
      <c r="E25" s="48">
        <f>'8000-9999'!G26</f>
        <v>25.585049779675842</v>
      </c>
      <c r="F25" s="48">
        <f>'10000-11999'!G26</f>
        <v>26.927915738859809</v>
      </c>
      <c r="G25" s="48">
        <f>'&gt;=12000'!G26</f>
        <v>27.888132037543325</v>
      </c>
    </row>
    <row r="26" spans="1:18" x14ac:dyDescent="0.25">
      <c r="A26" s="12">
        <v>64</v>
      </c>
      <c r="B26" s="48">
        <f>' all &lt;4000'!G27</f>
        <v>16.07563257790823</v>
      </c>
      <c r="C26" s="48">
        <f>'4000-5999'!G27</f>
        <v>19.931144080831317</v>
      </c>
      <c r="D26" s="48">
        <f>'6000-7999'!G27</f>
        <v>22.632161750710221</v>
      </c>
      <c r="E26" s="48">
        <f>'8000-9999'!G27</f>
        <v>24.813198483602338</v>
      </c>
      <c r="F26" s="48">
        <f>'10000-11999'!G27</f>
        <v>26.132494938404086</v>
      </c>
      <c r="G26" s="48">
        <f>'&gt;=12000'!G27</f>
        <v>27.07615011595967</v>
      </c>
    </row>
    <row r="27" spans="1:18" x14ac:dyDescent="0.25">
      <c r="A27" s="12">
        <v>65</v>
      </c>
      <c r="B27" s="48">
        <f>' all &lt;4000'!G28</f>
        <v>15.495900781191407</v>
      </c>
      <c r="C27" s="48">
        <f>'4000-5999'!G28</f>
        <v>19.262937003241795</v>
      </c>
      <c r="D27" s="48">
        <f>'6000-7999'!G28</f>
        <v>21.909136858295373</v>
      </c>
      <c r="E27" s="48">
        <f>'8000-9999'!G28</f>
        <v>24.048759924339407</v>
      </c>
      <c r="F27" s="48">
        <f>'10000-11999'!G28</f>
        <v>25.343848941292197</v>
      </c>
      <c r="G27" s="48">
        <f>'&gt;=12000'!G28</f>
        <v>26.270473781625267</v>
      </c>
    </row>
    <row r="28" spans="1:18" x14ac:dyDescent="0.25">
      <c r="A28" s="12">
        <v>66</v>
      </c>
      <c r="B28" s="48">
        <f>' all &lt;4000'!G29</f>
        <v>14.927640344578474</v>
      </c>
      <c r="C28" s="48">
        <f>'4000-5999'!G29</f>
        <v>18.60456807648016</v>
      </c>
      <c r="D28" s="48">
        <f>'6000-7999'!G29</f>
        <v>21.194747723961314</v>
      </c>
      <c r="E28" s="48">
        <f>'8000-9999'!G29</f>
        <v>23.291929262951793</v>
      </c>
      <c r="F28" s="48">
        <f>'10000-11999'!G29</f>
        <v>24.562160282187744</v>
      </c>
      <c r="G28" s="48">
        <f>'&gt;=12000'!G29</f>
        <v>25.471275500731352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</row>
    <row r="29" spans="1:18" x14ac:dyDescent="0.25">
      <c r="A29" s="12">
        <v>67</v>
      </c>
      <c r="B29" s="48">
        <f>' all &lt;4000'!G30</f>
        <v>14.374013398103376</v>
      </c>
      <c r="C29" s="48">
        <f>'4000-5999'!G30</f>
        <v>17.958536785712464</v>
      </c>
      <c r="D29" s="48">
        <f>'6000-7999'!G30</f>
        <v>20.491096200595475</v>
      </c>
      <c r="E29" s="48">
        <f>'8000-9999'!G30</f>
        <v>22.544506392074052</v>
      </c>
      <c r="F29" s="48">
        <f>'10000-11999'!G30</f>
        <v>23.789050509871217</v>
      </c>
      <c r="G29" s="48">
        <f>'&gt;=12000'!G30</f>
        <v>24.680050360500747</v>
      </c>
      <c r="L29" s="24"/>
    </row>
    <row r="30" spans="1:18" x14ac:dyDescent="0.25">
      <c r="A30" s="12">
        <v>68</v>
      </c>
      <c r="B30" s="48">
        <f>' all &lt;4000'!G31</f>
        <v>13.835717764402155</v>
      </c>
      <c r="C30" s="48">
        <f>'4000-5999'!G31</f>
        <v>17.325380557123459</v>
      </c>
      <c r="D30" s="48">
        <f>'6000-7999'!G31</f>
        <v>19.79864164268611</v>
      </c>
      <c r="E30" s="48">
        <f>'8000-9999'!G31</f>
        <v>21.806892247985012</v>
      </c>
      <c r="F30" s="48">
        <f>'10000-11999'!G31</f>
        <v>23.024885099102001</v>
      </c>
      <c r="G30" s="48">
        <f>'&gt;=12000'!G31</f>
        <v>23.897138066104173</v>
      </c>
      <c r="K30" s="22"/>
      <c r="L30" s="22"/>
      <c r="M30" s="22"/>
      <c r="N30" s="23"/>
      <c r="O30" s="23"/>
    </row>
    <row r="31" spans="1:18" x14ac:dyDescent="0.25">
      <c r="A31" s="12">
        <v>69</v>
      </c>
      <c r="B31" s="48">
        <f>' all &lt;4000'!G32</f>
        <v>13.314696812014398</v>
      </c>
      <c r="C31" s="48">
        <f>'4000-5999'!G32</f>
        <v>16.706593696870236</v>
      </c>
      <c r="D31" s="48">
        <f>'6000-7999'!G32</f>
        <v>19.11863557042642</v>
      </c>
      <c r="E31" s="48">
        <f>'8000-9999'!G32</f>
        <v>21.080158882029487</v>
      </c>
      <c r="F31" s="48">
        <f>'10000-11999'!G32</f>
        <v>22.270630652862771</v>
      </c>
      <c r="G31" s="48">
        <f>'&gt;=12000'!G32</f>
        <v>23.123430444332016</v>
      </c>
      <c r="J31" s="17"/>
      <c r="K31" s="22"/>
      <c r="L31" s="22"/>
      <c r="M31" s="22"/>
      <c r="N31" s="23"/>
      <c r="O31" s="23"/>
    </row>
    <row r="32" spans="1:18" x14ac:dyDescent="0.25">
      <c r="A32" s="12">
        <v>70</v>
      </c>
      <c r="B32" s="48">
        <f>' all &lt;4000'!G33</f>
        <v>12.813876369739928</v>
      </c>
      <c r="C32" s="48">
        <f>'4000-5999'!G33</f>
        <v>16.104401500303066</v>
      </c>
      <c r="D32" s="48">
        <f>'6000-7999'!G33</f>
        <v>18.452927860769336</v>
      </c>
      <c r="E32" s="48">
        <f>'8000-9999'!G33</f>
        <v>20.365882300066609</v>
      </c>
      <c r="F32" s="48">
        <f>'10000-11999'!G33</f>
        <v>21.527703942341105</v>
      </c>
      <c r="G32" s="48">
        <f>'&gt;=12000'!G33</f>
        <v>22.360232087997481</v>
      </c>
      <c r="K32" s="22"/>
      <c r="L32" s="22"/>
      <c r="M32" s="22"/>
      <c r="N32" s="23"/>
      <c r="O32" s="23"/>
    </row>
    <row r="33" spans="1:15" ht="13.5" customHeight="1" x14ac:dyDescent="0.25">
      <c r="A33" s="12">
        <v>71</v>
      </c>
      <c r="B33" s="48">
        <f>' all &lt;4000'!G34</f>
        <v>12.217351342597437</v>
      </c>
      <c r="C33" s="48">
        <f>'4000-5999'!G34</f>
        <v>15.42729534370528</v>
      </c>
      <c r="D33" s="48">
        <f>'6000-7999'!G34</f>
        <v>17.724937158957555</v>
      </c>
      <c r="E33" s="48">
        <f>'8000-9999'!G34</f>
        <v>19.598769821779833</v>
      </c>
      <c r="F33" s="48">
        <f>'10000-11999'!G34</f>
        <v>20.737432414453082</v>
      </c>
      <c r="G33" s="48">
        <f>'&gt;=12000'!G34</f>
        <v>21.553540187868521</v>
      </c>
      <c r="K33" s="22"/>
      <c r="L33" s="22"/>
      <c r="M33" s="22"/>
      <c r="N33" s="23"/>
      <c r="O33" s="23"/>
    </row>
    <row r="34" spans="1:15" x14ac:dyDescent="0.25">
      <c r="A34" s="12">
        <v>72</v>
      </c>
      <c r="B34" s="48">
        <f>' all &lt;4000'!G35</f>
        <v>11.632389755968543</v>
      </c>
      <c r="C34" s="48">
        <f>'4000-5999'!G35</f>
        <v>14.760890405962392</v>
      </c>
      <c r="D34" s="48">
        <f>'6000-7999'!G35</f>
        <v>17.006673817628215</v>
      </c>
      <c r="E34" s="48">
        <f>'8000-9999'!G35</f>
        <v>18.84040734121956</v>
      </c>
      <c r="F34" s="48">
        <f>'10000-11999'!G35</f>
        <v>19.955244547606</v>
      </c>
      <c r="G34" s="48">
        <f>'&gt;=12000'!G35</f>
        <v>20.754423133498104</v>
      </c>
      <c r="K34" s="22"/>
      <c r="L34" s="22"/>
      <c r="M34" s="22"/>
      <c r="N34" s="23"/>
      <c r="O34" s="23"/>
    </row>
    <row r="35" spans="1:15" x14ac:dyDescent="0.25">
      <c r="A35" s="12">
        <v>73</v>
      </c>
      <c r="B35" s="48">
        <f>' all &lt;4000'!G36</f>
        <v>11.06974870920919</v>
      </c>
      <c r="C35" s="48">
        <f>'4000-5999'!G36</f>
        <v>14.11389293441038</v>
      </c>
      <c r="D35" s="48">
        <f>'6000-7999'!G36</f>
        <v>16.305531291396399</v>
      </c>
      <c r="E35" s="48">
        <f>'8000-9999'!G36</f>
        <v>18.097161549360631</v>
      </c>
      <c r="F35" s="48">
        <f>'10000-11999'!G36</f>
        <v>19.186891556073014</v>
      </c>
      <c r="G35" s="48">
        <f>'&gt;=12000'!G36</f>
        <v>19.968192461659065</v>
      </c>
      <c r="K35" s="22"/>
      <c r="L35" s="22"/>
      <c r="M35" s="22"/>
    </row>
    <row r="36" spans="1:15" x14ac:dyDescent="0.25">
      <c r="A36" s="12">
        <v>74</v>
      </c>
      <c r="B36" s="48">
        <f>' all &lt;4000'!G37</f>
        <v>10.522370837580461</v>
      </c>
      <c r="C36" s="48">
        <f>'4000-5999'!G37</f>
        <v>13.480743186664176</v>
      </c>
      <c r="D36" s="48">
        <f>'6000-7999'!G37</f>
        <v>15.616874478452415</v>
      </c>
      <c r="E36" s="48">
        <f>'8000-9999'!G37</f>
        <v>17.365092474807788</v>
      </c>
      <c r="F36" s="48">
        <f>'10000-11999'!G37</f>
        <v>18.428838523144147</v>
      </c>
      <c r="G36" s="48">
        <f>'&gt;=12000'!G37</f>
        <v>19.191597789374466</v>
      </c>
      <c r="K36" s="22"/>
      <c r="L36" s="22"/>
      <c r="M36" s="22"/>
    </row>
    <row r="37" spans="1:15" x14ac:dyDescent="0.25">
      <c r="A37" s="12">
        <v>75</v>
      </c>
      <c r="B37" s="48">
        <f>' all &lt;4000'!G38</f>
        <v>9.9966523312104361</v>
      </c>
      <c r="C37" s="48">
        <f>'4000-5999'!G38</f>
        <v>12.866671316400414</v>
      </c>
      <c r="D37" s="48">
        <f>'6000-7999'!G38</f>
        <v>14.945178402963766</v>
      </c>
      <c r="E37" s="48">
        <f>'8000-9999'!G38</f>
        <v>16.648073631357612</v>
      </c>
      <c r="F37" s="48">
        <f>'10000-11999'!G38</f>
        <v>17.684593692098318</v>
      </c>
      <c r="G37" s="48">
        <f>'&gt;=12000'!G38</f>
        <v>18.427884473575915</v>
      </c>
      <c r="K37" s="22"/>
      <c r="L37" s="22"/>
      <c r="M37" s="22"/>
    </row>
    <row r="38" spans="1:15" x14ac:dyDescent="0.25">
      <c r="A38" s="12">
        <v>76</v>
      </c>
      <c r="B38" s="48">
        <f>' all &lt;4000'!G39</f>
        <v>9.4911640177589103</v>
      </c>
      <c r="C38" s="48">
        <f>'4000-5999'!G39</f>
        <v>12.270566268882829</v>
      </c>
      <c r="D38" s="48">
        <f>'6000-7999'!G39</f>
        <v>14.289538541258789</v>
      </c>
      <c r="E38" s="48">
        <f>'8000-9999'!G39</f>
        <v>15.945350011191078</v>
      </c>
      <c r="F38" s="48">
        <f>'10000-11999'!G39</f>
        <v>16.953485827780781</v>
      </c>
      <c r="G38" s="48">
        <f>'&gt;=12000'!G39</f>
        <v>17.676438653614149</v>
      </c>
      <c r="K38" s="22"/>
      <c r="L38" s="22"/>
      <c r="M38" s="22"/>
    </row>
    <row r="39" spans="1:15" x14ac:dyDescent="0.25">
      <c r="A39" s="12">
        <v>77</v>
      </c>
      <c r="B39" s="48">
        <f>' all &lt;4000'!G40</f>
        <v>9.0127733853139418</v>
      </c>
      <c r="C39" s="48">
        <f>'4000-5999'!G40</f>
        <v>11.697954990612498</v>
      </c>
      <c r="D39" s="48">
        <f>'6000-7999'!G40</f>
        <v>13.654658355486337</v>
      </c>
      <c r="E39" s="48">
        <f>'8000-9999'!G40</f>
        <v>15.260980000530576</v>
      </c>
      <c r="F39" s="48">
        <f>'10000-11999'!G40</f>
        <v>16.239184337560829</v>
      </c>
      <c r="G39" s="48">
        <f>'&gt;=12000'!G40</f>
        <v>16.940650765370041</v>
      </c>
      <c r="K39" s="22"/>
      <c r="L39" s="22"/>
      <c r="M39" s="22"/>
    </row>
    <row r="40" spans="1:15" x14ac:dyDescent="0.25">
      <c r="A40" s="12">
        <v>78</v>
      </c>
      <c r="B40" s="48">
        <f>' all &lt;4000'!G41</f>
        <v>8.5620334613557283</v>
      </c>
      <c r="C40" s="48">
        <f>'4000-5999'!G41</f>
        <v>11.149128515923387</v>
      </c>
      <c r="D40" s="48">
        <f>'6000-7999'!G41</f>
        <v>13.040752257666421</v>
      </c>
      <c r="E40" s="48">
        <f>'8000-9999'!G41</f>
        <v>14.595133600122205</v>
      </c>
      <c r="F40" s="48">
        <f>'10000-11999'!G41</f>
        <v>15.541835169977144</v>
      </c>
      <c r="G40" s="48">
        <f>'&gt;=12000'!G41</f>
        <v>16.220650320294435</v>
      </c>
      <c r="K40" s="22"/>
      <c r="L40" s="22"/>
      <c r="M40" s="22"/>
    </row>
    <row r="41" spans="1:15" x14ac:dyDescent="0.25">
      <c r="A41" s="12">
        <v>79</v>
      </c>
      <c r="B41" s="48">
        <f>' all &lt;4000'!G42</f>
        <v>8.1383236114332522</v>
      </c>
      <c r="C41" s="48">
        <f>'4000-5999'!G42</f>
        <v>10.623308832295001</v>
      </c>
      <c r="D41" s="48">
        <f>'6000-7999'!G42</f>
        <v>12.447084696806101</v>
      </c>
      <c r="E41" s="48">
        <f>'8000-9999'!G42</f>
        <v>13.947139883958371</v>
      </c>
      <c r="F41" s="48">
        <f>'10000-11999'!G42</f>
        <v>14.860813661391846</v>
      </c>
      <c r="G41" s="48">
        <f>'&gt;=12000'!G42</f>
        <v>15.515848367806296</v>
      </c>
      <c r="K41" s="22"/>
      <c r="L41" s="22"/>
      <c r="M41" s="22"/>
    </row>
    <row r="42" spans="1:15" x14ac:dyDescent="0.25">
      <c r="A42" s="12">
        <v>80</v>
      </c>
      <c r="B42" s="48">
        <f>' all &lt;4000'!G43</f>
        <v>7.746420775622366</v>
      </c>
      <c r="C42" s="48">
        <f>'4000-5999'!G43</f>
        <v>10.123907352587901</v>
      </c>
      <c r="D42" s="48">
        <f>'6000-7999'!G43</f>
        <v>11.876423793529927</v>
      </c>
      <c r="E42" s="48">
        <f>'8000-9999'!G43</f>
        <v>13.31931806696395</v>
      </c>
      <c r="F42" s="48">
        <f>'10000-11999'!G43</f>
        <v>14.198183778785449</v>
      </c>
      <c r="G42" s="48">
        <f>'&gt;=12000'!G43</f>
        <v>14.828131487685178</v>
      </c>
    </row>
    <row r="43" spans="1:15" x14ac:dyDescent="0.25">
      <c r="A43" s="12">
        <v>81</v>
      </c>
      <c r="B43" s="48">
        <f>' all &lt;4000'!G44</f>
        <v>7.2326360648177399</v>
      </c>
      <c r="C43" s="48">
        <f>'4000-5999'!G44</f>
        <v>9.5267727939401983</v>
      </c>
      <c r="D43" s="48">
        <f>'6000-7999'!G44</f>
        <v>11.223196463951258</v>
      </c>
      <c r="E43" s="48">
        <f>'8000-9999'!G44</f>
        <v>12.620627308043332</v>
      </c>
      <c r="F43" s="48">
        <f>'10000-11999'!G44</f>
        <v>13.471637476814807</v>
      </c>
      <c r="G43" s="48">
        <f>'&gt;=12000'!G44</f>
        <v>14.081442063673238</v>
      </c>
    </row>
    <row r="44" spans="1:15" x14ac:dyDescent="0.25">
      <c r="A44" s="12">
        <v>82</v>
      </c>
      <c r="B44" s="48">
        <f>' all &lt;4000'!G45</f>
        <v>6.7399400852591134</v>
      </c>
      <c r="C44" s="48">
        <f>'4000-5999'!G45</f>
        <v>8.9498871428320612</v>
      </c>
      <c r="D44" s="48">
        <f>'6000-7999'!G45</f>
        <v>10.588717547368519</v>
      </c>
      <c r="E44" s="48">
        <f>'8000-9999'!G45</f>
        <v>11.938954713973455</v>
      </c>
      <c r="F44" s="48">
        <f>'10000-11999'!G45</f>
        <v>12.760865693885208</v>
      </c>
      <c r="G44" s="48">
        <f>'&gt;=12000'!G45</f>
        <v>13.349557006689164</v>
      </c>
      <c r="L44" s="24"/>
      <c r="N44" s="23"/>
      <c r="O44" s="23"/>
    </row>
    <row r="45" spans="1:15" x14ac:dyDescent="0.25">
      <c r="A45" s="12">
        <v>83</v>
      </c>
      <c r="B45" s="48">
        <f>' all &lt;4000'!G46</f>
        <v>6.2681667144162247</v>
      </c>
      <c r="C45" s="48">
        <f>'4000-5999'!G46</f>
        <v>8.3934093027564298</v>
      </c>
      <c r="D45" s="48">
        <f>'6000-7999'!G46</f>
        <v>9.9732458591678164</v>
      </c>
      <c r="E45" s="48">
        <f>'8000-9999'!G46</f>
        <v>11.274577459692079</v>
      </c>
      <c r="F45" s="48">
        <f>'10000-11999'!G46</f>
        <v>12.066137360733153</v>
      </c>
      <c r="G45" s="48">
        <f>'&gt;=12000'!G46</f>
        <v>12.632732820661914</v>
      </c>
      <c r="N45" s="23"/>
      <c r="O45" s="23"/>
    </row>
    <row r="46" spans="1:15" x14ac:dyDescent="0.25">
      <c r="A46" s="12">
        <v>84</v>
      </c>
      <c r="B46" s="48">
        <f>' all &lt;4000'!G47</f>
        <v>5.816118032570496</v>
      </c>
      <c r="C46" s="48">
        <f>'4000-5999'!G47</f>
        <v>7.8566669897823109</v>
      </c>
      <c r="D46" s="48">
        <f>'6000-7999'!G47</f>
        <v>9.3763197424275919</v>
      </c>
      <c r="E46" s="48">
        <f>'8000-9999'!G47</f>
        <v>10.627136592701596</v>
      </c>
      <c r="F46" s="48">
        <f>'10000-11999'!G47</f>
        <v>11.387136934850247</v>
      </c>
      <c r="G46" s="48">
        <f>'&gt;=12000'!G47</f>
        <v>11.930679404143653</v>
      </c>
      <c r="J46" s="17"/>
      <c r="N46" s="23"/>
      <c r="O46" s="23"/>
    </row>
    <row r="47" spans="1:15" x14ac:dyDescent="0.25">
      <c r="A47" s="12">
        <v>85</v>
      </c>
      <c r="B47" s="48">
        <f>' all &lt;4000'!G48</f>
        <v>5.3922604579510871</v>
      </c>
      <c r="C47" s="48">
        <f>'4000-5999'!G48</f>
        <v>7.3469497131950314</v>
      </c>
      <c r="D47" s="48">
        <f>'6000-7999'!G48</f>
        <v>8.8043058559051737</v>
      </c>
      <c r="E47" s="48">
        <f>'8000-9999'!G48</f>
        <v>10.00218237681916</v>
      </c>
      <c r="F47" s="48">
        <f>'10000-11999'!G48</f>
        <v>10.728896315701032</v>
      </c>
      <c r="G47" s="48">
        <f>'&gt;=12000'!G48</f>
        <v>11.248049117404356</v>
      </c>
      <c r="N47" s="23"/>
      <c r="O47" s="23"/>
    </row>
    <row r="48" spans="1:15" x14ac:dyDescent="0.25">
      <c r="A48" s="12">
        <v>86</v>
      </c>
      <c r="B48" s="48">
        <f>' all &lt;4000'!G49</f>
        <v>4.9892252805787267</v>
      </c>
      <c r="C48" s="48">
        <f>'4000-5999'!G49</f>
        <v>6.8582930043907302</v>
      </c>
      <c r="D48" s="48">
        <f>'6000-7999'!G49</f>
        <v>8.2520666681025112</v>
      </c>
      <c r="E48" s="48">
        <f>'8000-9999'!G49</f>
        <v>9.3952066424660376</v>
      </c>
      <c r="F48" s="48">
        <f>'10000-11999'!G49</f>
        <v>10.087287948848806</v>
      </c>
      <c r="G48" s="48">
        <f>'&gt;=12000'!G49</f>
        <v>10.580990732745523</v>
      </c>
      <c r="N48" s="23"/>
      <c r="O48" s="23"/>
    </row>
    <row r="49" spans="1:15" x14ac:dyDescent="0.25">
      <c r="A49" s="12">
        <v>87</v>
      </c>
      <c r="B49" s="48">
        <f>' all &lt;4000'!G50</f>
        <v>4.5993472165424718</v>
      </c>
      <c r="C49" s="48">
        <f>'4000-5999'!G50</f>
        <v>6.3846517353757273</v>
      </c>
      <c r="D49" s="48">
        <f>'6000-7999'!G50</f>
        <v>7.7144230991261029</v>
      </c>
      <c r="E49" s="48">
        <f>'8000-9999'!G50</f>
        <v>8.801668428595347</v>
      </c>
      <c r="F49" s="48">
        <f>'10000-11999'!G50</f>
        <v>9.4581533484118925</v>
      </c>
      <c r="G49" s="48">
        <f>'&gt;=12000'!G50</f>
        <v>9.9256229506270941</v>
      </c>
      <c r="N49" s="23"/>
      <c r="O49" s="23"/>
    </row>
    <row r="50" spans="1:15" x14ac:dyDescent="0.25">
      <c r="A50" s="12">
        <v>88</v>
      </c>
      <c r="B50" s="48">
        <f>' all &lt;4000'!G51</f>
        <v>4.2359071320753738</v>
      </c>
      <c r="C50" s="48">
        <f>'4000-5999'!G51</f>
        <v>5.9375629495206494</v>
      </c>
      <c r="D50" s="48">
        <f>'6000-7999'!G51</f>
        <v>7.2013942641122579</v>
      </c>
      <c r="E50" s="48">
        <f>'8000-9999'!G51</f>
        <v>8.2302355841069144</v>
      </c>
      <c r="F50" s="48">
        <f>'10000-11999'!G51</f>
        <v>8.8493103779560514</v>
      </c>
      <c r="G50" s="48">
        <f>'&gt;=12000'!G51</f>
        <v>9.2891466677889163</v>
      </c>
      <c r="N50" s="23"/>
      <c r="O50" s="23"/>
    </row>
    <row r="51" spans="1:15" x14ac:dyDescent="0.25">
      <c r="A51" s="12">
        <v>89</v>
      </c>
      <c r="B51" s="48">
        <f>' all &lt;4000'!G52</f>
        <v>3.8984992699995771</v>
      </c>
      <c r="C51" s="48">
        <f>'4000-5999'!G52</f>
        <v>5.5167244377737878</v>
      </c>
      <c r="D51" s="48">
        <f>'6000-7999'!G52</f>
        <v>6.7125184988230284</v>
      </c>
      <c r="E51" s="48">
        <f>'8000-9999'!G52</f>
        <v>7.6802924547706386</v>
      </c>
      <c r="F51" s="48">
        <f>'10000-11999'!G52</f>
        <v>8.2600670597181445</v>
      </c>
      <c r="G51" s="48">
        <f>'&gt;=12000'!G52</f>
        <v>8.6708290896698141</v>
      </c>
    </row>
    <row r="52" spans="1:15" x14ac:dyDescent="0.25">
      <c r="A52" s="12">
        <v>90</v>
      </c>
      <c r="B52" s="48">
        <f>' all &lt;4000'!G53</f>
        <v>3.586656847351239</v>
      </c>
      <c r="C52" s="48">
        <f>'4000-5999'!G53</f>
        <v>5.1216178326325927</v>
      </c>
      <c r="D52" s="48">
        <f>'6000-7999'!G53</f>
        <v>6.2469940323121094</v>
      </c>
      <c r="E52" s="48">
        <f>'8000-9999'!G53</f>
        <v>7.1508193854846684</v>
      </c>
      <c r="F52" s="48">
        <f>'10000-11999'!G53</f>
        <v>7.6893092974308654</v>
      </c>
      <c r="G52" s="48">
        <f>'&gt;=12000'!G53</f>
        <v>8.0695120009047958</v>
      </c>
    </row>
    <row r="53" spans="1:15" x14ac:dyDescent="0.25">
      <c r="A53" s="12">
        <v>91</v>
      </c>
      <c r="B53" s="48">
        <f>' all &lt;4000'!G54</f>
        <v>3.2999044147897978</v>
      </c>
      <c r="C53" s="48">
        <f>'4000-5999'!G54</f>
        <v>4.7514826684394231</v>
      </c>
      <c r="D53" s="48">
        <f>'6000-7999'!G54</f>
        <v>5.8036087080798007</v>
      </c>
      <c r="E53" s="48">
        <f>'8000-9999'!G54</f>
        <v>6.6403065351938997</v>
      </c>
      <c r="F53" s="48">
        <f>'10000-11999'!G54</f>
        <v>7.1354127643838225</v>
      </c>
      <c r="G53" s="48">
        <f>'&gt;=12000'!G54</f>
        <v>7.4835251453108826</v>
      </c>
    </row>
    <row r="54" spans="1:15" x14ac:dyDescent="0.25">
      <c r="A54" s="12">
        <v>92</v>
      </c>
      <c r="B54" s="48">
        <f>' all &lt;4000'!G55</f>
        <v>3.0378423370656029</v>
      </c>
      <c r="C54" s="48">
        <f>'4000-5999'!G55</f>
        <v>4.4052796749937917</v>
      </c>
      <c r="D54" s="48">
        <f>'6000-7999'!G55</f>
        <v>5.3806464259811246</v>
      </c>
      <c r="E54" s="48">
        <f>'8000-9999'!G55</f>
        <v>6.1466446577724252</v>
      </c>
      <c r="F54" s="48">
        <f>'10000-11999'!G55</f>
        <v>6.5961344354533944</v>
      </c>
      <c r="G54" s="48">
        <f>'&gt;=12000'!G55</f>
        <v>6.9105817700612109</v>
      </c>
    </row>
    <row r="55" spans="1:15" x14ac:dyDescent="0.25">
      <c r="A55" s="12">
        <v>93</v>
      </c>
      <c r="B55" s="48">
        <f>' all &lt;4000'!G56</f>
        <v>2.8002875781945629</v>
      </c>
      <c r="C55" s="48">
        <f>'4000-5999'!G56</f>
        <v>4.0816354516478377</v>
      </c>
      <c r="D55" s="48">
        <f>'6000-7999'!G56</f>
        <v>4.975758771761388</v>
      </c>
      <c r="E55" s="48">
        <f>'8000-9999'!G56</f>
        <v>5.6669837943345174</v>
      </c>
      <c r="F55" s="48">
        <f>'10000-11999'!G56</f>
        <v>6.0684769126639377</v>
      </c>
      <c r="G55" s="48">
        <f>'&gt;=12000'!G56</f>
        <v>6.3476510682562894</v>
      </c>
    </row>
    <row r="56" spans="1:15" x14ac:dyDescent="0.25">
      <c r="A56" s="12">
        <v>94</v>
      </c>
      <c r="B56" s="48">
        <f>' all &lt;4000'!G57</f>
        <v>2.5875176029326035</v>
      </c>
      <c r="C56" s="48">
        <f>'4000-5999'!G57</f>
        <v>3.7787553172585269</v>
      </c>
      <c r="D56" s="48">
        <f>'6000-7999'!G57</f>
        <v>4.5857841619215121</v>
      </c>
      <c r="E56" s="48">
        <f>'8000-9999'!G57</f>
        <v>5.1975467395314601</v>
      </c>
      <c r="F56" s="48">
        <f>'10000-11999'!G57</f>
        <v>5.5485158698398838</v>
      </c>
      <c r="G56" s="48">
        <f>'&gt;=12000'!G57</f>
        <v>5.7908002018714697</v>
      </c>
    </row>
    <row r="57" spans="1:15" x14ac:dyDescent="0.25">
      <c r="A57" s="12">
        <v>95</v>
      </c>
      <c r="B57" s="48">
        <f>' all &lt;4000'!G58</f>
        <v>2.4007122531343481</v>
      </c>
      <c r="C57" s="48">
        <f>'4000-5999'!G58</f>
        <v>3.4942831091686042</v>
      </c>
      <c r="D57" s="48">
        <f>'6000-7999'!G58</f>
        <v>4.2064882755171977</v>
      </c>
      <c r="E57" s="48">
        <f>'8000-9999'!G58</f>
        <v>4.7333790067495647</v>
      </c>
      <c r="F57" s="48">
        <f>'10000-11999'!G58</f>
        <v>5.0311776649096203</v>
      </c>
      <c r="G57" s="48">
        <f>'&gt;=12000'!G58</f>
        <v>5.2349963790635501</v>
      </c>
    </row>
    <row r="58" spans="1:15" x14ac:dyDescent="0.25">
      <c r="A58" s="12">
        <v>96</v>
      </c>
      <c r="B58" s="48">
        <f>' all &lt;4000'!G59</f>
        <v>2.2427888174985529</v>
      </c>
      <c r="C58" s="48">
        <f>'4000-5999'!G59</f>
        <v>3.2250714662302578</v>
      </c>
      <c r="D58" s="48">
        <f>'6000-7999'!G59</f>
        <v>3.8321851726850538</v>
      </c>
      <c r="E58" s="48">
        <f>'8000-9999'!G59</f>
        <v>4.2680086799433194</v>
      </c>
      <c r="F58" s="48">
        <f>'10000-11999'!G59</f>
        <v>4.5099487889627348</v>
      </c>
      <c r="G58" s="48">
        <f>'&gt;=12000'!G59</f>
        <v>4.6738557011657624</v>
      </c>
      <c r="K58" s="19"/>
    </row>
    <row r="59" spans="1:15" x14ac:dyDescent="0.25">
      <c r="A59" s="12">
        <v>97</v>
      </c>
      <c r="B59" s="48">
        <f>' all &lt;4000'!G60</f>
        <v>2.1200493012285513</v>
      </c>
      <c r="C59" s="48">
        <f>'4000-5999'!G60</f>
        <v>2.966801531333878</v>
      </c>
      <c r="D59" s="48">
        <f>'6000-7999'!G60</f>
        <v>3.4551777776834136</v>
      </c>
      <c r="E59" s="48">
        <f>'8000-9999'!G60</f>
        <v>3.792978901352821</v>
      </c>
      <c r="F59" s="48">
        <f>'10000-11999'!G60</f>
        <v>3.9764925923557004</v>
      </c>
      <c r="G59" s="48">
        <f>'&gt;=12000'!G60</f>
        <v>4.0993215240550489</v>
      </c>
      <c r="K59" s="19"/>
    </row>
    <row r="60" spans="1:15" x14ac:dyDescent="0.25">
      <c r="A60" s="12">
        <v>98</v>
      </c>
      <c r="B60" s="48">
        <f>' all &lt;4000'!G61</f>
        <v>2.045566792658891</v>
      </c>
      <c r="C60" s="48">
        <f>'4000-5999'!G61</f>
        <v>2.7133454242692632</v>
      </c>
      <c r="D60" s="48">
        <f>'6000-7999'!G61</f>
        <v>3.0649224256238017</v>
      </c>
      <c r="E60" s="48">
        <f>'8000-9999'!G61</f>
        <v>3.2971992012312401</v>
      </c>
      <c r="F60" s="48">
        <f>'10000-11999'!G61</f>
        <v>3.4201390957747</v>
      </c>
      <c r="G60" s="48">
        <f>'&gt;=12000'!G61</f>
        <v>3.5012488169800995</v>
      </c>
      <c r="K60" s="19"/>
    </row>
    <row r="61" spans="1:15" x14ac:dyDescent="0.25">
      <c r="A61" s="12">
        <v>99</v>
      </c>
      <c r="B61" s="48">
        <f>' all &lt;4000'!G62</f>
        <v>2.0464459509761643</v>
      </c>
      <c r="C61" s="48">
        <f>'4000-5999'!G62</f>
        <v>2.4556861783450703</v>
      </c>
      <c r="D61" s="48">
        <f>'6000-7999'!G62</f>
        <v>2.6467712086587394</v>
      </c>
      <c r="E61" s="48">
        <f>'8000-9999'!G62</f>
        <v>2.7660401221646178</v>
      </c>
      <c r="F61" s="48">
        <f>'10000-11999'!G62</f>
        <v>2.8272022955870555</v>
      </c>
      <c r="G61" s="48">
        <f>'&gt;=12000'!G62</f>
        <v>2.866864321082585</v>
      </c>
      <c r="K61" s="19"/>
    </row>
    <row r="62" spans="1:15" x14ac:dyDescent="0.25">
      <c r="A62" s="12">
        <v>100</v>
      </c>
      <c r="B62" s="48">
        <f>' all &lt;4000'!G63</f>
        <v>2.1800612587324557</v>
      </c>
      <c r="C62" s="48">
        <f>'4000-5999'!G63</f>
        <v>2.1800612587324553</v>
      </c>
      <c r="D62" s="48">
        <f>'6000-7999'!G63</f>
        <v>2.1800612587324544</v>
      </c>
      <c r="E62" s="48">
        <f>'8000-9999'!G63</f>
        <v>2.1800612587324553</v>
      </c>
      <c r="F62" s="48">
        <f>'10000-11999'!G63</f>
        <v>2.1800612587324562</v>
      </c>
      <c r="G62" s="48">
        <f>'&gt;=12000'!G63</f>
        <v>2.1800612587324548</v>
      </c>
      <c r="K62" s="18"/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H133"/>
  <sheetViews>
    <sheetView zoomScaleNormal="100" workbookViewId="0">
      <selection activeCell="E19" sqref="E19"/>
    </sheetView>
  </sheetViews>
  <sheetFormatPr defaultColWidth="9.54296875" defaultRowHeight="12.5" x14ac:dyDescent="0.25"/>
  <cols>
    <col min="1" max="6" width="12.36328125" style="12" customWidth="1"/>
    <col min="7" max="7" width="12.36328125" style="46" customWidth="1"/>
    <col min="8" max="8" width="12.36328125" style="12" customWidth="1"/>
    <col min="9" max="16384" width="9.54296875" style="3"/>
  </cols>
  <sheetData>
    <row r="1" spans="1:8" x14ac:dyDescent="0.25">
      <c r="A1" s="104" t="s">
        <v>130</v>
      </c>
      <c r="B1" s="105"/>
      <c r="C1" s="105"/>
      <c r="D1" s="105"/>
      <c r="E1" s="105"/>
      <c r="F1" s="105"/>
      <c r="G1" s="105"/>
      <c r="H1" s="30"/>
    </row>
    <row r="2" spans="1:8" ht="67.5" customHeight="1" x14ac:dyDescent="0.3">
      <c r="A2" s="106" t="s">
        <v>1</v>
      </c>
      <c r="B2" s="4" t="s">
        <v>138</v>
      </c>
      <c r="C2" s="5" t="s">
        <v>139</v>
      </c>
      <c r="D2" s="5" t="s">
        <v>140</v>
      </c>
      <c r="E2" s="5" t="s">
        <v>102</v>
      </c>
      <c r="F2" s="5" t="s">
        <v>103</v>
      </c>
      <c r="G2" s="27" t="s">
        <v>141</v>
      </c>
      <c r="H2" s="20"/>
    </row>
    <row r="3" spans="1:8" ht="15" x14ac:dyDescent="0.4">
      <c r="A3" s="107"/>
      <c r="B3" s="7" t="s">
        <v>142</v>
      </c>
      <c r="C3" s="8" t="s">
        <v>143</v>
      </c>
      <c r="D3" s="8" t="s">
        <v>144</v>
      </c>
      <c r="E3" s="8" t="s">
        <v>145</v>
      </c>
      <c r="F3" s="8" t="s">
        <v>146</v>
      </c>
      <c r="G3" s="28" t="s">
        <v>147</v>
      </c>
      <c r="H3" s="21"/>
    </row>
    <row r="4" spans="1:8" x14ac:dyDescent="0.25">
      <c r="A4" s="64" t="s">
        <v>116</v>
      </c>
      <c r="B4" s="32">
        <v>5.6502302177250385E-3</v>
      </c>
      <c r="C4" s="69">
        <v>100000</v>
      </c>
      <c r="D4" s="69">
        <v>565.02301025390625</v>
      </c>
      <c r="E4" s="69">
        <v>99505.0390625</v>
      </c>
      <c r="F4" s="69">
        <v>7873748.5</v>
      </c>
      <c r="G4" s="70">
        <v>78.73748779296875</v>
      </c>
      <c r="H4" s="48"/>
    </row>
    <row r="5" spans="1:8" x14ac:dyDescent="0.25">
      <c r="A5" s="31" t="s">
        <v>3</v>
      </c>
      <c r="B5" s="32">
        <v>3.6658180761151016E-4</v>
      </c>
      <c r="C5" s="33">
        <v>99434.9765625</v>
      </c>
      <c r="D5" s="33">
        <v>36.451053619384766</v>
      </c>
      <c r="E5" s="33">
        <v>99416.75</v>
      </c>
      <c r="F5" s="33">
        <v>7774243.5</v>
      </c>
      <c r="G5" s="71">
        <v>78.184196472167969</v>
      </c>
      <c r="H5" s="48"/>
    </row>
    <row r="6" spans="1:8" x14ac:dyDescent="0.25">
      <c r="A6" s="31" t="s">
        <v>4</v>
      </c>
      <c r="B6" s="32">
        <v>2.6380078634247184E-4</v>
      </c>
      <c r="C6" s="33">
        <v>99398.5234375</v>
      </c>
      <c r="D6" s="33">
        <v>26.221408843994141</v>
      </c>
      <c r="E6" s="33">
        <v>99385.4140625</v>
      </c>
      <c r="F6" s="33">
        <v>7674827</v>
      </c>
      <c r="G6" s="71">
        <v>77.212684631347656</v>
      </c>
      <c r="H6" s="48"/>
    </row>
    <row r="7" spans="1:8" x14ac:dyDescent="0.25">
      <c r="A7" s="31" t="s">
        <v>5</v>
      </c>
      <c r="B7" s="32">
        <v>1.8712358723860234E-4</v>
      </c>
      <c r="C7" s="33">
        <v>99372.3046875</v>
      </c>
      <c r="D7" s="33">
        <v>18.594902038574219</v>
      </c>
      <c r="E7" s="33">
        <v>99363.0078125</v>
      </c>
      <c r="F7" s="33">
        <v>7575441.5</v>
      </c>
      <c r="G7" s="71">
        <v>76.232925415039063</v>
      </c>
      <c r="H7" s="48"/>
    </row>
    <row r="8" spans="1:8" x14ac:dyDescent="0.25">
      <c r="A8" s="31" t="s">
        <v>6</v>
      </c>
      <c r="B8" s="32">
        <v>1.478494523325935E-4</v>
      </c>
      <c r="C8" s="33">
        <v>99353.7109375</v>
      </c>
      <c r="D8" s="33">
        <v>14.68939208984375</v>
      </c>
      <c r="E8" s="33">
        <v>99346.3671875</v>
      </c>
      <c r="F8" s="33">
        <v>7476078.5</v>
      </c>
      <c r="G8" s="71">
        <v>75.247100830078125</v>
      </c>
      <c r="H8" s="48"/>
    </row>
    <row r="9" spans="1:8" x14ac:dyDescent="0.25">
      <c r="A9" s="31" t="s">
        <v>7</v>
      </c>
      <c r="B9" s="32">
        <v>1.4155000098980963E-4</v>
      </c>
      <c r="C9" s="33">
        <v>99339.0234375</v>
      </c>
      <c r="D9" s="33">
        <v>14.06143856048584</v>
      </c>
      <c r="E9" s="33">
        <v>99331.9921875</v>
      </c>
      <c r="F9" s="33">
        <v>7376732</v>
      </c>
      <c r="G9" s="71">
        <v>74.258148193359375</v>
      </c>
      <c r="H9" s="48"/>
    </row>
    <row r="10" spans="1:8" x14ac:dyDescent="0.25">
      <c r="A10" s="31" t="s">
        <v>8</v>
      </c>
      <c r="B10" s="32">
        <v>1.2589542893692851E-4</v>
      </c>
      <c r="C10" s="33">
        <v>99324.9609375</v>
      </c>
      <c r="D10" s="33">
        <v>12.504558563232422</v>
      </c>
      <c r="E10" s="33">
        <v>99318.703125</v>
      </c>
      <c r="F10" s="33">
        <v>7277400</v>
      </c>
      <c r="G10" s="71">
        <v>73.268592834472656</v>
      </c>
      <c r="H10" s="48"/>
    </row>
    <row r="11" spans="1:8" x14ac:dyDescent="0.25">
      <c r="A11" s="31" t="s">
        <v>9</v>
      </c>
      <c r="B11" s="32">
        <v>1.1355830793036148E-4</v>
      </c>
      <c r="C11" s="33">
        <v>99312.453125</v>
      </c>
      <c r="D11" s="33">
        <v>11.277753829956055</v>
      </c>
      <c r="E11" s="33">
        <v>99306.8125</v>
      </c>
      <c r="F11" s="33">
        <v>7178081.5</v>
      </c>
      <c r="G11" s="71">
        <v>72.277755737304688</v>
      </c>
      <c r="H11" s="48"/>
    </row>
    <row r="12" spans="1:8" x14ac:dyDescent="0.25">
      <c r="A12" s="31" t="s">
        <v>10</v>
      </c>
      <c r="B12" s="32">
        <v>1.0261331044603139E-4</v>
      </c>
      <c r="C12" s="33">
        <v>99301.171875</v>
      </c>
      <c r="D12" s="33">
        <v>10.189621925354004</v>
      </c>
      <c r="E12" s="33">
        <v>99296.078125</v>
      </c>
      <c r="F12" s="33">
        <v>7078774.5</v>
      </c>
      <c r="G12" s="71">
        <v>71.285911560058594</v>
      </c>
      <c r="H12" s="48"/>
    </row>
    <row r="13" spans="1:8" x14ac:dyDescent="0.25">
      <c r="A13" s="31" t="s">
        <v>11</v>
      </c>
      <c r="B13" s="32">
        <v>9.3900882347952574E-5</v>
      </c>
      <c r="C13" s="33">
        <v>99290.984375</v>
      </c>
      <c r="D13" s="33">
        <v>9.3235111236572266</v>
      </c>
      <c r="E13" s="33">
        <v>99286.328125</v>
      </c>
      <c r="F13" s="33">
        <v>6979478.5</v>
      </c>
      <c r="G13" s="71">
        <v>70.293174743652344</v>
      </c>
      <c r="H13" s="48"/>
    </row>
    <row r="14" spans="1:8" x14ac:dyDescent="0.25">
      <c r="A14" s="31" t="s">
        <v>12</v>
      </c>
      <c r="B14" s="32">
        <v>9.107522782869637E-5</v>
      </c>
      <c r="C14" s="33">
        <v>99281.6640625</v>
      </c>
      <c r="D14" s="33">
        <v>9.0420999526977539</v>
      </c>
      <c r="E14" s="33">
        <v>99277.140625</v>
      </c>
      <c r="F14" s="33">
        <v>6880192</v>
      </c>
      <c r="G14" s="71">
        <v>69.299728393554688</v>
      </c>
      <c r="H14" s="48"/>
    </row>
    <row r="15" spans="1:8" x14ac:dyDescent="0.25">
      <c r="A15" s="31" t="s">
        <v>13</v>
      </c>
      <c r="B15" s="32">
        <v>1.0011863196268678E-4</v>
      </c>
      <c r="C15" s="33">
        <v>99272.625</v>
      </c>
      <c r="D15" s="33">
        <v>9.9390392303466797</v>
      </c>
      <c r="E15" s="33">
        <v>99267.65625</v>
      </c>
      <c r="F15" s="33">
        <v>6780915</v>
      </c>
      <c r="G15" s="71">
        <v>68.305992126464844</v>
      </c>
      <c r="H15" s="48"/>
    </row>
    <row r="16" spans="1:8" x14ac:dyDescent="0.25">
      <c r="A16" s="31" t="s">
        <v>14</v>
      </c>
      <c r="B16" s="32">
        <v>1.2796423106919974E-4</v>
      </c>
      <c r="C16" s="33">
        <v>99262.6875</v>
      </c>
      <c r="D16" s="33">
        <v>12.702073097229004</v>
      </c>
      <c r="E16" s="33">
        <v>99256.3359375</v>
      </c>
      <c r="F16" s="33">
        <v>6681647.5</v>
      </c>
      <c r="G16" s="71">
        <v>67.312782287597656</v>
      </c>
      <c r="H16" s="48"/>
    </row>
    <row r="17" spans="1:8" x14ac:dyDescent="0.25">
      <c r="A17" s="31" t="s">
        <v>15</v>
      </c>
      <c r="B17" s="32">
        <v>1.7871016461867839E-4</v>
      </c>
      <c r="C17" s="33">
        <v>99249.984375</v>
      </c>
      <c r="D17" s="33">
        <v>17.736980438232422</v>
      </c>
      <c r="E17" s="33">
        <v>99241.1171875</v>
      </c>
      <c r="F17" s="33">
        <v>6582391</v>
      </c>
      <c r="G17" s="71">
        <v>66.321327209472656</v>
      </c>
      <c r="H17" s="48"/>
    </row>
    <row r="18" spans="1:8" x14ac:dyDescent="0.25">
      <c r="A18" s="31" t="s">
        <v>16</v>
      </c>
      <c r="B18" s="32">
        <v>2.478496462572366E-4</v>
      </c>
      <c r="C18" s="33">
        <v>99232.25</v>
      </c>
      <c r="D18" s="33">
        <v>24.59467887878418</v>
      </c>
      <c r="E18" s="33">
        <v>99219.953125</v>
      </c>
      <c r="F18" s="33">
        <v>6483150</v>
      </c>
      <c r="G18" s="71">
        <v>65.333091735839844</v>
      </c>
      <c r="H18" s="48"/>
    </row>
    <row r="19" spans="1:8" x14ac:dyDescent="0.25">
      <c r="A19" s="31" t="s">
        <v>17</v>
      </c>
      <c r="B19" s="32">
        <v>3.2538146479055285E-4</v>
      </c>
      <c r="C19" s="33">
        <v>99207.65625</v>
      </c>
      <c r="D19" s="33">
        <v>32.280330657958984</v>
      </c>
      <c r="E19" s="33">
        <v>99191.515625</v>
      </c>
      <c r="F19" s="33">
        <v>6383930</v>
      </c>
      <c r="G19" s="71">
        <v>64.349166870117188</v>
      </c>
      <c r="H19" s="48"/>
    </row>
    <row r="20" spans="1:8" x14ac:dyDescent="0.25">
      <c r="A20" s="31" t="s">
        <v>18</v>
      </c>
      <c r="B20" s="32">
        <v>4.0519065805710852E-4</v>
      </c>
      <c r="C20" s="33">
        <v>99175.375</v>
      </c>
      <c r="D20" s="33">
        <v>40.1849365234375</v>
      </c>
      <c r="E20" s="33">
        <v>99155.28125</v>
      </c>
      <c r="F20" s="33">
        <v>6284738.5</v>
      </c>
      <c r="G20" s="71">
        <v>63.369949340820313</v>
      </c>
      <c r="H20" s="48"/>
    </row>
    <row r="21" spans="1:8" x14ac:dyDescent="0.25">
      <c r="A21" s="31" t="s">
        <v>19</v>
      </c>
      <c r="B21" s="32">
        <v>4.8936152597889304E-4</v>
      </c>
      <c r="C21" s="33">
        <v>99135.1875</v>
      </c>
      <c r="D21" s="33">
        <v>48.512947082519531</v>
      </c>
      <c r="E21" s="33">
        <v>99110.9296875</v>
      </c>
      <c r="F21" s="33">
        <v>6185583</v>
      </c>
      <c r="G21" s="71">
        <v>62.395435333251953</v>
      </c>
      <c r="H21" s="48"/>
    </row>
    <row r="22" spans="1:8" x14ac:dyDescent="0.25">
      <c r="A22" s="31" t="s">
        <v>20</v>
      </c>
      <c r="B22" s="32">
        <v>5.7530257618054748E-4</v>
      </c>
      <c r="C22" s="33">
        <v>99086.671875</v>
      </c>
      <c r="D22" s="33">
        <v>57.004817962646484</v>
      </c>
      <c r="E22" s="33">
        <v>99058.171875</v>
      </c>
      <c r="F22" s="33">
        <v>6086472.5</v>
      </c>
      <c r="G22" s="71">
        <v>61.425743103027344</v>
      </c>
      <c r="H22" s="48"/>
    </row>
    <row r="23" spans="1:8" x14ac:dyDescent="0.25">
      <c r="A23" s="31" t="s">
        <v>21</v>
      </c>
      <c r="B23" s="32">
        <v>6.6131982021033764E-4</v>
      </c>
      <c r="C23" s="33">
        <v>99029.6640625</v>
      </c>
      <c r="D23" s="33">
        <v>65.490280151367188</v>
      </c>
      <c r="E23" s="33">
        <v>98996.921875</v>
      </c>
      <c r="F23" s="33">
        <v>5987414</v>
      </c>
      <c r="G23" s="71">
        <v>60.460811614990234</v>
      </c>
      <c r="H23" s="48"/>
    </row>
    <row r="24" spans="1:8" x14ac:dyDescent="0.25">
      <c r="A24" s="31" t="s">
        <v>22</v>
      </c>
      <c r="B24" s="32">
        <v>7.4973097071051598E-4</v>
      </c>
      <c r="C24" s="33">
        <v>98964.171875</v>
      </c>
      <c r="D24" s="33">
        <v>74.196502685546875</v>
      </c>
      <c r="E24" s="33">
        <v>98927.078125</v>
      </c>
      <c r="F24" s="33">
        <v>5888417</v>
      </c>
      <c r="G24" s="71">
        <v>59.500492095947266</v>
      </c>
      <c r="H24" s="48"/>
    </row>
    <row r="25" spans="1:8" x14ac:dyDescent="0.25">
      <c r="A25" s="31" t="s">
        <v>23</v>
      </c>
      <c r="B25" s="32">
        <v>8.3722133422270417E-4</v>
      </c>
      <c r="C25" s="33">
        <v>98889.9765625</v>
      </c>
      <c r="D25" s="33">
        <v>82.792800903320313</v>
      </c>
      <c r="E25" s="33">
        <v>98848.578125</v>
      </c>
      <c r="F25" s="33">
        <v>5789490</v>
      </c>
      <c r="G25" s="71">
        <v>58.544761657714844</v>
      </c>
      <c r="H25" s="48"/>
    </row>
    <row r="26" spans="1:8" x14ac:dyDescent="0.25">
      <c r="A26" s="31" t="s">
        <v>24</v>
      </c>
      <c r="B26" s="32">
        <v>9.1490696649998426E-4</v>
      </c>
      <c r="C26" s="33">
        <v>98807.1875</v>
      </c>
      <c r="D26" s="33">
        <v>90.399383544921875</v>
      </c>
      <c r="E26" s="33">
        <v>98761.984375</v>
      </c>
      <c r="F26" s="33">
        <v>5690641.5</v>
      </c>
      <c r="G26" s="71">
        <v>57.593395233154297</v>
      </c>
      <c r="H26" s="48"/>
    </row>
    <row r="27" spans="1:8" x14ac:dyDescent="0.25">
      <c r="A27" s="31" t="s">
        <v>25</v>
      </c>
      <c r="B27" s="32">
        <v>9.7790930885821581E-4</v>
      </c>
      <c r="C27" s="33">
        <v>98716.7890625</v>
      </c>
      <c r="D27" s="33">
        <v>96.536064147949219</v>
      </c>
      <c r="E27" s="33">
        <v>98668.515625</v>
      </c>
      <c r="F27" s="33">
        <v>5591879.5</v>
      </c>
      <c r="G27" s="71">
        <v>56.645679473876953</v>
      </c>
      <c r="H27" s="48"/>
    </row>
    <row r="28" spans="1:8" x14ac:dyDescent="0.25">
      <c r="A28" s="31" t="s">
        <v>26</v>
      </c>
      <c r="B28" s="32">
        <v>1.028703642077744E-3</v>
      </c>
      <c r="C28" s="33">
        <v>98620.25</v>
      </c>
      <c r="D28" s="33">
        <v>101.45101165771484</v>
      </c>
      <c r="E28" s="33">
        <v>98569.5234375</v>
      </c>
      <c r="F28" s="33">
        <v>5493211</v>
      </c>
      <c r="G28" s="71">
        <v>55.700637817382813</v>
      </c>
      <c r="H28" s="48"/>
    </row>
    <row r="29" spans="1:8" x14ac:dyDescent="0.25">
      <c r="A29" s="31" t="s">
        <v>27</v>
      </c>
      <c r="B29" s="32">
        <v>1.0747902560979128E-3</v>
      </c>
      <c r="C29" s="33">
        <v>98518.796875</v>
      </c>
      <c r="D29" s="33">
        <v>105.88703918457031</v>
      </c>
      <c r="E29" s="33">
        <v>98465.8515625</v>
      </c>
      <c r="F29" s="33">
        <v>5394641.5</v>
      </c>
      <c r="G29" s="71">
        <v>54.757484436035156</v>
      </c>
      <c r="H29" s="48"/>
    </row>
    <row r="30" spans="1:8" x14ac:dyDescent="0.25">
      <c r="A30" s="31" t="s">
        <v>28</v>
      </c>
      <c r="B30" s="32">
        <v>1.1202481109648943E-3</v>
      </c>
      <c r="C30" s="33">
        <v>98412.90625</v>
      </c>
      <c r="D30" s="33">
        <v>110.24687194824219</v>
      </c>
      <c r="E30" s="33">
        <v>98357.78125</v>
      </c>
      <c r="F30" s="33">
        <v>5296175.5</v>
      </c>
      <c r="G30" s="71">
        <v>53.815864562988281</v>
      </c>
      <c r="H30" s="48"/>
    </row>
    <row r="31" spans="1:8" x14ac:dyDescent="0.25">
      <c r="A31" s="31" t="s">
        <v>29</v>
      </c>
      <c r="B31" s="32">
        <v>1.1638632277026772E-3</v>
      </c>
      <c r="C31" s="33">
        <v>98302.65625</v>
      </c>
      <c r="D31" s="33">
        <v>114.41085052490234</v>
      </c>
      <c r="E31" s="33">
        <v>98245.453125</v>
      </c>
      <c r="F31" s="33">
        <v>5197818</v>
      </c>
      <c r="G31" s="71">
        <v>52.875659942626953</v>
      </c>
      <c r="H31" s="48"/>
    </row>
    <row r="32" spans="1:8" x14ac:dyDescent="0.25">
      <c r="A32" s="31" t="s">
        <v>30</v>
      </c>
      <c r="B32" s="32">
        <v>1.2086225906386971E-3</v>
      </c>
      <c r="C32" s="33">
        <v>98188.2421875</v>
      </c>
      <c r="D32" s="33">
        <v>118.67253112792969</v>
      </c>
      <c r="E32" s="33">
        <v>98128.90625</v>
      </c>
      <c r="F32" s="33">
        <v>5099572.5</v>
      </c>
      <c r="G32" s="71">
        <v>51.936691284179688</v>
      </c>
      <c r="H32" s="48"/>
    </row>
    <row r="33" spans="1:8" x14ac:dyDescent="0.25">
      <c r="A33" s="31" t="s">
        <v>31</v>
      </c>
      <c r="B33" s="32">
        <v>1.2563320342451334E-3</v>
      </c>
      <c r="C33" s="33">
        <v>98069.5703125</v>
      </c>
      <c r="D33" s="33">
        <v>123.20793914794922</v>
      </c>
      <c r="E33" s="33">
        <v>98007.96875</v>
      </c>
      <c r="F33" s="33">
        <v>5001443.5</v>
      </c>
      <c r="G33" s="71">
        <v>50.998931884765625</v>
      </c>
      <c r="H33" s="48"/>
    </row>
    <row r="34" spans="1:8" x14ac:dyDescent="0.25">
      <c r="A34" s="31" t="s">
        <v>32</v>
      </c>
      <c r="B34" s="32">
        <v>1.3057489413768053E-3</v>
      </c>
      <c r="C34" s="33">
        <v>97946.359375</v>
      </c>
      <c r="D34" s="33">
        <v>127.89335632324219</v>
      </c>
      <c r="E34" s="33">
        <v>97882.4140625</v>
      </c>
      <c r="F34" s="33">
        <v>4903435.5</v>
      </c>
      <c r="G34" s="71">
        <v>50.062458038330078</v>
      </c>
      <c r="H34" s="48"/>
    </row>
    <row r="35" spans="1:8" x14ac:dyDescent="0.25">
      <c r="A35" s="31" t="s">
        <v>33</v>
      </c>
      <c r="B35" s="32">
        <v>1.3573243049904704E-3</v>
      </c>
      <c r="C35" s="33">
        <v>97818.46875</v>
      </c>
      <c r="D35" s="33">
        <v>132.77137756347656</v>
      </c>
      <c r="E35" s="33">
        <v>97752.078125</v>
      </c>
      <c r="F35" s="33">
        <v>4805553</v>
      </c>
      <c r="G35" s="71">
        <v>49.12725830078125</v>
      </c>
      <c r="H35" s="48"/>
    </row>
    <row r="36" spans="1:8" x14ac:dyDescent="0.25">
      <c r="A36" s="31" t="s">
        <v>34</v>
      </c>
      <c r="B36" s="32">
        <v>1.4138492988422513E-3</v>
      </c>
      <c r="C36" s="33">
        <v>97685.6953125</v>
      </c>
      <c r="D36" s="33">
        <v>138.11285400390625</v>
      </c>
      <c r="E36" s="33">
        <v>97616.640625</v>
      </c>
      <c r="F36" s="33">
        <v>4707801</v>
      </c>
      <c r="G36" s="71">
        <v>48.193351745605469</v>
      </c>
      <c r="H36" s="48"/>
    </row>
    <row r="37" spans="1:8" x14ac:dyDescent="0.25">
      <c r="A37" s="31" t="s">
        <v>35</v>
      </c>
      <c r="B37" s="32">
        <v>1.474786433391273E-3</v>
      </c>
      <c r="C37" s="33">
        <v>97547.5859375</v>
      </c>
      <c r="D37" s="33">
        <v>143.86186218261719</v>
      </c>
      <c r="E37" s="33">
        <v>97475.65625</v>
      </c>
      <c r="F37" s="33">
        <v>4610184.5</v>
      </c>
      <c r="G37" s="71">
        <v>47.260875701904297</v>
      </c>
      <c r="H37" s="48"/>
    </row>
    <row r="38" spans="1:8" x14ac:dyDescent="0.25">
      <c r="A38" s="31" t="s">
        <v>36</v>
      </c>
      <c r="B38" s="32">
        <v>1.5383224235847592E-3</v>
      </c>
      <c r="C38" s="33">
        <v>97403.7265625</v>
      </c>
      <c r="D38" s="33">
        <v>149.83833312988281</v>
      </c>
      <c r="E38" s="33">
        <v>97328.8125</v>
      </c>
      <c r="F38" s="33">
        <v>4512709</v>
      </c>
      <c r="G38" s="71">
        <v>46.329940795898438</v>
      </c>
      <c r="H38" s="48"/>
    </row>
    <row r="39" spans="1:8" x14ac:dyDescent="0.25">
      <c r="A39" s="31" t="s">
        <v>37</v>
      </c>
      <c r="B39" s="32">
        <v>1.6104973619803786E-3</v>
      </c>
      <c r="C39" s="33">
        <v>97253.890625</v>
      </c>
      <c r="D39" s="33">
        <v>156.62713623046875</v>
      </c>
      <c r="E39" s="33">
        <v>97175.578125</v>
      </c>
      <c r="F39" s="33">
        <v>4415380</v>
      </c>
      <c r="G39" s="71">
        <v>45.400547027587891</v>
      </c>
      <c r="H39" s="48"/>
    </row>
    <row r="40" spans="1:8" x14ac:dyDescent="0.25">
      <c r="A40" s="31" t="s">
        <v>38</v>
      </c>
      <c r="B40" s="32">
        <v>1.685862778685987E-3</v>
      </c>
      <c r="C40" s="33">
        <v>97097.265625</v>
      </c>
      <c r="D40" s="33">
        <v>163.69267272949219</v>
      </c>
      <c r="E40" s="33">
        <v>97015.421875</v>
      </c>
      <c r="F40" s="33">
        <v>4318204.5</v>
      </c>
      <c r="G40" s="71">
        <v>44.472976684570313</v>
      </c>
      <c r="H40" s="48"/>
    </row>
    <row r="41" spans="1:8" x14ac:dyDescent="0.25">
      <c r="A41" s="31" t="s">
        <v>39</v>
      </c>
      <c r="B41" s="32">
        <v>1.7529610777273774E-3</v>
      </c>
      <c r="C41" s="33">
        <v>96933.5703125</v>
      </c>
      <c r="D41" s="33">
        <v>169.9207763671875</v>
      </c>
      <c r="E41" s="33">
        <v>96848.609375</v>
      </c>
      <c r="F41" s="33">
        <v>4221189</v>
      </c>
      <c r="G41" s="71">
        <v>43.547233581542969</v>
      </c>
      <c r="H41" s="48"/>
    </row>
    <row r="42" spans="1:8" x14ac:dyDescent="0.25">
      <c r="A42" s="31" t="s">
        <v>40</v>
      </c>
      <c r="B42" s="32">
        <v>1.8093829276040196E-3</v>
      </c>
      <c r="C42" s="33">
        <v>96763.6484375</v>
      </c>
      <c r="D42" s="33">
        <v>175.08248901367188</v>
      </c>
      <c r="E42" s="33">
        <v>96676.109375</v>
      </c>
      <c r="F42" s="33">
        <v>4124340.25</v>
      </c>
      <c r="G42" s="71">
        <v>42.622825622558594</v>
      </c>
      <c r="H42" s="48"/>
    </row>
    <row r="43" spans="1:8" s="10" customFormat="1" x14ac:dyDescent="0.25">
      <c r="A43" s="31" t="s">
        <v>41</v>
      </c>
      <c r="B43" s="32">
        <v>1.8644083756953478E-3</v>
      </c>
      <c r="C43" s="33">
        <v>96588.5625</v>
      </c>
      <c r="D43" s="33">
        <v>180.08052062988281</v>
      </c>
      <c r="E43" s="33">
        <v>96498.5234375</v>
      </c>
      <c r="F43" s="33">
        <v>4027664.25</v>
      </c>
      <c r="G43" s="71">
        <v>41.699184417724609</v>
      </c>
      <c r="H43" s="80"/>
    </row>
    <row r="44" spans="1:8" ht="13" x14ac:dyDescent="0.3">
      <c r="A44" s="31" t="s">
        <v>42</v>
      </c>
      <c r="B44" s="32">
        <v>1.9299794221296906E-3</v>
      </c>
      <c r="C44" s="33">
        <v>96408.484375</v>
      </c>
      <c r="D44" s="33">
        <v>186.06639099121094</v>
      </c>
      <c r="E44" s="33">
        <v>96315.453125</v>
      </c>
      <c r="F44" s="33">
        <v>3931165.75</v>
      </c>
      <c r="G44" s="34">
        <v>40.776138305664063</v>
      </c>
      <c r="H44" s="48"/>
    </row>
    <row r="45" spans="1:8" ht="13" x14ac:dyDescent="0.3">
      <c r="A45" s="31" t="s">
        <v>43</v>
      </c>
      <c r="B45" s="32">
        <v>2.0197227131575346E-3</v>
      </c>
      <c r="C45" s="33">
        <v>96222.421875</v>
      </c>
      <c r="D45" s="33">
        <v>194.34260559082031</v>
      </c>
      <c r="E45" s="33">
        <v>96125.25</v>
      </c>
      <c r="F45" s="33">
        <v>3834850.25</v>
      </c>
      <c r="G45" s="34">
        <v>39.854019165039063</v>
      </c>
      <c r="H45" s="48"/>
    </row>
    <row r="46" spans="1:8" ht="13" x14ac:dyDescent="0.3">
      <c r="A46" s="31" t="s">
        <v>44</v>
      </c>
      <c r="B46" s="32">
        <v>2.1386577282100916E-3</v>
      </c>
      <c r="C46" s="33">
        <v>96028.078125</v>
      </c>
      <c r="D46" s="33">
        <v>205.37118530273438</v>
      </c>
      <c r="E46" s="33">
        <v>95925.390625</v>
      </c>
      <c r="F46" s="33">
        <v>3738725</v>
      </c>
      <c r="G46" s="34">
        <v>38.933666229248047</v>
      </c>
      <c r="H46" s="48"/>
    </row>
    <row r="47" spans="1:8" ht="13" x14ac:dyDescent="0.3">
      <c r="A47" s="31" t="s">
        <v>45</v>
      </c>
      <c r="B47" s="32">
        <v>2.2885219659656286E-3</v>
      </c>
      <c r="C47" s="33">
        <v>95822.703125</v>
      </c>
      <c r="D47" s="33">
        <v>219.2923583984375</v>
      </c>
      <c r="E47" s="33">
        <v>95713.0625</v>
      </c>
      <c r="F47" s="33">
        <v>3642799.5</v>
      </c>
      <c r="G47" s="34">
        <v>38.016036987304688</v>
      </c>
      <c r="H47" s="48"/>
    </row>
    <row r="48" spans="1:8" ht="13" x14ac:dyDescent="0.3">
      <c r="A48" s="31" t="s">
        <v>46</v>
      </c>
      <c r="B48" s="32">
        <v>2.4620054755359888E-3</v>
      </c>
      <c r="C48" s="33">
        <v>95603.4140625</v>
      </c>
      <c r="D48" s="33">
        <v>235.37612915039063</v>
      </c>
      <c r="E48" s="33">
        <v>95485.7265625</v>
      </c>
      <c r="F48" s="33">
        <v>3547086.5</v>
      </c>
      <c r="G48" s="34">
        <v>37.102088928222656</v>
      </c>
      <c r="H48" s="48"/>
    </row>
    <row r="49" spans="1:8" ht="13" x14ac:dyDescent="0.3">
      <c r="A49" s="31" t="s">
        <v>47</v>
      </c>
      <c r="B49" s="32">
        <v>2.6539794635027647E-3</v>
      </c>
      <c r="C49" s="33">
        <v>95368.0390625</v>
      </c>
      <c r="D49" s="33">
        <v>253.10481262207031</v>
      </c>
      <c r="E49" s="33">
        <v>95241.484375</v>
      </c>
      <c r="F49" s="33">
        <v>3451600.75</v>
      </c>
      <c r="G49" s="34">
        <v>36.192424774169922</v>
      </c>
      <c r="H49" s="48"/>
    </row>
    <row r="50" spans="1:8" ht="13" x14ac:dyDescent="0.3">
      <c r="A50" s="31" t="s">
        <v>48</v>
      </c>
      <c r="B50" s="32">
        <v>2.8628301806747913E-3</v>
      </c>
      <c r="C50" s="33">
        <v>95114.9375</v>
      </c>
      <c r="D50" s="33">
        <v>272.29791259765625</v>
      </c>
      <c r="E50" s="33">
        <v>94978.7890625</v>
      </c>
      <c r="F50" s="33">
        <v>3356359.25</v>
      </c>
      <c r="G50" s="34">
        <v>35.287403106689453</v>
      </c>
      <c r="H50" s="48"/>
    </row>
    <row r="51" spans="1:8" ht="13" x14ac:dyDescent="0.3">
      <c r="A51" s="31" t="s">
        <v>49</v>
      </c>
      <c r="B51" s="32">
        <v>3.0913557857275009E-3</v>
      </c>
      <c r="C51" s="33">
        <v>94842.640625</v>
      </c>
      <c r="D51" s="33">
        <v>293.19235229492188</v>
      </c>
      <c r="E51" s="33">
        <v>94696.046875</v>
      </c>
      <c r="F51" s="33">
        <v>3261380.5</v>
      </c>
      <c r="G51" s="34">
        <v>34.387279510498047</v>
      </c>
      <c r="H51" s="48"/>
    </row>
    <row r="52" spans="1:8" ht="13" x14ac:dyDescent="0.3">
      <c r="A52" s="31" t="s">
        <v>50</v>
      </c>
      <c r="B52" s="32">
        <v>3.3469388727098703E-3</v>
      </c>
      <c r="C52" s="33">
        <v>94549.4453125</v>
      </c>
      <c r="D52" s="33">
        <v>316.45120239257813</v>
      </c>
      <c r="E52" s="33">
        <v>94391.21875</v>
      </c>
      <c r="F52" s="33">
        <v>3166684.5</v>
      </c>
      <c r="G52" s="34">
        <v>33.492362976074219</v>
      </c>
      <c r="H52" s="48"/>
    </row>
    <row r="53" spans="1:8" ht="13" x14ac:dyDescent="0.3">
      <c r="A53" s="31" t="s">
        <v>51</v>
      </c>
      <c r="B53" s="32">
        <v>3.6378428339958191E-3</v>
      </c>
      <c r="C53" s="33">
        <v>94232.9921875</v>
      </c>
      <c r="D53" s="33">
        <v>342.8048095703125</v>
      </c>
      <c r="E53" s="33">
        <v>94061.59375</v>
      </c>
      <c r="F53" s="33">
        <v>3072293.25</v>
      </c>
      <c r="G53" s="34">
        <v>32.603160858154297</v>
      </c>
      <c r="H53" s="48"/>
    </row>
    <row r="54" spans="1:8" x14ac:dyDescent="0.25">
      <c r="A54" s="31" t="s">
        <v>52</v>
      </c>
      <c r="B54" s="32">
        <v>3.9498773403465748E-3</v>
      </c>
      <c r="C54" s="33">
        <v>93890.1875</v>
      </c>
      <c r="D54" s="33">
        <v>370.854736328125</v>
      </c>
      <c r="E54" s="33">
        <v>93704.765625</v>
      </c>
      <c r="F54" s="33">
        <v>2978231.75</v>
      </c>
      <c r="G54" s="71">
        <v>31.720373153686523</v>
      </c>
      <c r="H54" s="48"/>
    </row>
    <row r="55" spans="1:8" ht="13" x14ac:dyDescent="0.3">
      <c r="A55" s="31" t="s">
        <v>53</v>
      </c>
      <c r="B55" s="32">
        <v>4.2967461049556732E-3</v>
      </c>
      <c r="C55" s="33">
        <v>93519.3359375</v>
      </c>
      <c r="D55" s="33">
        <v>401.828857421875</v>
      </c>
      <c r="E55" s="33">
        <v>93318.421875</v>
      </c>
      <c r="F55" s="33">
        <v>2884527</v>
      </c>
      <c r="G55" s="34">
        <v>30.84417724609375</v>
      </c>
      <c r="H55" s="48"/>
    </row>
    <row r="56" spans="1:8" ht="13" x14ac:dyDescent="0.3">
      <c r="A56" s="31" t="s">
        <v>54</v>
      </c>
      <c r="B56" s="32">
        <v>4.708646796643734E-3</v>
      </c>
      <c r="C56" s="33">
        <v>93117.5078125</v>
      </c>
      <c r="D56" s="33">
        <v>438.45745849609375</v>
      </c>
      <c r="E56" s="33">
        <v>92898.28125</v>
      </c>
      <c r="F56" s="33">
        <v>2791208.5</v>
      </c>
      <c r="G56" s="34">
        <v>29.975120544433594</v>
      </c>
      <c r="H56" s="48"/>
    </row>
    <row r="57" spans="1:8" ht="13" x14ac:dyDescent="0.3">
      <c r="A57" s="31" t="s">
        <v>55</v>
      </c>
      <c r="B57" s="32">
        <v>5.1857652142643929E-3</v>
      </c>
      <c r="C57" s="33">
        <v>92679.046875</v>
      </c>
      <c r="D57" s="33">
        <v>480.61178588867188</v>
      </c>
      <c r="E57" s="33">
        <v>92438.7421875</v>
      </c>
      <c r="F57" s="33">
        <v>2698310.25</v>
      </c>
      <c r="G57" s="34">
        <v>29.114566802978516</v>
      </c>
      <c r="H57" s="48"/>
    </row>
    <row r="58" spans="1:8" ht="13" x14ac:dyDescent="0.3">
      <c r="A58" s="31" t="s">
        <v>56</v>
      </c>
      <c r="B58" s="32">
        <v>5.7010622695088387E-3</v>
      </c>
      <c r="C58" s="33">
        <v>92198.4375</v>
      </c>
      <c r="D58" s="33">
        <v>525.6290283203125</v>
      </c>
      <c r="E58" s="33">
        <v>91935.625</v>
      </c>
      <c r="F58" s="33">
        <v>2605871.5</v>
      </c>
      <c r="G58" s="34">
        <v>28.263727188110352</v>
      </c>
      <c r="H58" s="48"/>
    </row>
    <row r="59" spans="1:8" ht="13" x14ac:dyDescent="0.3">
      <c r="A59" s="31" t="s">
        <v>57</v>
      </c>
      <c r="B59" s="32">
        <v>6.2233568169176579E-3</v>
      </c>
      <c r="C59" s="33">
        <v>91672.8046875</v>
      </c>
      <c r="D59" s="33">
        <v>570.5125732421875</v>
      </c>
      <c r="E59" s="33">
        <v>91387.546875</v>
      </c>
      <c r="F59" s="33">
        <v>2513935.75</v>
      </c>
      <c r="G59" s="34">
        <v>27.422918319702148</v>
      </c>
      <c r="H59" s="48"/>
    </row>
    <row r="60" spans="1:8" ht="13" x14ac:dyDescent="0.3">
      <c r="A60" s="31" t="s">
        <v>58</v>
      </c>
      <c r="B60" s="32">
        <v>6.7442641593515873E-3</v>
      </c>
      <c r="C60" s="33">
        <v>91102.2890625</v>
      </c>
      <c r="D60" s="33">
        <v>614.41790771484375</v>
      </c>
      <c r="E60" s="33">
        <v>90795.078125</v>
      </c>
      <c r="F60" s="33">
        <v>2422548.25</v>
      </c>
      <c r="G60" s="34">
        <v>26.591518402099609</v>
      </c>
      <c r="H60" s="48"/>
    </row>
    <row r="61" spans="1:8" ht="13" x14ac:dyDescent="0.3">
      <c r="A61" s="31" t="s">
        <v>59</v>
      </c>
      <c r="B61" s="32">
        <v>7.2810063138604164E-3</v>
      </c>
      <c r="C61" s="33">
        <v>90487.875</v>
      </c>
      <c r="D61" s="33">
        <v>658.8427734375</v>
      </c>
      <c r="E61" s="33">
        <v>90158.453125</v>
      </c>
      <c r="F61" s="33">
        <v>2331753.25</v>
      </c>
      <c r="G61" s="34">
        <v>25.768682479858398</v>
      </c>
      <c r="H61" s="48"/>
    </row>
    <row r="62" spans="1:8" ht="13" x14ac:dyDescent="0.3">
      <c r="A62" s="31" t="s">
        <v>60</v>
      </c>
      <c r="B62" s="32">
        <v>7.8478697687387466E-3</v>
      </c>
      <c r="C62" s="33">
        <v>89829.03125</v>
      </c>
      <c r="D62" s="33">
        <v>704.966552734375</v>
      </c>
      <c r="E62" s="33">
        <v>89476.546875</v>
      </c>
      <c r="F62" s="33">
        <v>2241594.75</v>
      </c>
      <c r="G62" s="34">
        <v>24.954011917114258</v>
      </c>
      <c r="H62" s="48"/>
    </row>
    <row r="63" spans="1:8" ht="13" x14ac:dyDescent="0.3">
      <c r="A63" s="31" t="s">
        <v>61</v>
      </c>
      <c r="B63" s="32">
        <v>8.4537137299776077E-3</v>
      </c>
      <c r="C63" s="33">
        <v>89124.0625</v>
      </c>
      <c r="D63" s="33">
        <v>753.4293212890625</v>
      </c>
      <c r="E63" s="33">
        <v>88747.34375</v>
      </c>
      <c r="F63" s="33">
        <v>2152118.25</v>
      </c>
      <c r="G63" s="34">
        <v>24.147443771362305</v>
      </c>
      <c r="H63" s="48"/>
    </row>
    <row r="64" spans="1:8" s="11" customFormat="1" ht="13" x14ac:dyDescent="0.3">
      <c r="A64" s="31" t="s">
        <v>62</v>
      </c>
      <c r="B64" s="32">
        <v>9.1089364141225815E-3</v>
      </c>
      <c r="C64" s="33">
        <v>88370.6328125</v>
      </c>
      <c r="D64" s="33">
        <v>804.96246337890625</v>
      </c>
      <c r="E64" s="33">
        <v>87968.15625</v>
      </c>
      <c r="F64" s="33">
        <v>2063370.875</v>
      </c>
      <c r="G64" s="34">
        <v>23.349056243896484</v>
      </c>
      <c r="H64" s="68"/>
    </row>
    <row r="65" spans="1:8" ht="13" x14ac:dyDescent="0.3">
      <c r="A65" s="31" t="s">
        <v>63</v>
      </c>
      <c r="B65" s="32">
        <v>9.7945677116513252E-3</v>
      </c>
      <c r="C65" s="33">
        <v>87565.671875</v>
      </c>
      <c r="D65" s="33">
        <v>857.66790771484375</v>
      </c>
      <c r="E65" s="33">
        <v>87136.84375</v>
      </c>
      <c r="F65" s="33">
        <v>1975402.75</v>
      </c>
      <c r="G65" s="34">
        <v>22.559099197387695</v>
      </c>
      <c r="H65" s="48"/>
    </row>
    <row r="66" spans="1:8" ht="13" x14ac:dyDescent="0.3">
      <c r="A66" s="31" t="s">
        <v>64</v>
      </c>
      <c r="B66" s="32">
        <v>1.0491941124200821E-2</v>
      </c>
      <c r="C66" s="33">
        <v>86708.0078125</v>
      </c>
      <c r="D66" s="33">
        <v>909.73529052734375</v>
      </c>
      <c r="E66" s="33">
        <v>86253.140625</v>
      </c>
      <c r="F66" s="33">
        <v>1888265.875</v>
      </c>
      <c r="G66" s="34">
        <v>21.77729606628418</v>
      </c>
      <c r="H66" s="48"/>
    </row>
    <row r="67" spans="1:8" ht="13" x14ac:dyDescent="0.3">
      <c r="A67" s="31" t="s">
        <v>65</v>
      </c>
      <c r="B67" s="32">
        <v>1.1191892437636852E-2</v>
      </c>
      <c r="C67" s="33">
        <v>85798.2734375</v>
      </c>
      <c r="D67" s="33">
        <v>960.24505615234375</v>
      </c>
      <c r="E67" s="33">
        <v>85318.15625</v>
      </c>
      <c r="F67" s="33">
        <v>1802012.75</v>
      </c>
      <c r="G67" s="34">
        <v>21.002902984619141</v>
      </c>
      <c r="H67" s="48"/>
    </row>
    <row r="68" spans="1:8" ht="13" x14ac:dyDescent="0.3">
      <c r="A68" s="31" t="s">
        <v>66</v>
      </c>
      <c r="B68" s="32">
        <v>1.1915360577404499E-2</v>
      </c>
      <c r="C68" s="33">
        <v>84838.03125</v>
      </c>
      <c r="D68" s="33">
        <v>1010.875732421875</v>
      </c>
      <c r="E68" s="33">
        <v>84332.59375</v>
      </c>
      <c r="F68" s="33">
        <v>1716694.625</v>
      </c>
      <c r="G68" s="34">
        <v>20.234966278076172</v>
      </c>
      <c r="H68" s="48"/>
    </row>
    <row r="69" spans="1:8" ht="13" x14ac:dyDescent="0.3">
      <c r="A69" s="31" t="s">
        <v>67</v>
      </c>
      <c r="B69" s="32">
        <v>1.2691463343799114E-2</v>
      </c>
      <c r="C69" s="33">
        <v>83827.15625</v>
      </c>
      <c r="D69" s="33">
        <v>1063.8892822265625</v>
      </c>
      <c r="E69" s="33">
        <v>83295.2109375</v>
      </c>
      <c r="F69" s="33">
        <v>1632362</v>
      </c>
      <c r="G69" s="34">
        <v>19.472949981689453</v>
      </c>
      <c r="H69" s="48"/>
    </row>
    <row r="70" spans="1:8" ht="13" x14ac:dyDescent="0.3">
      <c r="A70" s="31" t="s">
        <v>68</v>
      </c>
      <c r="B70" s="32">
        <v>1.3610032387077808E-2</v>
      </c>
      <c r="C70" s="33">
        <v>82763.265625</v>
      </c>
      <c r="D70" s="33">
        <v>1126.4107666015625</v>
      </c>
      <c r="E70" s="33">
        <v>82200.0625</v>
      </c>
      <c r="F70" s="33">
        <v>1549066.75</v>
      </c>
      <c r="G70" s="34">
        <v>18.716838836669922</v>
      </c>
      <c r="H70" s="48"/>
    </row>
    <row r="71" spans="1:8" ht="13" x14ac:dyDescent="0.3">
      <c r="A71" s="31" t="s">
        <v>69</v>
      </c>
      <c r="B71" s="32">
        <v>1.460608746856451E-2</v>
      </c>
      <c r="C71" s="33">
        <v>81636.8515625</v>
      </c>
      <c r="D71" s="33">
        <v>1192.39501953125</v>
      </c>
      <c r="E71" s="33">
        <v>81040.65625</v>
      </c>
      <c r="F71" s="33">
        <v>1466866.75</v>
      </c>
      <c r="G71" s="34">
        <v>17.968193054199219</v>
      </c>
      <c r="H71" s="48"/>
    </row>
    <row r="72" spans="1:8" ht="13" x14ac:dyDescent="0.3">
      <c r="A72" s="31" t="s">
        <v>70</v>
      </c>
      <c r="B72" s="32">
        <v>1.5724053606390953E-2</v>
      </c>
      <c r="C72" s="33">
        <v>80444.453125</v>
      </c>
      <c r="D72" s="33">
        <v>1264.912841796875</v>
      </c>
      <c r="E72" s="33">
        <v>79812</v>
      </c>
      <c r="F72" s="33">
        <v>1385826.125</v>
      </c>
      <c r="G72" s="34">
        <v>17.227117538452148</v>
      </c>
      <c r="H72" s="48"/>
    </row>
    <row r="73" spans="1:8" ht="13" x14ac:dyDescent="0.3">
      <c r="A73" s="31" t="s">
        <v>71</v>
      </c>
      <c r="B73" s="32">
        <v>1.7003629356622696E-2</v>
      </c>
      <c r="C73" s="33">
        <v>79179.5390625</v>
      </c>
      <c r="D73" s="33">
        <v>1346.3394775390625</v>
      </c>
      <c r="E73" s="33">
        <v>78506.375</v>
      </c>
      <c r="F73" s="33">
        <v>1306014.125</v>
      </c>
      <c r="G73" s="34">
        <v>16.494338989257813</v>
      </c>
      <c r="H73" s="48"/>
    </row>
    <row r="74" spans="1:8" ht="13" x14ac:dyDescent="0.3">
      <c r="A74" s="31" t="s">
        <v>72</v>
      </c>
      <c r="B74" s="32">
        <v>1.8391357734799385E-2</v>
      </c>
      <c r="C74" s="33">
        <v>77833.203125</v>
      </c>
      <c r="D74" s="33">
        <v>1431.458251953125</v>
      </c>
      <c r="E74" s="33">
        <v>77117.46875</v>
      </c>
      <c r="F74" s="33">
        <v>1227507.75</v>
      </c>
      <c r="G74" s="34">
        <v>15.771003723144531</v>
      </c>
      <c r="H74" s="48"/>
    </row>
    <row r="75" spans="1:8" ht="13" x14ac:dyDescent="0.3">
      <c r="A75" s="31" t="s">
        <v>73</v>
      </c>
      <c r="B75" s="32">
        <v>1.9830597564578056E-2</v>
      </c>
      <c r="C75" s="33">
        <v>76401.7421875</v>
      </c>
      <c r="D75" s="33">
        <v>1515.0921630859375</v>
      </c>
      <c r="E75" s="33">
        <v>75644.1953125</v>
      </c>
      <c r="F75" s="33">
        <v>1150390.25</v>
      </c>
      <c r="G75" s="34">
        <v>15.057120323181152</v>
      </c>
      <c r="H75" s="48"/>
    </row>
    <row r="76" spans="1:8" ht="13" x14ac:dyDescent="0.3">
      <c r="A76" s="31" t="s">
        <v>74</v>
      </c>
      <c r="B76" s="32">
        <v>2.1913308650255203E-2</v>
      </c>
      <c r="C76" s="33">
        <v>74886.6484375</v>
      </c>
      <c r="D76" s="33">
        <v>1641.0142822265625</v>
      </c>
      <c r="E76" s="33">
        <v>74066.140625</v>
      </c>
      <c r="F76" s="33">
        <v>1074746</v>
      </c>
      <c r="G76" s="34">
        <v>14.35163688659668</v>
      </c>
      <c r="H76" s="48"/>
    </row>
    <row r="77" spans="1:8" ht="13" x14ac:dyDescent="0.3">
      <c r="A77" s="31" t="s">
        <v>75</v>
      </c>
      <c r="B77" s="32">
        <v>2.3804256692528725E-2</v>
      </c>
      <c r="C77" s="33">
        <v>73245.6328125</v>
      </c>
      <c r="D77" s="33">
        <v>1743.557861328125</v>
      </c>
      <c r="E77" s="33">
        <v>72373.859375</v>
      </c>
      <c r="F77" s="33">
        <v>1000679.875</v>
      </c>
      <c r="G77" s="34">
        <v>13.661972999572754</v>
      </c>
      <c r="H77" s="48"/>
    </row>
    <row r="78" spans="1:8" ht="13" x14ac:dyDescent="0.3">
      <c r="A78" s="31" t="s">
        <v>76</v>
      </c>
      <c r="B78" s="32">
        <v>2.6192637160420418E-2</v>
      </c>
      <c r="C78" s="33">
        <v>71502.078125</v>
      </c>
      <c r="D78" s="33">
        <v>1872.8280029296875</v>
      </c>
      <c r="E78" s="33">
        <v>70565.6640625</v>
      </c>
      <c r="F78" s="33">
        <v>928306.0625</v>
      </c>
      <c r="G78" s="34">
        <v>12.982924461364746</v>
      </c>
      <c r="H78" s="48"/>
    </row>
    <row r="79" spans="1:8" ht="13" x14ac:dyDescent="0.3">
      <c r="A79" s="31" t="s">
        <v>77</v>
      </c>
      <c r="B79" s="32">
        <v>2.8691571205854416E-2</v>
      </c>
      <c r="C79" s="33">
        <v>69629.25</v>
      </c>
      <c r="D79" s="33">
        <v>1997.7725830078125</v>
      </c>
      <c r="E79" s="33">
        <v>68630.359375</v>
      </c>
      <c r="F79" s="33">
        <v>857740.375</v>
      </c>
      <c r="G79" s="34">
        <v>12.318678855895996</v>
      </c>
      <c r="H79" s="48"/>
    </row>
    <row r="80" spans="1:8" ht="13" x14ac:dyDescent="0.3">
      <c r="A80" s="31" t="s">
        <v>78</v>
      </c>
      <c r="B80" s="32">
        <v>3.1785722821950912E-2</v>
      </c>
      <c r="C80" s="33">
        <v>67631.4765625</v>
      </c>
      <c r="D80" s="33">
        <v>2149.71533203125</v>
      </c>
      <c r="E80" s="33">
        <v>66556.6171875</v>
      </c>
      <c r="F80" s="33">
        <v>789110</v>
      </c>
      <c r="G80" s="34">
        <v>11.667792320251465</v>
      </c>
      <c r="H80" s="48"/>
    </row>
    <row r="81" spans="1:8" ht="13" x14ac:dyDescent="0.3">
      <c r="A81" s="31" t="s">
        <v>79</v>
      </c>
      <c r="B81" s="32">
        <v>3.5135507583618164E-2</v>
      </c>
      <c r="C81" s="33">
        <v>65481.76171875</v>
      </c>
      <c r="D81" s="33">
        <v>2300.73486328125</v>
      </c>
      <c r="E81" s="33">
        <v>64331.39453125</v>
      </c>
      <c r="F81" s="33">
        <v>722553.375</v>
      </c>
      <c r="G81" s="34">
        <v>11.034421920776367</v>
      </c>
      <c r="H81" s="48"/>
    </row>
    <row r="82" spans="1:8" ht="13" x14ac:dyDescent="0.3">
      <c r="A82" s="31" t="s">
        <v>80</v>
      </c>
      <c r="B82" s="32">
        <v>3.8672797381877899E-2</v>
      </c>
      <c r="C82" s="33">
        <v>63181.02734375</v>
      </c>
      <c r="D82" s="33">
        <v>2443.386962890625</v>
      </c>
      <c r="E82" s="33">
        <v>61959.3359375</v>
      </c>
      <c r="F82" s="33">
        <v>658222</v>
      </c>
      <c r="G82" s="34">
        <v>10.418032646179199</v>
      </c>
      <c r="H82" s="48"/>
    </row>
    <row r="83" spans="1:8" ht="13" x14ac:dyDescent="0.3">
      <c r="A83" s="31" t="s">
        <v>81</v>
      </c>
      <c r="B83" s="32">
        <v>4.274657741189003E-2</v>
      </c>
      <c r="C83" s="33">
        <v>60737.640625</v>
      </c>
      <c r="D83" s="33">
        <v>2596.326171875</v>
      </c>
      <c r="E83" s="33">
        <v>59439.4765625</v>
      </c>
      <c r="F83" s="33">
        <v>596262.6875</v>
      </c>
      <c r="G83" s="34">
        <v>9.817021369934082</v>
      </c>
      <c r="H83" s="48"/>
    </row>
    <row r="84" spans="1:8" ht="13" x14ac:dyDescent="0.3">
      <c r="A84" s="31" t="s">
        <v>82</v>
      </c>
      <c r="B84" s="32">
        <v>4.7200616449117661E-2</v>
      </c>
      <c r="C84" s="33">
        <v>58141.3125</v>
      </c>
      <c r="D84" s="33">
        <v>2744.305908203125</v>
      </c>
      <c r="E84" s="33">
        <v>56769.16015625</v>
      </c>
      <c r="F84" s="33">
        <v>536823.1875</v>
      </c>
      <c r="G84" s="34">
        <v>9.2330760955810547</v>
      </c>
      <c r="H84" s="48"/>
    </row>
    <row r="85" spans="1:8" ht="13" x14ac:dyDescent="0.3">
      <c r="A85" s="31" t="s">
        <v>83</v>
      </c>
      <c r="B85" s="32">
        <v>5.2599299699068069E-2</v>
      </c>
      <c r="C85" s="33">
        <v>55397.0078125</v>
      </c>
      <c r="D85" s="33">
        <v>2913.84375</v>
      </c>
      <c r="E85" s="33">
        <v>53940.0859375</v>
      </c>
      <c r="F85" s="33">
        <v>480054.03125</v>
      </c>
      <c r="G85" s="34">
        <v>8.6657028198242188</v>
      </c>
      <c r="H85" s="48"/>
    </row>
    <row r="86" spans="1:8" ht="13" x14ac:dyDescent="0.3">
      <c r="A86" s="31" t="s">
        <v>84</v>
      </c>
      <c r="B86" s="32">
        <v>5.8586273342370987E-2</v>
      </c>
      <c r="C86" s="33">
        <v>52483.1640625</v>
      </c>
      <c r="D86" s="33">
        <v>3074.79296875</v>
      </c>
      <c r="E86" s="33">
        <v>50945.765625</v>
      </c>
      <c r="F86" s="33">
        <v>426113.9375</v>
      </c>
      <c r="G86" s="34">
        <v>8.1190595626831055</v>
      </c>
      <c r="H86" s="48"/>
    </row>
    <row r="87" spans="1:8" ht="13" x14ac:dyDescent="0.3">
      <c r="A87" s="31" t="s">
        <v>85</v>
      </c>
      <c r="B87" s="32">
        <v>6.5123595297336578E-2</v>
      </c>
      <c r="C87" s="33">
        <v>49408.37109375</v>
      </c>
      <c r="D87" s="33">
        <v>3217.65087890625</v>
      </c>
      <c r="E87" s="33">
        <v>47799.546875</v>
      </c>
      <c r="F87" s="33">
        <v>375168.1875</v>
      </c>
      <c r="G87" s="34">
        <v>7.5932111740112305</v>
      </c>
      <c r="H87" s="48"/>
    </row>
    <row r="88" spans="1:8" ht="13" x14ac:dyDescent="0.3">
      <c r="A88" s="31" t="s">
        <v>86</v>
      </c>
      <c r="B88" s="32">
        <v>7.3399744927883148E-2</v>
      </c>
      <c r="C88" s="33">
        <v>46190.71875</v>
      </c>
      <c r="D88" s="33">
        <v>3390.386962890625</v>
      </c>
      <c r="E88" s="33">
        <v>44495.5234375</v>
      </c>
      <c r="F88" s="33">
        <v>327368.625</v>
      </c>
      <c r="G88" s="34">
        <v>7.0873246192932129</v>
      </c>
      <c r="H88" s="48"/>
    </row>
    <row r="89" spans="1:8" ht="13" x14ac:dyDescent="0.3">
      <c r="A89" s="31" t="s">
        <v>87</v>
      </c>
      <c r="B89" s="32">
        <v>8.1636488437652588E-2</v>
      </c>
      <c r="C89" s="33">
        <v>42800.33203125</v>
      </c>
      <c r="D89" s="33">
        <v>3494.06884765625</v>
      </c>
      <c r="E89" s="33">
        <v>41053.296875</v>
      </c>
      <c r="F89" s="33">
        <v>282873.09375</v>
      </c>
      <c r="G89" s="34">
        <v>6.609133243560791</v>
      </c>
      <c r="H89" s="48"/>
    </row>
    <row r="90" spans="1:8" ht="13" x14ac:dyDescent="0.3">
      <c r="A90" s="31" t="s">
        <v>88</v>
      </c>
      <c r="B90" s="32">
        <v>8.9814960956573486E-2</v>
      </c>
      <c r="C90" s="33">
        <v>39306.26171875</v>
      </c>
      <c r="D90" s="33">
        <v>3530.290283203125</v>
      </c>
      <c r="E90" s="33">
        <v>37541.1171875</v>
      </c>
      <c r="F90" s="33">
        <v>241819.8125</v>
      </c>
      <c r="G90" s="34">
        <v>6.1521954536437988</v>
      </c>
      <c r="H90" s="48"/>
    </row>
    <row r="91" spans="1:8" ht="13" x14ac:dyDescent="0.3">
      <c r="A91" s="31" t="s">
        <v>89</v>
      </c>
      <c r="B91" s="32">
        <v>0.10089804232120514</v>
      </c>
      <c r="C91" s="33">
        <v>35775.97265625</v>
      </c>
      <c r="D91" s="33">
        <v>3609.7255859375</v>
      </c>
      <c r="E91" s="33">
        <v>33971.109375</v>
      </c>
      <c r="F91" s="33">
        <v>204278.6875</v>
      </c>
      <c r="G91" s="34">
        <v>5.7099409103393555</v>
      </c>
      <c r="H91" s="48"/>
    </row>
    <row r="92" spans="1:8" ht="13" x14ac:dyDescent="0.3">
      <c r="A92" s="31" t="s">
        <v>90</v>
      </c>
      <c r="B92" s="32">
        <v>0.11308067291975021</v>
      </c>
      <c r="C92" s="33">
        <v>32166.24609375</v>
      </c>
      <c r="D92" s="33">
        <v>3637.380859375</v>
      </c>
      <c r="E92" s="33">
        <v>30347.5546875</v>
      </c>
      <c r="F92" s="33">
        <v>170307.578125</v>
      </c>
      <c r="G92" s="34">
        <v>5.2946052551269531</v>
      </c>
      <c r="H92" s="48"/>
    </row>
    <row r="93" spans="1:8" ht="13" x14ac:dyDescent="0.3">
      <c r="A93" s="31" t="s">
        <v>91</v>
      </c>
      <c r="B93" s="32">
        <v>0.12640561163425446</v>
      </c>
      <c r="C93" s="33">
        <v>28528.865234375</v>
      </c>
      <c r="D93" s="33">
        <v>3606.208740234375</v>
      </c>
      <c r="E93" s="33">
        <v>26725.76171875</v>
      </c>
      <c r="F93" s="33">
        <v>139960.03125</v>
      </c>
      <c r="G93" s="34">
        <v>4.905909538269043</v>
      </c>
      <c r="H93" s="48"/>
    </row>
    <row r="94" spans="1:8" ht="13" x14ac:dyDescent="0.3">
      <c r="A94" s="31" t="s">
        <v>92</v>
      </c>
      <c r="B94" s="32">
        <v>0.14090105891227722</v>
      </c>
      <c r="C94" s="33">
        <v>24922.65625</v>
      </c>
      <c r="D94" s="33">
        <v>3511.628662109375</v>
      </c>
      <c r="E94" s="33">
        <v>23166.841796875</v>
      </c>
      <c r="F94" s="33">
        <v>113234.265625</v>
      </c>
      <c r="G94" s="34">
        <v>4.5434269905090332</v>
      </c>
      <c r="H94" s="48"/>
    </row>
    <row r="95" spans="1:8" ht="13" x14ac:dyDescent="0.3">
      <c r="A95" s="31" t="s">
        <v>93</v>
      </c>
      <c r="B95" s="32">
        <v>0.15657700598239899</v>
      </c>
      <c r="C95" s="33">
        <v>21411.02734375</v>
      </c>
      <c r="D95" s="33">
        <v>3352.474609375</v>
      </c>
      <c r="E95" s="33">
        <v>19734.7890625</v>
      </c>
      <c r="F95" s="33">
        <v>90067.421875</v>
      </c>
      <c r="G95" s="34">
        <v>4.2065901756286621</v>
      </c>
      <c r="H95" s="48"/>
    </row>
    <row r="96" spans="1:8" ht="13" x14ac:dyDescent="0.3">
      <c r="A96" s="31" t="s">
        <v>94</v>
      </c>
      <c r="B96" s="32">
        <v>0.17342172563076019</v>
      </c>
      <c r="C96" s="33">
        <v>18058.552734375</v>
      </c>
      <c r="D96" s="33">
        <v>3131.745361328125</v>
      </c>
      <c r="E96" s="33">
        <v>16492.6796875</v>
      </c>
      <c r="F96" s="33">
        <v>70332.6328125</v>
      </c>
      <c r="G96" s="34">
        <v>3.8946993350982666</v>
      </c>
      <c r="H96" s="48"/>
    </row>
    <row r="97" spans="1:8" ht="13" x14ac:dyDescent="0.3">
      <c r="A97" s="31" t="s">
        <v>95</v>
      </c>
      <c r="B97" s="32">
        <v>0.19139863550662994</v>
      </c>
      <c r="C97" s="33">
        <v>14926.8076171875</v>
      </c>
      <c r="D97" s="33">
        <v>2856.970703125</v>
      </c>
      <c r="E97" s="33">
        <v>13498.322265625</v>
      </c>
      <c r="F97" s="33">
        <v>53839.953125</v>
      </c>
      <c r="G97" s="34">
        <v>3.6069302558898926</v>
      </c>
      <c r="H97" s="48"/>
    </row>
    <row r="98" spans="1:8" ht="13" x14ac:dyDescent="0.3">
      <c r="A98" s="31" t="s">
        <v>96</v>
      </c>
      <c r="B98" s="32">
        <v>0.21044397354125977</v>
      </c>
      <c r="C98" s="33">
        <v>12069.8369140625</v>
      </c>
      <c r="D98" s="33">
        <v>2540.0244140625</v>
      </c>
      <c r="E98" s="33">
        <v>10799.82421875</v>
      </c>
      <c r="F98" s="33">
        <v>40341.62890625</v>
      </c>
      <c r="G98" s="34">
        <v>3.3423507213592529</v>
      </c>
      <c r="H98" s="48"/>
    </row>
    <row r="99" spans="1:8" ht="13" x14ac:dyDescent="0.3">
      <c r="A99" s="31" t="s">
        <v>97</v>
      </c>
      <c r="B99" s="32">
        <v>0.23046545684337616</v>
      </c>
      <c r="C99" s="33">
        <v>9529.8125</v>
      </c>
      <c r="D99" s="33">
        <v>2196.29248046875</v>
      </c>
      <c r="E99" s="33">
        <v>8431.666015625</v>
      </c>
      <c r="F99" s="33">
        <v>29541.8046875</v>
      </c>
      <c r="G99" s="34">
        <v>3.0999355316162109</v>
      </c>
      <c r="H99" s="48"/>
    </row>
    <row r="100" spans="1:8" ht="13" x14ac:dyDescent="0.3">
      <c r="A100" s="31" t="s">
        <v>98</v>
      </c>
      <c r="B100" s="32">
        <v>0.25134238600730896</v>
      </c>
      <c r="C100" s="33">
        <v>7333.52001953125</v>
      </c>
      <c r="D100" s="33">
        <v>1843.224365234375</v>
      </c>
      <c r="E100" s="33">
        <v>6411.908203125</v>
      </c>
      <c r="F100" s="33">
        <v>21110.138671875</v>
      </c>
      <c r="G100" s="34">
        <v>2.8785820007324219</v>
      </c>
      <c r="H100" s="48"/>
    </row>
    <row r="101" spans="1:8" ht="13" x14ac:dyDescent="0.3">
      <c r="A101" s="31" t="s">
        <v>99</v>
      </c>
      <c r="B101" s="32">
        <v>0.27292716503143311</v>
      </c>
      <c r="C101" s="33">
        <v>5490.2958984375</v>
      </c>
      <c r="D101" s="33">
        <v>1498.450927734375</v>
      </c>
      <c r="E101" s="33">
        <v>4741.0703125</v>
      </c>
      <c r="F101" s="33">
        <v>14698.23046875</v>
      </c>
      <c r="G101" s="34">
        <v>2.6771290302276611</v>
      </c>
      <c r="H101" s="48"/>
    </row>
    <row r="102" spans="1:8" ht="13" x14ac:dyDescent="0.3">
      <c r="A102" s="31" t="s">
        <v>100</v>
      </c>
      <c r="B102" s="32">
        <v>0.29504877328872681</v>
      </c>
      <c r="C102" s="33">
        <v>3991.844970703125</v>
      </c>
      <c r="D102" s="33">
        <v>1177.7889404296875</v>
      </c>
      <c r="E102" s="33">
        <v>3402.95068359375</v>
      </c>
      <c r="F102" s="33">
        <v>9957.16015625</v>
      </c>
      <c r="G102" s="34">
        <v>2.494375467300415</v>
      </c>
      <c r="H102" s="48"/>
    </row>
    <row r="103" spans="1:8" ht="13" x14ac:dyDescent="0.3">
      <c r="A103" s="31" t="s">
        <v>101</v>
      </c>
      <c r="B103" s="32">
        <v>0.31751745939254761</v>
      </c>
      <c r="C103" s="33">
        <v>2814.05615234375</v>
      </c>
      <c r="D103" s="33">
        <v>893.511962890625</v>
      </c>
      <c r="E103" s="33">
        <v>2367.30029296875</v>
      </c>
      <c r="F103" s="33">
        <v>6554.2099609375</v>
      </c>
      <c r="G103" s="34">
        <v>2.3290970325469971</v>
      </c>
      <c r="H103" s="48"/>
    </row>
    <row r="104" spans="1:8" ht="13" x14ac:dyDescent="0.3">
      <c r="A104" s="41" t="s">
        <v>0</v>
      </c>
      <c r="B104" s="42">
        <v>1</v>
      </c>
      <c r="C104" s="43">
        <v>1920.544189453125</v>
      </c>
      <c r="D104" s="43">
        <v>1920.544189453125</v>
      </c>
      <c r="E104" s="43">
        <v>4186.90966796875</v>
      </c>
      <c r="F104" s="43">
        <v>4186.90966796875</v>
      </c>
      <c r="G104" s="54">
        <v>2.18006420135498</v>
      </c>
      <c r="H104" s="48"/>
    </row>
    <row r="105" spans="1:8" ht="14.5" customHeight="1" x14ac:dyDescent="0.25">
      <c r="A105" s="103" t="s">
        <v>2</v>
      </c>
      <c r="B105" s="103"/>
      <c r="C105" s="103"/>
      <c r="D105" s="103"/>
      <c r="E105" s="103"/>
      <c r="F105" s="103"/>
      <c r="G105" s="103"/>
      <c r="H105" s="30"/>
    </row>
    <row r="106" spans="1:8" ht="14.5" customHeight="1" x14ac:dyDescent="0.25">
      <c r="A106" s="30"/>
      <c r="B106" s="30"/>
      <c r="C106" s="30"/>
      <c r="D106" s="30"/>
      <c r="E106" s="30"/>
      <c r="F106" s="30"/>
      <c r="G106" s="72"/>
      <c r="H106" s="30"/>
    </row>
    <row r="107" spans="1:8" ht="14.5" customHeight="1" x14ac:dyDescent="0.25">
      <c r="A107" s="30"/>
      <c r="B107" s="30"/>
      <c r="C107" s="30"/>
      <c r="D107" s="30"/>
      <c r="E107" s="30"/>
      <c r="F107" s="30"/>
      <c r="G107" s="72"/>
      <c r="H107" s="30"/>
    </row>
    <row r="108" spans="1:8" ht="14.5" customHeight="1" x14ac:dyDescent="0.25">
      <c r="A108" s="30"/>
      <c r="B108" s="30"/>
      <c r="C108" s="30"/>
      <c r="D108" s="30"/>
      <c r="E108" s="30"/>
      <c r="F108" s="30"/>
      <c r="G108" s="72"/>
      <c r="H108" s="30"/>
    </row>
    <row r="109" spans="1:8" ht="62.5" x14ac:dyDescent="0.25">
      <c r="E109" s="30" t="s">
        <v>169</v>
      </c>
      <c r="F109" s="33">
        <f>SUM(F113:F133)</f>
        <v>4186.9039831104819</v>
      </c>
    </row>
    <row r="110" spans="1:8" ht="51" x14ac:dyDescent="0.3">
      <c r="A110" s="108" t="s">
        <v>131</v>
      </c>
      <c r="B110" s="4" t="s">
        <v>148</v>
      </c>
      <c r="C110" s="4" t="s">
        <v>138</v>
      </c>
      <c r="D110" s="5" t="s">
        <v>139</v>
      </c>
      <c r="E110" s="5" t="s">
        <v>140</v>
      </c>
      <c r="F110" s="5" t="s">
        <v>102</v>
      </c>
      <c r="G110" s="29" t="s">
        <v>103</v>
      </c>
      <c r="H110" s="15" t="s">
        <v>141</v>
      </c>
    </row>
    <row r="111" spans="1:8" ht="21.5" x14ac:dyDescent="0.55000000000000004">
      <c r="A111" s="107"/>
      <c r="B111" s="73" t="s">
        <v>149</v>
      </c>
      <c r="C111" s="74" t="s">
        <v>150</v>
      </c>
      <c r="D111" s="75" t="s">
        <v>143</v>
      </c>
      <c r="E111" s="75" t="s">
        <v>144</v>
      </c>
      <c r="F111" s="75" t="s">
        <v>145</v>
      </c>
      <c r="G111" s="76" t="s">
        <v>146</v>
      </c>
      <c r="H111" s="77" t="s">
        <v>147</v>
      </c>
    </row>
    <row r="112" spans="1:8" ht="13" x14ac:dyDescent="0.3">
      <c r="A112" s="64">
        <v>99</v>
      </c>
      <c r="B112" s="65">
        <f>2.71828182845904^(-13.94057+0.135759*A112)/(1+2.71828182845904^(-13.94057+0.135759*A112))</f>
        <v>0.3774398575032839</v>
      </c>
      <c r="C112" s="65">
        <f>B112/(1+0.5*B112)</f>
        <v>0.31751790171437605</v>
      </c>
      <c r="D112" s="69">
        <f>C103</f>
        <v>2814.05615234375</v>
      </c>
      <c r="E112" s="69">
        <f>D103</f>
        <v>893.511962890625</v>
      </c>
      <c r="F112" s="69">
        <v>2557.31982421875</v>
      </c>
      <c r="G112" s="78">
        <v>7253.0810546875</v>
      </c>
      <c r="H112" s="67">
        <v>2.3983409404754599</v>
      </c>
    </row>
    <row r="113" spans="1:8" ht="13" x14ac:dyDescent="0.3">
      <c r="A113" s="55">
        <v>100</v>
      </c>
      <c r="B113" s="12">
        <f t="shared" ref="B113:B133" si="0">2.71828182845904^(-13.94057+0.135759*A113)/(1+2.71828182845904^(-13.94057+0.135759*A113))</f>
        <v>0.40982956256054281</v>
      </c>
      <c r="C113" s="12">
        <f t="shared" ref="C113:C132" si="1">B113/(1+0.5*B113)</f>
        <v>0.34013157521819271</v>
      </c>
      <c r="D113" s="33">
        <f>D112-E112</f>
        <v>1920.544189453125</v>
      </c>
      <c r="E113" s="12">
        <f>D113*C113</f>
        <v>653.23772043483848</v>
      </c>
      <c r="F113" s="33">
        <f>D113-0.5*E113</f>
        <v>1593.9253292357057</v>
      </c>
      <c r="G113" s="46">
        <f>F113+G114</f>
        <v>4186.9039831104819</v>
      </c>
      <c r="H113" s="50">
        <f>G113/D113</f>
        <v>2.1800612587324548</v>
      </c>
    </row>
    <row r="114" spans="1:8" ht="13" x14ac:dyDescent="0.3">
      <c r="A114" s="55">
        <v>101</v>
      </c>
      <c r="B114" s="12">
        <f t="shared" si="0"/>
        <v>0.44302084312823281</v>
      </c>
      <c r="C114" s="12">
        <f t="shared" si="1"/>
        <v>0.36268281899793753</v>
      </c>
      <c r="D114" s="33">
        <f t="shared" ref="D114:D133" si="2">D113-E113</f>
        <v>1267.3064690182864</v>
      </c>
      <c r="E114" s="12">
        <f t="shared" ref="E114:E133" si="3">D114*C114</f>
        <v>459.63028271787448</v>
      </c>
      <c r="F114" s="33">
        <f t="shared" ref="F114:F133" si="4">D114-0.5*E114</f>
        <v>1037.4913276593493</v>
      </c>
      <c r="G114" s="46">
        <f t="shared" ref="G114:G133" si="5">F114+G115</f>
        <v>2592.9786538747767</v>
      </c>
      <c r="H114" s="50">
        <f>G114/D114</f>
        <v>2.0460549340392911</v>
      </c>
    </row>
    <row r="115" spans="1:8" ht="13" x14ac:dyDescent="0.3">
      <c r="A115" s="55">
        <v>102</v>
      </c>
      <c r="B115" s="12">
        <f t="shared" si="0"/>
        <v>0.47672882513784742</v>
      </c>
      <c r="C115" s="12">
        <f t="shared" si="1"/>
        <v>0.38496650929179871</v>
      </c>
      <c r="D115" s="33">
        <f>D114-E114</f>
        <v>807.67618630041193</v>
      </c>
      <c r="E115" s="12">
        <f t="shared" si="3"/>
        <v>310.92828207818206</v>
      </c>
      <c r="F115" s="33">
        <f t="shared" si="4"/>
        <v>652.2120452613209</v>
      </c>
      <c r="G115" s="46">
        <f t="shared" si="5"/>
        <v>1555.4873262154274</v>
      </c>
      <c r="H115" s="50">
        <f t="shared" ref="H115:H133" si="6">G115/D115</f>
        <v>1.9258798917179789</v>
      </c>
    </row>
    <row r="116" spans="1:8" ht="13" x14ac:dyDescent="0.3">
      <c r="A116" s="55">
        <v>103</v>
      </c>
      <c r="B116" s="12">
        <f t="shared" si="0"/>
        <v>0.51065013889888367</v>
      </c>
      <c r="C116" s="12">
        <f t="shared" si="1"/>
        <v>0.40678717515204543</v>
      </c>
      <c r="D116" s="33">
        <f>D115-E115</f>
        <v>496.74790422222986</v>
      </c>
      <c r="E116" s="12">
        <f t="shared" si="3"/>
        <v>202.0706767212597</v>
      </c>
      <c r="F116" s="33">
        <f t="shared" si="4"/>
        <v>395.71256586160001</v>
      </c>
      <c r="G116" s="46">
        <f t="shared" si="5"/>
        <v>903.27528095410639</v>
      </c>
      <c r="H116" s="50">
        <f t="shared" si="6"/>
        <v>1.8183776383886032</v>
      </c>
    </row>
    <row r="117" spans="1:8" ht="13" x14ac:dyDescent="0.3">
      <c r="A117" s="55">
        <v>104</v>
      </c>
      <c r="B117" s="12">
        <f t="shared" si="0"/>
        <v>0.54447365381062363</v>
      </c>
      <c r="C117" s="12">
        <f t="shared" si="1"/>
        <v>0.42796564467878506</v>
      </c>
      <c r="D117" s="33">
        <f>D116-E116</f>
        <v>294.67722750097016</v>
      </c>
      <c r="E117" s="12">
        <f t="shared" si="3"/>
        <v>126.11172963960971</v>
      </c>
      <c r="F117" s="33">
        <f t="shared" si="4"/>
        <v>231.62136268116529</v>
      </c>
      <c r="G117" s="46">
        <f t="shared" si="5"/>
        <v>507.56271509250638</v>
      </c>
      <c r="H117" s="50">
        <f t="shared" si="6"/>
        <v>1.7224361698965536</v>
      </c>
    </row>
    <row r="118" spans="1:8" ht="13" x14ac:dyDescent="0.3">
      <c r="A118" s="55">
        <v>105</v>
      </c>
      <c r="B118" s="12">
        <f t="shared" si="0"/>
        <v>0.57789180618588032</v>
      </c>
      <c r="C118" s="12">
        <f t="shared" si="1"/>
        <v>0.44834449979566837</v>
      </c>
      <c r="D118" s="33">
        <f t="shared" si="2"/>
        <v>168.56549786136046</v>
      </c>
      <c r="E118" s="12">
        <f t="shared" si="3"/>
        <v>75.575413821459463</v>
      </c>
      <c r="F118" s="33">
        <f t="shared" si="4"/>
        <v>130.77779095063073</v>
      </c>
      <c r="G118" s="46">
        <f t="shared" si="5"/>
        <v>275.94135241134109</v>
      </c>
      <c r="H118" s="50">
        <f t="shared" si="6"/>
        <v>1.6369978193182433</v>
      </c>
    </row>
    <row r="119" spans="1:8" ht="13" x14ac:dyDescent="0.3">
      <c r="A119" s="55">
        <v>106</v>
      </c>
      <c r="B119" s="12">
        <f t="shared" si="0"/>
        <v>0.61061165355593183</v>
      </c>
      <c r="C119" s="12">
        <f t="shared" si="1"/>
        <v>0.46779202316377744</v>
      </c>
      <c r="D119" s="33">
        <f t="shared" si="2"/>
        <v>92.990084039900992</v>
      </c>
      <c r="E119" s="12">
        <f t="shared" si="3"/>
        <v>43.500019547194974</v>
      </c>
      <c r="F119" s="33">
        <f t="shared" si="4"/>
        <v>71.240074266303509</v>
      </c>
      <c r="G119" s="46">
        <f t="shared" si="5"/>
        <v>145.16356146071038</v>
      </c>
      <c r="H119" s="50">
        <f t="shared" si="6"/>
        <v>1.5610649561131953</v>
      </c>
    </row>
    <row r="120" spans="1:8" ht="13" x14ac:dyDescent="0.3">
      <c r="A120" s="55">
        <v>107</v>
      </c>
      <c r="B120" s="12">
        <f t="shared" si="0"/>
        <v>0.64236482431688247</v>
      </c>
      <c r="C120" s="12">
        <f t="shared" si="1"/>
        <v>0.48620449258587894</v>
      </c>
      <c r="D120" s="33">
        <f t="shared" si="2"/>
        <v>49.490064492706018</v>
      </c>
      <c r="E120" s="12">
        <f t="shared" si="3"/>
        <v>24.062291694718553</v>
      </c>
      <c r="F120" s="33">
        <f t="shared" si="4"/>
        <v>37.458918645346742</v>
      </c>
      <c r="G120" s="46">
        <f t="shared" si="5"/>
        <v>73.923487194406874</v>
      </c>
      <c r="H120" s="50">
        <f t="shared" si="6"/>
        <v>1.4937035938860399</v>
      </c>
    </row>
    <row r="121" spans="1:8" ht="13" x14ac:dyDescent="0.3">
      <c r="A121" s="55">
        <v>108</v>
      </c>
      <c r="B121" s="12">
        <f t="shared" si="0"/>
        <v>0.67291567228252969</v>
      </c>
      <c r="C121" s="12">
        <f t="shared" si="1"/>
        <v>0.50350684779209287</v>
      </c>
      <c r="D121" s="33">
        <f t="shared" si="2"/>
        <v>25.427772797987465</v>
      </c>
      <c r="E121" s="12">
        <f t="shared" si="3"/>
        <v>12.803057727888195</v>
      </c>
      <c r="F121" s="33">
        <f t="shared" si="4"/>
        <v>19.026243934043368</v>
      </c>
      <c r="G121" s="46">
        <f t="shared" si="5"/>
        <v>36.464568549060132</v>
      </c>
      <c r="H121" s="50">
        <f t="shared" si="6"/>
        <v>1.4340449255526697</v>
      </c>
    </row>
    <row r="122" spans="1:8" ht="13" x14ac:dyDescent="0.3">
      <c r="A122" s="55">
        <v>109</v>
      </c>
      <c r="B122" s="12">
        <f t="shared" si="0"/>
        <v>0.70206716481360365</v>
      </c>
      <c r="C122" s="12">
        <f t="shared" si="1"/>
        <v>0.51965189759599051</v>
      </c>
      <c r="D122" s="33">
        <f t="shared" si="2"/>
        <v>12.624715070099271</v>
      </c>
      <c r="E122" s="12">
        <f t="shared" si="3"/>
        <v>6.5604571427857845</v>
      </c>
      <c r="F122" s="33">
        <f t="shared" si="4"/>
        <v>9.3444864987063774</v>
      </c>
      <c r="G122" s="46">
        <f t="shared" si="5"/>
        <v>17.438324615016768</v>
      </c>
      <c r="H122" s="50">
        <f t="shared" si="6"/>
        <v>1.3812846086576787</v>
      </c>
    </row>
    <row r="123" spans="1:8" ht="13" x14ac:dyDescent="0.3">
      <c r="A123" s="55">
        <v>110</v>
      </c>
      <c r="B123" s="12">
        <f t="shared" si="0"/>
        <v>0.72966429105916941</v>
      </c>
      <c r="C123" s="12">
        <f t="shared" si="1"/>
        <v>0.534618336364025</v>
      </c>
      <c r="D123" s="33">
        <f t="shared" si="2"/>
        <v>6.064257927313486</v>
      </c>
      <c r="E123" s="12">
        <f t="shared" si="3"/>
        <v>3.2420634843826863</v>
      </c>
      <c r="F123" s="33">
        <f t="shared" si="4"/>
        <v>4.4432261851221426</v>
      </c>
      <c r="G123" s="46">
        <f t="shared" si="5"/>
        <v>8.0938381163103887</v>
      </c>
      <c r="H123" s="50">
        <f t="shared" si="6"/>
        <v>1.3346790676326037</v>
      </c>
    </row>
    <row r="124" spans="1:8" ht="13" x14ac:dyDescent="0.3">
      <c r="A124" s="55">
        <v>111</v>
      </c>
      <c r="B124" s="12">
        <f t="shared" si="0"/>
        <v>0.75559503084113333</v>
      </c>
      <c r="C124" s="12">
        <f t="shared" si="1"/>
        <v>0.54840789185956063</v>
      </c>
      <c r="D124" s="33">
        <f t="shared" si="2"/>
        <v>2.8221944429307997</v>
      </c>
      <c r="E124" s="12">
        <f t="shared" si="3"/>
        <v>1.547713704865447</v>
      </c>
      <c r="F124" s="33">
        <f t="shared" si="4"/>
        <v>2.0483375904980763</v>
      </c>
      <c r="G124" s="46">
        <f t="shared" si="5"/>
        <v>3.6506119311882461</v>
      </c>
      <c r="H124" s="50">
        <f t="shared" si="6"/>
        <v>1.2935366449794117</v>
      </c>
    </row>
    <row r="125" spans="1:8" ht="13" x14ac:dyDescent="0.3">
      <c r="A125" s="55">
        <v>112</v>
      </c>
      <c r="B125" s="12">
        <f t="shared" si="0"/>
        <v>0.77978913863825428</v>
      </c>
      <c r="C125" s="12">
        <f t="shared" si="1"/>
        <v>0.56104193501543975</v>
      </c>
      <c r="D125" s="33">
        <f t="shared" si="2"/>
        <v>1.2744807380653527</v>
      </c>
      <c r="E125" s="12">
        <f t="shared" si="3"/>
        <v>0.71503713942409131</v>
      </c>
      <c r="F125" s="33">
        <f t="shared" si="4"/>
        <v>0.91696216835330702</v>
      </c>
      <c r="G125" s="46">
        <f t="shared" si="5"/>
        <v>1.6022743406901698</v>
      </c>
      <c r="H125" s="50">
        <f t="shared" si="6"/>
        <v>1.257197769126275</v>
      </c>
    </row>
    <row r="126" spans="1:8" ht="13" x14ac:dyDescent="0.3">
      <c r="A126" s="55">
        <v>113</v>
      </c>
      <c r="B126" s="12">
        <f t="shared" si="0"/>
        <v>0.80221514762242774</v>
      </c>
      <c r="C126" s="12">
        <f t="shared" si="1"/>
        <v>0.5725578553831433</v>
      </c>
      <c r="D126" s="33">
        <f t="shared" si="2"/>
        <v>0.55944359864126136</v>
      </c>
      <c r="E126" s="12">
        <f t="shared" si="3"/>
        <v>0.32031382704586858</v>
      </c>
      <c r="F126" s="33">
        <f t="shared" si="4"/>
        <v>0.3992866851183271</v>
      </c>
      <c r="G126" s="46">
        <f t="shared" si="5"/>
        <v>0.68531217233686292</v>
      </c>
      <c r="H126" s="50">
        <f t="shared" si="6"/>
        <v>1.2249888532129112</v>
      </c>
    </row>
    <row r="127" spans="1:8" ht="13" x14ac:dyDescent="0.3">
      <c r="A127" s="55">
        <v>114</v>
      </c>
      <c r="B127" s="12">
        <f t="shared" si="0"/>
        <v>0.82287607742672264</v>
      </c>
      <c r="C127" s="12">
        <f t="shared" si="1"/>
        <v>0.58300545603605802</v>
      </c>
      <c r="D127" s="33">
        <f t="shared" si="2"/>
        <v>0.23912977159539278</v>
      </c>
      <c r="E127" s="12">
        <f t="shared" si="3"/>
        <v>0.13941396154077038</v>
      </c>
      <c r="F127" s="33">
        <f t="shared" si="4"/>
        <v>0.16942279082500761</v>
      </c>
      <c r="G127" s="46">
        <f t="shared" si="5"/>
        <v>0.28602548721853588</v>
      </c>
      <c r="H127" s="50">
        <f t="shared" si="6"/>
        <v>1.196109900119382</v>
      </c>
    </row>
    <row r="128" spans="1:8" ht="13" x14ac:dyDescent="0.3">
      <c r="A128" s="55">
        <v>115</v>
      </c>
      <c r="B128" s="12">
        <f t="shared" si="0"/>
        <v>0.84180434125004222</v>
      </c>
      <c r="C128" s="12">
        <f t="shared" si="1"/>
        <v>0.59244356061455838</v>
      </c>
      <c r="D128" s="33">
        <f t="shared" si="2"/>
        <v>9.9715810054622406E-2</v>
      </c>
      <c r="E128" s="12">
        <f t="shared" si="3"/>
        <v>5.9075989558325478E-2</v>
      </c>
      <c r="F128" s="33">
        <f t="shared" si="4"/>
        <v>7.017781527545966E-2</v>
      </c>
      <c r="G128" s="46">
        <f t="shared" si="5"/>
        <v>0.11660269639352829</v>
      </c>
      <c r="H128" s="50">
        <f t="shared" si="6"/>
        <v>1.1693501394578811</v>
      </c>
    </row>
    <row r="129" spans="1:8" ht="13" x14ac:dyDescent="0.3">
      <c r="A129" s="55">
        <v>116</v>
      </c>
      <c r="B129" s="12">
        <f t="shared" si="0"/>
        <v>0.8590563071068994</v>
      </c>
      <c r="C129" s="12">
        <f t="shared" si="1"/>
        <v>0.6009369629912501</v>
      </c>
      <c r="D129" s="33">
        <f t="shared" si="2"/>
        <v>4.0639820496296927E-2</v>
      </c>
      <c r="E129" s="12">
        <f t="shared" si="3"/>
        <v>2.4421970305554232E-2</v>
      </c>
      <c r="F129" s="33">
        <f t="shared" si="4"/>
        <v>2.8428835343519809E-2</v>
      </c>
      <c r="G129" s="46">
        <f t="shared" si="5"/>
        <v>4.6424881118068625E-2</v>
      </c>
      <c r="H129" s="50">
        <f t="shared" si="6"/>
        <v>1.1423495613692198</v>
      </c>
    </row>
    <row r="130" spans="1:8" ht="13" x14ac:dyDescent="0.3">
      <c r="A130" s="55">
        <v>117</v>
      </c>
      <c r="B130" s="12">
        <f t="shared" si="0"/>
        <v>0.87470689273769964</v>
      </c>
      <c r="C130" s="12">
        <f t="shared" si="1"/>
        <v>0.6085537937432508</v>
      </c>
      <c r="D130" s="33">
        <f t="shared" si="2"/>
        <v>1.6217850190742695E-2</v>
      </c>
      <c r="E130" s="12">
        <f t="shared" si="3"/>
        <v>9.8694342599361714E-3</v>
      </c>
      <c r="F130" s="33">
        <f t="shared" si="4"/>
        <v>1.1283133060774608E-2</v>
      </c>
      <c r="G130" s="46">
        <f t="shared" si="5"/>
        <v>1.7996045774548816E-2</v>
      </c>
      <c r="H130" s="50">
        <f t="shared" si="6"/>
        <v>1.1096443463771255</v>
      </c>
    </row>
    <row r="131" spans="1:8" ht="13" x14ac:dyDescent="0.3">
      <c r="A131" s="55">
        <v>118</v>
      </c>
      <c r="B131" s="12">
        <f t="shared" si="0"/>
        <v>0.8888444819480813</v>
      </c>
      <c r="C131" s="12">
        <f t="shared" si="1"/>
        <v>0.61536333125741161</v>
      </c>
      <c r="D131" s="33">
        <f t="shared" si="2"/>
        <v>6.3484159308065235E-3</v>
      </c>
      <c r="E131" s="12">
        <f t="shared" si="3"/>
        <v>3.906582375388724E-3</v>
      </c>
      <c r="F131" s="33">
        <f t="shared" si="4"/>
        <v>4.3951247431121615E-3</v>
      </c>
      <c r="G131" s="46">
        <f t="shared" si="5"/>
        <v>6.7129127137742096E-3</v>
      </c>
      <c r="H131" s="50">
        <f t="shared" si="6"/>
        <v>1.0574153910109949</v>
      </c>
    </row>
    <row r="132" spans="1:8" ht="13" x14ac:dyDescent="0.3">
      <c r="A132" s="55">
        <v>119</v>
      </c>
      <c r="B132" s="12">
        <f t="shared" si="0"/>
        <v>0.90156635689124043</v>
      </c>
      <c r="C132" s="12">
        <f t="shared" si="1"/>
        <v>0.62143425033173139</v>
      </c>
      <c r="D132" s="33">
        <f t="shared" si="2"/>
        <v>2.4418335554177995E-3</v>
      </c>
      <c r="E132" s="12">
        <f t="shared" si="3"/>
        <v>1.5174390049459265E-3</v>
      </c>
      <c r="F132" s="33">
        <f t="shared" si="4"/>
        <v>1.6831140529448363E-3</v>
      </c>
      <c r="G132" s="46">
        <f t="shared" si="5"/>
        <v>2.3177879706620481E-3</v>
      </c>
      <c r="H132" s="50">
        <f t="shared" si="6"/>
        <v>0.94919981974998824</v>
      </c>
    </row>
    <row r="133" spans="1:8" ht="13" x14ac:dyDescent="0.3">
      <c r="A133" s="56">
        <v>120</v>
      </c>
      <c r="B133" s="42">
        <f t="shared" si="0"/>
        <v>0.91297475653868232</v>
      </c>
      <c r="C133" s="42">
        <f>B133/(1+0.5*B133)</f>
        <v>0.62683327721213544</v>
      </c>
      <c r="D133" s="43">
        <f t="shared" si="2"/>
        <v>9.2439455047187299E-4</v>
      </c>
      <c r="E133" s="42">
        <f t="shared" si="3"/>
        <v>5.7944126550932284E-4</v>
      </c>
      <c r="F133" s="43">
        <f t="shared" si="4"/>
        <v>6.3467391771721156E-4</v>
      </c>
      <c r="G133" s="79">
        <f t="shared" si="5"/>
        <v>6.3467391771721156E-4</v>
      </c>
      <c r="H133" s="59">
        <f t="shared" si="6"/>
        <v>0.68658336139393228</v>
      </c>
    </row>
  </sheetData>
  <mergeCells count="4">
    <mergeCell ref="A105:G105"/>
    <mergeCell ref="A1:G1"/>
    <mergeCell ref="A2:A3"/>
    <mergeCell ref="A110:A111"/>
  </mergeCells>
  <phoneticPr fontId="3" type="noConversion"/>
  <pageMargins left="0.7" right="0.45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18B5-4B6A-451C-9B2C-6A9C01219622}">
  <sheetPr transitionEvaluation="1"/>
  <dimension ref="A1:O90"/>
  <sheetViews>
    <sheetView zoomScaleNormal="100" workbookViewId="0">
      <selection activeCell="I1" sqref="I1"/>
    </sheetView>
  </sheetViews>
  <sheetFormatPr defaultColWidth="9.54296875" defaultRowHeight="12.5" x14ac:dyDescent="0.25"/>
  <cols>
    <col min="1" max="6" width="11.7265625" style="12" customWidth="1"/>
    <col min="7" max="7" width="11.7265625" style="46" customWidth="1"/>
    <col min="8" max="8" width="11.7265625" style="12" customWidth="1"/>
    <col min="9" max="9" width="19.54296875" style="12" customWidth="1"/>
    <col min="10" max="11" width="9.6328125" style="3" bestFit="1" customWidth="1"/>
    <col min="12" max="16384" width="9.54296875" style="3"/>
  </cols>
  <sheetData>
    <row r="1" spans="1:15" ht="63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25" t="s">
        <v>107</v>
      </c>
      <c r="I1" s="30" t="s">
        <v>171</v>
      </c>
      <c r="K1" s="15"/>
      <c r="L1" s="2"/>
      <c r="M1" s="2"/>
      <c r="N1" s="2"/>
      <c r="O1" s="2"/>
    </row>
    <row r="2" spans="1:15" ht="13" x14ac:dyDescent="0.3">
      <c r="A2" s="53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26" t="s">
        <v>113</v>
      </c>
    </row>
    <row r="3" spans="1:15" ht="13" x14ac:dyDescent="0.3">
      <c r="A3" s="31" t="s">
        <v>42</v>
      </c>
      <c r="B3" s="32">
        <v>1.9299794221296906E-3</v>
      </c>
      <c r="C3" s="33">
        <v>100000</v>
      </c>
      <c r="D3" s="33">
        <f>B3*C3</f>
        <v>192.99794221296906</v>
      </c>
      <c r="E3" s="33">
        <f>C3-D3*0.5</f>
        <v>99903.501028893515</v>
      </c>
      <c r="F3" s="33">
        <f>F4+E3</f>
        <v>4077613.7319120527</v>
      </c>
      <c r="G3" s="34">
        <f>F3/C3</f>
        <v>40.776137319120529</v>
      </c>
      <c r="I3" s="32">
        <v>1.9299794221296906E-3</v>
      </c>
    </row>
    <row r="4" spans="1:15" ht="13" x14ac:dyDescent="0.3">
      <c r="A4" s="31" t="s">
        <v>43</v>
      </c>
      <c r="B4" s="32">
        <v>2.0197227131575346E-3</v>
      </c>
      <c r="C4" s="33">
        <f>C3-D3</f>
        <v>99807.002057787031</v>
      </c>
      <c r="D4" s="33">
        <f t="shared" ref="D4:D60" si="0">B4*C4</f>
        <v>201.58246898827326</v>
      </c>
      <c r="E4" s="33">
        <f>C4-D4*0.5</f>
        <v>99706.210823292888</v>
      </c>
      <c r="F4" s="33">
        <f t="shared" ref="F4:F60" si="1">F5+E4</f>
        <v>3977710.2308831592</v>
      </c>
      <c r="G4" s="34">
        <f t="shared" ref="G4:G61" si="2">F4/C4</f>
        <v>39.85401974683213</v>
      </c>
      <c r="I4" s="32">
        <v>2.0197227131575346E-3</v>
      </c>
    </row>
    <row r="5" spans="1:15" ht="13" x14ac:dyDescent="0.3">
      <c r="A5" s="31" t="s">
        <v>44</v>
      </c>
      <c r="B5" s="32">
        <v>2.1386577282100916E-3</v>
      </c>
      <c r="C5" s="33">
        <f t="shared" ref="C5:C60" si="3">C4-D4</f>
        <v>99605.419588798759</v>
      </c>
      <c r="D5" s="33">
        <f t="shared" si="0"/>
        <v>213.0219003751933</v>
      </c>
      <c r="E5" s="33">
        <f t="shared" ref="E5:E60" si="4">C5-D5*0.5</f>
        <v>99498.908638611159</v>
      </c>
      <c r="F5" s="33">
        <f t="shared" si="1"/>
        <v>3878004.0200598664</v>
      </c>
      <c r="G5" s="34">
        <f t="shared" si="2"/>
        <v>38.933664815322679</v>
      </c>
      <c r="I5" s="32">
        <v>2.1386577282100916E-3</v>
      </c>
    </row>
    <row r="6" spans="1:15" s="10" customFormat="1" ht="13" x14ac:dyDescent="0.3">
      <c r="A6" s="31" t="s">
        <v>45</v>
      </c>
      <c r="B6" s="32">
        <v>2.2885219659656286E-3</v>
      </c>
      <c r="C6" s="33">
        <f t="shared" si="3"/>
        <v>99392.39768842356</v>
      </c>
      <c r="D6" s="33">
        <f t="shared" si="0"/>
        <v>227.46168535994869</v>
      </c>
      <c r="E6" s="33">
        <f t="shared" si="4"/>
        <v>99278.666845743588</v>
      </c>
      <c r="F6" s="33">
        <f t="shared" si="1"/>
        <v>3778505.1114212554</v>
      </c>
      <c r="G6" s="34">
        <f t="shared" si="2"/>
        <v>38.016037436446169</v>
      </c>
      <c r="H6" s="36"/>
      <c r="I6" s="32">
        <v>2.2885219659656286E-3</v>
      </c>
      <c r="M6" s="3"/>
      <c r="O6" s="3"/>
    </row>
    <row r="7" spans="1:15" ht="13" x14ac:dyDescent="0.3">
      <c r="A7" s="31" t="s">
        <v>46</v>
      </c>
      <c r="B7" s="32">
        <v>2.4620054755359888E-3</v>
      </c>
      <c r="C7" s="33">
        <f t="shared" si="3"/>
        <v>99164.936003063616</v>
      </c>
      <c r="D7" s="33">
        <f t="shared" si="0"/>
        <v>244.14461542071854</v>
      </c>
      <c r="E7" s="33">
        <f t="shared" si="4"/>
        <v>99042.863695353255</v>
      </c>
      <c r="F7" s="33">
        <f t="shared" si="1"/>
        <v>3679226.4445755119</v>
      </c>
      <c r="G7" s="34">
        <f t="shared" si="2"/>
        <v>37.102090646857732</v>
      </c>
      <c r="I7" s="32">
        <v>2.4620054755359888E-3</v>
      </c>
    </row>
    <row r="8" spans="1:15" ht="13" x14ac:dyDescent="0.3">
      <c r="A8" s="31" t="s">
        <v>47</v>
      </c>
      <c r="B8" s="32">
        <v>2.6539794635027647E-3</v>
      </c>
      <c r="C8" s="33">
        <f t="shared" si="3"/>
        <v>98920.791387642894</v>
      </c>
      <c r="D8" s="33">
        <f t="shared" si="0"/>
        <v>262.53374885624538</v>
      </c>
      <c r="E8" s="33">
        <f t="shared" si="4"/>
        <v>98789.524513214768</v>
      </c>
      <c r="F8" s="33">
        <f t="shared" si="1"/>
        <v>3580183.5808801586</v>
      </c>
      <c r="G8" s="34">
        <f t="shared" si="2"/>
        <v>36.192427604530792</v>
      </c>
      <c r="I8" s="32">
        <v>2.6539794635027647E-3</v>
      </c>
    </row>
    <row r="9" spans="1:15" ht="13" x14ac:dyDescent="0.3">
      <c r="A9" s="31" t="s">
        <v>48</v>
      </c>
      <c r="B9" s="32">
        <v>2.8628301806747913E-3</v>
      </c>
      <c r="C9" s="33">
        <f t="shared" si="3"/>
        <v>98658.257638786643</v>
      </c>
      <c r="D9" s="33">
        <f t="shared" si="0"/>
        <v>282.4418375411077</v>
      </c>
      <c r="E9" s="33">
        <f t="shared" si="4"/>
        <v>98517.036720016084</v>
      </c>
      <c r="F9" s="33">
        <f t="shared" si="1"/>
        <v>3481394.0563669438</v>
      </c>
      <c r="G9" s="34">
        <f>F9/C9</f>
        <v>35.287406646823484</v>
      </c>
      <c r="I9" s="32">
        <v>2.8628301806747913E-3</v>
      </c>
    </row>
    <row r="10" spans="1:15" ht="13" x14ac:dyDescent="0.3">
      <c r="A10" s="31" t="s">
        <v>49</v>
      </c>
      <c r="B10" s="32">
        <v>3.0913557857275009E-3</v>
      </c>
      <c r="C10" s="33">
        <f t="shared" si="3"/>
        <v>98375.815801245539</v>
      </c>
      <c r="D10" s="33">
        <f t="shared" si="0"/>
        <v>304.11464735284329</v>
      </c>
      <c r="E10" s="33">
        <f t="shared" si="4"/>
        <v>98223.758477569121</v>
      </c>
      <c r="F10" s="33">
        <f t="shared" si="1"/>
        <v>3382877.0196469277</v>
      </c>
      <c r="G10" s="34">
        <f t="shared" si="2"/>
        <v>34.387283013556434</v>
      </c>
      <c r="I10" s="32">
        <v>3.0913557857275009E-3</v>
      </c>
    </row>
    <row r="11" spans="1:15" ht="13" x14ac:dyDescent="0.3">
      <c r="A11" s="31" t="s">
        <v>50</v>
      </c>
      <c r="B11" s="32">
        <v>3.3469388727098703E-3</v>
      </c>
      <c r="C11" s="33">
        <f t="shared" si="3"/>
        <v>98071.701153892689</v>
      </c>
      <c r="D11" s="33">
        <f t="shared" si="0"/>
        <v>328.23998890474888</v>
      </c>
      <c r="E11" s="33">
        <f t="shared" si="4"/>
        <v>97907.58115944032</v>
      </c>
      <c r="F11" s="33">
        <f t="shared" si="1"/>
        <v>3284653.2611693586</v>
      </c>
      <c r="G11" s="34">
        <f t="shared" si="2"/>
        <v>33.492365509344317</v>
      </c>
      <c r="I11" s="32">
        <v>3.3469388727098703E-3</v>
      </c>
    </row>
    <row r="12" spans="1:15" ht="13" x14ac:dyDescent="0.3">
      <c r="A12" s="31" t="s">
        <v>51</v>
      </c>
      <c r="B12" s="32">
        <v>3.6378428339958191E-3</v>
      </c>
      <c r="C12" s="33">
        <f t="shared" si="3"/>
        <v>97743.461164987937</v>
      </c>
      <c r="D12" s="33">
        <f t="shared" si="0"/>
        <v>355.57534976900001</v>
      </c>
      <c r="E12" s="33">
        <f t="shared" si="4"/>
        <v>97565.673490103436</v>
      </c>
      <c r="F12" s="33">
        <f t="shared" si="1"/>
        <v>3186745.6800099183</v>
      </c>
      <c r="G12" s="34">
        <f t="shared" si="2"/>
        <v>32.603159761559809</v>
      </c>
      <c r="I12" s="32">
        <v>3.6378428339958191E-3</v>
      </c>
    </row>
    <row r="13" spans="1:15" ht="13" x14ac:dyDescent="0.3">
      <c r="A13" s="31" t="s">
        <v>52</v>
      </c>
      <c r="B13" s="32">
        <v>3.9498773403465748E-3</v>
      </c>
      <c r="C13" s="33">
        <f t="shared" si="3"/>
        <v>97387.885815218935</v>
      </c>
      <c r="D13" s="33">
        <f t="shared" si="0"/>
        <v>384.6702034057929</v>
      </c>
      <c r="E13" s="33">
        <f t="shared" si="4"/>
        <v>97195.550713516044</v>
      </c>
      <c r="F13" s="33">
        <f t="shared" si="1"/>
        <v>3089180.006519815</v>
      </c>
      <c r="G13" s="34">
        <f t="shared" si="2"/>
        <v>31.720372412449112</v>
      </c>
      <c r="I13" s="32">
        <v>3.9498773403465748E-3</v>
      </c>
    </row>
    <row r="14" spans="1:15" ht="13" x14ac:dyDescent="0.3">
      <c r="A14" s="31" t="s">
        <v>53</v>
      </c>
      <c r="B14" s="32">
        <v>4.2967461049556732E-3</v>
      </c>
      <c r="C14" s="33">
        <f t="shared" si="3"/>
        <v>97003.215611813139</v>
      </c>
      <c r="D14" s="33">
        <f t="shared" si="0"/>
        <v>416.79818884823345</v>
      </c>
      <c r="E14" s="33">
        <f t="shared" si="4"/>
        <v>96794.816517389016</v>
      </c>
      <c r="F14" s="33">
        <f t="shared" si="1"/>
        <v>2991984.4558062991</v>
      </c>
      <c r="G14" s="34">
        <f t="shared" si="2"/>
        <v>30.844178071164194</v>
      </c>
      <c r="I14" s="32">
        <v>4.2967461049556732E-3</v>
      </c>
    </row>
    <row r="15" spans="1:15" ht="13" x14ac:dyDescent="0.3">
      <c r="A15" s="31" t="s">
        <v>54</v>
      </c>
      <c r="B15" s="32">
        <v>4.708646796643734E-3</v>
      </c>
      <c r="C15" s="33">
        <f t="shared" si="3"/>
        <v>96586.417422964907</v>
      </c>
      <c r="D15" s="33">
        <f t="shared" si="0"/>
        <v>454.79132499793826</v>
      </c>
      <c r="E15" s="33">
        <f t="shared" si="4"/>
        <v>96359.021760465941</v>
      </c>
      <c r="F15" s="33">
        <f t="shared" si="1"/>
        <v>2895189.6392889102</v>
      </c>
      <c r="G15" s="34">
        <f t="shared" si="2"/>
        <v>29.975121932626255</v>
      </c>
      <c r="I15" s="32">
        <v>4.708646796643734E-3</v>
      </c>
    </row>
    <row r="16" spans="1:15" ht="13" x14ac:dyDescent="0.3">
      <c r="A16" s="31" t="s">
        <v>55</v>
      </c>
      <c r="B16" s="32">
        <v>5.1857652142643929E-3</v>
      </c>
      <c r="C16" s="33">
        <f t="shared" si="3"/>
        <v>96131.626097966975</v>
      </c>
      <c r="D16" s="33">
        <f t="shared" si="0"/>
        <v>498.51604260950819</v>
      </c>
      <c r="E16" s="33">
        <f t="shared" si="4"/>
        <v>95882.368076662227</v>
      </c>
      <c r="F16" s="33">
        <f t="shared" si="1"/>
        <v>2798830.6175284442</v>
      </c>
      <c r="G16" s="34">
        <f t="shared" si="2"/>
        <v>29.114566466151089</v>
      </c>
      <c r="I16" s="32">
        <v>5.1857652142643929E-3</v>
      </c>
    </row>
    <row r="17" spans="1:9" ht="13" x14ac:dyDescent="0.3">
      <c r="A17" s="31" t="s">
        <v>56</v>
      </c>
      <c r="B17" s="32">
        <v>5.7010622695088387E-3</v>
      </c>
      <c r="C17" s="33">
        <f t="shared" si="3"/>
        <v>95633.110055357465</v>
      </c>
      <c r="D17" s="33">
        <f t="shared" si="0"/>
        <v>545.21031545238475</v>
      </c>
      <c r="E17" s="33">
        <f t="shared" si="4"/>
        <v>95360.504897631268</v>
      </c>
      <c r="F17" s="33">
        <f t="shared" si="1"/>
        <v>2702948.2494517821</v>
      </c>
      <c r="G17" s="34">
        <f t="shared" si="2"/>
        <v>28.263728408363733</v>
      </c>
      <c r="I17" s="32">
        <v>5.7010622695088387E-3</v>
      </c>
    </row>
    <row r="18" spans="1:9" ht="13" x14ac:dyDescent="0.3">
      <c r="A18" s="31" t="s">
        <v>57</v>
      </c>
      <c r="B18" s="32">
        <v>6.2233568169176579E-3</v>
      </c>
      <c r="C18" s="33">
        <f t="shared" si="3"/>
        <v>95087.899739905086</v>
      </c>
      <c r="D18" s="33">
        <f t="shared" si="0"/>
        <v>591.76592905272105</v>
      </c>
      <c r="E18" s="33">
        <f t="shared" si="4"/>
        <v>94792.016775378725</v>
      </c>
      <c r="F18" s="33">
        <f t="shared" si="1"/>
        <v>2607587.7445541508</v>
      </c>
      <c r="G18" s="34">
        <f t="shared" si="2"/>
        <v>27.422918706656816</v>
      </c>
      <c r="I18" s="32">
        <v>6.2233568169176579E-3</v>
      </c>
    </row>
    <row r="19" spans="1:9" ht="13" x14ac:dyDescent="0.3">
      <c r="A19" s="31" t="s">
        <v>58</v>
      </c>
      <c r="B19" s="32">
        <v>6.7442641593515873E-3</v>
      </c>
      <c r="C19" s="33">
        <f t="shared" si="3"/>
        <v>94496.133810852363</v>
      </c>
      <c r="D19" s="33">
        <f t="shared" si="0"/>
        <v>637.30688845782333</v>
      </c>
      <c r="E19" s="33">
        <f t="shared" si="4"/>
        <v>94177.480366623451</v>
      </c>
      <c r="F19" s="33">
        <f t="shared" si="1"/>
        <v>2512795.7277787719</v>
      </c>
      <c r="G19" s="34">
        <f t="shared" si="2"/>
        <v>26.591518895455501</v>
      </c>
      <c r="I19" s="32">
        <v>6.7442641593515873E-3</v>
      </c>
    </row>
    <row r="20" spans="1:9" ht="13" x14ac:dyDescent="0.3">
      <c r="A20" s="31" t="s">
        <v>59</v>
      </c>
      <c r="B20" s="32">
        <v>7.2810063138604164E-3</v>
      </c>
      <c r="C20" s="33">
        <f t="shared" si="3"/>
        <v>93858.826922394539</v>
      </c>
      <c r="D20" s="33">
        <f t="shared" si="0"/>
        <v>683.38671143348665</v>
      </c>
      <c r="E20" s="33">
        <f t="shared" si="4"/>
        <v>93517.133566677789</v>
      </c>
      <c r="F20" s="33">
        <f t="shared" si="1"/>
        <v>2418618.2474121484</v>
      </c>
      <c r="G20" s="34">
        <f t="shared" si="2"/>
        <v>25.768681824799909</v>
      </c>
      <c r="I20" s="32">
        <v>7.2810063138604164E-3</v>
      </c>
    </row>
    <row r="21" spans="1:9" ht="13" x14ac:dyDescent="0.3">
      <c r="A21" s="31" t="s">
        <v>60</v>
      </c>
      <c r="B21" s="32">
        <v>7.8478697687387466E-3</v>
      </c>
      <c r="C21" s="33">
        <f t="shared" si="3"/>
        <v>93175.440210961053</v>
      </c>
      <c r="D21" s="33">
        <f t="shared" si="0"/>
        <v>731.22872042052586</v>
      </c>
      <c r="E21" s="33">
        <f t="shared" si="4"/>
        <v>92809.825850750785</v>
      </c>
      <c r="F21" s="33">
        <f t="shared" si="1"/>
        <v>2325101.1138454708</v>
      </c>
      <c r="G21" s="34">
        <f t="shared" si="2"/>
        <v>24.954012651629508</v>
      </c>
      <c r="I21" s="32">
        <v>7.8478697687387466E-3</v>
      </c>
    </row>
    <row r="22" spans="1:9" ht="13" x14ac:dyDescent="0.3">
      <c r="A22" s="31" t="s">
        <v>61</v>
      </c>
      <c r="B22" s="32">
        <v>8.4537137299776077E-3</v>
      </c>
      <c r="C22" s="33">
        <f t="shared" si="3"/>
        <v>92444.211490540532</v>
      </c>
      <c r="D22" s="33">
        <f t="shared" si="0"/>
        <v>781.49689993453626</v>
      </c>
      <c r="E22" s="33">
        <f t="shared" si="4"/>
        <v>92053.463040573261</v>
      </c>
      <c r="F22" s="33">
        <f t="shared" si="1"/>
        <v>2232291.28799472</v>
      </c>
      <c r="G22" s="34">
        <f t="shared" si="2"/>
        <v>24.147442571059649</v>
      </c>
      <c r="I22" s="32">
        <v>8.4537137299776077E-3</v>
      </c>
    </row>
    <row r="23" spans="1:9" ht="13" x14ac:dyDescent="0.3">
      <c r="A23" s="31" t="s">
        <v>62</v>
      </c>
      <c r="B23" s="32">
        <v>9.1089364141225815E-3</v>
      </c>
      <c r="C23" s="33">
        <f t="shared" si="3"/>
        <v>91662.714590606003</v>
      </c>
      <c r="D23" s="33">
        <f t="shared" si="0"/>
        <v>834.94983875169623</v>
      </c>
      <c r="E23" s="33">
        <f t="shared" si="4"/>
        <v>91245.239671230156</v>
      </c>
      <c r="F23" s="33">
        <f t="shared" si="1"/>
        <v>2140237.824954147</v>
      </c>
      <c r="G23" s="34">
        <f t="shared" si="2"/>
        <v>23.349055660342486</v>
      </c>
      <c r="I23" s="32">
        <v>9.1089364141225815E-3</v>
      </c>
    </row>
    <row r="24" spans="1:9" ht="13" x14ac:dyDescent="0.3">
      <c r="A24" s="31" t="s">
        <v>63</v>
      </c>
      <c r="B24" s="32">
        <v>9.7945677116513252E-3</v>
      </c>
      <c r="C24" s="33">
        <f t="shared" si="3"/>
        <v>90827.764751854309</v>
      </c>
      <c r="D24" s="33">
        <f t="shared" si="0"/>
        <v>889.61869195997451</v>
      </c>
      <c r="E24" s="33">
        <f t="shared" si="4"/>
        <v>90382.955405874323</v>
      </c>
      <c r="F24" s="33">
        <f t="shared" si="1"/>
        <v>2048992.5852829169</v>
      </c>
      <c r="G24" s="34">
        <f t="shared" si="2"/>
        <v>22.559099531744067</v>
      </c>
      <c r="I24" s="32">
        <v>9.7945677116513252E-3</v>
      </c>
    </row>
    <row r="25" spans="1:9" ht="13" x14ac:dyDescent="0.3">
      <c r="A25" s="31" t="s">
        <v>64</v>
      </c>
      <c r="B25" s="32">
        <v>1.0491941124200821E-2</v>
      </c>
      <c r="C25" s="33">
        <f t="shared" si="3"/>
        <v>89938.146059894338</v>
      </c>
      <c r="D25" s="33">
        <f t="shared" si="0"/>
        <v>943.62573328018539</v>
      </c>
      <c r="E25" s="33">
        <f t="shared" si="4"/>
        <v>89466.33319325425</v>
      </c>
      <c r="F25" s="33">
        <f t="shared" si="1"/>
        <v>1958609.6298770425</v>
      </c>
      <c r="G25" s="34">
        <f t="shared" si="2"/>
        <v>21.77729601600533</v>
      </c>
      <c r="I25" s="32">
        <v>1.0491941124200821E-2</v>
      </c>
    </row>
    <row r="26" spans="1:9" ht="13" x14ac:dyDescent="0.3">
      <c r="A26" s="31" t="s">
        <v>65</v>
      </c>
      <c r="B26" s="32">
        <v>1.1191892437636852E-2</v>
      </c>
      <c r="C26" s="33">
        <f t="shared" si="3"/>
        <v>88994.520326614147</v>
      </c>
      <c r="D26" s="33">
        <f t="shared" si="0"/>
        <v>996.01709903455196</v>
      </c>
      <c r="E26" s="33">
        <f t="shared" si="4"/>
        <v>88496.511777096865</v>
      </c>
      <c r="F26" s="33">
        <f t="shared" si="1"/>
        <v>1869143.2966837883</v>
      </c>
      <c r="G26" s="34">
        <f t="shared" si="2"/>
        <v>21.002903210489173</v>
      </c>
      <c r="I26" s="32">
        <v>1.1191892437636852E-2</v>
      </c>
    </row>
    <row r="27" spans="1:9" ht="13" x14ac:dyDescent="0.3">
      <c r="A27" s="31" t="s">
        <v>66</v>
      </c>
      <c r="B27" s="32">
        <v>1.1915360577404499E-2</v>
      </c>
      <c r="C27" s="33">
        <f t="shared" si="3"/>
        <v>87998.503227579597</v>
      </c>
      <c r="D27" s="33">
        <f t="shared" si="0"/>
        <v>1048.5338962285045</v>
      </c>
      <c r="E27" s="33">
        <f t="shared" si="4"/>
        <v>87474.236279465345</v>
      </c>
      <c r="F27" s="33">
        <f t="shared" si="1"/>
        <v>1780646.7849066914</v>
      </c>
      <c r="G27" s="34">
        <f t="shared" si="2"/>
        <v>20.234966727804743</v>
      </c>
      <c r="I27" s="32">
        <v>1.1915360577404499E-2</v>
      </c>
    </row>
    <row r="28" spans="1:9" ht="13" x14ac:dyDescent="0.3">
      <c r="A28" s="31" t="s">
        <v>67</v>
      </c>
      <c r="B28" s="32">
        <v>1.2691463343799114E-2</v>
      </c>
      <c r="C28" s="33">
        <f t="shared" si="3"/>
        <v>86949.969331351094</v>
      </c>
      <c r="D28" s="33">
        <f t="shared" si="0"/>
        <v>1103.5223485132997</v>
      </c>
      <c r="E28" s="33">
        <f t="shared" si="4"/>
        <v>86398.208157094443</v>
      </c>
      <c r="F28" s="33">
        <f t="shared" si="1"/>
        <v>1693172.5486272261</v>
      </c>
      <c r="G28" s="34">
        <f t="shared" si="2"/>
        <v>19.472951648491588</v>
      </c>
      <c r="I28" s="32">
        <v>1.2691463343799114E-2</v>
      </c>
    </row>
    <row r="29" spans="1:9" ht="13" x14ac:dyDescent="0.3">
      <c r="A29" s="31" t="s">
        <v>68</v>
      </c>
      <c r="B29" s="32">
        <v>1.3610032387077808E-2</v>
      </c>
      <c r="C29" s="33">
        <f t="shared" si="3"/>
        <v>85846.446982837791</v>
      </c>
      <c r="D29" s="33">
        <f t="shared" si="0"/>
        <v>1168.3729237519804</v>
      </c>
      <c r="E29" s="33">
        <f t="shared" si="4"/>
        <v>85262.260520961805</v>
      </c>
      <c r="F29" s="33">
        <f t="shared" si="1"/>
        <v>1606774.3404701317</v>
      </c>
      <c r="G29" s="34">
        <f t="shared" si="2"/>
        <v>18.716841487817824</v>
      </c>
      <c r="I29" s="32">
        <v>1.3610032387077808E-2</v>
      </c>
    </row>
    <row r="30" spans="1:9" ht="13" x14ac:dyDescent="0.3">
      <c r="A30" s="31" t="s">
        <v>69</v>
      </c>
      <c r="B30" s="32">
        <v>1.460608746856451E-2</v>
      </c>
      <c r="C30" s="33">
        <f t="shared" si="3"/>
        <v>84678.074059085804</v>
      </c>
      <c r="D30" s="33">
        <f t="shared" si="0"/>
        <v>1236.8153563765907</v>
      </c>
      <c r="E30" s="33">
        <f t="shared" si="4"/>
        <v>84059.666380897514</v>
      </c>
      <c r="F30" s="33">
        <f t="shared" si="1"/>
        <v>1521512.0799491699</v>
      </c>
      <c r="G30" s="34">
        <f t="shared" si="2"/>
        <v>17.968194209134996</v>
      </c>
      <c r="I30" s="32">
        <v>1.460608746856451E-2</v>
      </c>
    </row>
    <row r="31" spans="1:9" ht="13" x14ac:dyDescent="0.3">
      <c r="A31" s="31" t="s">
        <v>70</v>
      </c>
      <c r="B31" s="32">
        <v>1.5724053606390953E-2</v>
      </c>
      <c r="C31" s="33">
        <f t="shared" si="3"/>
        <v>83441.258702709209</v>
      </c>
      <c r="D31" s="33">
        <f t="shared" si="0"/>
        <v>1312.0348248261353</v>
      </c>
      <c r="E31" s="33">
        <f t="shared" si="4"/>
        <v>82785.241290296137</v>
      </c>
      <c r="F31" s="33">
        <f t="shared" si="1"/>
        <v>1437452.4135682723</v>
      </c>
      <c r="G31" s="34">
        <f t="shared" si="2"/>
        <v>17.227118045878669</v>
      </c>
      <c r="I31" s="32">
        <v>1.5724053606390953E-2</v>
      </c>
    </row>
    <row r="32" spans="1:9" ht="13" x14ac:dyDescent="0.3">
      <c r="A32" s="31" t="s">
        <v>71</v>
      </c>
      <c r="B32" s="32">
        <v>1.7003629356622696E-2</v>
      </c>
      <c r="C32" s="33">
        <f t="shared" si="3"/>
        <v>82129.22387788308</v>
      </c>
      <c r="D32" s="33">
        <f t="shared" si="0"/>
        <v>1396.4948821666105</v>
      </c>
      <c r="E32" s="33">
        <f t="shared" si="4"/>
        <v>81430.97643679977</v>
      </c>
      <c r="F32" s="33">
        <f t="shared" si="1"/>
        <v>1354667.1722779761</v>
      </c>
      <c r="G32" s="34">
        <f t="shared" si="2"/>
        <v>16.494337926439119</v>
      </c>
      <c r="I32" s="32">
        <v>1.7003629356622696E-2</v>
      </c>
    </row>
    <row r="33" spans="1:9" ht="13" x14ac:dyDescent="0.3">
      <c r="A33" s="31" t="s">
        <v>72</v>
      </c>
      <c r="B33" s="32">
        <v>1.8391357734799385E-2</v>
      </c>
      <c r="C33" s="33">
        <f t="shared" si="3"/>
        <v>80732.728995716476</v>
      </c>
      <c r="D33" s="33">
        <f t="shared" si="0"/>
        <v>1484.7844998668329</v>
      </c>
      <c r="E33" s="33">
        <f t="shared" si="4"/>
        <v>79990.336745783061</v>
      </c>
      <c r="F33" s="33">
        <f t="shared" si="1"/>
        <v>1273236.1958411762</v>
      </c>
      <c r="G33" s="34">
        <f t="shared" si="2"/>
        <v>15.771004048540608</v>
      </c>
      <c r="I33" s="32">
        <v>1.8391357734799385E-2</v>
      </c>
    </row>
    <row r="34" spans="1:9" ht="13" x14ac:dyDescent="0.3">
      <c r="A34" s="31" t="s">
        <v>73</v>
      </c>
      <c r="B34" s="32">
        <v>1.9830597564578056E-2</v>
      </c>
      <c r="C34" s="33">
        <f t="shared" si="3"/>
        <v>79247.944495849646</v>
      </c>
      <c r="D34" s="33">
        <f t="shared" si="0"/>
        <v>1571.5340951172129</v>
      </c>
      <c r="E34" s="33">
        <f t="shared" si="4"/>
        <v>78462.17744829104</v>
      </c>
      <c r="F34" s="33">
        <f t="shared" si="1"/>
        <v>1193245.8590953932</v>
      </c>
      <c r="G34" s="34">
        <f t="shared" si="2"/>
        <v>15.05712061917121</v>
      </c>
      <c r="I34" s="32">
        <v>1.9830597564578056E-2</v>
      </c>
    </row>
    <row r="35" spans="1:9" ht="13" x14ac:dyDescent="0.3">
      <c r="A35" s="31" t="s">
        <v>74</v>
      </c>
      <c r="B35" s="32">
        <v>2.1913308650255203E-2</v>
      </c>
      <c r="C35" s="33">
        <f t="shared" si="3"/>
        <v>77676.410400732435</v>
      </c>
      <c r="D35" s="33">
        <f t="shared" si="0"/>
        <v>1702.1471559551433</v>
      </c>
      <c r="E35" s="33">
        <f t="shared" si="4"/>
        <v>76825.336822754864</v>
      </c>
      <c r="F35" s="33">
        <f t="shared" si="1"/>
        <v>1114783.6816471021</v>
      </c>
      <c r="G35" s="34">
        <f t="shared" si="2"/>
        <v>14.351637464912907</v>
      </c>
      <c r="I35" s="32">
        <v>2.1913308650255203E-2</v>
      </c>
    </row>
    <row r="36" spans="1:9" ht="13" x14ac:dyDescent="0.3">
      <c r="A36" s="31" t="s">
        <v>75</v>
      </c>
      <c r="B36" s="32">
        <v>2.3804256692528725E-2</v>
      </c>
      <c r="C36" s="33">
        <f t="shared" si="3"/>
        <v>75974.263244777292</v>
      </c>
      <c r="D36" s="33">
        <f t="shared" si="0"/>
        <v>1808.5108643044289</v>
      </c>
      <c r="E36" s="33">
        <f t="shared" si="4"/>
        <v>75070.007812625074</v>
      </c>
      <c r="F36" s="33">
        <f t="shared" si="1"/>
        <v>1037958.3448243472</v>
      </c>
      <c r="G36" s="34">
        <f t="shared" si="2"/>
        <v>13.661973153727157</v>
      </c>
      <c r="I36" s="32">
        <v>2.3804256692528725E-2</v>
      </c>
    </row>
    <row r="37" spans="1:9" ht="13" x14ac:dyDescent="0.3">
      <c r="A37" s="31" t="s">
        <v>76</v>
      </c>
      <c r="B37" s="32">
        <v>2.6192637160420418E-2</v>
      </c>
      <c r="C37" s="33">
        <f t="shared" si="3"/>
        <v>74165.75238047287</v>
      </c>
      <c r="D37" s="33">
        <f t="shared" si="0"/>
        <v>1942.5966418313128</v>
      </c>
      <c r="E37" s="33">
        <f t="shared" si="4"/>
        <v>73194.454059557218</v>
      </c>
      <c r="F37" s="33">
        <f t="shared" si="1"/>
        <v>962888.33701172215</v>
      </c>
      <c r="G37" s="34">
        <f t="shared" si="2"/>
        <v>12.98292414094408</v>
      </c>
      <c r="I37" s="32">
        <v>2.6192637160420418E-2</v>
      </c>
    </row>
    <row r="38" spans="1:9" ht="13" x14ac:dyDescent="0.3">
      <c r="A38" s="31" t="s">
        <v>77</v>
      </c>
      <c r="B38" s="32">
        <v>2.8691571205854416E-2</v>
      </c>
      <c r="C38" s="33">
        <f t="shared" si="3"/>
        <v>72223.155738641552</v>
      </c>
      <c r="D38" s="33">
        <f t="shared" si="0"/>
        <v>2072.1958155867469</v>
      </c>
      <c r="E38" s="33">
        <f t="shared" si="4"/>
        <v>71187.057830848178</v>
      </c>
      <c r="F38" s="33">
        <f t="shared" si="1"/>
        <v>889693.88295216497</v>
      </c>
      <c r="G38" s="34">
        <f t="shared" si="2"/>
        <v>12.318679152871081</v>
      </c>
      <c r="I38" s="32">
        <v>2.8691571205854416E-2</v>
      </c>
    </row>
    <row r="39" spans="1:9" ht="13" x14ac:dyDescent="0.3">
      <c r="A39" s="31" t="s">
        <v>78</v>
      </c>
      <c r="B39" s="32">
        <v>3.1785722821950912E-2</v>
      </c>
      <c r="C39" s="33">
        <f t="shared" si="3"/>
        <v>70150.959923054805</v>
      </c>
      <c r="D39" s="33">
        <f t="shared" si="0"/>
        <v>2229.7989678080071</v>
      </c>
      <c r="E39" s="33">
        <f t="shared" si="4"/>
        <v>69036.060439150795</v>
      </c>
      <c r="F39" s="33">
        <f t="shared" si="1"/>
        <v>818506.82512131683</v>
      </c>
      <c r="G39" s="34">
        <f t="shared" si="2"/>
        <v>11.667792230057826</v>
      </c>
      <c r="I39" s="32">
        <v>3.1785722821950912E-2</v>
      </c>
    </row>
    <row r="40" spans="1:9" ht="13" x14ac:dyDescent="0.3">
      <c r="A40" s="31" t="s">
        <v>79</v>
      </c>
      <c r="B40" s="32">
        <v>3.5135507583618164E-2</v>
      </c>
      <c r="C40" s="33">
        <f t="shared" si="3"/>
        <v>67921.1609552468</v>
      </c>
      <c r="D40" s="33">
        <f t="shared" si="0"/>
        <v>2386.4444658312241</v>
      </c>
      <c r="E40" s="33">
        <f t="shared" si="4"/>
        <v>66727.938722331193</v>
      </c>
      <c r="F40" s="33">
        <f t="shared" si="1"/>
        <v>749470.76468216605</v>
      </c>
      <c r="G40" s="34">
        <f t="shared" si="2"/>
        <v>11.034422176263915</v>
      </c>
      <c r="I40" s="32">
        <v>3.5135507583618164E-2</v>
      </c>
    </row>
    <row r="41" spans="1:9" ht="13" x14ac:dyDescent="0.3">
      <c r="A41" s="31" t="s">
        <v>80</v>
      </c>
      <c r="B41" s="32">
        <v>3.8672797381877899E-2</v>
      </c>
      <c r="C41" s="33">
        <f t="shared" si="3"/>
        <v>65534.716489415572</v>
      </c>
      <c r="D41" s="33">
        <f t="shared" si="0"/>
        <v>2534.4108122739808</v>
      </c>
      <c r="E41" s="33">
        <f t="shared" si="4"/>
        <v>64267.511083278579</v>
      </c>
      <c r="F41" s="33">
        <f t="shared" si="1"/>
        <v>682742.82595983485</v>
      </c>
      <c r="G41" s="34">
        <f t="shared" si="2"/>
        <v>10.418032800524951</v>
      </c>
      <c r="I41" s="32">
        <v>3.8672797381877899E-2</v>
      </c>
    </row>
    <row r="42" spans="1:9" ht="13" x14ac:dyDescent="0.3">
      <c r="A42" s="31" t="s">
        <v>81</v>
      </c>
      <c r="B42" s="32">
        <v>4.274657741189003E-2</v>
      </c>
      <c r="C42" s="33">
        <f t="shared" si="3"/>
        <v>63000.305677141594</v>
      </c>
      <c r="D42" s="33">
        <f t="shared" si="0"/>
        <v>2693.047443600668</v>
      </c>
      <c r="E42" s="33">
        <f t="shared" si="4"/>
        <v>61653.781955341263</v>
      </c>
      <c r="F42" s="33">
        <f t="shared" si="1"/>
        <v>618475.31487655628</v>
      </c>
      <c r="G42" s="34">
        <f t="shared" si="2"/>
        <v>9.8170208577409763</v>
      </c>
      <c r="I42" s="32">
        <v>4.274657741189003E-2</v>
      </c>
    </row>
    <row r="43" spans="1:9" ht="13" x14ac:dyDescent="0.3">
      <c r="A43" s="31" t="s">
        <v>82</v>
      </c>
      <c r="B43" s="32">
        <v>4.7200616449117661E-2</v>
      </c>
      <c r="C43" s="33">
        <f t="shared" si="3"/>
        <v>60307.258233540924</v>
      </c>
      <c r="D43" s="33">
        <f t="shared" si="0"/>
        <v>2846.5397649792581</v>
      </c>
      <c r="E43" s="33">
        <f t="shared" si="4"/>
        <v>58883.988351051295</v>
      </c>
      <c r="F43" s="33">
        <f t="shared" si="1"/>
        <v>556821.53292121505</v>
      </c>
      <c r="G43" s="34">
        <f t="shared" si="2"/>
        <v>9.233076568742586</v>
      </c>
      <c r="I43" s="32">
        <v>4.7200616449117661E-2</v>
      </c>
    </row>
    <row r="44" spans="1:9" ht="13" x14ac:dyDescent="0.3">
      <c r="A44" s="31" t="s">
        <v>83</v>
      </c>
      <c r="B44" s="32">
        <v>5.2599299699068069E-2</v>
      </c>
      <c r="C44" s="33">
        <f t="shared" si="3"/>
        <v>57460.718468561667</v>
      </c>
      <c r="D44" s="33">
        <f t="shared" si="0"/>
        <v>3022.3935516516508</v>
      </c>
      <c r="E44" s="33">
        <f t="shared" si="4"/>
        <v>55949.521692735841</v>
      </c>
      <c r="F44" s="33">
        <f t="shared" si="1"/>
        <v>497937.54457016377</v>
      </c>
      <c r="G44" s="34">
        <f t="shared" si="2"/>
        <v>8.665703420374026</v>
      </c>
      <c r="I44" s="32">
        <v>5.2599299699068069E-2</v>
      </c>
    </row>
    <row r="45" spans="1:9" ht="13" x14ac:dyDescent="0.3">
      <c r="A45" s="31" t="s">
        <v>84</v>
      </c>
      <c r="B45" s="32">
        <v>5.8586273342370987E-2</v>
      </c>
      <c r="C45" s="33">
        <f t="shared" si="3"/>
        <v>54438.324916910016</v>
      </c>
      <c r="D45" s="33">
        <f t="shared" si="0"/>
        <v>3189.3385838828954</v>
      </c>
      <c r="E45" s="33">
        <f t="shared" si="4"/>
        <v>52843.655624968567</v>
      </c>
      <c r="F45" s="33">
        <f t="shared" si="1"/>
        <v>441988.02287742792</v>
      </c>
      <c r="G45" s="34">
        <f t="shared" si="2"/>
        <v>8.119059937131432</v>
      </c>
      <c r="I45" s="32">
        <v>5.8586273342370987E-2</v>
      </c>
    </row>
    <row r="46" spans="1:9" ht="13" x14ac:dyDescent="0.3">
      <c r="A46" s="31" t="s">
        <v>85</v>
      </c>
      <c r="B46" s="32">
        <v>6.5123595297336578E-2</v>
      </c>
      <c r="C46" s="33">
        <f t="shared" si="3"/>
        <v>51248.986333027118</v>
      </c>
      <c r="D46" s="33">
        <f t="shared" si="0"/>
        <v>3337.5182453507914</v>
      </c>
      <c r="E46" s="33">
        <f t="shared" si="4"/>
        <v>49580.227210351724</v>
      </c>
      <c r="F46" s="33">
        <f t="shared" si="1"/>
        <v>389144.36725245934</v>
      </c>
      <c r="G46" s="34">
        <f t="shared" si="2"/>
        <v>7.5932110095546896</v>
      </c>
      <c r="I46" s="32">
        <v>6.5123595297336578E-2</v>
      </c>
    </row>
    <row r="47" spans="1:9" ht="13" x14ac:dyDescent="0.3">
      <c r="A47" s="31" t="s">
        <v>86</v>
      </c>
      <c r="B47" s="32">
        <v>7.3399744927883148E-2</v>
      </c>
      <c r="C47" s="33">
        <f t="shared" si="3"/>
        <v>47911.46808767633</v>
      </c>
      <c r="D47" s="33">
        <f t="shared" si="0"/>
        <v>3516.6895367558559</v>
      </c>
      <c r="E47" s="33">
        <f t="shared" si="4"/>
        <v>46153.1233192984</v>
      </c>
      <c r="F47" s="33">
        <f t="shared" si="1"/>
        <v>339564.14004210761</v>
      </c>
      <c r="G47" s="34">
        <f t="shared" si="2"/>
        <v>7.0873248847377619</v>
      </c>
      <c r="I47" s="32">
        <v>7.3399744927883148E-2</v>
      </c>
    </row>
    <row r="48" spans="1:9" ht="13" x14ac:dyDescent="0.3">
      <c r="A48" s="31" t="s">
        <v>87</v>
      </c>
      <c r="B48" s="32">
        <v>8.1636488437652588E-2</v>
      </c>
      <c r="C48" s="33">
        <f t="shared" si="3"/>
        <v>44394.778550920477</v>
      </c>
      <c r="D48" s="33">
        <f t="shared" si="0"/>
        <v>3624.2338258643667</v>
      </c>
      <c r="E48" s="33">
        <f t="shared" si="4"/>
        <v>42582.661637988291</v>
      </c>
      <c r="F48" s="33">
        <f t="shared" si="1"/>
        <v>293411.01672280923</v>
      </c>
      <c r="G48" s="34">
        <f t="shared" si="2"/>
        <v>6.6091334679430602</v>
      </c>
      <c r="I48" s="32">
        <v>8.1636488437652588E-2</v>
      </c>
    </row>
    <row r="49" spans="1:9" ht="13" x14ac:dyDescent="0.3">
      <c r="A49" s="31" t="s">
        <v>88</v>
      </c>
      <c r="B49" s="32">
        <v>8.9814960956573486E-2</v>
      </c>
      <c r="C49" s="33">
        <f t="shared" si="3"/>
        <v>40770.544725056112</v>
      </c>
      <c r="D49" s="33">
        <f t="shared" si="0"/>
        <v>3661.804882659148</v>
      </c>
      <c r="E49" s="33">
        <f t="shared" si="4"/>
        <v>38939.642283726535</v>
      </c>
      <c r="F49" s="33">
        <f t="shared" si="1"/>
        <v>250828.35508482094</v>
      </c>
      <c r="G49" s="34">
        <f t="shared" si="2"/>
        <v>6.152195335537689</v>
      </c>
      <c r="I49" s="32">
        <v>8.9814960956573486E-2</v>
      </c>
    </row>
    <row r="50" spans="1:9" ht="13" x14ac:dyDescent="0.3">
      <c r="A50" s="31" t="s">
        <v>89</v>
      </c>
      <c r="B50" s="32">
        <v>0.10089804232120514</v>
      </c>
      <c r="C50" s="33">
        <f t="shared" si="3"/>
        <v>37108.739842396964</v>
      </c>
      <c r="D50" s="33">
        <f t="shared" si="0"/>
        <v>3744.1992031047603</v>
      </c>
      <c r="E50" s="33">
        <f t="shared" si="4"/>
        <v>35236.640240844587</v>
      </c>
      <c r="F50" s="33">
        <f t="shared" si="1"/>
        <v>211888.7128010944</v>
      </c>
      <c r="G50" s="34">
        <f t="shared" si="2"/>
        <v>5.7099409384689004</v>
      </c>
      <c r="I50" s="32">
        <v>0.10089804232120514</v>
      </c>
    </row>
    <row r="51" spans="1:9" ht="13" x14ac:dyDescent="0.3">
      <c r="A51" s="31" t="s">
        <v>90</v>
      </c>
      <c r="B51" s="32">
        <v>0.11308067291975021</v>
      </c>
      <c r="C51" s="33">
        <f t="shared" si="3"/>
        <v>33364.540639292201</v>
      </c>
      <c r="D51" s="33">
        <f t="shared" si="0"/>
        <v>3772.8847071495152</v>
      </c>
      <c r="E51" s="33">
        <f t="shared" si="4"/>
        <v>31478.098285717442</v>
      </c>
      <c r="F51" s="33">
        <f t="shared" si="1"/>
        <v>176652.0725602498</v>
      </c>
      <c r="G51" s="34">
        <f t="shared" si="2"/>
        <v>5.2946052658136438</v>
      </c>
      <c r="I51" s="32">
        <v>0.11308067291975021</v>
      </c>
    </row>
    <row r="52" spans="1:9" ht="13" x14ac:dyDescent="0.3">
      <c r="A52" s="31" t="s">
        <v>91</v>
      </c>
      <c r="B52" s="32">
        <v>0.12640561163425446</v>
      </c>
      <c r="C52" s="33">
        <f t="shared" si="3"/>
        <v>29591.655932142687</v>
      </c>
      <c r="D52" s="33">
        <f t="shared" si="0"/>
        <v>3740.5513673729106</v>
      </c>
      <c r="E52" s="33">
        <f t="shared" si="4"/>
        <v>27721.380248456233</v>
      </c>
      <c r="F52" s="33">
        <f t="shared" si="1"/>
        <v>145173.97427453235</v>
      </c>
      <c r="G52" s="34">
        <f t="shared" si="2"/>
        <v>4.9059091051691786</v>
      </c>
      <c r="I52" s="32">
        <v>0.12640561163425446</v>
      </c>
    </row>
    <row r="53" spans="1:9" ht="13" x14ac:dyDescent="0.3">
      <c r="A53" s="31" t="s">
        <v>92</v>
      </c>
      <c r="B53" s="32">
        <v>0.14090105891227722</v>
      </c>
      <c r="C53" s="33">
        <f t="shared" si="3"/>
        <v>25851.104564769776</v>
      </c>
      <c r="D53" s="33">
        <f t="shared" si="0"/>
        <v>3642.4480072280649</v>
      </c>
      <c r="E53" s="33">
        <f t="shared" si="4"/>
        <v>24029.880561155744</v>
      </c>
      <c r="F53" s="33">
        <f t="shared" si="1"/>
        <v>117452.59402607611</v>
      </c>
      <c r="G53" s="34">
        <f t="shared" si="2"/>
        <v>4.5434265190409713</v>
      </c>
      <c r="I53" s="32">
        <v>0.14090105891227722</v>
      </c>
    </row>
    <row r="54" spans="1:9" ht="13" x14ac:dyDescent="0.3">
      <c r="A54" s="31" t="s">
        <v>93</v>
      </c>
      <c r="B54" s="32">
        <v>0.15657700598239899</v>
      </c>
      <c r="C54" s="33">
        <f t="shared" si="3"/>
        <v>22208.656557541712</v>
      </c>
      <c r="D54" s="33">
        <f t="shared" si="0"/>
        <v>3477.3649506712532</v>
      </c>
      <c r="E54" s="33">
        <f>C54-D54*0.5</f>
        <v>20469.974082206085</v>
      </c>
      <c r="F54" s="33">
        <f t="shared" si="1"/>
        <v>93422.713464920365</v>
      </c>
      <c r="G54" s="34">
        <f t="shared" si="2"/>
        <v>4.2065900394679874</v>
      </c>
      <c r="I54" s="32">
        <v>0.15657700598239899</v>
      </c>
    </row>
    <row r="55" spans="1:9" ht="13" x14ac:dyDescent="0.3">
      <c r="A55" s="31" t="s">
        <v>94</v>
      </c>
      <c r="B55" s="32">
        <v>0.17342172563076019</v>
      </c>
      <c r="C55" s="33">
        <f t="shared" si="3"/>
        <v>18731.291606870458</v>
      </c>
      <c r="D55" s="33">
        <f t="shared" si="0"/>
        <v>3248.4129137564496</v>
      </c>
      <c r="E55" s="33">
        <f>C55-D55*0.5</f>
        <v>17107.085149992232</v>
      </c>
      <c r="F55" s="33">
        <f t="shared" si="1"/>
        <v>72952.739382714281</v>
      </c>
      <c r="G55" s="34">
        <f t="shared" si="2"/>
        <v>3.8946988234359621</v>
      </c>
      <c r="I55" s="32">
        <v>0.17342172563076019</v>
      </c>
    </row>
    <row r="56" spans="1:9" ht="13" x14ac:dyDescent="0.3">
      <c r="A56" s="31" t="s">
        <v>95</v>
      </c>
      <c r="B56" s="32">
        <v>0.19139863550662994</v>
      </c>
      <c r="C56" s="33">
        <f t="shared" si="3"/>
        <v>15482.878693114009</v>
      </c>
      <c r="D56" s="33">
        <f t="shared" si="0"/>
        <v>2963.4018555766952</v>
      </c>
      <c r="E56" s="33">
        <f t="shared" si="4"/>
        <v>14001.177765325661</v>
      </c>
      <c r="F56" s="33">
        <f t="shared" si="1"/>
        <v>55845.654232722052</v>
      </c>
      <c r="G56" s="34">
        <f t="shared" si="2"/>
        <v>3.606929650463472</v>
      </c>
      <c r="I56" s="32">
        <v>0.19139863550662994</v>
      </c>
    </row>
    <row r="57" spans="1:9" ht="13" x14ac:dyDescent="0.3">
      <c r="A57" s="31" t="s">
        <v>96</v>
      </c>
      <c r="B57" s="32">
        <v>0.21044397354125977</v>
      </c>
      <c r="C57" s="33">
        <f t="shared" si="3"/>
        <v>12519.476837537313</v>
      </c>
      <c r="D57" s="33">
        <f t="shared" si="0"/>
        <v>2634.6484523491167</v>
      </c>
      <c r="E57" s="33">
        <f t="shared" si="4"/>
        <v>11202.152611362755</v>
      </c>
      <c r="F57" s="33">
        <f t="shared" si="1"/>
        <v>41844.476467396395</v>
      </c>
      <c r="G57" s="34">
        <f t="shared" si="2"/>
        <v>3.3423502443755115</v>
      </c>
      <c r="I57" s="32">
        <v>0.21044397354125977</v>
      </c>
    </row>
    <row r="58" spans="1:9" ht="13" x14ac:dyDescent="0.3">
      <c r="A58" s="31" t="s">
        <v>97</v>
      </c>
      <c r="B58" s="32">
        <v>0.23046545684337616</v>
      </c>
      <c r="C58" s="33">
        <f t="shared" si="3"/>
        <v>9884.828385188197</v>
      </c>
      <c r="D58" s="33">
        <f t="shared" si="0"/>
        <v>2278.1114896107701</v>
      </c>
      <c r="E58" s="33">
        <f t="shared" si="4"/>
        <v>8745.7726403828128</v>
      </c>
      <c r="F58" s="33">
        <f t="shared" si="1"/>
        <v>30642.323856033639</v>
      </c>
      <c r="G58" s="34">
        <f t="shared" si="2"/>
        <v>3.0999348356871086</v>
      </c>
      <c r="I58" s="32">
        <v>0.23046545684337616</v>
      </c>
    </row>
    <row r="59" spans="1:9" ht="13" x14ac:dyDescent="0.3">
      <c r="A59" s="31" t="s">
        <v>98</v>
      </c>
      <c r="B59" s="32">
        <v>0.25134238600730896</v>
      </c>
      <c r="C59" s="33">
        <f t="shared" si="3"/>
        <v>7606.7168955774268</v>
      </c>
      <c r="D59" s="33">
        <f t="shared" si="0"/>
        <v>1911.8903742165405</v>
      </c>
      <c r="E59" s="33">
        <f>C59-D59*0.5</f>
        <v>6650.7717084691567</v>
      </c>
      <c r="F59" s="33">
        <f t="shared" si="1"/>
        <v>21896.551215650827</v>
      </c>
      <c r="G59" s="34">
        <f t="shared" si="2"/>
        <v>2.8785810641094796</v>
      </c>
      <c r="I59" s="32">
        <v>0.25134238600730896</v>
      </c>
    </row>
    <row r="60" spans="1:9" ht="13" x14ac:dyDescent="0.3">
      <c r="A60" s="31" t="s">
        <v>99</v>
      </c>
      <c r="B60" s="32">
        <v>0.27292716503143311</v>
      </c>
      <c r="C60" s="33">
        <f t="shared" si="3"/>
        <v>5694.8265213608865</v>
      </c>
      <c r="D60" s="33">
        <f t="shared" si="0"/>
        <v>1554.2728578208448</v>
      </c>
      <c r="E60" s="33">
        <f t="shared" si="4"/>
        <v>4917.6900924504644</v>
      </c>
      <c r="F60" s="33">
        <f t="shared" si="1"/>
        <v>15245.779507181671</v>
      </c>
      <c r="G60" s="34">
        <f t="shared" si="2"/>
        <v>2.6771279950312521</v>
      </c>
      <c r="I60" s="32">
        <v>0.27292716503143311</v>
      </c>
    </row>
    <row r="61" spans="1:9" ht="13" x14ac:dyDescent="0.3">
      <c r="A61" s="31" t="s">
        <v>100</v>
      </c>
      <c r="B61" s="32">
        <v>0.29504877328872681</v>
      </c>
      <c r="C61" s="33">
        <f>C60-D60</f>
        <v>4140.5536635400422</v>
      </c>
      <c r="D61" s="33">
        <f>B61*C61</f>
        <v>1221.6652791636332</v>
      </c>
      <c r="E61" s="33">
        <f>C61-D61*0.5</f>
        <v>3529.7210239582255</v>
      </c>
      <c r="F61" s="33">
        <f>F62+E61</f>
        <v>10328.089414731206</v>
      </c>
      <c r="G61" s="34">
        <f t="shared" si="2"/>
        <v>2.4943740026064574</v>
      </c>
      <c r="I61" s="32">
        <v>0.29504877328872681</v>
      </c>
    </row>
    <row r="62" spans="1:9" ht="13" x14ac:dyDescent="0.3">
      <c r="A62" s="31" t="s">
        <v>101</v>
      </c>
      <c r="B62" s="32">
        <v>0.31751745939254761</v>
      </c>
      <c r="C62" s="33">
        <f>C61-D61</f>
        <v>2918.8883843764088</v>
      </c>
      <c r="D62" s="33">
        <f>B62*C62</f>
        <v>926.79802405761529</v>
      </c>
      <c r="E62" s="33">
        <f>C62-D62*0.5</f>
        <v>2455.4893723476011</v>
      </c>
      <c r="F62" s="33">
        <f>F63+E62</f>
        <v>6798.368390772981</v>
      </c>
      <c r="G62" s="34">
        <f>F62/C62</f>
        <v>2.3290950168433331</v>
      </c>
      <c r="I62" s="32">
        <v>0.31751745939254761</v>
      </c>
    </row>
    <row r="63" spans="1:9" ht="13" x14ac:dyDescent="0.3">
      <c r="A63" s="41" t="s">
        <v>0</v>
      </c>
      <c r="B63" s="42">
        <v>1</v>
      </c>
      <c r="C63" s="43">
        <f>C62-D62</f>
        <v>1992.0903603187935</v>
      </c>
      <c r="D63" s="43">
        <f>C63</f>
        <v>1992.0903603187935</v>
      </c>
      <c r="E63" s="43">
        <f>F66</f>
        <v>4342.8790184253794</v>
      </c>
      <c r="F63" s="43">
        <f>F64+E63</f>
        <v>4342.8790184253794</v>
      </c>
      <c r="G63" s="54">
        <f>F63/C63</f>
        <v>2.1800612587324553</v>
      </c>
    </row>
    <row r="66" spans="1:11" ht="63" x14ac:dyDescent="0.3">
      <c r="A66" s="14"/>
      <c r="E66" s="30" t="s">
        <v>169</v>
      </c>
      <c r="F66" s="44">
        <f>SUM(F70:F90)</f>
        <v>4342.8790184253794</v>
      </c>
    </row>
    <row r="67" spans="1:11" ht="63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168</v>
      </c>
      <c r="G67" s="5" t="s">
        <v>103</v>
      </c>
      <c r="H67" s="25" t="s">
        <v>107</v>
      </c>
    </row>
    <row r="68" spans="1:11" ht="15" customHeight="1" x14ac:dyDescent="0.3">
      <c r="A68" s="110"/>
      <c r="B68" s="53" t="s">
        <v>166</v>
      </c>
      <c r="C68" s="53" t="s">
        <v>108</v>
      </c>
      <c r="D68" s="8" t="s">
        <v>109</v>
      </c>
      <c r="E68" s="8" t="s">
        <v>110</v>
      </c>
      <c r="F68" s="8" t="s">
        <v>111</v>
      </c>
      <c r="G68" s="8" t="s">
        <v>112</v>
      </c>
      <c r="H68" s="26" t="s">
        <v>113</v>
      </c>
      <c r="J68" s="2"/>
      <c r="K68" s="2"/>
    </row>
    <row r="69" spans="1:11" ht="13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2918.8883843764088</v>
      </c>
      <c r="E69" s="66">
        <f>D62</f>
        <v>926.79802405761529</v>
      </c>
      <c r="F69" s="66">
        <f>E62</f>
        <v>2455.4893723476011</v>
      </c>
      <c r="G69" s="78">
        <f>F62</f>
        <v>6798.368390772981</v>
      </c>
      <c r="H69" s="67">
        <f>G62</f>
        <v>2.3290950168433331</v>
      </c>
    </row>
    <row r="70" spans="1:11" ht="13" x14ac:dyDescent="0.3">
      <c r="A70" s="55">
        <v>100</v>
      </c>
      <c r="B70" s="12">
        <f t="shared" ref="B70:B90" si="5">2.71828182845904^(-13.94057+0.135759*A70)/(1+2.71828182845904^(-13.94057+0.135759*A70))</f>
        <v>0.40982956256054281</v>
      </c>
      <c r="C70" s="12">
        <f t="shared" ref="C70:C90" si="6">B70/(1+0.5*B70)</f>
        <v>0.34013157521819271</v>
      </c>
      <c r="D70" s="44">
        <f>D69-E69</f>
        <v>1992.0903603187935</v>
      </c>
      <c r="E70" s="44">
        <f>D70*C70</f>
        <v>677.57283223220827</v>
      </c>
      <c r="F70" s="44">
        <f>D70-0.5*E70</f>
        <v>1653.3039442026893</v>
      </c>
      <c r="G70" s="46">
        <f>F70+G71</f>
        <v>4342.8790184253785</v>
      </c>
      <c r="H70" s="50">
        <f>G70/D70</f>
        <v>2.1800612587324548</v>
      </c>
    </row>
    <row r="71" spans="1:11" ht="13" x14ac:dyDescent="0.3">
      <c r="A71" s="55">
        <v>101</v>
      </c>
      <c r="B71" s="12">
        <f t="shared" si="5"/>
        <v>0.44302084312823281</v>
      </c>
      <c r="C71" s="12">
        <f t="shared" si="6"/>
        <v>0.36268281899793753</v>
      </c>
      <c r="D71" s="44">
        <f t="shared" ref="D71:D90" si="7">D70-E70</f>
        <v>1314.5175280865851</v>
      </c>
      <c r="E71" s="44">
        <f t="shared" ref="E71:E89" si="8">D71*C71</f>
        <v>476.75292270864321</v>
      </c>
      <c r="F71" s="44">
        <f t="shared" ref="F71:F90" si="9">D71-0.5*E71</f>
        <v>1076.1410667322634</v>
      </c>
      <c r="G71" s="46">
        <f t="shared" ref="G71:G90" si="10">F71+G72</f>
        <v>2689.5750742226892</v>
      </c>
      <c r="H71" s="50">
        <f t="shared" ref="H71:H90" si="11">G71/D71</f>
        <v>2.0460549340392906</v>
      </c>
    </row>
    <row r="72" spans="1:11" ht="13" x14ac:dyDescent="0.3">
      <c r="A72" s="55">
        <v>102</v>
      </c>
      <c r="B72" s="12">
        <f t="shared" si="5"/>
        <v>0.47672882513784742</v>
      </c>
      <c r="C72" s="12">
        <f t="shared" si="6"/>
        <v>0.38496650929179871</v>
      </c>
      <c r="D72" s="44">
        <f t="shared" si="7"/>
        <v>837.76460537794196</v>
      </c>
      <c r="E72" s="44">
        <f t="shared" si="8"/>
        <v>322.51131574056757</v>
      </c>
      <c r="F72" s="44">
        <f t="shared" si="9"/>
        <v>676.50894750765815</v>
      </c>
      <c r="G72" s="46">
        <f t="shared" si="10"/>
        <v>1613.4340074904258</v>
      </c>
      <c r="H72" s="50">
        <f t="shared" si="11"/>
        <v>1.9258798917179785</v>
      </c>
    </row>
    <row r="73" spans="1:11" ht="13" x14ac:dyDescent="0.3">
      <c r="A73" s="55">
        <v>103</v>
      </c>
      <c r="B73" s="12">
        <f t="shared" si="5"/>
        <v>0.51065013889888367</v>
      </c>
      <c r="C73" s="12">
        <f t="shared" si="6"/>
        <v>0.40678717515204543</v>
      </c>
      <c r="D73" s="44">
        <f t="shared" si="7"/>
        <v>515.25328963737434</v>
      </c>
      <c r="E73" s="44">
        <f t="shared" si="8"/>
        <v>209.59843017938618</v>
      </c>
      <c r="F73" s="44">
        <f t="shared" si="9"/>
        <v>410.45407454768122</v>
      </c>
      <c r="G73" s="46">
        <f t="shared" si="10"/>
        <v>936.92505998276772</v>
      </c>
      <c r="H73" s="50">
        <f t="shared" si="11"/>
        <v>1.8183776383886032</v>
      </c>
    </row>
    <row r="74" spans="1:11" ht="13" x14ac:dyDescent="0.3">
      <c r="A74" s="55">
        <v>104</v>
      </c>
      <c r="B74" s="12">
        <f t="shared" si="5"/>
        <v>0.54447365381062363</v>
      </c>
      <c r="C74" s="12">
        <f t="shared" si="6"/>
        <v>0.42796564467878506</v>
      </c>
      <c r="D74" s="44">
        <f t="shared" si="7"/>
        <v>305.65485945798815</v>
      </c>
      <c r="E74" s="44">
        <f t="shared" si="8"/>
        <v>130.80977897714135</v>
      </c>
      <c r="F74" s="44">
        <f t="shared" si="9"/>
        <v>240.24996996941746</v>
      </c>
      <c r="G74" s="46">
        <f t="shared" si="10"/>
        <v>526.4709854350865</v>
      </c>
      <c r="H74" s="50">
        <f t="shared" si="11"/>
        <v>1.7224361698965536</v>
      </c>
    </row>
    <row r="75" spans="1:11" ht="13" x14ac:dyDescent="0.3">
      <c r="A75" s="55">
        <v>105</v>
      </c>
      <c r="B75" s="12">
        <f t="shared" si="5"/>
        <v>0.57789180618588032</v>
      </c>
      <c r="C75" s="12">
        <f t="shared" si="6"/>
        <v>0.44834449979566837</v>
      </c>
      <c r="D75" s="44">
        <f t="shared" si="7"/>
        <v>174.8450804808468</v>
      </c>
      <c r="E75" s="44">
        <f t="shared" si="8"/>
        <v>78.390830149918642</v>
      </c>
      <c r="F75" s="44">
        <f t="shared" si="9"/>
        <v>135.64966540588748</v>
      </c>
      <c r="G75" s="46">
        <f t="shared" si="10"/>
        <v>286.22101546566898</v>
      </c>
      <c r="H75" s="50">
        <f t="shared" si="11"/>
        <v>1.6369978193182435</v>
      </c>
    </row>
    <row r="76" spans="1:11" ht="13" x14ac:dyDescent="0.3">
      <c r="A76" s="55">
        <v>106</v>
      </c>
      <c r="B76" s="12">
        <f t="shared" si="5"/>
        <v>0.61061165355593183</v>
      </c>
      <c r="C76" s="12">
        <f t="shared" si="6"/>
        <v>0.46779202316377744</v>
      </c>
      <c r="D76" s="44">
        <f t="shared" si="7"/>
        <v>96.454250330928161</v>
      </c>
      <c r="E76" s="44">
        <f t="shared" si="8"/>
        <v>45.120528905050335</v>
      </c>
      <c r="F76" s="44">
        <f t="shared" si="9"/>
        <v>73.893985878402987</v>
      </c>
      <c r="G76" s="46">
        <f t="shared" si="10"/>
        <v>150.57135005978151</v>
      </c>
      <c r="H76" s="50">
        <f t="shared" si="11"/>
        <v>1.5610649561131951</v>
      </c>
    </row>
    <row r="77" spans="1:11" ht="13" x14ac:dyDescent="0.3">
      <c r="A77" s="55">
        <v>107</v>
      </c>
      <c r="B77" s="12">
        <f t="shared" si="5"/>
        <v>0.64236482431688247</v>
      </c>
      <c r="C77" s="12">
        <f t="shared" si="6"/>
        <v>0.48620449258587894</v>
      </c>
      <c r="D77" s="44">
        <f t="shared" si="7"/>
        <v>51.333721425877826</v>
      </c>
      <c r="E77" s="44">
        <f t="shared" si="8"/>
        <v>24.95868597841379</v>
      </c>
      <c r="F77" s="44">
        <f t="shared" si="9"/>
        <v>38.854378436670927</v>
      </c>
      <c r="G77" s="46">
        <f t="shared" si="10"/>
        <v>76.677364181378522</v>
      </c>
      <c r="H77" s="50">
        <f t="shared" si="11"/>
        <v>1.4937035938860399</v>
      </c>
    </row>
    <row r="78" spans="1:11" ht="13" x14ac:dyDescent="0.3">
      <c r="A78" s="55">
        <v>108</v>
      </c>
      <c r="B78" s="12">
        <f t="shared" si="5"/>
        <v>0.67291567228252969</v>
      </c>
      <c r="C78" s="12">
        <f t="shared" si="6"/>
        <v>0.50350684779209287</v>
      </c>
      <c r="D78" s="44">
        <f t="shared" si="7"/>
        <v>26.375035447464036</v>
      </c>
      <c r="E78" s="44">
        <f t="shared" si="8"/>
        <v>13.280010958557328</v>
      </c>
      <c r="F78" s="44">
        <f t="shared" si="9"/>
        <v>19.735029968185373</v>
      </c>
      <c r="G78" s="46">
        <f t="shared" si="10"/>
        <v>37.822985744707594</v>
      </c>
      <c r="H78" s="50">
        <f t="shared" si="11"/>
        <v>1.4340449255526699</v>
      </c>
    </row>
    <row r="79" spans="1:11" ht="13" x14ac:dyDescent="0.3">
      <c r="A79" s="55">
        <v>109</v>
      </c>
      <c r="B79" s="12">
        <f t="shared" si="5"/>
        <v>0.70206716481360365</v>
      </c>
      <c r="C79" s="12">
        <f t="shared" si="6"/>
        <v>0.51965189759599051</v>
      </c>
      <c r="D79" s="44">
        <f t="shared" si="7"/>
        <v>13.095024488906708</v>
      </c>
      <c r="E79" s="44">
        <f t="shared" si="8"/>
        <v>6.8048543247263362</v>
      </c>
      <c r="F79" s="44">
        <f t="shared" si="9"/>
        <v>9.6925973265435399</v>
      </c>
      <c r="G79" s="46">
        <f t="shared" si="10"/>
        <v>18.087955776522222</v>
      </c>
      <c r="H79" s="50">
        <f t="shared" si="11"/>
        <v>1.3812846086576789</v>
      </c>
    </row>
    <row r="80" spans="1:11" ht="13" x14ac:dyDescent="0.3">
      <c r="A80" s="55">
        <v>110</v>
      </c>
      <c r="B80" s="12">
        <f t="shared" si="5"/>
        <v>0.72966429105916941</v>
      </c>
      <c r="C80" s="12">
        <f t="shared" si="6"/>
        <v>0.534618336364025</v>
      </c>
      <c r="D80" s="44">
        <f t="shared" si="7"/>
        <v>6.2901701641803713</v>
      </c>
      <c r="E80" s="44">
        <f t="shared" si="8"/>
        <v>3.3628403086207364</v>
      </c>
      <c r="F80" s="44">
        <f t="shared" si="9"/>
        <v>4.6087500098700032</v>
      </c>
      <c r="G80" s="46">
        <f t="shared" si="10"/>
        <v>8.39535844997868</v>
      </c>
      <c r="H80" s="50">
        <f t="shared" si="11"/>
        <v>1.3346790676326037</v>
      </c>
    </row>
    <row r="81" spans="1:8" ht="13" x14ac:dyDescent="0.3">
      <c r="A81" s="55">
        <v>111</v>
      </c>
      <c r="B81" s="12">
        <f t="shared" si="5"/>
        <v>0.75559503084113333</v>
      </c>
      <c r="C81" s="12">
        <f t="shared" si="6"/>
        <v>0.54840789185956063</v>
      </c>
      <c r="D81" s="44">
        <f t="shared" si="7"/>
        <v>2.927329855559635</v>
      </c>
      <c r="E81" s="44">
        <f t="shared" si="8"/>
        <v>1.6053707948650116</v>
      </c>
      <c r="F81" s="44">
        <f t="shared" si="9"/>
        <v>2.1246444581271291</v>
      </c>
      <c r="G81" s="46">
        <f t="shared" si="10"/>
        <v>3.7866084401086759</v>
      </c>
      <c r="H81" s="50">
        <f t="shared" si="11"/>
        <v>1.2935366449794117</v>
      </c>
    </row>
    <row r="82" spans="1:8" ht="13" x14ac:dyDescent="0.3">
      <c r="A82" s="55">
        <v>112</v>
      </c>
      <c r="B82" s="12">
        <f t="shared" si="5"/>
        <v>0.77978913863825428</v>
      </c>
      <c r="C82" s="12">
        <f t="shared" si="6"/>
        <v>0.56104193501543975</v>
      </c>
      <c r="D82" s="44">
        <f t="shared" si="7"/>
        <v>1.3219590606946234</v>
      </c>
      <c r="E82" s="44">
        <f t="shared" si="8"/>
        <v>0.74167446942330473</v>
      </c>
      <c r="F82" s="44">
        <f t="shared" si="9"/>
        <v>0.95112182598297101</v>
      </c>
      <c r="G82" s="46">
        <f t="shared" si="10"/>
        <v>1.6619639819815468</v>
      </c>
      <c r="H82" s="50">
        <f t="shared" si="11"/>
        <v>1.2571977691262752</v>
      </c>
    </row>
    <row r="83" spans="1:8" ht="13" x14ac:dyDescent="0.3">
      <c r="A83" s="55">
        <v>113</v>
      </c>
      <c r="B83" s="12">
        <f t="shared" si="5"/>
        <v>0.80221514762242774</v>
      </c>
      <c r="C83" s="12">
        <f t="shared" si="6"/>
        <v>0.5725578553831433</v>
      </c>
      <c r="D83" s="44">
        <f t="shared" si="7"/>
        <v>0.58028459127131871</v>
      </c>
      <c r="E83" s="44">
        <f t="shared" si="8"/>
        <v>0.33224650109019011</v>
      </c>
      <c r="F83" s="44">
        <f t="shared" si="9"/>
        <v>0.41416134072622368</v>
      </c>
      <c r="G83" s="46">
        <f t="shared" si="10"/>
        <v>0.7108421559985757</v>
      </c>
      <c r="H83" s="50">
        <f t="shared" si="11"/>
        <v>1.2249888532129114</v>
      </c>
    </row>
    <row r="84" spans="1:8" ht="13" x14ac:dyDescent="0.3">
      <c r="A84" s="55">
        <v>114</v>
      </c>
      <c r="B84" s="12">
        <f t="shared" si="5"/>
        <v>0.82287607742672264</v>
      </c>
      <c r="C84" s="12">
        <f t="shared" si="6"/>
        <v>0.58300545603605802</v>
      </c>
      <c r="D84" s="44">
        <f t="shared" si="7"/>
        <v>0.2480380901811286</v>
      </c>
      <c r="E84" s="44">
        <f t="shared" si="8"/>
        <v>0.14460755988036175</v>
      </c>
      <c r="F84" s="44">
        <f t="shared" si="9"/>
        <v>0.17573431024094771</v>
      </c>
      <c r="G84" s="46">
        <f t="shared" si="10"/>
        <v>0.29668081527235202</v>
      </c>
      <c r="H84" s="50">
        <f t="shared" si="11"/>
        <v>1.196109900119382</v>
      </c>
    </row>
    <row r="85" spans="1:8" ht="13" x14ac:dyDescent="0.3">
      <c r="A85" s="55">
        <v>115</v>
      </c>
      <c r="B85" s="12">
        <f t="shared" si="5"/>
        <v>0.84180434125004222</v>
      </c>
      <c r="C85" s="12">
        <f t="shared" si="6"/>
        <v>0.59244356061455838</v>
      </c>
      <c r="D85" s="44">
        <f t="shared" si="7"/>
        <v>0.10343053030076685</v>
      </c>
      <c r="E85" s="44">
        <f t="shared" si="8"/>
        <v>6.1276751647638281E-2</v>
      </c>
      <c r="F85" s="44">
        <f t="shared" si="9"/>
        <v>7.2792154476947701E-2</v>
      </c>
      <c r="G85" s="46">
        <f t="shared" si="10"/>
        <v>0.12094650503140431</v>
      </c>
      <c r="H85" s="50">
        <f t="shared" si="11"/>
        <v>1.1693501394578811</v>
      </c>
    </row>
    <row r="86" spans="1:8" ht="13" x14ac:dyDescent="0.3">
      <c r="A86" s="55">
        <v>116</v>
      </c>
      <c r="B86" s="12">
        <f t="shared" si="5"/>
        <v>0.8590563071068994</v>
      </c>
      <c r="C86" s="12">
        <f t="shared" si="6"/>
        <v>0.6009369629912501</v>
      </c>
      <c r="D86" s="44">
        <f t="shared" si="7"/>
        <v>4.2153778653128568E-2</v>
      </c>
      <c r="E86" s="44">
        <f t="shared" si="8"/>
        <v>2.5331763722416471E-2</v>
      </c>
      <c r="F86" s="44">
        <f t="shared" si="9"/>
        <v>2.9487896791920334E-2</v>
      </c>
      <c r="G86" s="46">
        <f t="shared" si="10"/>
        <v>4.8154350554456604E-2</v>
      </c>
      <c r="H86" s="50">
        <f t="shared" si="11"/>
        <v>1.1423495613692198</v>
      </c>
    </row>
    <row r="87" spans="1:8" ht="13" x14ac:dyDescent="0.3">
      <c r="A87" s="55">
        <v>117</v>
      </c>
      <c r="B87" s="12">
        <f t="shared" si="5"/>
        <v>0.87470689273769964</v>
      </c>
      <c r="C87" s="12">
        <f t="shared" si="6"/>
        <v>0.6085537937432508</v>
      </c>
      <c r="D87" s="44">
        <f t="shared" si="7"/>
        <v>1.6822014930712097E-2</v>
      </c>
      <c r="E87" s="44">
        <f t="shared" si="8"/>
        <v>1.0237101004490455E-2</v>
      </c>
      <c r="F87" s="44">
        <f t="shared" si="9"/>
        <v>1.170346442846687E-2</v>
      </c>
      <c r="G87" s="46">
        <f t="shared" si="10"/>
        <v>1.8666453762536273E-2</v>
      </c>
      <c r="H87" s="50">
        <f t="shared" si="11"/>
        <v>1.1096443463771255</v>
      </c>
    </row>
    <row r="88" spans="1:8" ht="13" x14ac:dyDescent="0.3">
      <c r="A88" s="55">
        <v>118</v>
      </c>
      <c r="B88" s="12">
        <f t="shared" si="5"/>
        <v>0.8888444819480813</v>
      </c>
      <c r="C88" s="12">
        <f t="shared" si="6"/>
        <v>0.61536333125741161</v>
      </c>
      <c r="D88" s="44">
        <f t="shared" si="7"/>
        <v>6.5849139262216423E-3</v>
      </c>
      <c r="E88" s="44">
        <f t="shared" si="8"/>
        <v>4.0521145696830714E-3</v>
      </c>
      <c r="F88" s="44">
        <f t="shared" si="9"/>
        <v>4.558856641380107E-3</v>
      </c>
      <c r="G88" s="46">
        <f t="shared" si="10"/>
        <v>6.9629893340694042E-3</v>
      </c>
      <c r="H88" s="50">
        <f t="shared" si="11"/>
        <v>1.0574153910109949</v>
      </c>
    </row>
    <row r="89" spans="1:8" ht="13" x14ac:dyDescent="0.3">
      <c r="A89" s="55">
        <v>119</v>
      </c>
      <c r="B89" s="12">
        <f t="shared" si="5"/>
        <v>0.90156635689124043</v>
      </c>
      <c r="C89" s="12">
        <f t="shared" si="6"/>
        <v>0.62143425033173139</v>
      </c>
      <c r="D89" s="44">
        <f t="shared" si="7"/>
        <v>2.5327993565385709E-3</v>
      </c>
      <c r="E89" s="44">
        <f t="shared" si="8"/>
        <v>1.5739682693712384E-3</v>
      </c>
      <c r="F89" s="44">
        <f t="shared" si="9"/>
        <v>1.7458152218529518E-3</v>
      </c>
      <c r="G89" s="46">
        <f t="shared" si="10"/>
        <v>2.4041326926892972E-3</v>
      </c>
      <c r="H89" s="50">
        <f t="shared" si="11"/>
        <v>0.94919981974998802</v>
      </c>
    </row>
    <row r="90" spans="1:8" ht="13" x14ac:dyDescent="0.3">
      <c r="A90" s="56">
        <v>120</v>
      </c>
      <c r="B90" s="42">
        <f t="shared" si="5"/>
        <v>0.91297475653868232</v>
      </c>
      <c r="C90" s="42">
        <f t="shared" si="6"/>
        <v>0.62683327721213544</v>
      </c>
      <c r="D90" s="57">
        <f t="shared" si="7"/>
        <v>9.5883108716733243E-4</v>
      </c>
      <c r="E90" s="57">
        <f>D90*C90</f>
        <v>6.0102723266197374E-4</v>
      </c>
      <c r="F90" s="57">
        <f t="shared" si="9"/>
        <v>6.5831747083634556E-4</v>
      </c>
      <c r="G90" s="79">
        <f t="shared" si="10"/>
        <v>6.5831747083634556E-4</v>
      </c>
      <c r="H90" s="59">
        <f t="shared" si="11"/>
        <v>0.68658336139393228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09BB-6D71-4364-B724-5DC1BDB9D018}">
  <sheetPr transitionEvaluation="1"/>
  <dimension ref="A1:O91"/>
  <sheetViews>
    <sheetView topLeftCell="A10" zoomScaleNormal="96" workbookViewId="0">
      <selection activeCell="G3" sqref="G3"/>
    </sheetView>
  </sheetViews>
  <sheetFormatPr defaultColWidth="9.54296875" defaultRowHeight="13" x14ac:dyDescent="0.3"/>
  <cols>
    <col min="1" max="5" width="12.08984375" style="12" customWidth="1"/>
    <col min="6" max="6" width="13.81640625" style="12" customWidth="1"/>
    <col min="7" max="7" width="12.08984375" style="45" customWidth="1"/>
    <col min="8" max="8" width="14" style="12" customWidth="1"/>
    <col min="9" max="9" width="17.90625" style="12" customWidth="1"/>
    <col min="10" max="10" width="20" style="12" customWidth="1"/>
    <col min="11" max="11" width="22.6328125" style="3" customWidth="1"/>
    <col min="12" max="12" width="9.7265625" style="3" bestFit="1" customWidth="1"/>
    <col min="13" max="16384" width="9.54296875" style="3"/>
  </cols>
  <sheetData>
    <row r="1" spans="1:15" ht="50.5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25" t="s">
        <v>107</v>
      </c>
      <c r="I1" s="30" t="s">
        <v>171</v>
      </c>
      <c r="J1" s="30" t="s">
        <v>132</v>
      </c>
      <c r="K1" s="6"/>
      <c r="L1" s="2"/>
      <c r="M1" s="2"/>
      <c r="N1" s="2"/>
      <c r="O1" s="2"/>
    </row>
    <row r="2" spans="1:15" x14ac:dyDescent="0.3">
      <c r="A2" s="53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26" t="s">
        <v>113</v>
      </c>
      <c r="J2" s="12" t="s">
        <v>133</v>
      </c>
    </row>
    <row r="3" spans="1:15" x14ac:dyDescent="0.3">
      <c r="A3" s="31" t="s">
        <v>42</v>
      </c>
      <c r="B3" s="32">
        <f>J3</f>
        <v>5.0402543609233807E-3</v>
      </c>
      <c r="C3" s="33">
        <v>100000</v>
      </c>
      <c r="D3" s="33">
        <f>B3*C3</f>
        <v>504.02543609233805</v>
      </c>
      <c r="E3" s="33">
        <f>C3-D3*0.5</f>
        <v>99747.987281953829</v>
      </c>
      <c r="F3" s="33">
        <f>F4+E3</f>
        <v>3325657.4544992973</v>
      </c>
      <c r="G3" s="34">
        <f>F3/C3</f>
        <v>33.256574544992972</v>
      </c>
      <c r="I3" s="32">
        <v>1.9299794221296906E-3</v>
      </c>
      <c r="J3" s="35">
        <f>I3/'all-cause mortality '!$B$3</f>
        <v>5.0402543609233807E-3</v>
      </c>
    </row>
    <row r="4" spans="1:15" x14ac:dyDescent="0.3">
      <c r="A4" s="31" t="s">
        <v>43</v>
      </c>
      <c r="B4" s="32">
        <f t="shared" ref="B4:B34" si="0">J4</f>
        <v>5.2746242245499944E-3</v>
      </c>
      <c r="C4" s="33">
        <f>C3-D3</f>
        <v>99495.974563907657</v>
      </c>
      <c r="D4" s="33">
        <f t="shared" ref="D4:D60" si="1">B4*C4</f>
        <v>524.80387767999741</v>
      </c>
      <c r="E4" s="33">
        <f>C4-D4*0.5</f>
        <v>99233.572625067653</v>
      </c>
      <c r="F4" s="33">
        <f t="shared" ref="F4:F60" si="2">F5+E4</f>
        <v>3225909.4672173434</v>
      </c>
      <c r="G4" s="34">
        <f t="shared" ref="G4:G61" si="3">F4/C4</f>
        <v>32.422512381596874</v>
      </c>
      <c r="I4" s="32">
        <v>2.0197227131575346E-3</v>
      </c>
      <c r="J4" s="35">
        <f>I4/'all-cause mortality '!$B$3</f>
        <v>5.2746242245499944E-3</v>
      </c>
    </row>
    <row r="5" spans="1:15" x14ac:dyDescent="0.3">
      <c r="A5" s="31" t="s">
        <v>44</v>
      </c>
      <c r="B5" s="32">
        <f t="shared" si="0"/>
        <v>5.585229986151144E-3</v>
      </c>
      <c r="C5" s="33">
        <f t="shared" ref="C5:C60" si="4">C4-D4</f>
        <v>98971.170686227662</v>
      </c>
      <c r="D5" s="33">
        <f t="shared" si="1"/>
        <v>552.77675028120188</v>
      </c>
      <c r="E5" s="33">
        <f t="shared" ref="E5:E60" si="5">C5-D5*0.5</f>
        <v>98694.782311087067</v>
      </c>
      <c r="F5" s="33">
        <f t="shared" si="2"/>
        <v>3126675.8945922758</v>
      </c>
      <c r="G5" s="34">
        <f t="shared" si="3"/>
        <v>31.59178448545288</v>
      </c>
      <c r="I5" s="32">
        <v>2.1386577282100916E-3</v>
      </c>
      <c r="J5" s="35">
        <f>I5/'all-cause mortality '!$B$3</f>
        <v>5.585229986151144E-3</v>
      </c>
    </row>
    <row r="6" spans="1:15" s="10" customFormat="1" x14ac:dyDescent="0.3">
      <c r="A6" s="31" t="s">
        <v>45</v>
      </c>
      <c r="B6" s="32">
        <f t="shared" si="0"/>
        <v>5.9766092253454601E-3</v>
      </c>
      <c r="C6" s="33">
        <f t="shared" si="4"/>
        <v>98418.393935946457</v>
      </c>
      <c r="D6" s="33">
        <f t="shared" si="1"/>
        <v>588.2082811412613</v>
      </c>
      <c r="E6" s="33">
        <f t="shared" si="5"/>
        <v>98124.289795375822</v>
      </c>
      <c r="F6" s="33">
        <f t="shared" si="2"/>
        <v>3027981.1122811888</v>
      </c>
      <c r="G6" s="34">
        <f t="shared" si="3"/>
        <v>30.766414601846549</v>
      </c>
      <c r="H6" s="36"/>
      <c r="I6" s="32">
        <v>2.2885219659656286E-3</v>
      </c>
      <c r="J6" s="35">
        <f>I6/'all-cause mortality '!$B$3</f>
        <v>5.9766092253454601E-3</v>
      </c>
      <c r="M6" s="3"/>
      <c r="O6" s="3"/>
    </row>
    <row r="7" spans="1:15" x14ac:dyDescent="0.3">
      <c r="A7" s="31" t="s">
        <v>46</v>
      </c>
      <c r="B7" s="32">
        <f t="shared" si="0"/>
        <v>6.4296715770131366E-3</v>
      </c>
      <c r="C7" s="33">
        <f t="shared" si="4"/>
        <v>97830.185654805202</v>
      </c>
      <c r="D7" s="33">
        <f t="shared" si="1"/>
        <v>629.01596407861928</v>
      </c>
      <c r="E7" s="33">
        <f t="shared" si="5"/>
        <v>97515.677672765887</v>
      </c>
      <c r="F7" s="33">
        <f t="shared" si="2"/>
        <v>2929856.8224858129</v>
      </c>
      <c r="G7" s="34">
        <f t="shared" si="3"/>
        <v>29.948392746834216</v>
      </c>
      <c r="I7" s="32">
        <v>2.4620054755359888E-3</v>
      </c>
      <c r="J7" s="35">
        <f>I7/'all-cause mortality '!$B$3</f>
        <v>6.4296715770131366E-3</v>
      </c>
    </row>
    <row r="8" spans="1:15" x14ac:dyDescent="0.3">
      <c r="A8" s="31" t="s">
        <v>47</v>
      </c>
      <c r="B8" s="32">
        <f t="shared" si="0"/>
        <v>6.9310228965861042E-3</v>
      </c>
      <c r="C8" s="33">
        <f t="shared" si="4"/>
        <v>97201.169690726587</v>
      </c>
      <c r="D8" s="33">
        <f t="shared" si="1"/>
        <v>673.70353270137718</v>
      </c>
      <c r="E8" s="33">
        <f t="shared" si="5"/>
        <v>96864.317924375893</v>
      </c>
      <c r="F8" s="33">
        <f t="shared" si="2"/>
        <v>2832341.1448130473</v>
      </c>
      <c r="G8" s="34">
        <f t="shared" si="3"/>
        <v>29.138961535390504</v>
      </c>
      <c r="I8" s="32">
        <v>2.6539794635027647E-3</v>
      </c>
      <c r="J8" s="35">
        <f>I8/'all-cause mortality '!$B$3</f>
        <v>6.9310228965861042E-3</v>
      </c>
    </row>
    <row r="9" spans="1:15" x14ac:dyDescent="0.3">
      <c r="A9" s="31" t="s">
        <v>48</v>
      </c>
      <c r="B9" s="32">
        <f t="shared" si="0"/>
        <v>7.4764487834832272E-3</v>
      </c>
      <c r="C9" s="33">
        <f t="shared" si="4"/>
        <v>96527.466158025214</v>
      </c>
      <c r="D9" s="33">
        <f t="shared" si="1"/>
        <v>721.68265692988598</v>
      </c>
      <c r="E9" s="33">
        <f t="shared" si="5"/>
        <v>96166.624829560271</v>
      </c>
      <c r="F9" s="33">
        <f t="shared" si="2"/>
        <v>2735476.8268886711</v>
      </c>
      <c r="G9" s="34">
        <f>F9/C9</f>
        <v>28.33884422502523</v>
      </c>
      <c r="I9" s="32">
        <v>2.8628301806747913E-3</v>
      </c>
      <c r="J9" s="35">
        <f>I9/'all-cause mortality '!$B$3</f>
        <v>7.4764487834832272E-3</v>
      </c>
    </row>
    <row r="10" spans="1:15" x14ac:dyDescent="0.3">
      <c r="A10" s="31" t="s">
        <v>49</v>
      </c>
      <c r="B10" s="32">
        <f t="shared" si="0"/>
        <v>8.073256793062188E-3</v>
      </c>
      <c r="C10" s="33">
        <f t="shared" si="4"/>
        <v>95805.783501095328</v>
      </c>
      <c r="D10" s="33">
        <f t="shared" si="1"/>
        <v>773.46469246486311</v>
      </c>
      <c r="E10" s="33">
        <f t="shared" si="5"/>
        <v>95419.0511548629</v>
      </c>
      <c r="F10" s="33">
        <f t="shared" si="2"/>
        <v>2639310.2020591111</v>
      </c>
      <c r="G10" s="34">
        <f t="shared" si="3"/>
        <v>27.548547755772347</v>
      </c>
      <c r="I10" s="32">
        <v>3.0913557857275009E-3</v>
      </c>
      <c r="J10" s="35">
        <f>I10/'all-cause mortality '!$B$3</f>
        <v>8.073256793062188E-3</v>
      </c>
    </row>
    <row r="11" spans="1:15" x14ac:dyDescent="0.3">
      <c r="A11" s="31" t="s">
        <v>50</v>
      </c>
      <c r="B11" s="32">
        <f t="shared" si="0"/>
        <v>8.7407270023142861E-3</v>
      </c>
      <c r="C11" s="33">
        <f t="shared" si="4"/>
        <v>95032.318808630458</v>
      </c>
      <c r="D11" s="33">
        <f t="shared" si="1"/>
        <v>830.65155510313605</v>
      </c>
      <c r="E11" s="33">
        <f t="shared" si="5"/>
        <v>94616.993031078891</v>
      </c>
      <c r="F11" s="33">
        <f t="shared" si="2"/>
        <v>2543891.150904248</v>
      </c>
      <c r="G11" s="34">
        <f t="shared" si="3"/>
        <v>26.768694932373069</v>
      </c>
      <c r="I11" s="32">
        <v>3.3469388727098703E-3</v>
      </c>
      <c r="J11" s="35">
        <f>I11/'all-cause mortality '!$B$3</f>
        <v>8.7407270023142861E-3</v>
      </c>
    </row>
    <row r="12" spans="1:15" x14ac:dyDescent="0.3">
      <c r="A12" s="31" t="s">
        <v>51</v>
      </c>
      <c r="B12" s="32">
        <f t="shared" si="0"/>
        <v>9.5004397446726667E-3</v>
      </c>
      <c r="C12" s="33">
        <f t="shared" si="4"/>
        <v>94201.667253527325</v>
      </c>
      <c r="D12" s="33">
        <f t="shared" si="1"/>
        <v>894.95726358984064</v>
      </c>
      <c r="E12" s="33">
        <f t="shared" si="5"/>
        <v>93754.188621732406</v>
      </c>
      <c r="F12" s="33">
        <f t="shared" si="2"/>
        <v>2449274.1578731691</v>
      </c>
      <c r="G12" s="34">
        <f t="shared" si="3"/>
        <v>26.000327056647265</v>
      </c>
      <c r="I12" s="32">
        <v>3.6378428339958191E-3</v>
      </c>
      <c r="J12" s="35">
        <f>I12/'all-cause mortality '!$B$3</f>
        <v>9.5004397446726667E-3</v>
      </c>
    </row>
    <row r="13" spans="1:15" x14ac:dyDescent="0.3">
      <c r="A13" s="31" t="s">
        <v>52</v>
      </c>
      <c r="B13" s="32">
        <f t="shared" si="0"/>
        <v>9.9798812997659702E-3</v>
      </c>
      <c r="C13" s="33">
        <f t="shared" si="4"/>
        <v>93306.709989937488</v>
      </c>
      <c r="D13" s="33">
        <f t="shared" si="1"/>
        <v>931.18989017126376</v>
      </c>
      <c r="E13" s="33">
        <f t="shared" si="5"/>
        <v>92841.11504485186</v>
      </c>
      <c r="F13" s="33">
        <f t="shared" si="2"/>
        <v>2355519.9692514366</v>
      </c>
      <c r="G13" s="34">
        <f t="shared" si="3"/>
        <v>25.244915071011118</v>
      </c>
      <c r="I13" s="32">
        <v>3.9498773403465748E-3</v>
      </c>
      <c r="J13" s="37">
        <f>I13/'all-cause mortality '!$B$4</f>
        <v>9.9798812997659702E-3</v>
      </c>
    </row>
    <row r="14" spans="1:15" x14ac:dyDescent="0.3">
      <c r="A14" s="31" t="s">
        <v>53</v>
      </c>
      <c r="B14" s="32">
        <f t="shared" si="0"/>
        <v>1.0856290564943688E-2</v>
      </c>
      <c r="C14" s="33">
        <f t="shared" si="4"/>
        <v>92375.520099766218</v>
      </c>
      <c r="D14" s="33">
        <f t="shared" si="1"/>
        <v>1002.855487290858</v>
      </c>
      <c r="E14" s="33">
        <f t="shared" si="5"/>
        <v>91874.092356120789</v>
      </c>
      <c r="F14" s="33">
        <f t="shared" si="2"/>
        <v>2262678.8542065849</v>
      </c>
      <c r="G14" s="34">
        <f t="shared" si="3"/>
        <v>24.494355774807826</v>
      </c>
      <c r="I14" s="32">
        <v>4.2967461049556732E-3</v>
      </c>
      <c r="J14" s="37">
        <f>I14/'all-cause mortality '!$B$4</f>
        <v>1.0856290564943688E-2</v>
      </c>
    </row>
    <row r="15" spans="1:15" x14ac:dyDescent="0.3">
      <c r="A15" s="31" t="s">
        <v>54</v>
      </c>
      <c r="B15" s="32">
        <f t="shared" si="0"/>
        <v>1.1897011492742844E-2</v>
      </c>
      <c r="C15" s="33">
        <f t="shared" si="4"/>
        <v>91372.664612475361</v>
      </c>
      <c r="D15" s="33">
        <f t="shared" si="1"/>
        <v>1087.0616410171567</v>
      </c>
      <c r="E15" s="33">
        <f t="shared" si="5"/>
        <v>90829.133791966786</v>
      </c>
      <c r="F15" s="33">
        <f t="shared" si="2"/>
        <v>2170804.7618504642</v>
      </c>
      <c r="G15" s="34">
        <f t="shared" si="3"/>
        <v>23.75770446289555</v>
      </c>
      <c r="I15" s="32">
        <v>4.708646796643734E-3</v>
      </c>
      <c r="J15" s="37">
        <f>I15/'all-cause mortality '!$B$4</f>
        <v>1.1897011492742844E-2</v>
      </c>
    </row>
    <row r="16" spans="1:15" x14ac:dyDescent="0.3">
      <c r="A16" s="31" t="s">
        <v>55</v>
      </c>
      <c r="B16" s="32">
        <f t="shared" si="0"/>
        <v>1.3102513528248722E-2</v>
      </c>
      <c r="C16" s="33">
        <f t="shared" si="4"/>
        <v>90285.602971458211</v>
      </c>
      <c r="D16" s="33">
        <f t="shared" si="1"/>
        <v>1182.9683343396243</v>
      </c>
      <c r="E16" s="33">
        <f t="shared" si="5"/>
        <v>89694.118804288402</v>
      </c>
      <c r="F16" s="33">
        <f t="shared" si="2"/>
        <v>2079975.6280584973</v>
      </c>
      <c r="G16" s="34">
        <f t="shared" si="3"/>
        <v>23.03773314463033</v>
      </c>
      <c r="I16" s="32">
        <v>5.1857652142643929E-3</v>
      </c>
      <c r="J16" s="37">
        <f>I16/'all-cause mortality '!$B$4</f>
        <v>1.3102513528248722E-2</v>
      </c>
    </row>
    <row r="17" spans="1:10" x14ac:dyDescent="0.3">
      <c r="A17" s="31" t="s">
        <v>56</v>
      </c>
      <c r="B17" s="32">
        <f t="shared" si="0"/>
        <v>1.440447888117973E-2</v>
      </c>
      <c r="C17" s="33">
        <f t="shared" si="4"/>
        <v>89102.634637118594</v>
      </c>
      <c r="D17" s="33">
        <f t="shared" si="1"/>
        <v>1283.4770188878483</v>
      </c>
      <c r="E17" s="33">
        <f t="shared" si="5"/>
        <v>88460.89612767467</v>
      </c>
      <c r="F17" s="33">
        <f t="shared" si="2"/>
        <v>1990281.509254209</v>
      </c>
      <c r="G17" s="34">
        <f t="shared" si="3"/>
        <v>22.336954651900861</v>
      </c>
      <c r="I17" s="32">
        <v>5.7010622695088387E-3</v>
      </c>
      <c r="J17" s="37">
        <f>I17/'all-cause mortality '!$B$4</f>
        <v>1.440447888117973E-2</v>
      </c>
    </row>
    <row r="18" spans="1:10" x14ac:dyDescent="0.3">
      <c r="A18" s="31" t="s">
        <v>57</v>
      </c>
      <c r="B18" s="32">
        <f t="shared" si="0"/>
        <v>1.5724124312548403E-2</v>
      </c>
      <c r="C18" s="33">
        <f t="shared" si="4"/>
        <v>87819.157618230747</v>
      </c>
      <c r="D18" s="33">
        <f t="shared" si="1"/>
        <v>1380.8793514123424</v>
      </c>
      <c r="E18" s="33">
        <f t="shared" si="5"/>
        <v>87128.71794252457</v>
      </c>
      <c r="F18" s="33">
        <f t="shared" si="2"/>
        <v>1901820.6131265343</v>
      </c>
      <c r="G18" s="34">
        <f t="shared" si="3"/>
        <v>21.65610175167209</v>
      </c>
      <c r="I18" s="32">
        <v>6.2233568169176579E-3</v>
      </c>
      <c r="J18" s="37">
        <f>I18/'all-cause mortality '!$B$4</f>
        <v>1.5724124312548403E-2</v>
      </c>
    </row>
    <row r="19" spans="1:10" x14ac:dyDescent="0.3">
      <c r="A19" s="31" t="s">
        <v>58</v>
      </c>
      <c r="B19" s="32">
        <f t="shared" si="0"/>
        <v>1.7040264789257745E-2</v>
      </c>
      <c r="C19" s="33">
        <f t="shared" si="4"/>
        <v>86438.278266818408</v>
      </c>
      <c r="D19" s="33">
        <f t="shared" si="1"/>
        <v>1472.9311495941288</v>
      </c>
      <c r="E19" s="33">
        <f t="shared" si="5"/>
        <v>85701.81269202134</v>
      </c>
      <c r="F19" s="33">
        <f t="shared" si="2"/>
        <v>1814691.8951840098</v>
      </c>
      <c r="G19" s="34">
        <f t="shared" si="3"/>
        <v>20.994077295042867</v>
      </c>
      <c r="I19" s="32">
        <v>6.7442641593515873E-3</v>
      </c>
      <c r="J19" s="37">
        <f>I19/'all-cause mortality '!$B$4</f>
        <v>1.7040264789257745E-2</v>
      </c>
    </row>
    <row r="20" spans="1:10" x14ac:dyDescent="0.3">
      <c r="A20" s="31" t="s">
        <v>59</v>
      </c>
      <c r="B20" s="32">
        <f t="shared" si="0"/>
        <v>1.8396413988085461E-2</v>
      </c>
      <c r="C20" s="33">
        <f t="shared" si="4"/>
        <v>84965.347117224286</v>
      </c>
      <c r="D20" s="33">
        <f t="shared" si="1"/>
        <v>1563.0577002098416</v>
      </c>
      <c r="E20" s="33">
        <f t="shared" si="5"/>
        <v>84183.818267119364</v>
      </c>
      <c r="F20" s="33">
        <f t="shared" si="2"/>
        <v>1728990.0824919885</v>
      </c>
      <c r="G20" s="34">
        <f t="shared" si="3"/>
        <v>20.349355839228785</v>
      </c>
      <c r="I20" s="32">
        <v>7.2810063138604164E-3</v>
      </c>
      <c r="J20" s="37">
        <f>I20/'all-cause mortality '!$B$4</f>
        <v>1.8396413988085461E-2</v>
      </c>
    </row>
    <row r="21" spans="1:10" x14ac:dyDescent="0.3">
      <c r="A21" s="31" t="s">
        <v>60</v>
      </c>
      <c r="B21" s="32">
        <f t="shared" si="0"/>
        <v>1.9828668588772528E-2</v>
      </c>
      <c r="C21" s="33">
        <f t="shared" si="4"/>
        <v>83402.289417014443</v>
      </c>
      <c r="D21" s="33">
        <f t="shared" si="1"/>
        <v>1653.7563563948697</v>
      </c>
      <c r="E21" s="33">
        <f t="shared" si="5"/>
        <v>82575.411238817003</v>
      </c>
      <c r="F21" s="33">
        <f t="shared" si="2"/>
        <v>1644806.2642248692</v>
      </c>
      <c r="G21" s="34">
        <f t="shared" si="3"/>
        <v>19.721356280770408</v>
      </c>
      <c r="I21" s="32">
        <v>7.8478697687387466E-3</v>
      </c>
      <c r="J21" s="37">
        <f>I21/'all-cause mortality '!$B$4</f>
        <v>1.9828668588772528E-2</v>
      </c>
    </row>
    <row r="22" spans="1:10" x14ac:dyDescent="0.3">
      <c r="A22" s="31" t="s">
        <v>61</v>
      </c>
      <c r="B22" s="32">
        <f t="shared" si="0"/>
        <v>2.1359412533042285E-2</v>
      </c>
      <c r="C22" s="33">
        <f t="shared" si="4"/>
        <v>81748.533060619578</v>
      </c>
      <c r="D22" s="33">
        <f t="shared" si="1"/>
        <v>1746.1006416128193</v>
      </c>
      <c r="E22" s="33">
        <f t="shared" si="5"/>
        <v>80875.482739813175</v>
      </c>
      <c r="F22" s="33">
        <f t="shared" si="2"/>
        <v>1562230.8529860522</v>
      </c>
      <c r="G22" s="34">
        <f t="shared" si="3"/>
        <v>19.110200446381096</v>
      </c>
      <c r="I22" s="32">
        <v>8.4537137299776077E-3</v>
      </c>
      <c r="J22" s="37">
        <f>I22/'all-cause mortality '!$B$4</f>
        <v>2.1359412533042285E-2</v>
      </c>
    </row>
    <row r="23" spans="1:10" s="11" customFormat="1" x14ac:dyDescent="0.3">
      <c r="A23" s="31" t="s">
        <v>62</v>
      </c>
      <c r="B23" s="32">
        <f t="shared" si="0"/>
        <v>2.0085299535498202E-2</v>
      </c>
      <c r="C23" s="33">
        <f t="shared" si="4"/>
        <v>80002.432419006756</v>
      </c>
      <c r="D23" s="33">
        <f t="shared" si="1"/>
        <v>1606.8728187042027</v>
      </c>
      <c r="E23" s="33">
        <f t="shared" si="5"/>
        <v>79198.996009654657</v>
      </c>
      <c r="F23" s="33">
        <f t="shared" si="2"/>
        <v>1481355.370246239</v>
      </c>
      <c r="G23" s="34">
        <f t="shared" si="3"/>
        <v>18.516379133171238</v>
      </c>
      <c r="H23" s="16"/>
      <c r="I23" s="32">
        <v>9.1089364141225815E-3</v>
      </c>
      <c r="J23" s="38">
        <f>I23/'all-cause mortality '!$B$5</f>
        <v>2.0085299535498202E-2</v>
      </c>
    </row>
    <row r="24" spans="1:10" x14ac:dyDescent="0.3">
      <c r="A24" s="31" t="s">
        <v>63</v>
      </c>
      <c r="B24" s="32">
        <f t="shared" si="0"/>
        <v>2.159712367782356E-2</v>
      </c>
      <c r="C24" s="33">
        <f t="shared" si="4"/>
        <v>78395.559600302557</v>
      </c>
      <c r="D24" s="33">
        <f t="shared" si="1"/>
        <v>1693.1185964799224</v>
      </c>
      <c r="E24" s="33">
        <f t="shared" si="5"/>
        <v>77549.000302062603</v>
      </c>
      <c r="F24" s="33">
        <f t="shared" si="2"/>
        <v>1402156.3742365844</v>
      </c>
      <c r="G24" s="34">
        <f t="shared" si="3"/>
        <v>17.885660634166491</v>
      </c>
      <c r="I24" s="32">
        <v>9.7945677116513252E-3</v>
      </c>
      <c r="J24" s="38">
        <f>I24/'all-cause mortality '!$B$5</f>
        <v>2.159712367782356E-2</v>
      </c>
    </row>
    <row r="25" spans="1:10" x14ac:dyDescent="0.3">
      <c r="A25" s="31" t="s">
        <v>64</v>
      </c>
      <c r="B25" s="32">
        <f t="shared" si="0"/>
        <v>2.3134839305899817E-2</v>
      </c>
      <c r="C25" s="33">
        <f t="shared" si="4"/>
        <v>76702.441003822634</v>
      </c>
      <c r="D25" s="33">
        <f t="shared" si="1"/>
        <v>1774.4986469936978</v>
      </c>
      <c r="E25" s="33">
        <f t="shared" si="5"/>
        <v>75815.191680325792</v>
      </c>
      <c r="F25" s="33">
        <f t="shared" si="2"/>
        <v>1324607.3739345218</v>
      </c>
      <c r="G25" s="34">
        <f t="shared" si="3"/>
        <v>17.269429194157031</v>
      </c>
      <c r="I25" s="32">
        <v>1.0491941124200821E-2</v>
      </c>
      <c r="J25" s="38">
        <f>I25/'all-cause mortality '!$B$5</f>
        <v>2.3134839305899817E-2</v>
      </c>
    </row>
    <row r="26" spans="1:10" x14ac:dyDescent="0.3">
      <c r="A26" s="31" t="s">
        <v>65</v>
      </c>
      <c r="B26" s="32">
        <f t="shared" si="0"/>
        <v>2.4678239232243718E-2</v>
      </c>
      <c r="C26" s="33">
        <f t="shared" si="4"/>
        <v>74927.942356828935</v>
      </c>
      <c r="D26" s="33">
        <f t="shared" si="1"/>
        <v>1849.0896866615917</v>
      </c>
      <c r="E26" s="33">
        <f t="shared" si="5"/>
        <v>74003.397513498145</v>
      </c>
      <c r="F26" s="33">
        <f t="shared" si="2"/>
        <v>1248792.1822541959</v>
      </c>
      <c r="G26" s="34">
        <f t="shared" si="3"/>
        <v>16.666575151724835</v>
      </c>
      <c r="I26" s="32">
        <v>1.1191892437636852E-2</v>
      </c>
      <c r="J26" s="38">
        <f>I26/'all-cause mortality '!$B$5</f>
        <v>2.4678239232243718E-2</v>
      </c>
    </row>
    <row r="27" spans="1:10" x14ac:dyDescent="0.3">
      <c r="A27" s="31" t="s">
        <v>66</v>
      </c>
      <c r="B27" s="32">
        <f t="shared" si="0"/>
        <v>2.6273494005248144E-2</v>
      </c>
      <c r="C27" s="33">
        <f t="shared" si="4"/>
        <v>73078.85267016734</v>
      </c>
      <c r="D27" s="33">
        <f t="shared" si="1"/>
        <v>1920.0367975400538</v>
      </c>
      <c r="E27" s="33">
        <f t="shared" si="5"/>
        <v>72118.834271397311</v>
      </c>
      <c r="F27" s="33">
        <f t="shared" si="2"/>
        <v>1174788.7847406978</v>
      </c>
      <c r="G27" s="34">
        <f t="shared" si="3"/>
        <v>16.07563257790823</v>
      </c>
      <c r="I27" s="32">
        <v>1.1915360577404499E-2</v>
      </c>
      <c r="J27" s="38">
        <f>I27/'all-cause mortality '!$B$5</f>
        <v>2.6273494005248144E-2</v>
      </c>
    </row>
    <row r="28" spans="1:10" x14ac:dyDescent="0.3">
      <c r="A28" s="31" t="s">
        <v>67</v>
      </c>
      <c r="B28" s="32">
        <f t="shared" si="0"/>
        <v>2.7984808677419579E-2</v>
      </c>
      <c r="C28" s="33">
        <f t="shared" si="4"/>
        <v>71158.815872627281</v>
      </c>
      <c r="D28" s="33">
        <f t="shared" si="1"/>
        <v>1991.3658479072019</v>
      </c>
      <c r="E28" s="33">
        <f t="shared" si="5"/>
        <v>70163.132948673679</v>
      </c>
      <c r="F28" s="33">
        <f t="shared" si="2"/>
        <v>1102669.9504693006</v>
      </c>
      <c r="G28" s="34">
        <f t="shared" si="3"/>
        <v>15.495900781191407</v>
      </c>
      <c r="I28" s="32">
        <v>1.2691463343799114E-2</v>
      </c>
      <c r="J28" s="38">
        <f>I28/'all-cause mortality '!$B$5</f>
        <v>2.7984808677419579E-2</v>
      </c>
    </row>
    <row r="29" spans="1:10" x14ac:dyDescent="0.3">
      <c r="A29" s="31" t="s">
        <v>68</v>
      </c>
      <c r="B29" s="32">
        <f t="shared" si="0"/>
        <v>3.0010262971917008E-2</v>
      </c>
      <c r="C29" s="33">
        <f t="shared" si="4"/>
        <v>69167.450024720078</v>
      </c>
      <c r="D29" s="33">
        <f t="shared" si="1"/>
        <v>2075.7333643387769</v>
      </c>
      <c r="E29" s="33">
        <f t="shared" si="5"/>
        <v>68129.583342550686</v>
      </c>
      <c r="F29" s="33">
        <f t="shared" si="2"/>
        <v>1032506.8175206268</v>
      </c>
      <c r="G29" s="34">
        <f t="shared" si="3"/>
        <v>14.927640344578474</v>
      </c>
      <c r="I29" s="32">
        <v>1.3610032387077808E-2</v>
      </c>
      <c r="J29" s="38">
        <f>I29/'all-cause mortality '!$B$5</f>
        <v>3.0010262971917008E-2</v>
      </c>
    </row>
    <row r="30" spans="1:10" x14ac:dyDescent="0.3">
      <c r="A30" s="31" t="s">
        <v>69</v>
      </c>
      <c r="B30" s="32">
        <f t="shared" si="0"/>
        <v>3.2206574786598018E-2</v>
      </c>
      <c r="C30" s="33">
        <f t="shared" si="4"/>
        <v>67091.716660381295</v>
      </c>
      <c r="D30" s="33">
        <f t="shared" si="1"/>
        <v>2160.7943901838144</v>
      </c>
      <c r="E30" s="33">
        <f t="shared" si="5"/>
        <v>66011.319465289387</v>
      </c>
      <c r="F30" s="33">
        <f t="shared" si="2"/>
        <v>964377.23417807615</v>
      </c>
      <c r="G30" s="34">
        <f t="shared" si="3"/>
        <v>14.374013398103376</v>
      </c>
      <c r="I30" s="32">
        <v>1.460608746856451E-2</v>
      </c>
      <c r="J30" s="38">
        <f>I30/'all-cause mortality '!$B$5</f>
        <v>3.2206574786598018E-2</v>
      </c>
    </row>
    <row r="31" spans="1:10" x14ac:dyDescent="0.3">
      <c r="A31" s="31" t="s">
        <v>70</v>
      </c>
      <c r="B31" s="32">
        <f t="shared" si="0"/>
        <v>3.4671701748509198E-2</v>
      </c>
      <c r="C31" s="33">
        <f t="shared" si="4"/>
        <v>64930.92227019748</v>
      </c>
      <c r="D31" s="33">
        <f t="shared" si="1"/>
        <v>2251.2655712079209</v>
      </c>
      <c r="E31" s="33">
        <f t="shared" si="5"/>
        <v>63805.289484593523</v>
      </c>
      <c r="F31" s="33">
        <f t="shared" si="2"/>
        <v>898365.91471278679</v>
      </c>
      <c r="G31" s="34">
        <f t="shared" si="3"/>
        <v>13.835717764402155</v>
      </c>
      <c r="I31" s="32">
        <v>1.5724053606390953E-2</v>
      </c>
      <c r="J31" s="38">
        <f>I31/'all-cause mortality '!$B$5</f>
        <v>3.4671701748509198E-2</v>
      </c>
    </row>
    <row r="32" spans="1:10" x14ac:dyDescent="0.3">
      <c r="A32" s="31" t="s">
        <v>71</v>
      </c>
      <c r="B32" s="32">
        <f t="shared" si="0"/>
        <v>3.7493179586681157E-2</v>
      </c>
      <c r="C32" s="33">
        <f t="shared" si="4"/>
        <v>62679.656698989558</v>
      </c>
      <c r="D32" s="33">
        <f t="shared" si="1"/>
        <v>2350.0596250467379</v>
      </c>
      <c r="E32" s="33">
        <f t="shared" si="5"/>
        <v>61504.626886466191</v>
      </c>
      <c r="F32" s="33">
        <f t="shared" si="2"/>
        <v>834560.62522819324</v>
      </c>
      <c r="G32" s="34">
        <f t="shared" si="3"/>
        <v>13.314696812014398</v>
      </c>
      <c r="I32" s="32">
        <v>1.7003629356622696E-2</v>
      </c>
      <c r="J32" s="38">
        <f>I32/'all-cause mortality '!$B$5</f>
        <v>3.7493179586681157E-2</v>
      </c>
    </row>
    <row r="33" spans="1:10" x14ac:dyDescent="0.3">
      <c r="A33" s="31" t="s">
        <v>72</v>
      </c>
      <c r="B33" s="32">
        <f t="shared" si="0"/>
        <v>3.1726336875356247E-2</v>
      </c>
      <c r="C33" s="33">
        <f t="shared" si="4"/>
        <v>60329.597073942823</v>
      </c>
      <c r="D33" s="33">
        <f t="shared" si="1"/>
        <v>1914.0371203224165</v>
      </c>
      <c r="E33" s="33">
        <f t="shared" si="5"/>
        <v>59372.578513781613</v>
      </c>
      <c r="F33" s="33">
        <f t="shared" si="2"/>
        <v>773055.99834172707</v>
      </c>
      <c r="G33" s="34">
        <f t="shared" si="3"/>
        <v>12.813876369739928</v>
      </c>
      <c r="I33" s="32">
        <v>1.8391357734799385E-2</v>
      </c>
      <c r="J33" s="39">
        <f>I33/'all-cause mortality '!$B$6</f>
        <v>3.1726336875356247E-2</v>
      </c>
    </row>
    <row r="34" spans="1:10" x14ac:dyDescent="0.3">
      <c r="A34" s="31" t="s">
        <v>73</v>
      </c>
      <c r="B34" s="32">
        <f t="shared" si="0"/>
        <v>3.4209122993837812E-2</v>
      </c>
      <c r="C34" s="33">
        <f t="shared" si="4"/>
        <v>58415.55995362041</v>
      </c>
      <c r="D34" s="33">
        <f t="shared" si="1"/>
        <v>1998.3450752073072</v>
      </c>
      <c r="E34" s="33">
        <f t="shared" si="5"/>
        <v>57416.387416016754</v>
      </c>
      <c r="F34" s="33">
        <f t="shared" si="2"/>
        <v>713683.41982794541</v>
      </c>
      <c r="G34" s="34">
        <f t="shared" si="3"/>
        <v>12.217351342597437</v>
      </c>
      <c r="I34" s="32">
        <v>1.9830597564578056E-2</v>
      </c>
      <c r="J34" s="39">
        <f>I34/'all-cause mortality '!$B$6</f>
        <v>3.4209122993837812E-2</v>
      </c>
    </row>
    <row r="35" spans="1:10" x14ac:dyDescent="0.3">
      <c r="A35" s="31" t="s">
        <v>74</v>
      </c>
      <c r="B35" s="32">
        <f t="shared" ref="B35:B62" si="6">J35</f>
        <v>3.7801940580828919E-2</v>
      </c>
      <c r="C35" s="33">
        <f t="shared" si="4"/>
        <v>56417.214878413106</v>
      </c>
      <c r="D35" s="33">
        <f t="shared" si="1"/>
        <v>2132.6802045696295</v>
      </c>
      <c r="E35" s="33">
        <f t="shared" si="5"/>
        <v>55350.874776128294</v>
      </c>
      <c r="F35" s="33">
        <f t="shared" si="2"/>
        <v>656267.03241192864</v>
      </c>
      <c r="G35" s="34">
        <f t="shared" si="3"/>
        <v>11.632389755968543</v>
      </c>
      <c r="I35" s="32">
        <v>2.1913308650255203E-2</v>
      </c>
      <c r="J35" s="39">
        <f>I35/'all-cause mortality '!$B$6</f>
        <v>3.7801940580828919E-2</v>
      </c>
    </row>
    <row r="36" spans="1:10" x14ac:dyDescent="0.3">
      <c r="A36" s="31" t="s">
        <v>75</v>
      </c>
      <c r="B36" s="32">
        <f t="shared" si="6"/>
        <v>4.1063953938844842E-2</v>
      </c>
      <c r="C36" s="33">
        <f t="shared" si="4"/>
        <v>54284.534673843475</v>
      </c>
      <c r="D36" s="33">
        <f t="shared" si="1"/>
        <v>2229.1376314383342</v>
      </c>
      <c r="E36" s="33">
        <f t="shared" si="5"/>
        <v>53169.965858124306</v>
      </c>
      <c r="F36" s="33">
        <f t="shared" si="2"/>
        <v>600916.15763580031</v>
      </c>
      <c r="G36" s="34">
        <f t="shared" si="3"/>
        <v>11.06974870920919</v>
      </c>
      <c r="I36" s="32">
        <v>2.3804256692528725E-2</v>
      </c>
      <c r="J36" s="39">
        <f>I36/'all-cause mortality '!$B$6</f>
        <v>4.1063953938844842E-2</v>
      </c>
    </row>
    <row r="37" spans="1:10" x14ac:dyDescent="0.3">
      <c r="A37" s="31" t="s">
        <v>76</v>
      </c>
      <c r="B37" s="32">
        <f t="shared" si="6"/>
        <v>4.518407189878617E-2</v>
      </c>
      <c r="C37" s="33">
        <f t="shared" si="4"/>
        <v>52055.397042405137</v>
      </c>
      <c r="D37" s="33">
        <f t="shared" si="1"/>
        <v>2352.0748026838946</v>
      </c>
      <c r="E37" s="33">
        <f t="shared" si="5"/>
        <v>50879.359641063187</v>
      </c>
      <c r="F37" s="33">
        <f t="shared" si="2"/>
        <v>547746.19177767599</v>
      </c>
      <c r="G37" s="34">
        <f t="shared" si="3"/>
        <v>10.522370837580461</v>
      </c>
      <c r="I37" s="32">
        <v>2.6192637160420418E-2</v>
      </c>
      <c r="J37" s="39">
        <f>I37/'all-cause mortality '!$B$6</f>
        <v>4.518407189878617E-2</v>
      </c>
    </row>
    <row r="38" spans="1:10" x14ac:dyDescent="0.3">
      <c r="A38" s="31" t="s">
        <v>77</v>
      </c>
      <c r="B38" s="32">
        <f t="shared" si="6"/>
        <v>4.9494902262589145E-2</v>
      </c>
      <c r="C38" s="33">
        <f t="shared" si="4"/>
        <v>49703.322239721245</v>
      </c>
      <c r="D38" s="33">
        <f t="shared" si="1"/>
        <v>2460.0610763809764</v>
      </c>
      <c r="E38" s="33">
        <f t="shared" si="5"/>
        <v>48473.291701530754</v>
      </c>
      <c r="F38" s="33">
        <f t="shared" si="2"/>
        <v>496866.83213661285</v>
      </c>
      <c r="G38" s="34">
        <f t="shared" si="3"/>
        <v>9.9966523312104361</v>
      </c>
      <c r="I38" s="32">
        <v>2.8691571205854416E-2</v>
      </c>
      <c r="J38" s="39">
        <f>I38/'all-cause mortality '!$B$6</f>
        <v>4.9494902262589145E-2</v>
      </c>
    </row>
    <row r="39" spans="1:10" x14ac:dyDescent="0.3">
      <c r="A39" s="31" t="s">
        <v>78</v>
      </c>
      <c r="B39" s="32">
        <f t="shared" si="6"/>
        <v>5.483252322191394E-2</v>
      </c>
      <c r="C39" s="33">
        <f t="shared" si="4"/>
        <v>47243.26116334027</v>
      </c>
      <c r="D39" s="33">
        <f t="shared" si="1"/>
        <v>2590.4672148178001</v>
      </c>
      <c r="E39" s="33">
        <f t="shared" si="5"/>
        <v>45948.027555931367</v>
      </c>
      <c r="F39" s="33">
        <f t="shared" si="2"/>
        <v>448393.5404350821</v>
      </c>
      <c r="G39" s="34">
        <f t="shared" si="3"/>
        <v>9.4911640177589103</v>
      </c>
      <c r="I39" s="32">
        <v>3.1785722821950912E-2</v>
      </c>
      <c r="J39" s="39">
        <f>I39/'all-cause mortality '!$B$6</f>
        <v>5.483252322191394E-2</v>
      </c>
    </row>
    <row r="40" spans="1:10" x14ac:dyDescent="0.3">
      <c r="A40" s="31" t="s">
        <v>79</v>
      </c>
      <c r="B40" s="32">
        <f t="shared" si="6"/>
        <v>6.0611128659374285E-2</v>
      </c>
      <c r="C40" s="33">
        <f t="shared" si="4"/>
        <v>44652.793948522471</v>
      </c>
      <c r="D40" s="33">
        <f t="shared" si="1"/>
        <v>2706.4562390144251</v>
      </c>
      <c r="E40" s="33">
        <f t="shared" si="5"/>
        <v>43299.565829015257</v>
      </c>
      <c r="F40" s="33">
        <f t="shared" si="2"/>
        <v>402445.51287915074</v>
      </c>
      <c r="G40" s="34">
        <f t="shared" si="3"/>
        <v>9.0127733853139418</v>
      </c>
      <c r="I40" s="32">
        <v>3.5135507583618164E-2</v>
      </c>
      <c r="J40" s="39">
        <f>I40/'all-cause mortality '!$B$6</f>
        <v>6.0611128659374285E-2</v>
      </c>
    </row>
    <row r="41" spans="1:10" x14ac:dyDescent="0.3">
      <c r="A41" s="31" t="s">
        <v>80</v>
      </c>
      <c r="B41" s="32">
        <f t="shared" si="6"/>
        <v>6.6713192975865782E-2</v>
      </c>
      <c r="C41" s="33">
        <f t="shared" si="4"/>
        <v>41946.337709508043</v>
      </c>
      <c r="D41" s="33">
        <f t="shared" si="1"/>
        <v>2798.3741222452459</v>
      </c>
      <c r="E41" s="33">
        <f t="shared" si="5"/>
        <v>40547.150648385417</v>
      </c>
      <c r="F41" s="33">
        <f t="shared" si="2"/>
        <v>359145.94705013547</v>
      </c>
      <c r="G41" s="34">
        <f t="shared" si="3"/>
        <v>8.5620334613557283</v>
      </c>
      <c r="I41" s="32">
        <v>3.8672797381877899E-2</v>
      </c>
      <c r="J41" s="39">
        <f>I41/'all-cause mortality '!$B$6</f>
        <v>6.6713192975865782E-2</v>
      </c>
    </row>
    <row r="42" spans="1:10" x14ac:dyDescent="0.3">
      <c r="A42" s="31" t="s">
        <v>81</v>
      </c>
      <c r="B42" s="32">
        <f t="shared" si="6"/>
        <v>7.3740739253414914E-2</v>
      </c>
      <c r="C42" s="33">
        <f t="shared" si="4"/>
        <v>39147.963587262799</v>
      </c>
      <c r="D42" s="33">
        <f t="shared" si="1"/>
        <v>2886.7997751905277</v>
      </c>
      <c r="E42" s="33">
        <f t="shared" si="5"/>
        <v>37704.563699667531</v>
      </c>
      <c r="F42" s="33">
        <f t="shared" si="2"/>
        <v>318598.79640175006</v>
      </c>
      <c r="G42" s="34">
        <f t="shared" si="3"/>
        <v>8.1383236114332522</v>
      </c>
      <c r="I42" s="32">
        <v>4.274657741189003E-2</v>
      </c>
      <c r="J42" s="39">
        <f>I42/'all-cause mortality '!$B$6</f>
        <v>7.3740739253414914E-2</v>
      </c>
    </row>
    <row r="43" spans="1:10" x14ac:dyDescent="0.3">
      <c r="A43" s="31" t="s">
        <v>82</v>
      </c>
      <c r="B43" s="32">
        <f t="shared" si="6"/>
        <v>6.2878336070615784E-2</v>
      </c>
      <c r="C43" s="33">
        <f t="shared" si="4"/>
        <v>36261.163812072271</v>
      </c>
      <c r="D43" s="33">
        <f t="shared" si="1"/>
        <v>2280.0416444871316</v>
      </c>
      <c r="E43" s="33">
        <f t="shared" si="5"/>
        <v>35121.142989828702</v>
      </c>
      <c r="F43" s="33">
        <f t="shared" si="2"/>
        <v>280894.23270208255</v>
      </c>
      <c r="G43" s="34">
        <f t="shared" si="3"/>
        <v>7.746420775622366</v>
      </c>
      <c r="I43" s="32">
        <v>4.7200616449117661E-2</v>
      </c>
      <c r="J43" s="40">
        <f>I43/'all-cause mortality '!$B$7</f>
        <v>6.2878336070615784E-2</v>
      </c>
    </row>
    <row r="44" spans="1:10" x14ac:dyDescent="0.3">
      <c r="A44" s="31" t="s">
        <v>83</v>
      </c>
      <c r="B44" s="32">
        <f t="shared" si="6"/>
        <v>7.0070195950139288E-2</v>
      </c>
      <c r="C44" s="33">
        <f t="shared" si="4"/>
        <v>33981.122167585141</v>
      </c>
      <c r="D44" s="33">
        <f t="shared" si="1"/>
        <v>2381.0638888883127</v>
      </c>
      <c r="E44" s="33">
        <f t="shared" si="5"/>
        <v>32790.590223140985</v>
      </c>
      <c r="F44" s="33">
        <f t="shared" si="2"/>
        <v>245773.08971225386</v>
      </c>
      <c r="G44" s="34">
        <f t="shared" si="3"/>
        <v>7.2326360648177399</v>
      </c>
      <c r="I44" s="32">
        <v>5.2599299699068069E-2</v>
      </c>
      <c r="J44" s="40">
        <f>I44/'all-cause mortality '!$B$7</f>
        <v>7.0070195950139288E-2</v>
      </c>
    </row>
    <row r="45" spans="1:10" x14ac:dyDescent="0.3">
      <c r="A45" s="31" t="s">
        <v>84</v>
      </c>
      <c r="B45" s="32">
        <f t="shared" si="6"/>
        <v>7.8045747311747765E-2</v>
      </c>
      <c r="C45" s="33">
        <f t="shared" si="4"/>
        <v>31600.05827869683</v>
      </c>
      <c r="D45" s="33">
        <f t="shared" si="1"/>
        <v>2466.2501634556756</v>
      </c>
      <c r="E45" s="33">
        <f t="shared" si="5"/>
        <v>30366.933196968992</v>
      </c>
      <c r="F45" s="33">
        <f t="shared" si="2"/>
        <v>212982.49948911287</v>
      </c>
      <c r="G45" s="34">
        <f t="shared" si="3"/>
        <v>6.7399400852591134</v>
      </c>
      <c r="I45" s="32">
        <v>5.8586273342370987E-2</v>
      </c>
      <c r="J45" s="40">
        <f>I45/'all-cause mortality '!$B$7</f>
        <v>7.8045747311747765E-2</v>
      </c>
    </row>
    <row r="46" spans="1:10" x14ac:dyDescent="0.3">
      <c r="A46" s="31" t="s">
        <v>85</v>
      </c>
      <c r="B46" s="32">
        <f t="shared" si="6"/>
        <v>8.6754445583289624E-2</v>
      </c>
      <c r="C46" s="33">
        <f t="shared" si="4"/>
        <v>29133.808115241154</v>
      </c>
      <c r="D46" s="33">
        <f t="shared" si="1"/>
        <v>2527.4873707676902</v>
      </c>
      <c r="E46" s="33">
        <f t="shared" si="5"/>
        <v>27870.06442985731</v>
      </c>
      <c r="F46" s="33">
        <f t="shared" si="2"/>
        <v>182615.56629214389</v>
      </c>
      <c r="G46" s="34">
        <f t="shared" si="3"/>
        <v>6.2681667144162247</v>
      </c>
      <c r="I46" s="32">
        <v>6.5123595297336578E-2</v>
      </c>
      <c r="J46" s="40">
        <f>I46/'all-cause mortality '!$B$7</f>
        <v>8.6754445583289624E-2</v>
      </c>
    </row>
    <row r="47" spans="1:10" x14ac:dyDescent="0.3">
      <c r="A47" s="31" t="s">
        <v>86</v>
      </c>
      <c r="B47" s="32">
        <f t="shared" si="6"/>
        <v>9.777952442735921E-2</v>
      </c>
      <c r="C47" s="33">
        <f t="shared" si="4"/>
        <v>26606.320744473465</v>
      </c>
      <c r="D47" s="33">
        <f t="shared" si="1"/>
        <v>2601.5533891563973</v>
      </c>
      <c r="E47" s="33">
        <f t="shared" si="5"/>
        <v>25305.544049895267</v>
      </c>
      <c r="F47" s="33">
        <f t="shared" si="2"/>
        <v>154745.50186228659</v>
      </c>
      <c r="G47" s="34">
        <f t="shared" si="3"/>
        <v>5.816118032570496</v>
      </c>
      <c r="I47" s="32">
        <v>7.3399744927883148E-2</v>
      </c>
      <c r="J47" s="40">
        <f>I47/'all-cause mortality '!$B$7</f>
        <v>9.777952442735921E-2</v>
      </c>
    </row>
    <row r="48" spans="1:10" x14ac:dyDescent="0.3">
      <c r="A48" s="31" t="s">
        <v>87</v>
      </c>
      <c r="B48" s="32">
        <f t="shared" si="6"/>
        <v>0.10875210837852554</v>
      </c>
      <c r="C48" s="33">
        <f t="shared" si="4"/>
        <v>24004.767355317068</v>
      </c>
      <c r="D48" s="33">
        <f t="shared" si="1"/>
        <v>2610.5690610267338</v>
      </c>
      <c r="E48" s="33">
        <f t="shared" si="5"/>
        <v>22699.482824803701</v>
      </c>
      <c r="F48" s="33">
        <f t="shared" si="2"/>
        <v>129439.95781239131</v>
      </c>
      <c r="G48" s="34">
        <f t="shared" si="3"/>
        <v>5.3922604579510871</v>
      </c>
      <c r="I48" s="32">
        <v>8.1636488437652588E-2</v>
      </c>
      <c r="J48" s="40">
        <f>I48/'all-cause mortality '!$B$7</f>
        <v>0.10875210837852554</v>
      </c>
    </row>
    <row r="49" spans="1:10" x14ac:dyDescent="0.3">
      <c r="A49" s="31" t="s">
        <v>88</v>
      </c>
      <c r="B49" s="32">
        <f t="shared" si="6"/>
        <v>0.11964706658618719</v>
      </c>
      <c r="C49" s="33">
        <f t="shared" si="4"/>
        <v>21394.198294290334</v>
      </c>
      <c r="D49" s="33">
        <f t="shared" si="1"/>
        <v>2559.7530678750481</v>
      </c>
      <c r="E49" s="33">
        <f t="shared" si="5"/>
        <v>20114.32176035281</v>
      </c>
      <c r="F49" s="33">
        <f t="shared" si="2"/>
        <v>106740.4749875876</v>
      </c>
      <c r="G49" s="34">
        <f t="shared" si="3"/>
        <v>4.9892252805787267</v>
      </c>
      <c r="I49" s="32">
        <v>8.9814960956573486E-2</v>
      </c>
      <c r="J49" s="40">
        <f>I49/'all-cause mortality '!$B$7</f>
        <v>0.11964706658618719</v>
      </c>
    </row>
    <row r="50" spans="1:10" x14ac:dyDescent="0.3">
      <c r="A50" s="31" t="s">
        <v>89</v>
      </c>
      <c r="B50" s="32">
        <f t="shared" si="6"/>
        <v>0.13441140161334794</v>
      </c>
      <c r="C50" s="33">
        <f t="shared" si="4"/>
        <v>18834.445226415286</v>
      </c>
      <c r="D50" s="33">
        <f t="shared" si="1"/>
        <v>2531.5641814923092</v>
      </c>
      <c r="E50" s="33">
        <f t="shared" si="5"/>
        <v>17568.663135669132</v>
      </c>
      <c r="F50" s="33">
        <f t="shared" si="2"/>
        <v>86626.153227234798</v>
      </c>
      <c r="G50" s="34">
        <f t="shared" si="3"/>
        <v>4.5993472165424718</v>
      </c>
      <c r="I50" s="32">
        <v>0.10089804232120514</v>
      </c>
      <c r="J50" s="40">
        <f>I50/'all-cause mortality '!$B$7</f>
        <v>0.13441140161334794</v>
      </c>
    </row>
    <row r="51" spans="1:10" x14ac:dyDescent="0.3">
      <c r="A51" s="31" t="s">
        <v>90</v>
      </c>
      <c r="B51" s="32">
        <f t="shared" si="6"/>
        <v>0.15064050196472278</v>
      </c>
      <c r="C51" s="33">
        <f t="shared" si="4"/>
        <v>16302.881044922977</v>
      </c>
      <c r="D51" s="33">
        <f t="shared" si="1"/>
        <v>2455.8741840783614</v>
      </c>
      <c r="E51" s="33">
        <f t="shared" si="5"/>
        <v>15074.943952883796</v>
      </c>
      <c r="F51" s="33">
        <f t="shared" si="2"/>
        <v>69057.490091565662</v>
      </c>
      <c r="G51" s="34">
        <f t="shared" si="3"/>
        <v>4.2359071320753738</v>
      </c>
      <c r="I51" s="32">
        <v>0.11308067291975021</v>
      </c>
      <c r="J51" s="40">
        <f>I51/'all-cause mortality '!$B$7</f>
        <v>0.15064050196472278</v>
      </c>
    </row>
    <row r="52" spans="1:10" x14ac:dyDescent="0.3">
      <c r="A52" s="31" t="s">
        <v>91</v>
      </c>
      <c r="B52" s="32">
        <f t="shared" si="6"/>
        <v>0.16839132891661568</v>
      </c>
      <c r="C52" s="33">
        <f t="shared" si="4"/>
        <v>13847.006860844616</v>
      </c>
      <c r="D52" s="33">
        <f t="shared" si="1"/>
        <v>2331.7158868151196</v>
      </c>
      <c r="E52" s="33">
        <f t="shared" si="5"/>
        <v>12681.148917437056</v>
      </c>
      <c r="F52" s="33">
        <f t="shared" si="2"/>
        <v>53982.546138681872</v>
      </c>
      <c r="G52" s="34">
        <f t="shared" si="3"/>
        <v>3.8984992699995771</v>
      </c>
      <c r="I52" s="32">
        <v>0.12640561163425446</v>
      </c>
      <c r="J52" s="40">
        <f>I52/'all-cause mortality '!$B$7</f>
        <v>0.16839132891661568</v>
      </c>
    </row>
    <row r="53" spans="1:10" x14ac:dyDescent="0.3">
      <c r="A53" s="31" t="s">
        <v>92</v>
      </c>
      <c r="B53" s="32">
        <f t="shared" si="6"/>
        <v>0.187701449716075</v>
      </c>
      <c r="C53" s="33">
        <f t="shared" si="4"/>
        <v>11515.290974029496</v>
      </c>
      <c r="D53" s="33">
        <f t="shared" si="1"/>
        <v>2161.4368097277697</v>
      </c>
      <c r="E53" s="33">
        <f t="shared" si="5"/>
        <v>10434.572569165612</v>
      </c>
      <c r="F53" s="33">
        <f t="shared" si="2"/>
        <v>41301.397221244813</v>
      </c>
      <c r="G53" s="34">
        <f t="shared" si="3"/>
        <v>3.586656847351239</v>
      </c>
      <c r="I53" s="32">
        <v>0.14090105891227722</v>
      </c>
      <c r="J53" s="40">
        <f>I53/'all-cause mortality '!$B$7</f>
        <v>0.187701449716075</v>
      </c>
    </row>
    <row r="54" spans="1:10" x14ac:dyDescent="0.3">
      <c r="A54" s="31" t="s">
        <v>93</v>
      </c>
      <c r="B54" s="32">
        <f t="shared" si="6"/>
        <v>0.20858417418563491</v>
      </c>
      <c r="C54" s="33">
        <f t="shared" si="4"/>
        <v>9353.854164301727</v>
      </c>
      <c r="D54" s="33">
        <f t="shared" si="1"/>
        <v>1951.0659463137379</v>
      </c>
      <c r="E54" s="33">
        <f>C54-D54*0.5</f>
        <v>8378.3211911448579</v>
      </c>
      <c r="F54" s="33">
        <f t="shared" si="2"/>
        <v>30866.824652079202</v>
      </c>
      <c r="G54" s="34">
        <f t="shared" si="3"/>
        <v>3.2999044147897978</v>
      </c>
      <c r="I54" s="32">
        <v>0.15657700598239899</v>
      </c>
      <c r="J54" s="40">
        <f>I54/'all-cause mortality '!$B$7</f>
        <v>0.20858417418563491</v>
      </c>
    </row>
    <row r="55" spans="1:10" x14ac:dyDescent="0.3">
      <c r="A55" s="31" t="s">
        <v>94</v>
      </c>
      <c r="B55" s="32">
        <f t="shared" si="6"/>
        <v>0.23102387990868931</v>
      </c>
      <c r="C55" s="33">
        <f t="shared" si="4"/>
        <v>7402.7882179879889</v>
      </c>
      <c r="D55" s="33">
        <f t="shared" si="1"/>
        <v>1710.2208562619173</v>
      </c>
      <c r="E55" s="33">
        <f>C55-D55*0.5</f>
        <v>6547.6777898570299</v>
      </c>
      <c r="F55" s="33">
        <f t="shared" si="2"/>
        <v>22488.503460934342</v>
      </c>
      <c r="G55" s="34">
        <f t="shared" si="3"/>
        <v>3.0378423370656029</v>
      </c>
      <c r="I55" s="32">
        <v>0.17342172563076019</v>
      </c>
      <c r="J55" s="40">
        <f>I55/'all-cause mortality '!$B$7</f>
        <v>0.23102387990868931</v>
      </c>
    </row>
    <row r="56" spans="1:10" x14ac:dyDescent="0.3">
      <c r="A56" s="31" t="s">
        <v>95</v>
      </c>
      <c r="B56" s="32">
        <f t="shared" si="6"/>
        <v>0.25497183367968801</v>
      </c>
      <c r="C56" s="33">
        <f t="shared" si="4"/>
        <v>5692.5673617260718</v>
      </c>
      <c r="D56" s="33">
        <f t="shared" si="1"/>
        <v>1451.4443385644404</v>
      </c>
      <c r="E56" s="33">
        <f t="shared" si="5"/>
        <v>4966.8451924438514</v>
      </c>
      <c r="F56" s="33">
        <f t="shared" si="2"/>
        <v>15940.825671077313</v>
      </c>
      <c r="G56" s="34">
        <f t="shared" si="3"/>
        <v>2.8002875781945629</v>
      </c>
      <c r="I56" s="32">
        <v>0.19139863550662994</v>
      </c>
      <c r="J56" s="40">
        <f>I56/'all-cause mortality '!$B$7</f>
        <v>0.25497183367968801</v>
      </c>
    </row>
    <row r="57" spans="1:10" x14ac:dyDescent="0.3">
      <c r="A57" s="31" t="s">
        <v>96</v>
      </c>
      <c r="B57" s="32">
        <f t="shared" si="6"/>
        <v>0.28034309481164554</v>
      </c>
      <c r="C57" s="33">
        <f t="shared" si="4"/>
        <v>4241.1230231616319</v>
      </c>
      <c r="D57" s="33">
        <f t="shared" si="1"/>
        <v>1188.9695537900541</v>
      </c>
      <c r="E57" s="33">
        <f t="shared" si="5"/>
        <v>3646.6382462666047</v>
      </c>
      <c r="F57" s="33">
        <f t="shared" si="2"/>
        <v>10973.980478633463</v>
      </c>
      <c r="G57" s="34">
        <f t="shared" si="3"/>
        <v>2.5875176029326035</v>
      </c>
      <c r="I57" s="32">
        <v>0.21044397354125977</v>
      </c>
      <c r="J57" s="40">
        <f>I57/'all-cause mortality '!$B$7</f>
        <v>0.28034309481164554</v>
      </c>
    </row>
    <row r="58" spans="1:10" x14ac:dyDescent="0.3">
      <c r="A58" s="31" t="s">
        <v>97</v>
      </c>
      <c r="B58" s="32">
        <f t="shared" si="6"/>
        <v>0.30701472858278095</v>
      </c>
      <c r="C58" s="33">
        <f t="shared" si="4"/>
        <v>3052.1534693715776</v>
      </c>
      <c r="D58" s="33">
        <f t="shared" si="1"/>
        <v>937.05606899210807</v>
      </c>
      <c r="E58" s="33">
        <f t="shared" si="5"/>
        <v>2583.6254348755238</v>
      </c>
      <c r="F58" s="33">
        <f t="shared" si="2"/>
        <v>7327.3422323668574</v>
      </c>
      <c r="G58" s="34">
        <f t="shared" si="3"/>
        <v>2.4007122531343481</v>
      </c>
      <c r="I58" s="32">
        <v>0.23046545684337616</v>
      </c>
      <c r="J58" s="40">
        <f>I58/'all-cause mortality '!$B$7</f>
        <v>0.30701472858278095</v>
      </c>
    </row>
    <row r="59" spans="1:10" x14ac:dyDescent="0.3">
      <c r="A59" s="31" t="s">
        <v>98</v>
      </c>
      <c r="B59" s="32">
        <f t="shared" si="6"/>
        <v>0.334825945190668</v>
      </c>
      <c r="C59" s="33">
        <f t="shared" si="4"/>
        <v>2115.0974003794695</v>
      </c>
      <c r="D59" s="33">
        <f t="shared" si="1"/>
        <v>708.18948625238056</v>
      </c>
      <c r="E59" s="33">
        <f>C59-D59*0.5</f>
        <v>1761.0026572532793</v>
      </c>
      <c r="F59" s="33">
        <f t="shared" si="2"/>
        <v>4743.7167974913336</v>
      </c>
      <c r="G59" s="34">
        <f t="shared" si="3"/>
        <v>2.2427888174985529</v>
      </c>
      <c r="I59" s="32">
        <v>0.25134238600730896</v>
      </c>
      <c r="J59" s="40">
        <f>I59/'all-cause mortality '!$B$7</f>
        <v>0.334825945190668</v>
      </c>
    </row>
    <row r="60" spans="1:10" x14ac:dyDescent="0.3">
      <c r="A60" s="31" t="s">
        <v>99</v>
      </c>
      <c r="B60" s="32">
        <f t="shared" si="6"/>
        <v>0.36358012451271005</v>
      </c>
      <c r="C60" s="33">
        <f t="shared" si="4"/>
        <v>1406.907914127089</v>
      </c>
      <c r="D60" s="33">
        <f t="shared" si="1"/>
        <v>511.5237545962442</v>
      </c>
      <c r="E60" s="33">
        <f t="shared" si="5"/>
        <v>1151.146036828967</v>
      </c>
      <c r="F60" s="33">
        <f t="shared" si="2"/>
        <v>2982.7141402380539</v>
      </c>
      <c r="G60" s="34">
        <f t="shared" si="3"/>
        <v>2.1200493012285513</v>
      </c>
      <c r="I60" s="32">
        <v>0.27292716503143311</v>
      </c>
      <c r="J60" s="40">
        <f>I60/'all-cause mortality '!$B$7</f>
        <v>0.36358012451271005</v>
      </c>
    </row>
    <row r="61" spans="1:10" x14ac:dyDescent="0.3">
      <c r="A61" s="31" t="s">
        <v>100</v>
      </c>
      <c r="B61" s="32">
        <f t="shared" si="6"/>
        <v>0.3930494412942841</v>
      </c>
      <c r="C61" s="33">
        <f>C60-D60</f>
        <v>895.38415953084484</v>
      </c>
      <c r="D61" s="33">
        <f>B61*C61</f>
        <v>351.93024364735072</v>
      </c>
      <c r="E61" s="33">
        <f>C61-D61*0.5</f>
        <v>719.41903770716954</v>
      </c>
      <c r="F61" s="33">
        <f>F62+E61</f>
        <v>1831.5681034090871</v>
      </c>
      <c r="G61" s="34">
        <f t="shared" si="3"/>
        <v>2.045566792658891</v>
      </c>
      <c r="I61" s="32">
        <v>0.29504877328872681</v>
      </c>
      <c r="J61" s="40">
        <f>I61/'all-cause mortality '!$B$7</f>
        <v>0.3930494412942841</v>
      </c>
    </row>
    <row r="62" spans="1:10" x14ac:dyDescent="0.3">
      <c r="A62" s="31" t="s">
        <v>101</v>
      </c>
      <c r="B62" s="32">
        <f t="shared" si="6"/>
        <v>0.42298111808550171</v>
      </c>
      <c r="C62" s="33">
        <f>C61-D61</f>
        <v>543.45391588349412</v>
      </c>
      <c r="D62" s="33">
        <f>B62*C62</f>
        <v>229.87074496834452</v>
      </c>
      <c r="E62" s="33">
        <f>C62-D62*0.5</f>
        <v>428.51854339932186</v>
      </c>
      <c r="F62" s="33">
        <f>F63+E62</f>
        <v>1112.1490657019176</v>
      </c>
      <c r="G62" s="34">
        <f>F62/C62</f>
        <v>2.0464459509761643</v>
      </c>
      <c r="I62" s="32">
        <v>0.31751745939254761</v>
      </c>
      <c r="J62" s="40">
        <f>I62/'all-cause mortality '!$B$7</f>
        <v>0.42298111808550171</v>
      </c>
    </row>
    <row r="63" spans="1:10" x14ac:dyDescent="0.3">
      <c r="A63" s="41" t="s">
        <v>0</v>
      </c>
      <c r="B63" s="42">
        <v>1</v>
      </c>
      <c r="C63" s="43">
        <f>C62-D62</f>
        <v>313.58317091514959</v>
      </c>
      <c r="D63" s="43">
        <f>C63</f>
        <v>313.58317091514959</v>
      </c>
      <c r="E63" s="43">
        <f>F66</f>
        <v>683.63052230259575</v>
      </c>
      <c r="F63" s="43">
        <f>F64+E63</f>
        <v>683.63052230259575</v>
      </c>
      <c r="G63" s="54">
        <f>F63/C63</f>
        <v>2.1800612587324557</v>
      </c>
    </row>
    <row r="66" spans="1:12" ht="63" x14ac:dyDescent="0.3">
      <c r="E66" s="30" t="s">
        <v>169</v>
      </c>
      <c r="F66" s="44">
        <f>SUM(F70:F90)</f>
        <v>683.63052230259575</v>
      </c>
    </row>
    <row r="67" spans="1:12" ht="60" customHeight="1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168</v>
      </c>
      <c r="G67" s="5" t="s">
        <v>103</v>
      </c>
      <c r="H67" s="25" t="s">
        <v>107</v>
      </c>
      <c r="J67" s="30"/>
      <c r="K67" s="2"/>
      <c r="L67" s="2"/>
    </row>
    <row r="68" spans="1:12" ht="15.4" customHeight="1" x14ac:dyDescent="0.3">
      <c r="A68" s="110"/>
      <c r="B68" s="53" t="s">
        <v>166</v>
      </c>
      <c r="C68" s="53" t="s">
        <v>108</v>
      </c>
      <c r="D68" s="8" t="s">
        <v>109</v>
      </c>
      <c r="E68" s="8" t="s">
        <v>110</v>
      </c>
      <c r="F68" s="8" t="s">
        <v>111</v>
      </c>
      <c r="G68" s="8" t="s">
        <v>112</v>
      </c>
      <c r="H68" s="26" t="s">
        <v>113</v>
      </c>
      <c r="J68" s="30"/>
      <c r="K68" s="2"/>
      <c r="L68" s="2"/>
    </row>
    <row r="69" spans="1:12" x14ac:dyDescent="0.3">
      <c r="A69" s="55">
        <v>99</v>
      </c>
      <c r="B69" s="12">
        <f>2.71828182845904^(-13.94057+0.135759*A69)/(1+2.71828182845904^(-13.94057+0.135759*A69))</f>
        <v>0.3774398575032839</v>
      </c>
      <c r="C69" s="12">
        <f>B69/(1+0.5*B69)</f>
        <v>0.31751790171437605</v>
      </c>
      <c r="D69" s="44">
        <f>C62</f>
        <v>543.45391588349412</v>
      </c>
      <c r="E69" s="44">
        <f>D62</f>
        <v>229.87074496834452</v>
      </c>
      <c r="F69" s="44">
        <f>E62</f>
        <v>428.51854339932186</v>
      </c>
      <c r="G69" s="47">
        <f>F62</f>
        <v>1112.1490657019176</v>
      </c>
      <c r="H69" s="50">
        <f>G62</f>
        <v>2.0464459509761643</v>
      </c>
    </row>
    <row r="70" spans="1:12" x14ac:dyDescent="0.3">
      <c r="A70" s="55">
        <v>100</v>
      </c>
      <c r="B70" s="12">
        <f t="shared" ref="B70:B90" si="7">2.71828182845904^(-13.94057+0.135759*A70)/(1+2.71828182845904^(-13.94057+0.135759*A70))</f>
        <v>0.40982956256054281</v>
      </c>
      <c r="C70" s="12">
        <f t="shared" ref="C70:C89" si="8">B70/(1+0.5*B70)</f>
        <v>0.34013157521819271</v>
      </c>
      <c r="D70" s="44">
        <f>D69-E69</f>
        <v>313.58317091514959</v>
      </c>
      <c r="E70" s="44">
        <f>D70*C70</f>
        <v>106.65953788528559</v>
      </c>
      <c r="F70" s="44">
        <f>D70-0.5*E70</f>
        <v>260.25340197250682</v>
      </c>
      <c r="G70" s="47">
        <f>F70+G71</f>
        <v>683.63052230259564</v>
      </c>
      <c r="H70" s="50">
        <f>G70/D70</f>
        <v>2.1800612587324553</v>
      </c>
    </row>
    <row r="71" spans="1:12" x14ac:dyDescent="0.3">
      <c r="A71" s="55">
        <v>101</v>
      </c>
      <c r="B71" s="12">
        <f t="shared" si="7"/>
        <v>0.44302084312823281</v>
      </c>
      <c r="C71" s="12">
        <f t="shared" si="8"/>
        <v>0.36268281899793753</v>
      </c>
      <c r="D71" s="44">
        <f t="shared" ref="D71:D90" si="9">D70-E70</f>
        <v>206.92363302986399</v>
      </c>
      <c r="E71" s="44">
        <f t="shared" ref="E71:E89" si="10">D71*C71</f>
        <v>75.047646544565808</v>
      </c>
      <c r="F71" s="44">
        <f t="shared" ref="F71:F90" si="11">D71-0.5*E71</f>
        <v>169.3998097575811</v>
      </c>
      <c r="G71" s="47">
        <f t="shared" ref="G71:G90" si="12">F71+G72</f>
        <v>423.37712033008881</v>
      </c>
      <c r="H71" s="50">
        <f t="shared" ref="H71:H90" si="13">G71/D71</f>
        <v>2.0460549340392911</v>
      </c>
    </row>
    <row r="72" spans="1:12" x14ac:dyDescent="0.3">
      <c r="A72" s="55">
        <v>102</v>
      </c>
      <c r="B72" s="12">
        <f t="shared" si="7"/>
        <v>0.47672882513784742</v>
      </c>
      <c r="C72" s="12">
        <f t="shared" si="8"/>
        <v>0.38496650929179871</v>
      </c>
      <c r="D72" s="44">
        <f t="shared" si="9"/>
        <v>131.8759864852982</v>
      </c>
      <c r="E72" s="44">
        <f t="shared" si="10"/>
        <v>50.767838176657669</v>
      </c>
      <c r="F72" s="44">
        <f t="shared" si="11"/>
        <v>106.49206739696936</v>
      </c>
      <c r="G72" s="47">
        <f t="shared" si="12"/>
        <v>253.97731057250769</v>
      </c>
      <c r="H72" s="50">
        <f t="shared" si="13"/>
        <v>1.9258798917179785</v>
      </c>
    </row>
    <row r="73" spans="1:12" x14ac:dyDescent="0.3">
      <c r="A73" s="55">
        <v>103</v>
      </c>
      <c r="B73" s="12">
        <f t="shared" si="7"/>
        <v>0.51065013889888367</v>
      </c>
      <c r="C73" s="12">
        <f t="shared" si="8"/>
        <v>0.40678717515204543</v>
      </c>
      <c r="D73" s="44">
        <f t="shared" si="9"/>
        <v>81.108148308640523</v>
      </c>
      <c r="E73" s="44">
        <f t="shared" si="10"/>
        <v>32.993754532285031</v>
      </c>
      <c r="F73" s="44">
        <f t="shared" si="11"/>
        <v>64.611271042498004</v>
      </c>
      <c r="G73" s="47">
        <f t="shared" si="12"/>
        <v>147.48524317553833</v>
      </c>
      <c r="H73" s="50">
        <f t="shared" si="13"/>
        <v>1.8183776383886032</v>
      </c>
    </row>
    <row r="74" spans="1:12" x14ac:dyDescent="0.3">
      <c r="A74" s="55">
        <v>104</v>
      </c>
      <c r="B74" s="12">
        <f t="shared" si="7"/>
        <v>0.54447365381062363</v>
      </c>
      <c r="C74" s="12">
        <f t="shared" si="8"/>
        <v>0.42796564467878506</v>
      </c>
      <c r="D74" s="44">
        <f t="shared" si="9"/>
        <v>48.114393776355492</v>
      </c>
      <c r="E74" s="44">
        <f t="shared" si="10"/>
        <v>20.591307550826901</v>
      </c>
      <c r="F74" s="44">
        <f t="shared" si="11"/>
        <v>37.818740000942043</v>
      </c>
      <c r="G74" s="47">
        <f t="shared" si="12"/>
        <v>82.873972133040326</v>
      </c>
      <c r="H74" s="50">
        <f t="shared" si="13"/>
        <v>1.7224361698965536</v>
      </c>
    </row>
    <row r="75" spans="1:12" x14ac:dyDescent="0.3">
      <c r="A75" s="55">
        <v>105</v>
      </c>
      <c r="B75" s="12">
        <f t="shared" si="7"/>
        <v>0.57789180618588032</v>
      </c>
      <c r="C75" s="12">
        <f t="shared" si="8"/>
        <v>0.44834449979566837</v>
      </c>
      <c r="D75" s="44">
        <f t="shared" si="9"/>
        <v>27.523086225528591</v>
      </c>
      <c r="E75" s="44">
        <f t="shared" si="10"/>
        <v>12.339824326617666</v>
      </c>
      <c r="F75" s="44">
        <f t="shared" si="11"/>
        <v>21.353174062219757</v>
      </c>
      <c r="G75" s="47">
        <f t="shared" si="12"/>
        <v>45.055232132098283</v>
      </c>
      <c r="H75" s="50">
        <f t="shared" si="13"/>
        <v>1.6369978193182433</v>
      </c>
    </row>
    <row r="76" spans="1:12" x14ac:dyDescent="0.3">
      <c r="A76" s="55">
        <v>106</v>
      </c>
      <c r="B76" s="12">
        <f t="shared" si="7"/>
        <v>0.61061165355593183</v>
      </c>
      <c r="C76" s="12">
        <f t="shared" si="8"/>
        <v>0.46779202316377744</v>
      </c>
      <c r="D76" s="44">
        <f t="shared" si="9"/>
        <v>15.183261898910924</v>
      </c>
      <c r="E76" s="44">
        <f t="shared" si="10"/>
        <v>7.1026088019170386</v>
      </c>
      <c r="F76" s="44">
        <f t="shared" si="11"/>
        <v>11.631957497952405</v>
      </c>
      <c r="G76" s="47">
        <f t="shared" si="12"/>
        <v>23.702058069878529</v>
      </c>
      <c r="H76" s="50">
        <f t="shared" si="13"/>
        <v>1.5610649561131951</v>
      </c>
    </row>
    <row r="77" spans="1:12" x14ac:dyDescent="0.3">
      <c r="A77" s="55">
        <v>107</v>
      </c>
      <c r="B77" s="12">
        <f t="shared" si="7"/>
        <v>0.64236482431688247</v>
      </c>
      <c r="C77" s="12">
        <f t="shared" si="8"/>
        <v>0.48620449258587894</v>
      </c>
      <c r="D77" s="44">
        <f t="shared" si="9"/>
        <v>8.0806530969938848</v>
      </c>
      <c r="E77" s="44">
        <f t="shared" si="10"/>
        <v>3.928849838786423</v>
      </c>
      <c r="F77" s="44">
        <f t="shared" si="11"/>
        <v>6.1162281776006733</v>
      </c>
      <c r="G77" s="47">
        <f t="shared" si="12"/>
        <v>12.070100571926124</v>
      </c>
      <c r="H77" s="50">
        <f t="shared" si="13"/>
        <v>1.4937035938860399</v>
      </c>
    </row>
    <row r="78" spans="1:12" x14ac:dyDescent="0.3">
      <c r="A78" s="55">
        <v>108</v>
      </c>
      <c r="B78" s="12">
        <f t="shared" si="7"/>
        <v>0.67291567228252969</v>
      </c>
      <c r="C78" s="12">
        <f t="shared" si="8"/>
        <v>0.50350684779209287</v>
      </c>
      <c r="D78" s="44">
        <f t="shared" si="9"/>
        <v>4.1518032582074618</v>
      </c>
      <c r="E78" s="44">
        <f t="shared" si="10"/>
        <v>2.0904613711929798</v>
      </c>
      <c r="F78" s="44">
        <f t="shared" si="11"/>
        <v>3.1065725726109719</v>
      </c>
      <c r="G78" s="47">
        <f t="shared" si="12"/>
        <v>5.953872394325451</v>
      </c>
      <c r="H78" s="50">
        <f t="shared" si="13"/>
        <v>1.4340449255526697</v>
      </c>
    </row>
    <row r="79" spans="1:12" x14ac:dyDescent="0.3">
      <c r="A79" s="55">
        <v>109</v>
      </c>
      <c r="B79" s="12">
        <f t="shared" si="7"/>
        <v>0.70206716481360365</v>
      </c>
      <c r="C79" s="12">
        <f t="shared" si="8"/>
        <v>0.51965189759599051</v>
      </c>
      <c r="D79" s="44">
        <f t="shared" si="9"/>
        <v>2.061341887014482</v>
      </c>
      <c r="E79" s="44">
        <f t="shared" si="10"/>
        <v>1.0711802231811753</v>
      </c>
      <c r="F79" s="44">
        <f t="shared" si="11"/>
        <v>1.5257517754238943</v>
      </c>
      <c r="G79" s="47">
        <f t="shared" si="12"/>
        <v>2.8472998217144796</v>
      </c>
      <c r="H79" s="50">
        <f t="shared" si="13"/>
        <v>1.3812846086576787</v>
      </c>
    </row>
    <row r="80" spans="1:12" x14ac:dyDescent="0.3">
      <c r="A80" s="55">
        <v>110</v>
      </c>
      <c r="B80" s="12">
        <f t="shared" si="7"/>
        <v>0.72966429105916941</v>
      </c>
      <c r="C80" s="12">
        <f t="shared" si="8"/>
        <v>0.534618336364025</v>
      </c>
      <c r="D80" s="44">
        <f t="shared" si="9"/>
        <v>0.99016166383330662</v>
      </c>
      <c r="E80" s="44">
        <f t="shared" si="10"/>
        <v>0.52935858144999737</v>
      </c>
      <c r="F80" s="44">
        <f t="shared" si="11"/>
        <v>0.72548237310830799</v>
      </c>
      <c r="G80" s="47">
        <f t="shared" si="12"/>
        <v>1.3215480462905853</v>
      </c>
      <c r="H80" s="50">
        <f t="shared" si="13"/>
        <v>1.3346790676326037</v>
      </c>
    </row>
    <row r="81" spans="1:8" x14ac:dyDescent="0.3">
      <c r="A81" s="55">
        <v>111</v>
      </c>
      <c r="B81" s="12">
        <f t="shared" si="7"/>
        <v>0.75559503084113333</v>
      </c>
      <c r="C81" s="12">
        <f t="shared" si="8"/>
        <v>0.54840789185956063</v>
      </c>
      <c r="D81" s="44">
        <f t="shared" si="9"/>
        <v>0.46080308238330925</v>
      </c>
      <c r="E81" s="44">
        <f t="shared" si="10"/>
        <v>0.25270804697221805</v>
      </c>
      <c r="F81" s="44">
        <f t="shared" si="11"/>
        <v>0.33444905889720022</v>
      </c>
      <c r="G81" s="47">
        <f t="shared" si="12"/>
        <v>0.59606567318227732</v>
      </c>
      <c r="H81" s="50">
        <f t="shared" si="13"/>
        <v>1.2935366449794117</v>
      </c>
    </row>
    <row r="82" spans="1:8" x14ac:dyDescent="0.3">
      <c r="A82" s="55">
        <v>112</v>
      </c>
      <c r="B82" s="12">
        <f t="shared" si="7"/>
        <v>0.77978913863825428</v>
      </c>
      <c r="C82" s="12">
        <f t="shared" si="8"/>
        <v>0.56104193501543975</v>
      </c>
      <c r="D82" s="44">
        <f t="shared" si="9"/>
        <v>0.2080950354110912</v>
      </c>
      <c r="E82" s="44">
        <f t="shared" si="10"/>
        <v>0.11675004133414506</v>
      </c>
      <c r="F82" s="44">
        <f t="shared" si="11"/>
        <v>0.14972001474401866</v>
      </c>
      <c r="G82" s="47">
        <f t="shared" si="12"/>
        <v>0.2616166142850771</v>
      </c>
      <c r="H82" s="50">
        <f t="shared" si="13"/>
        <v>1.2571977691262752</v>
      </c>
    </row>
    <row r="83" spans="1:8" x14ac:dyDescent="0.3">
      <c r="A83" s="55">
        <v>113</v>
      </c>
      <c r="B83" s="12">
        <f t="shared" si="7"/>
        <v>0.80221514762242774</v>
      </c>
      <c r="C83" s="12">
        <f t="shared" si="8"/>
        <v>0.5725578553831433</v>
      </c>
      <c r="D83" s="44">
        <f t="shared" si="9"/>
        <v>9.1344994076946143E-2</v>
      </c>
      <c r="E83" s="44">
        <f t="shared" si="10"/>
        <v>5.2300293908682211E-2</v>
      </c>
      <c r="F83" s="44">
        <f t="shared" si="11"/>
        <v>6.5194847122605037E-2</v>
      </c>
      <c r="G83" s="47">
        <f t="shared" si="12"/>
        <v>0.11189659954105843</v>
      </c>
      <c r="H83" s="50">
        <f t="shared" si="13"/>
        <v>1.2249888532129114</v>
      </c>
    </row>
    <row r="84" spans="1:8" x14ac:dyDescent="0.3">
      <c r="A84" s="55">
        <v>114</v>
      </c>
      <c r="B84" s="12">
        <f t="shared" si="7"/>
        <v>0.82287607742672264</v>
      </c>
      <c r="C84" s="12">
        <f t="shared" si="8"/>
        <v>0.58300545603605802</v>
      </c>
      <c r="D84" s="44">
        <f t="shared" si="9"/>
        <v>3.9044700168263932E-2</v>
      </c>
      <c r="E84" s="44">
        <f t="shared" si="10"/>
        <v>2.2763273227389864E-2</v>
      </c>
      <c r="F84" s="44">
        <f t="shared" si="11"/>
        <v>2.7663063554569E-2</v>
      </c>
      <c r="G84" s="47">
        <f t="shared" si="12"/>
        <v>4.6701752418453396E-2</v>
      </c>
      <c r="H84" s="50">
        <f t="shared" si="13"/>
        <v>1.1961099001193822</v>
      </c>
    </row>
    <row r="85" spans="1:8" x14ac:dyDescent="0.3">
      <c r="A85" s="55">
        <v>115</v>
      </c>
      <c r="B85" s="12">
        <f t="shared" si="7"/>
        <v>0.84180434125004222</v>
      </c>
      <c r="C85" s="12">
        <f t="shared" si="8"/>
        <v>0.59244356061455838</v>
      </c>
      <c r="D85" s="44">
        <f t="shared" si="9"/>
        <v>1.6281426940874068E-2</v>
      </c>
      <c r="E85" s="44">
        <f t="shared" si="10"/>
        <v>9.645826548737229E-3</v>
      </c>
      <c r="F85" s="44">
        <f t="shared" si="11"/>
        <v>1.1458513666505453E-2</v>
      </c>
      <c r="G85" s="47">
        <f t="shared" si="12"/>
        <v>1.9038688863884396E-2</v>
      </c>
      <c r="H85" s="50">
        <f t="shared" si="13"/>
        <v>1.1693501394578814</v>
      </c>
    </row>
    <row r="86" spans="1:8" x14ac:dyDescent="0.3">
      <c r="A86" s="55">
        <v>116</v>
      </c>
      <c r="B86" s="12">
        <f t="shared" si="7"/>
        <v>0.8590563071068994</v>
      </c>
      <c r="C86" s="12">
        <f t="shared" si="8"/>
        <v>0.6009369629912501</v>
      </c>
      <c r="D86" s="44">
        <f t="shared" si="9"/>
        <v>6.6356003921368388E-3</v>
      </c>
      <c r="E86" s="44">
        <f t="shared" si="10"/>
        <v>3.9875775472742597E-3</v>
      </c>
      <c r="F86" s="44">
        <f t="shared" si="11"/>
        <v>4.6418116184997089E-3</v>
      </c>
      <c r="G86" s="47">
        <f t="shared" si="12"/>
        <v>7.5801751973789419E-3</v>
      </c>
      <c r="H86" s="50">
        <f t="shared" si="13"/>
        <v>1.1423495613692201</v>
      </c>
    </row>
    <row r="87" spans="1:8" x14ac:dyDescent="0.3">
      <c r="A87" s="55">
        <v>117</v>
      </c>
      <c r="B87" s="12">
        <f t="shared" si="7"/>
        <v>0.87470689273769964</v>
      </c>
      <c r="C87" s="12">
        <f t="shared" si="8"/>
        <v>0.6085537937432508</v>
      </c>
      <c r="D87" s="44">
        <f t="shared" si="9"/>
        <v>2.6480228448625791E-3</v>
      </c>
      <c r="E87" s="44">
        <f t="shared" si="10"/>
        <v>1.6114643481599182E-3</v>
      </c>
      <c r="F87" s="44">
        <f t="shared" si="11"/>
        <v>1.8422906707826199E-3</v>
      </c>
      <c r="G87" s="47">
        <f t="shared" si="12"/>
        <v>2.938363578879233E-3</v>
      </c>
      <c r="H87" s="50">
        <f t="shared" si="13"/>
        <v>1.1096443463771255</v>
      </c>
    </row>
    <row r="88" spans="1:8" x14ac:dyDescent="0.3">
      <c r="A88" s="55">
        <v>118</v>
      </c>
      <c r="B88" s="12">
        <f t="shared" si="7"/>
        <v>0.8888444819480813</v>
      </c>
      <c r="C88" s="12">
        <f t="shared" si="8"/>
        <v>0.61536333125741161</v>
      </c>
      <c r="D88" s="44">
        <f t="shared" si="9"/>
        <v>1.0365584967026609E-3</v>
      </c>
      <c r="E88" s="44">
        <f t="shared" si="10"/>
        <v>6.3786008957412413E-4</v>
      </c>
      <c r="F88" s="44">
        <f t="shared" si="11"/>
        <v>7.176284519155988E-4</v>
      </c>
      <c r="G88" s="47">
        <f t="shared" si="12"/>
        <v>1.0960729080966131E-3</v>
      </c>
      <c r="H88" s="50">
        <f t="shared" si="13"/>
        <v>1.0574153910109947</v>
      </c>
    </row>
    <row r="89" spans="1:8" x14ac:dyDescent="0.3">
      <c r="A89" s="55">
        <v>119</v>
      </c>
      <c r="B89" s="12">
        <f t="shared" si="7"/>
        <v>0.90156635689124043</v>
      </c>
      <c r="C89" s="12">
        <f t="shared" si="8"/>
        <v>0.62143425033173139</v>
      </c>
      <c r="D89" s="44">
        <f t="shared" si="9"/>
        <v>3.9869840712853679E-4</v>
      </c>
      <c r="E89" s="44">
        <f t="shared" si="10"/>
        <v>2.477648457423777E-4</v>
      </c>
      <c r="F89" s="44">
        <f t="shared" si="11"/>
        <v>2.7481598425734791E-4</v>
      </c>
      <c r="G89" s="47">
        <f t="shared" si="12"/>
        <v>3.7844445618101443E-4</v>
      </c>
      <c r="H89" s="50">
        <f t="shared" si="13"/>
        <v>0.94919981974998791</v>
      </c>
    </row>
    <row r="90" spans="1:8" x14ac:dyDescent="0.3">
      <c r="A90" s="56">
        <v>120</v>
      </c>
      <c r="B90" s="42">
        <f t="shared" si="7"/>
        <v>0.91297475653868232</v>
      </c>
      <c r="C90" s="42">
        <f>B90/(1+0.5*B90)</f>
        <v>0.62683327721213544</v>
      </c>
      <c r="D90" s="57">
        <f t="shared" si="9"/>
        <v>1.5093356138615909E-4</v>
      </c>
      <c r="E90" s="57">
        <f>D90*C90</f>
        <v>9.4610178924985116E-5</v>
      </c>
      <c r="F90" s="57">
        <f t="shared" si="11"/>
        <v>1.0362847192366653E-4</v>
      </c>
      <c r="G90" s="58">
        <f t="shared" si="12"/>
        <v>1.0362847192366653E-4</v>
      </c>
      <c r="H90" s="59">
        <f t="shared" si="13"/>
        <v>0.68658336139393228</v>
      </c>
    </row>
    <row r="91" spans="1:8" ht="12.5" x14ac:dyDescent="0.25">
      <c r="G91" s="47"/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9B47-74D9-416C-BA41-2D8BBE829322}">
  <sheetPr transitionEvaluation="1"/>
  <dimension ref="A1:O90"/>
  <sheetViews>
    <sheetView zoomScaleNormal="100" workbookViewId="0">
      <selection activeCell="I1" sqref="I1"/>
    </sheetView>
  </sheetViews>
  <sheetFormatPr defaultColWidth="9.54296875" defaultRowHeight="13" x14ac:dyDescent="0.3"/>
  <cols>
    <col min="1" max="1" width="9.7265625" style="12" bestFit="1" customWidth="1"/>
    <col min="2" max="2" width="11.26953125" style="12" customWidth="1"/>
    <col min="3" max="3" width="14.453125" style="12" customWidth="1"/>
    <col min="4" max="4" width="11.7265625" style="12" customWidth="1"/>
    <col min="5" max="5" width="13" style="12" customWidth="1"/>
    <col min="6" max="6" width="11.7265625" style="12" customWidth="1"/>
    <col min="7" max="7" width="11.7265625" style="16" customWidth="1"/>
    <col min="8" max="8" width="11.7265625" style="12" customWidth="1"/>
    <col min="9" max="9" width="19.1796875" style="12" customWidth="1"/>
    <col min="10" max="10" width="19.453125" style="12" customWidth="1"/>
    <col min="11" max="12" width="9.7265625" style="3" bestFit="1" customWidth="1"/>
    <col min="13" max="16384" width="9.54296875" style="3"/>
  </cols>
  <sheetData>
    <row r="1" spans="1:15" ht="63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6" t="s">
        <v>107</v>
      </c>
      <c r="I1" s="30" t="s">
        <v>151</v>
      </c>
      <c r="J1" s="30" t="s">
        <v>153</v>
      </c>
      <c r="K1" s="6"/>
      <c r="L1" s="2"/>
      <c r="M1" s="2"/>
      <c r="N1" s="2"/>
      <c r="O1" s="2"/>
    </row>
    <row r="2" spans="1:15" x14ac:dyDescent="0.3">
      <c r="A2" s="53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9" t="s">
        <v>113</v>
      </c>
      <c r="I2" s="12" t="s">
        <v>152</v>
      </c>
      <c r="J2" s="49" t="s">
        <v>134</v>
      </c>
    </row>
    <row r="3" spans="1:15" x14ac:dyDescent="0.3">
      <c r="A3" s="31" t="s">
        <v>42</v>
      </c>
      <c r="B3" s="32">
        <f>J3</f>
        <v>3.2206998554854165E-3</v>
      </c>
      <c r="C3" s="33">
        <v>100000</v>
      </c>
      <c r="D3" s="33">
        <f>B3*C3</f>
        <v>322.06998554854164</v>
      </c>
      <c r="E3" s="33">
        <f>C3-D3*0.5</f>
        <v>99838.965007225735</v>
      </c>
      <c r="F3" s="33">
        <f>F4+E3</f>
        <v>3868084.4549776674</v>
      </c>
      <c r="G3" s="50">
        <f>F3/C3</f>
        <v>38.680844549776673</v>
      </c>
      <c r="I3" s="51">
        <f>' all &lt;4000'!J3</f>
        <v>5.0402543609233807E-3</v>
      </c>
      <c r="J3" s="12">
        <f>I3*'all-cause mortality '!$J$4</f>
        <v>3.2206998554854165E-3</v>
      </c>
    </row>
    <row r="4" spans="1:15" x14ac:dyDescent="0.3">
      <c r="A4" s="31" t="s">
        <v>43</v>
      </c>
      <c r="B4" s="32">
        <f t="shared" ref="B4:B62" si="0">J4</f>
        <v>3.3704611436784363E-3</v>
      </c>
      <c r="C4" s="33">
        <f>C3-D3</f>
        <v>99677.930014451456</v>
      </c>
      <c r="D4" s="33">
        <f t="shared" ref="D4:D60" si="1">B4*C4</f>
        <v>335.96058999600717</v>
      </c>
      <c r="E4" s="33">
        <f>C4-D4*0.5</f>
        <v>99509.949719453449</v>
      </c>
      <c r="F4" s="33">
        <f t="shared" ref="F4:F61" si="2">F5+E4</f>
        <v>3768245.4899704419</v>
      </c>
      <c r="G4" s="50">
        <f t="shared" ref="G4:G61" si="3">F4/C4</f>
        <v>37.804210916339414</v>
      </c>
      <c r="I4" s="51">
        <f>' all &lt;4000'!J4</f>
        <v>5.2746242245499944E-3</v>
      </c>
      <c r="J4" s="12">
        <f>I4*'all-cause mortality '!$J$4</f>
        <v>3.3704611436784363E-3</v>
      </c>
    </row>
    <row r="5" spans="1:15" x14ac:dyDescent="0.3">
      <c r="A5" s="31" t="s">
        <v>44</v>
      </c>
      <c r="B5" s="32">
        <f t="shared" si="0"/>
        <v>3.5689368276156435E-3</v>
      </c>
      <c r="C5" s="33">
        <f t="shared" ref="C5:C60" si="4">C4-D4</f>
        <v>99341.969424455456</v>
      </c>
      <c r="D5" s="33">
        <f t="shared" si="1"/>
        <v>354.5452132068063</v>
      </c>
      <c r="E5" s="33">
        <f t="shared" ref="E5:E60" si="5">C5-D5*0.5</f>
        <v>99164.696817852047</v>
      </c>
      <c r="F5" s="33">
        <f t="shared" si="2"/>
        <v>3668735.5402509887</v>
      </c>
      <c r="G5" s="50">
        <f t="shared" si="3"/>
        <v>36.930368519026359</v>
      </c>
      <c r="I5" s="51">
        <f>' all &lt;4000'!J5</f>
        <v>5.585229986151144E-3</v>
      </c>
      <c r="J5" s="12">
        <f>I5*'all-cause mortality '!$J$4</f>
        <v>3.5689368276156435E-3</v>
      </c>
    </row>
    <row r="6" spans="1:15" s="10" customFormat="1" x14ac:dyDescent="0.3">
      <c r="A6" s="31" t="s">
        <v>45</v>
      </c>
      <c r="B6" s="32">
        <f t="shared" si="0"/>
        <v>3.8190264002542352E-3</v>
      </c>
      <c r="C6" s="33">
        <f t="shared" si="4"/>
        <v>98987.424211248654</v>
      </c>
      <c r="D6" s="33">
        <f t="shared" si="1"/>
        <v>378.0355863559239</v>
      </c>
      <c r="E6" s="33">
        <f t="shared" si="5"/>
        <v>98798.406418070692</v>
      </c>
      <c r="F6" s="33">
        <f t="shared" si="2"/>
        <v>3569570.8434331366</v>
      </c>
      <c r="G6" s="50">
        <f t="shared" si="3"/>
        <v>36.060851889784807</v>
      </c>
      <c r="H6" s="36"/>
      <c r="I6" s="51">
        <f>' all &lt;4000'!J6</f>
        <v>5.9766092253454601E-3</v>
      </c>
      <c r="J6" s="12">
        <f>I6*'all-cause mortality '!$J$4</f>
        <v>3.8190264002542352E-3</v>
      </c>
      <c r="M6" s="3"/>
      <c r="O6" s="3"/>
    </row>
    <row r="7" spans="1:15" x14ac:dyDescent="0.3">
      <c r="A7" s="31" t="s">
        <v>46</v>
      </c>
      <c r="B7" s="32">
        <f t="shared" si="0"/>
        <v>4.1085312041892978E-3</v>
      </c>
      <c r="C7" s="33">
        <f t="shared" si="4"/>
        <v>98609.38862489273</v>
      </c>
      <c r="D7" s="33">
        <f t="shared" si="1"/>
        <v>405.13975019140099</v>
      </c>
      <c r="E7" s="33">
        <f t="shared" si="5"/>
        <v>98406.818749797036</v>
      </c>
      <c r="F7" s="33">
        <f t="shared" si="2"/>
        <v>3470772.4370150659</v>
      </c>
      <c r="G7" s="50">
        <f t="shared" si="3"/>
        <v>35.197180364009597</v>
      </c>
      <c r="I7" s="51">
        <f>' all &lt;4000'!J7</f>
        <v>6.4296715770131366E-3</v>
      </c>
      <c r="J7" s="12">
        <f>I7*'all-cause mortality '!$J$4</f>
        <v>4.1085312041892978E-3</v>
      </c>
    </row>
    <row r="8" spans="1:15" x14ac:dyDescent="0.3">
      <c r="A8" s="31" t="s">
        <v>47</v>
      </c>
      <c r="B8" s="32">
        <f t="shared" si="0"/>
        <v>4.4288924413154861E-3</v>
      </c>
      <c r="C8" s="33">
        <f t="shared" si="4"/>
        <v>98204.248874701327</v>
      </c>
      <c r="D8" s="33">
        <f t="shared" si="1"/>
        <v>434.93605554622957</v>
      </c>
      <c r="E8" s="33">
        <f t="shared" si="5"/>
        <v>97986.780846928217</v>
      </c>
      <c r="F8" s="33">
        <f t="shared" si="2"/>
        <v>3372365.6182652689</v>
      </c>
      <c r="G8" s="50">
        <f t="shared" si="3"/>
        <v>34.34032291788175</v>
      </c>
      <c r="I8" s="51">
        <f>' all &lt;4000'!J8</f>
        <v>6.9310228965861042E-3</v>
      </c>
      <c r="J8" s="12">
        <f>I8*'all-cause mortality '!$J$4</f>
        <v>4.4288924413154861E-3</v>
      </c>
    </row>
    <row r="9" spans="1:15" x14ac:dyDescent="0.3">
      <c r="A9" s="31" t="s">
        <v>48</v>
      </c>
      <c r="B9" s="32">
        <f t="shared" si="0"/>
        <v>4.7774171286262572E-3</v>
      </c>
      <c r="C9" s="33">
        <f t="shared" si="4"/>
        <v>97769.312819155093</v>
      </c>
      <c r="D9" s="33">
        <f t="shared" si="1"/>
        <v>467.08478971625021</v>
      </c>
      <c r="E9" s="33">
        <f t="shared" si="5"/>
        <v>97535.770424296963</v>
      </c>
      <c r="F9" s="33">
        <f t="shared" si="2"/>
        <v>3274378.8374183406</v>
      </c>
      <c r="G9" s="50">
        <f t="shared" si="3"/>
        <v>33.490864802077446</v>
      </c>
      <c r="I9" s="51">
        <f>' all &lt;4000'!J9</f>
        <v>7.4764487834832272E-3</v>
      </c>
      <c r="J9" s="12">
        <f>I9*'all-cause mortality '!$J$4</f>
        <v>4.7774171286262572E-3</v>
      </c>
    </row>
    <row r="10" spans="1:15" x14ac:dyDescent="0.3">
      <c r="A10" s="31" t="s">
        <v>49</v>
      </c>
      <c r="B10" s="32">
        <f t="shared" si="0"/>
        <v>5.1587747611111694E-3</v>
      </c>
      <c r="C10" s="33">
        <f t="shared" si="4"/>
        <v>97302.228029438847</v>
      </c>
      <c r="D10" s="33">
        <f t="shared" si="1"/>
        <v>501.9602781581529</v>
      </c>
      <c r="E10" s="33">
        <f t="shared" si="5"/>
        <v>97051.247890359766</v>
      </c>
      <c r="F10" s="33">
        <f t="shared" si="2"/>
        <v>3176843.0669940435</v>
      </c>
      <c r="G10" s="50">
        <f t="shared" si="3"/>
        <v>32.649232513287238</v>
      </c>
      <c r="I10" s="51">
        <f>' all &lt;4000'!J10</f>
        <v>8.073256793062188E-3</v>
      </c>
      <c r="J10" s="12">
        <f>I10*'all-cause mortality '!$J$4</f>
        <v>5.1587747611111694E-3</v>
      </c>
    </row>
    <row r="11" spans="1:15" x14ac:dyDescent="0.3">
      <c r="A11" s="31" t="s">
        <v>50</v>
      </c>
      <c r="B11" s="32">
        <f t="shared" si="0"/>
        <v>5.5852852212073187E-3</v>
      </c>
      <c r="C11" s="33">
        <f t="shared" si="4"/>
        <v>96800.267751280699</v>
      </c>
      <c r="D11" s="33">
        <f t="shared" si="1"/>
        <v>540.65710488013951</v>
      </c>
      <c r="E11" s="33">
        <f t="shared" si="5"/>
        <v>96529.939198840628</v>
      </c>
      <c r="F11" s="33">
        <f t="shared" si="2"/>
        <v>3079791.8191036838</v>
      </c>
      <c r="G11" s="50">
        <f t="shared" si="3"/>
        <v>31.815943185373442</v>
      </c>
      <c r="I11" s="51">
        <f>' all &lt;4000'!J11</f>
        <v>8.7407270023142861E-3</v>
      </c>
      <c r="J11" s="12">
        <f>I11*'all-cause mortality '!$J$4</f>
        <v>5.5852852212073187E-3</v>
      </c>
    </row>
    <row r="12" spans="1:15" x14ac:dyDescent="0.3">
      <c r="A12" s="31" t="s">
        <v>51</v>
      </c>
      <c r="B12" s="32">
        <f t="shared" si="0"/>
        <v>6.0707382448669835E-3</v>
      </c>
      <c r="C12" s="33">
        <f t="shared" si="4"/>
        <v>96259.610646400557</v>
      </c>
      <c r="D12" s="33">
        <f t="shared" si="1"/>
        <v>584.36689978710888</v>
      </c>
      <c r="E12" s="33">
        <f t="shared" si="5"/>
        <v>95967.427196507007</v>
      </c>
      <c r="F12" s="33">
        <f t="shared" si="2"/>
        <v>2983261.8799048434</v>
      </c>
      <c r="G12" s="50">
        <f t="shared" si="3"/>
        <v>30.991834060741621</v>
      </c>
      <c r="I12" s="51">
        <f>' all &lt;4000'!J12</f>
        <v>9.5004397446726667E-3</v>
      </c>
      <c r="J12" s="12">
        <f>I12*'all-cause mortality '!$J$4</f>
        <v>6.0707382448669835E-3</v>
      </c>
    </row>
    <row r="13" spans="1:15" x14ac:dyDescent="0.3">
      <c r="A13" s="31" t="s">
        <v>52</v>
      </c>
      <c r="B13" s="32">
        <f t="shared" si="0"/>
        <v>6.3770992410846069E-3</v>
      </c>
      <c r="C13" s="33">
        <f t="shared" si="4"/>
        <v>95675.243746613443</v>
      </c>
      <c r="D13" s="33">
        <f t="shared" si="1"/>
        <v>610.13052428711342</v>
      </c>
      <c r="E13" s="33">
        <f t="shared" si="5"/>
        <v>95370.178484469885</v>
      </c>
      <c r="F13" s="33">
        <f t="shared" si="2"/>
        <v>2887294.4527083365</v>
      </c>
      <c r="G13" s="50">
        <f t="shared" si="3"/>
        <v>30.178072609410375</v>
      </c>
      <c r="I13" s="51">
        <f>' all &lt;4000'!J13</f>
        <v>9.9798812997659702E-3</v>
      </c>
      <c r="J13" s="12">
        <f>I13*'all-cause mortality '!$J$4</f>
        <v>6.3770992410846069E-3</v>
      </c>
    </row>
    <row r="14" spans="1:15" x14ac:dyDescent="0.3">
      <c r="A14" s="31" t="s">
        <v>53</v>
      </c>
      <c r="B14" s="32">
        <f t="shared" si="0"/>
        <v>6.937120817691475E-3</v>
      </c>
      <c r="C14" s="33">
        <f t="shared" si="4"/>
        <v>95065.113222326327</v>
      </c>
      <c r="D14" s="33">
        <f t="shared" si="1"/>
        <v>659.47817597079711</v>
      </c>
      <c r="E14" s="33">
        <f t="shared" si="5"/>
        <v>94735.374134340935</v>
      </c>
      <c r="F14" s="33">
        <f t="shared" si="2"/>
        <v>2791924.2742238669</v>
      </c>
      <c r="G14" s="50">
        <f t="shared" si="3"/>
        <v>29.368547299727773</v>
      </c>
      <c r="I14" s="51">
        <f>' all &lt;4000'!J14</f>
        <v>1.0856290564943688E-2</v>
      </c>
      <c r="J14" s="12">
        <f>I14*'all-cause mortality '!$J$4</f>
        <v>6.937120817691475E-3</v>
      </c>
    </row>
    <row r="15" spans="1:15" x14ac:dyDescent="0.3">
      <c r="A15" s="31" t="s">
        <v>54</v>
      </c>
      <c r="B15" s="32">
        <f t="shared" si="0"/>
        <v>7.6021368073109601E-3</v>
      </c>
      <c r="C15" s="33">
        <f t="shared" si="4"/>
        <v>94405.635046355528</v>
      </c>
      <c r="D15" s="33">
        <f t="shared" si="1"/>
        <v>717.68455300346488</v>
      </c>
      <c r="E15" s="33">
        <f t="shared" si="5"/>
        <v>94046.792769853797</v>
      </c>
      <c r="F15" s="33">
        <f t="shared" si="2"/>
        <v>2697188.9000895261</v>
      </c>
      <c r="G15" s="50">
        <f t="shared" si="3"/>
        <v>28.570210864691909</v>
      </c>
      <c r="I15" s="51">
        <f>' all &lt;4000'!J15</f>
        <v>1.1897011492742844E-2</v>
      </c>
      <c r="J15" s="12">
        <f>I15*'all-cause mortality '!$J$4</f>
        <v>7.6021368073109601E-3</v>
      </c>
    </row>
    <row r="16" spans="1:15" x14ac:dyDescent="0.3">
      <c r="A16" s="31" t="s">
        <v>55</v>
      </c>
      <c r="B16" s="32">
        <f t="shared" si="0"/>
        <v>8.3724471832400567E-3</v>
      </c>
      <c r="C16" s="33">
        <f t="shared" si="4"/>
        <v>93687.950493352066</v>
      </c>
      <c r="D16" s="33">
        <f t="shared" si="1"/>
        <v>784.39741721159942</v>
      </c>
      <c r="E16" s="33">
        <f t="shared" si="5"/>
        <v>93295.751784746273</v>
      </c>
      <c r="F16" s="33">
        <f t="shared" si="2"/>
        <v>2603142.1073196721</v>
      </c>
      <c r="G16" s="50">
        <f t="shared" si="3"/>
        <v>27.785239122125812</v>
      </c>
      <c r="I16" s="51">
        <f>' all &lt;4000'!J16</f>
        <v>1.3102513528248722E-2</v>
      </c>
      <c r="J16" s="12">
        <f>I16*'all-cause mortality '!$J$4</f>
        <v>8.3724471832400567E-3</v>
      </c>
    </row>
    <row r="17" spans="1:15" x14ac:dyDescent="0.3">
      <c r="A17" s="31" t="s">
        <v>56</v>
      </c>
      <c r="B17" s="32">
        <f t="shared" si="0"/>
        <v>9.2043971849188836E-3</v>
      </c>
      <c r="C17" s="33">
        <f t="shared" si="4"/>
        <v>92903.553076140466</v>
      </c>
      <c r="D17" s="33">
        <f t="shared" si="1"/>
        <v>855.12120240298941</v>
      </c>
      <c r="E17" s="33">
        <f t="shared" si="5"/>
        <v>92475.992474938976</v>
      </c>
      <c r="F17" s="33">
        <f t="shared" si="2"/>
        <v>2509846.3555349261</v>
      </c>
      <c r="G17" s="50">
        <f t="shared" si="3"/>
        <v>27.01561213141057</v>
      </c>
      <c r="I17" s="51">
        <f>' all &lt;4000'!J17</f>
        <v>1.440447888117973E-2</v>
      </c>
      <c r="J17" s="12">
        <f>I17*'all-cause mortality '!$J$4</f>
        <v>9.2043971849188836E-3</v>
      </c>
    </row>
    <row r="18" spans="1:15" x14ac:dyDescent="0.3">
      <c r="A18" s="31" t="s">
        <v>57</v>
      </c>
      <c r="B18" s="32">
        <f t="shared" si="0"/>
        <v>1.0047644677159023E-2</v>
      </c>
      <c r="C18" s="33">
        <f t="shared" si="4"/>
        <v>92048.431873737471</v>
      </c>
      <c r="D18" s="33">
        <f t="shared" si="1"/>
        <v>924.86993655699325</v>
      </c>
      <c r="E18" s="33">
        <f t="shared" si="5"/>
        <v>91585.996905458975</v>
      </c>
      <c r="F18" s="33">
        <f t="shared" si="2"/>
        <v>2417370.3630599868</v>
      </c>
      <c r="G18" s="50">
        <f t="shared" si="3"/>
        <v>26.261939653419471</v>
      </c>
      <c r="I18" s="51">
        <f>' all &lt;4000'!J18</f>
        <v>1.5724124312548403E-2</v>
      </c>
      <c r="J18" s="12">
        <f>I18*'all-cause mortality '!$J$4</f>
        <v>1.0047644677159023E-2</v>
      </c>
    </row>
    <row r="19" spans="1:15" x14ac:dyDescent="0.3">
      <c r="A19" s="31" t="s">
        <v>58</v>
      </c>
      <c r="B19" s="32">
        <f t="shared" si="0"/>
        <v>1.0888652519144148E-2</v>
      </c>
      <c r="C19" s="33">
        <f t="shared" si="4"/>
        <v>91123.561937180479</v>
      </c>
      <c r="D19" s="33">
        <f t="shared" si="1"/>
        <v>992.212802240668</v>
      </c>
      <c r="E19" s="33">
        <f t="shared" si="5"/>
        <v>90627.455536060152</v>
      </c>
      <c r="F19" s="33">
        <f t="shared" si="2"/>
        <v>2325784.3661545278</v>
      </c>
      <c r="G19" s="50">
        <f t="shared" si="3"/>
        <v>25.523413667234568</v>
      </c>
      <c r="I19" s="51">
        <f>' all &lt;4000'!J19</f>
        <v>1.7040264789257745E-2</v>
      </c>
      <c r="J19" s="12">
        <f>I19*'all-cause mortality '!$J$4</f>
        <v>1.0888652519144148E-2</v>
      </c>
    </row>
    <row r="20" spans="1:15" x14ac:dyDescent="0.3">
      <c r="A20" s="31" t="s">
        <v>59</v>
      </c>
      <c r="B20" s="32">
        <f t="shared" si="0"/>
        <v>1.1755225754523663E-2</v>
      </c>
      <c r="C20" s="33">
        <f t="shared" si="4"/>
        <v>90131.34913493981</v>
      </c>
      <c r="D20" s="33">
        <f t="shared" si="1"/>
        <v>1059.5143566410086</v>
      </c>
      <c r="E20" s="33">
        <f t="shared" si="5"/>
        <v>89601.591956619304</v>
      </c>
      <c r="F20" s="33">
        <f t="shared" si="2"/>
        <v>2235156.9106184677</v>
      </c>
      <c r="G20" s="50">
        <f t="shared" si="3"/>
        <v>24.798884428902877</v>
      </c>
      <c r="I20" s="51">
        <f>' all &lt;4000'!J20</f>
        <v>1.8396413988085461E-2</v>
      </c>
      <c r="J20" s="12">
        <f>I20*'all-cause mortality '!$J$4</f>
        <v>1.1755225754523663E-2</v>
      </c>
    </row>
    <row r="21" spans="1:15" x14ac:dyDescent="0.3">
      <c r="A21" s="31" t="s">
        <v>60</v>
      </c>
      <c r="B21" s="32">
        <f t="shared" si="0"/>
        <v>1.2670429999216996E-2</v>
      </c>
      <c r="C21" s="33">
        <f t="shared" si="4"/>
        <v>89071.834778298798</v>
      </c>
      <c r="D21" s="33">
        <f t="shared" si="1"/>
        <v>1128.5784474602569</v>
      </c>
      <c r="E21" s="33">
        <f t="shared" si="5"/>
        <v>88507.545554568671</v>
      </c>
      <c r="F21" s="33">
        <f t="shared" si="2"/>
        <v>2145555.3186618485</v>
      </c>
      <c r="G21" s="50">
        <f t="shared" si="3"/>
        <v>24.087920990986316</v>
      </c>
      <c r="I21" s="51">
        <f>' all &lt;4000'!J21</f>
        <v>1.9828668588772528E-2</v>
      </c>
      <c r="J21" s="12">
        <f>I21*'all-cause mortality '!$J$4</f>
        <v>1.2670429999216996E-2</v>
      </c>
    </row>
    <row r="22" spans="1:15" x14ac:dyDescent="0.3">
      <c r="A22" s="31" t="s">
        <v>61</v>
      </c>
      <c r="B22" s="32">
        <f t="shared" si="0"/>
        <v>1.3648568491257623E-2</v>
      </c>
      <c r="C22" s="33">
        <f t="shared" si="4"/>
        <v>87943.256330838543</v>
      </c>
      <c r="D22" s="33">
        <f t="shared" si="1"/>
        <v>1200.2995573756755</v>
      </c>
      <c r="E22" s="33">
        <f t="shared" si="5"/>
        <v>87343.106552150712</v>
      </c>
      <c r="F22" s="33">
        <f t="shared" si="2"/>
        <v>2057047.7731072798</v>
      </c>
      <c r="G22" s="50">
        <f t="shared" si="3"/>
        <v>23.390625488880687</v>
      </c>
      <c r="I22" s="51">
        <f>' all &lt;4000'!J22</f>
        <v>2.1359412533042285E-2</v>
      </c>
      <c r="J22" s="12">
        <f>I22*'all-cause mortality '!$J$4</f>
        <v>1.3648568491257623E-2</v>
      </c>
    </row>
    <row r="23" spans="1:15" s="11" customFormat="1" x14ac:dyDescent="0.3">
      <c r="A23" s="31" t="s">
        <v>62</v>
      </c>
      <c r="B23" s="32">
        <f t="shared" si="0"/>
        <v>1.2834416019335443E-2</v>
      </c>
      <c r="C23" s="33">
        <f t="shared" si="4"/>
        <v>86742.956773462865</v>
      </c>
      <c r="D23" s="33">
        <f t="shared" si="1"/>
        <v>1113.2951939778536</v>
      </c>
      <c r="E23" s="33">
        <f t="shared" si="5"/>
        <v>86186.309176473937</v>
      </c>
      <c r="F23" s="33">
        <f t="shared" si="2"/>
        <v>1969704.666555129</v>
      </c>
      <c r="G23" s="50">
        <f t="shared" si="3"/>
        <v>22.707372907511004</v>
      </c>
      <c r="H23" s="16"/>
      <c r="I23" s="51">
        <f>' all &lt;4000'!J23</f>
        <v>2.0085299535498202E-2</v>
      </c>
      <c r="J23" s="12">
        <f>I23*'all-cause mortality '!$J$4</f>
        <v>1.2834416019335443E-2</v>
      </c>
      <c r="M23" s="3"/>
      <c r="O23" s="3"/>
    </row>
    <row r="24" spans="1:15" x14ac:dyDescent="0.3">
      <c r="A24" s="31" t="s">
        <v>63</v>
      </c>
      <c r="B24" s="32">
        <f t="shared" si="0"/>
        <v>1.3800464843072706E-2</v>
      </c>
      <c r="C24" s="33">
        <f t="shared" si="4"/>
        <v>85629.661579485008</v>
      </c>
      <c r="D24" s="33">
        <f t="shared" si="1"/>
        <v>1181.7291341518965</v>
      </c>
      <c r="E24" s="33">
        <f t="shared" si="5"/>
        <v>85038.797012409064</v>
      </c>
      <c r="F24" s="33">
        <f t="shared" si="2"/>
        <v>1883518.3573786551</v>
      </c>
      <c r="G24" s="50">
        <f t="shared" si="3"/>
        <v>21.99609717749842</v>
      </c>
      <c r="I24" s="51">
        <f>' all &lt;4000'!J24</f>
        <v>2.159712367782356E-2</v>
      </c>
      <c r="J24" s="12">
        <f>I24*'all-cause mortality '!$J$4</f>
        <v>1.3800464843072706E-2</v>
      </c>
    </row>
    <row r="25" spans="1:15" x14ac:dyDescent="0.3">
      <c r="A25" s="31" t="s">
        <v>64</v>
      </c>
      <c r="B25" s="32">
        <f t="shared" si="0"/>
        <v>1.4783058209693108E-2</v>
      </c>
      <c r="C25" s="33">
        <f t="shared" si="4"/>
        <v>84447.932445333106</v>
      </c>
      <c r="D25" s="33">
        <f t="shared" si="1"/>
        <v>1248.3987010275905</v>
      </c>
      <c r="E25" s="33">
        <f t="shared" si="5"/>
        <v>83823.733094819312</v>
      </c>
      <c r="F25" s="33">
        <f t="shared" si="2"/>
        <v>1798479.5603662462</v>
      </c>
      <c r="G25" s="50">
        <f t="shared" si="3"/>
        <v>21.296904593022237</v>
      </c>
      <c r="I25" s="51">
        <f>' all &lt;4000'!J25</f>
        <v>2.3134839305899817E-2</v>
      </c>
      <c r="J25" s="12">
        <f>I25*'all-cause mortality '!$J$4</f>
        <v>1.4783058209693108E-2</v>
      </c>
    </row>
    <row r="26" spans="1:15" x14ac:dyDescent="0.3">
      <c r="A26" s="31" t="s">
        <v>65</v>
      </c>
      <c r="B26" s="32">
        <f t="shared" si="0"/>
        <v>1.5769283817327191E-2</v>
      </c>
      <c r="C26" s="33">
        <f t="shared" si="4"/>
        <v>83199.533744305518</v>
      </c>
      <c r="D26" s="33">
        <f t="shared" si="1"/>
        <v>1311.9970610832445</v>
      </c>
      <c r="E26" s="33">
        <f t="shared" si="5"/>
        <v>82543.535213763898</v>
      </c>
      <c r="F26" s="33">
        <f t="shared" si="2"/>
        <v>1714655.8272714268</v>
      </c>
      <c r="G26" s="50">
        <f t="shared" si="3"/>
        <v>20.608959571107984</v>
      </c>
      <c r="I26" s="51">
        <f>' all &lt;4000'!J26</f>
        <v>2.4678239232243718E-2</v>
      </c>
      <c r="J26" s="12">
        <f>I26*'all-cause mortality '!$J$4</f>
        <v>1.5769283817327191E-2</v>
      </c>
    </row>
    <row r="27" spans="1:15" x14ac:dyDescent="0.3">
      <c r="A27" s="31" t="s">
        <v>66</v>
      </c>
      <c r="B27" s="32">
        <f t="shared" si="0"/>
        <v>1.678864443863054E-2</v>
      </c>
      <c r="C27" s="33">
        <f t="shared" si="4"/>
        <v>81887.536683222279</v>
      </c>
      <c r="D27" s="33">
        <f t="shared" si="1"/>
        <v>1374.780737329934</v>
      </c>
      <c r="E27" s="33">
        <f t="shared" si="5"/>
        <v>81200.146314557307</v>
      </c>
      <c r="F27" s="33">
        <f t="shared" si="2"/>
        <v>1632112.292057663</v>
      </c>
      <c r="G27" s="50">
        <f t="shared" si="3"/>
        <v>19.931144080831317</v>
      </c>
      <c r="I27" s="51">
        <f>' all &lt;4000'!J27</f>
        <v>2.6273494005248144E-2</v>
      </c>
      <c r="J27" s="12">
        <f>I27*'all-cause mortality '!$J$4</f>
        <v>1.678864443863054E-2</v>
      </c>
    </row>
    <row r="28" spans="1:15" x14ac:dyDescent="0.3">
      <c r="A28" s="31" t="s">
        <v>67</v>
      </c>
      <c r="B28" s="32">
        <f t="shared" si="0"/>
        <v>1.7882166813232063E-2</v>
      </c>
      <c r="C28" s="33">
        <f t="shared" si="4"/>
        <v>80512.75594589235</v>
      </c>
      <c r="D28" s="33">
        <f t="shared" si="1"/>
        <v>1439.7425324174885</v>
      </c>
      <c r="E28" s="33">
        <f t="shared" si="5"/>
        <v>79792.884679683601</v>
      </c>
      <c r="F28" s="33">
        <f t="shared" si="2"/>
        <v>1550912.1457431056</v>
      </c>
      <c r="G28" s="50">
        <f t="shared" si="3"/>
        <v>19.262937003241795</v>
      </c>
      <c r="I28" s="51">
        <f>' all &lt;4000'!J28</f>
        <v>2.7984808677419579E-2</v>
      </c>
      <c r="J28" s="12">
        <f>I28*'all-cause mortality '!$J$4</f>
        <v>1.7882166813232063E-2</v>
      </c>
    </row>
    <row r="29" spans="1:15" x14ac:dyDescent="0.3">
      <c r="A29" s="31" t="s">
        <v>68</v>
      </c>
      <c r="B29" s="32">
        <f t="shared" si="0"/>
        <v>1.9176422992871596E-2</v>
      </c>
      <c r="C29" s="33">
        <f t="shared" si="4"/>
        <v>79073.013413474866</v>
      </c>
      <c r="D29" s="33">
        <f t="shared" si="1"/>
        <v>1516.3375525378035</v>
      </c>
      <c r="E29" s="33">
        <f t="shared" si="5"/>
        <v>78314.84463720597</v>
      </c>
      <c r="F29" s="33">
        <f t="shared" si="2"/>
        <v>1471119.2610634221</v>
      </c>
      <c r="G29" s="50">
        <f t="shared" si="3"/>
        <v>18.60456807648016</v>
      </c>
      <c r="I29" s="51">
        <f>' all &lt;4000'!J29</f>
        <v>3.0010262971917008E-2</v>
      </c>
      <c r="J29" s="12">
        <f>I29*'all-cause mortality '!$J$4</f>
        <v>1.9176422992871596E-2</v>
      </c>
    </row>
    <row r="30" spans="1:15" x14ac:dyDescent="0.3">
      <c r="A30" s="31" t="s">
        <v>69</v>
      </c>
      <c r="B30" s="32">
        <f t="shared" si="0"/>
        <v>2.0579856359049596E-2</v>
      </c>
      <c r="C30" s="33">
        <f t="shared" si="4"/>
        <v>77556.675860937059</v>
      </c>
      <c r="D30" s="33">
        <f t="shared" si="1"/>
        <v>1596.1052489034539</v>
      </c>
      <c r="E30" s="33">
        <f t="shared" si="5"/>
        <v>76758.623236485335</v>
      </c>
      <c r="F30" s="33">
        <f t="shared" si="2"/>
        <v>1392804.416426216</v>
      </c>
      <c r="G30" s="50">
        <f t="shared" si="3"/>
        <v>17.958536785712464</v>
      </c>
      <c r="I30" s="51">
        <f>' all &lt;4000'!J30</f>
        <v>3.2206574786598018E-2</v>
      </c>
      <c r="J30" s="12">
        <f>I30*'all-cause mortality '!$J$4</f>
        <v>2.0579856359049596E-2</v>
      </c>
    </row>
    <row r="31" spans="1:15" x14ac:dyDescent="0.3">
      <c r="A31" s="31" t="s">
        <v>70</v>
      </c>
      <c r="B31" s="32">
        <f t="shared" si="0"/>
        <v>2.2155061394639512E-2</v>
      </c>
      <c r="C31" s="33">
        <f t="shared" si="4"/>
        <v>75960.570612033611</v>
      </c>
      <c r="D31" s="33">
        <f t="shared" si="1"/>
        <v>1682.9111054814546</v>
      </c>
      <c r="E31" s="33">
        <f t="shared" si="5"/>
        <v>75119.11505929289</v>
      </c>
      <c r="F31" s="33">
        <f t="shared" si="2"/>
        <v>1316045.7931897307</v>
      </c>
      <c r="G31" s="50">
        <f t="shared" si="3"/>
        <v>17.325380557123459</v>
      </c>
      <c r="I31" s="51">
        <f>' all &lt;4000'!J31</f>
        <v>3.4671701748509198E-2</v>
      </c>
      <c r="J31" s="12">
        <f>I31*'all-cause mortality '!$J$4</f>
        <v>2.2155061394639512E-2</v>
      </c>
    </row>
    <row r="32" spans="1:15" x14ac:dyDescent="0.3">
      <c r="A32" s="31" t="s">
        <v>71</v>
      </c>
      <c r="B32" s="32">
        <f t="shared" si="0"/>
        <v>2.3957973036581121E-2</v>
      </c>
      <c r="C32" s="33">
        <f t="shared" si="4"/>
        <v>74277.659506552154</v>
      </c>
      <c r="D32" s="33">
        <f t="shared" si="1"/>
        <v>1779.5421636783299</v>
      </c>
      <c r="E32" s="33">
        <f t="shared" si="5"/>
        <v>73387.88842471299</v>
      </c>
      <c r="F32" s="33">
        <f t="shared" si="2"/>
        <v>1240926.6781304379</v>
      </c>
      <c r="G32" s="50">
        <f t="shared" si="3"/>
        <v>16.706593696870236</v>
      </c>
      <c r="I32" s="51">
        <f>' all &lt;4000'!J32</f>
        <v>3.7493179586681157E-2</v>
      </c>
      <c r="J32" s="12">
        <f>I32*'all-cause mortality '!$J$4</f>
        <v>2.3957973036581121E-2</v>
      </c>
    </row>
    <row r="33" spans="1:10" x14ac:dyDescent="0.3">
      <c r="A33" s="31" t="s">
        <v>72</v>
      </c>
      <c r="B33" s="32">
        <f t="shared" si="0"/>
        <v>2.0272986494836703E-2</v>
      </c>
      <c r="C33" s="33">
        <f t="shared" si="4"/>
        <v>72498.117342873826</v>
      </c>
      <c r="D33" s="33">
        <f t="shared" si="1"/>
        <v>1469.7533537931677</v>
      </c>
      <c r="E33" s="33">
        <f t="shared" si="5"/>
        <v>71763.240665977239</v>
      </c>
      <c r="F33" s="33">
        <f t="shared" si="2"/>
        <v>1167538.7897057249</v>
      </c>
      <c r="G33" s="50">
        <f t="shared" si="3"/>
        <v>16.104401500303066</v>
      </c>
      <c r="I33" s="51">
        <f>' all &lt;4000'!J33</f>
        <v>3.1726336875356247E-2</v>
      </c>
      <c r="J33" s="12">
        <f>I33*'all-cause mortality '!$J$4</f>
        <v>2.0272986494836703E-2</v>
      </c>
    </row>
    <row r="34" spans="1:10" x14ac:dyDescent="0.3">
      <c r="A34" s="31" t="s">
        <v>73</v>
      </c>
      <c r="B34" s="32">
        <f t="shared" si="0"/>
        <v>2.1859475652008891E-2</v>
      </c>
      <c r="C34" s="33">
        <f t="shared" si="4"/>
        <v>71028.363989080652</v>
      </c>
      <c r="D34" s="33">
        <f t="shared" si="1"/>
        <v>1552.6427932213337</v>
      </c>
      <c r="E34" s="33">
        <f t="shared" si="5"/>
        <v>70252.042592469981</v>
      </c>
      <c r="F34" s="33">
        <f t="shared" si="2"/>
        <v>1095775.5490397478</v>
      </c>
      <c r="G34" s="50">
        <f t="shared" si="3"/>
        <v>15.42729534370528</v>
      </c>
      <c r="I34" s="51">
        <f>' all &lt;4000'!J34</f>
        <v>3.4209122993837812E-2</v>
      </c>
      <c r="J34" s="12">
        <f>I34*'all-cause mortality '!$J$4</f>
        <v>2.1859475652008891E-2</v>
      </c>
    </row>
    <row r="35" spans="1:10" x14ac:dyDescent="0.3">
      <c r="A35" s="31" t="s">
        <v>74</v>
      </c>
      <c r="B35" s="32">
        <f t="shared" si="0"/>
        <v>2.4155269922417066E-2</v>
      </c>
      <c r="C35" s="33">
        <f t="shared" si="4"/>
        <v>69475.721195859311</v>
      </c>
      <c r="D35" s="33">
        <f t="shared" si="1"/>
        <v>1678.2047985405743</v>
      </c>
      <c r="E35" s="33">
        <f t="shared" si="5"/>
        <v>68636.618796589028</v>
      </c>
      <c r="F35" s="33">
        <f t="shared" si="2"/>
        <v>1025523.5064472777</v>
      </c>
      <c r="G35" s="50">
        <f t="shared" si="3"/>
        <v>14.760890405962392</v>
      </c>
      <c r="I35" s="51">
        <f>' all &lt;4000'!J35</f>
        <v>3.7801940580828919E-2</v>
      </c>
      <c r="J35" s="12">
        <f>I35*'all-cause mortality '!$J$4</f>
        <v>2.4155269922417066E-2</v>
      </c>
    </row>
    <row r="36" spans="1:10" x14ac:dyDescent="0.3">
      <c r="A36" s="31" t="s">
        <v>75</v>
      </c>
      <c r="B36" s="32">
        <f t="shared" si="0"/>
        <v>2.623968177912913E-2</v>
      </c>
      <c r="C36" s="33">
        <f t="shared" si="4"/>
        <v>67797.51639731873</v>
      </c>
      <c r="D36" s="33">
        <f t="shared" si="1"/>
        <v>1778.9852556809326</v>
      </c>
      <c r="E36" s="33">
        <f t="shared" si="5"/>
        <v>66908.02376947827</v>
      </c>
      <c r="F36" s="33">
        <f t="shared" si="2"/>
        <v>956886.88765068876</v>
      </c>
      <c r="G36" s="50">
        <f t="shared" si="3"/>
        <v>14.11389293441038</v>
      </c>
      <c r="I36" s="51">
        <f>' all &lt;4000'!J36</f>
        <v>4.1063953938844842E-2</v>
      </c>
      <c r="J36" s="12">
        <f>I36*'all-cause mortality '!$J$4</f>
        <v>2.623968177912913E-2</v>
      </c>
    </row>
    <row r="37" spans="1:10" x14ac:dyDescent="0.3">
      <c r="A37" s="31" t="s">
        <v>76</v>
      </c>
      <c r="B37" s="32">
        <f t="shared" si="0"/>
        <v>2.8872418615000821E-2</v>
      </c>
      <c r="C37" s="33">
        <f t="shared" si="4"/>
        <v>66018.531141637795</v>
      </c>
      <c r="D37" s="33">
        <f t="shared" si="1"/>
        <v>1906.1146674688346</v>
      </c>
      <c r="E37" s="33">
        <f t="shared" si="5"/>
        <v>65065.473807903378</v>
      </c>
      <c r="F37" s="33">
        <f t="shared" si="2"/>
        <v>889978.86388121045</v>
      </c>
      <c r="G37" s="50">
        <f t="shared" si="3"/>
        <v>13.480743186664176</v>
      </c>
      <c r="I37" s="51">
        <f>' all &lt;4000'!J37</f>
        <v>4.518407189878617E-2</v>
      </c>
      <c r="J37" s="12">
        <f>I37*'all-cause mortality '!$J$4</f>
        <v>2.8872418615000821E-2</v>
      </c>
    </row>
    <row r="38" spans="1:10" x14ac:dyDescent="0.3">
      <c r="A38" s="31" t="s">
        <v>77</v>
      </c>
      <c r="B38" s="32">
        <f t="shared" si="0"/>
        <v>3.1627019818734288E-2</v>
      </c>
      <c r="C38" s="33">
        <f t="shared" si="4"/>
        <v>64112.41647416896</v>
      </c>
      <c r="D38" s="33">
        <f t="shared" si="1"/>
        <v>2027.6846664554885</v>
      </c>
      <c r="E38" s="33">
        <f t="shared" si="5"/>
        <v>63098.574140941215</v>
      </c>
      <c r="F38" s="33">
        <f t="shared" si="2"/>
        <v>824913.39007330709</v>
      </c>
      <c r="G38" s="50">
        <f t="shared" si="3"/>
        <v>12.866671316400414</v>
      </c>
      <c r="I38" s="51">
        <f>' all &lt;4000'!J38</f>
        <v>4.9494902262589145E-2</v>
      </c>
      <c r="J38" s="12">
        <f>I38*'all-cause mortality '!$J$4</f>
        <v>3.1627019818734288E-2</v>
      </c>
    </row>
    <row r="39" spans="1:10" x14ac:dyDescent="0.3">
      <c r="A39" s="31" t="s">
        <v>78</v>
      </c>
      <c r="B39" s="32">
        <f t="shared" si="0"/>
        <v>3.5037735592448514E-2</v>
      </c>
      <c r="C39" s="33">
        <f t="shared" si="4"/>
        <v>62084.73180771347</v>
      </c>
      <c r="D39" s="33">
        <f t="shared" si="1"/>
        <v>2175.3084174067426</v>
      </c>
      <c r="E39" s="33">
        <f t="shared" si="5"/>
        <v>60997.077599010096</v>
      </c>
      <c r="F39" s="33">
        <f t="shared" si="2"/>
        <v>761814.81593236583</v>
      </c>
      <c r="G39" s="50">
        <f t="shared" si="3"/>
        <v>12.270566268882829</v>
      </c>
      <c r="I39" s="51">
        <f>' all &lt;4000'!J39</f>
        <v>5.483252322191394E-2</v>
      </c>
      <c r="J39" s="12">
        <f>I39*'all-cause mortality '!$J$4</f>
        <v>3.5037735592448514E-2</v>
      </c>
    </row>
    <row r="40" spans="1:10" x14ac:dyDescent="0.3">
      <c r="A40" s="31" t="s">
        <v>79</v>
      </c>
      <c r="B40" s="32">
        <f t="shared" si="0"/>
        <v>3.87302384632612E-2</v>
      </c>
      <c r="C40" s="33">
        <f t="shared" si="4"/>
        <v>59909.423390306729</v>
      </c>
      <c r="D40" s="33">
        <f t="shared" si="1"/>
        <v>2320.3062541030581</v>
      </c>
      <c r="E40" s="33">
        <f t="shared" si="5"/>
        <v>58749.270263255203</v>
      </c>
      <c r="F40" s="33">
        <f t="shared" si="2"/>
        <v>700817.73833335575</v>
      </c>
      <c r="G40" s="50">
        <f t="shared" si="3"/>
        <v>11.697954990612498</v>
      </c>
      <c r="I40" s="51">
        <f>' all &lt;4000'!J40</f>
        <v>6.0611128659374285E-2</v>
      </c>
      <c r="J40" s="12">
        <f>I40*'all-cause mortality '!$J$4</f>
        <v>3.87302384632612E-2</v>
      </c>
    </row>
    <row r="41" spans="1:10" x14ac:dyDescent="0.3">
      <c r="A41" s="31" t="s">
        <v>80</v>
      </c>
      <c r="B41" s="32">
        <f t="shared" si="0"/>
        <v>4.2629430102209848E-2</v>
      </c>
      <c r="C41" s="33">
        <f t="shared" si="4"/>
        <v>57589.117136203669</v>
      </c>
      <c r="D41" s="33">
        <f t="shared" si="1"/>
        <v>2454.9912436057698</v>
      </c>
      <c r="E41" s="33">
        <f t="shared" si="5"/>
        <v>56361.621514400787</v>
      </c>
      <c r="F41" s="33">
        <f t="shared" si="2"/>
        <v>642068.46807010053</v>
      </c>
      <c r="G41" s="50">
        <f t="shared" si="3"/>
        <v>11.149128515923387</v>
      </c>
      <c r="I41" s="51">
        <f>' all &lt;4000'!J41</f>
        <v>6.6713192975865782E-2</v>
      </c>
      <c r="J41" s="12">
        <f>I41*'all-cause mortality '!$J$4</f>
        <v>4.2629430102209848E-2</v>
      </c>
    </row>
    <row r="42" spans="1:10" x14ac:dyDescent="0.3">
      <c r="A42" s="31" t="s">
        <v>81</v>
      </c>
      <c r="B42" s="32">
        <f t="shared" si="0"/>
        <v>4.7120000549605495E-2</v>
      </c>
      <c r="C42" s="33">
        <f t="shared" si="4"/>
        <v>55134.125892597898</v>
      </c>
      <c r="D42" s="33">
        <f t="shared" si="1"/>
        <v>2597.9200423612315</v>
      </c>
      <c r="E42" s="33">
        <f t="shared" si="5"/>
        <v>53835.165871417281</v>
      </c>
      <c r="F42" s="33">
        <f t="shared" si="2"/>
        <v>585706.84655569971</v>
      </c>
      <c r="G42" s="50">
        <f t="shared" si="3"/>
        <v>10.623308832295001</v>
      </c>
      <c r="I42" s="51">
        <f>' all &lt;4000'!J42</f>
        <v>7.3740739253414914E-2</v>
      </c>
      <c r="J42" s="12">
        <f>I42*'all-cause mortality '!$J$4</f>
        <v>4.7120000549605495E-2</v>
      </c>
    </row>
    <row r="43" spans="1:10" x14ac:dyDescent="0.3">
      <c r="A43" s="31" t="s">
        <v>82</v>
      </c>
      <c r="B43" s="32">
        <f t="shared" si="0"/>
        <v>4.0178973796611173E-2</v>
      </c>
      <c r="C43" s="33">
        <f t="shared" si="4"/>
        <v>52536.205850236664</v>
      </c>
      <c r="D43" s="33">
        <f t="shared" si="1"/>
        <v>2110.8508382300297</v>
      </c>
      <c r="E43" s="33">
        <f t="shared" si="5"/>
        <v>51480.780431121646</v>
      </c>
      <c r="F43" s="33">
        <f t="shared" si="2"/>
        <v>531871.68068428244</v>
      </c>
      <c r="G43" s="50">
        <f t="shared" si="3"/>
        <v>10.123907352587901</v>
      </c>
      <c r="I43" s="51">
        <f>' all &lt;4000'!J43</f>
        <v>6.2878336070615784E-2</v>
      </c>
      <c r="J43" s="12">
        <f>I43*'all-cause mortality '!$J$4</f>
        <v>4.0178973796611173E-2</v>
      </c>
    </row>
    <row r="44" spans="1:10" x14ac:dyDescent="0.3">
      <c r="A44" s="31" t="s">
        <v>83</v>
      </c>
      <c r="B44" s="32">
        <f t="shared" si="0"/>
        <v>4.477453989625723E-2</v>
      </c>
      <c r="C44" s="33">
        <f t="shared" si="4"/>
        <v>50425.355012006636</v>
      </c>
      <c r="D44" s="33">
        <f t="shared" si="1"/>
        <v>2257.7720697680256</v>
      </c>
      <c r="E44" s="33">
        <f t="shared" si="5"/>
        <v>49296.468977122626</v>
      </c>
      <c r="F44" s="33">
        <f t="shared" si="2"/>
        <v>480390.90025316086</v>
      </c>
      <c r="G44" s="50">
        <f t="shared" si="3"/>
        <v>9.5267727939401983</v>
      </c>
      <c r="I44" s="51">
        <f>' all &lt;4000'!J44</f>
        <v>7.0070195950139288E-2</v>
      </c>
      <c r="J44" s="12">
        <f>I44*'all-cause mortality '!$J$4</f>
        <v>4.477453989625723E-2</v>
      </c>
    </row>
    <row r="45" spans="1:10" x14ac:dyDescent="0.3">
      <c r="A45" s="31" t="s">
        <v>84</v>
      </c>
      <c r="B45" s="32">
        <f t="shared" si="0"/>
        <v>4.9870881326343923E-2</v>
      </c>
      <c r="C45" s="33">
        <f t="shared" si="4"/>
        <v>48167.582942238609</v>
      </c>
      <c r="D45" s="33">
        <f t="shared" si="1"/>
        <v>2402.1598126892095</v>
      </c>
      <c r="E45" s="33">
        <f t="shared" si="5"/>
        <v>46966.503035894006</v>
      </c>
      <c r="F45" s="33">
        <f t="shared" si="2"/>
        <v>431094.43127603823</v>
      </c>
      <c r="G45" s="50">
        <f t="shared" si="3"/>
        <v>8.9498871428320612</v>
      </c>
      <c r="I45" s="51">
        <f>' all &lt;4000'!J45</f>
        <v>7.8045747311747765E-2</v>
      </c>
      <c r="J45" s="12">
        <f>I45*'all-cause mortality '!$J$4</f>
        <v>4.9870881326343923E-2</v>
      </c>
    </row>
    <row r="46" spans="1:10" x14ac:dyDescent="0.3">
      <c r="A46" s="31" t="s">
        <v>85</v>
      </c>
      <c r="B46" s="32">
        <f t="shared" si="0"/>
        <v>5.5435700332716949E-2</v>
      </c>
      <c r="C46" s="33">
        <f t="shared" si="4"/>
        <v>45765.423129549396</v>
      </c>
      <c r="D46" s="33">
        <f t="shared" si="1"/>
        <v>2537.0382822096935</v>
      </c>
      <c r="E46" s="33">
        <f t="shared" si="5"/>
        <v>44496.903988444552</v>
      </c>
      <c r="F46" s="33">
        <f t="shared" si="2"/>
        <v>384127.92824014422</v>
      </c>
      <c r="G46" s="50">
        <f t="shared" si="3"/>
        <v>8.3934093027564298</v>
      </c>
      <c r="I46" s="51">
        <f>' all &lt;4000'!J46</f>
        <v>8.6754445583289624E-2</v>
      </c>
      <c r="J46" s="12">
        <f>I46*'all-cause mortality '!$J$4</f>
        <v>5.5435700332716949E-2</v>
      </c>
    </row>
    <row r="47" spans="1:10" x14ac:dyDescent="0.3">
      <c r="A47" s="31" t="s">
        <v>86</v>
      </c>
      <c r="B47" s="32">
        <f t="shared" si="0"/>
        <v>6.2480676101222619E-2</v>
      </c>
      <c r="C47" s="33">
        <f t="shared" si="4"/>
        <v>43228.384847339701</v>
      </c>
      <c r="D47" s="33">
        <f t="shared" si="1"/>
        <v>2700.9387120256315</v>
      </c>
      <c r="E47" s="33">
        <f t="shared" si="5"/>
        <v>41877.915491326887</v>
      </c>
      <c r="F47" s="33">
        <f t="shared" si="2"/>
        <v>339631.02425169968</v>
      </c>
      <c r="G47" s="50">
        <f t="shared" si="3"/>
        <v>7.8566669897823109</v>
      </c>
      <c r="I47" s="51">
        <f>' all &lt;4000'!J47</f>
        <v>9.777952442735921E-2</v>
      </c>
      <c r="J47" s="12">
        <f>I47*'all-cause mortality '!$J$4</f>
        <v>6.2480676101222619E-2</v>
      </c>
    </row>
    <row r="48" spans="1:10" x14ac:dyDescent="0.3">
      <c r="A48" s="31" t="s">
        <v>87</v>
      </c>
      <c r="B48" s="32">
        <f t="shared" si="0"/>
        <v>6.9492107869390127E-2</v>
      </c>
      <c r="C48" s="33">
        <f t="shared" si="4"/>
        <v>40527.446135314072</v>
      </c>
      <c r="D48" s="33">
        <f t="shared" si="1"/>
        <v>2816.3376585061437</v>
      </c>
      <c r="E48" s="33">
        <f t="shared" si="5"/>
        <v>39119.277306060998</v>
      </c>
      <c r="F48" s="33">
        <f t="shared" si="2"/>
        <v>297753.10876037279</v>
      </c>
      <c r="G48" s="50">
        <f t="shared" si="3"/>
        <v>7.3469497131950314</v>
      </c>
      <c r="I48" s="51">
        <f>' all &lt;4000'!J48</f>
        <v>0.10875210837852554</v>
      </c>
      <c r="J48" s="12">
        <f>I48*'all-cause mortality '!$J$4</f>
        <v>6.9492107869390127E-2</v>
      </c>
    </row>
    <row r="49" spans="1:10" x14ac:dyDescent="0.3">
      <c r="A49" s="31" t="s">
        <v>88</v>
      </c>
      <c r="B49" s="32">
        <f t="shared" si="0"/>
        <v>7.6453937136773981E-2</v>
      </c>
      <c r="C49" s="33">
        <f t="shared" si="4"/>
        <v>37711.108476807931</v>
      </c>
      <c r="D49" s="33">
        <f t="shared" si="1"/>
        <v>2883.1627168439381</v>
      </c>
      <c r="E49" s="33">
        <f t="shared" si="5"/>
        <v>36269.527118385959</v>
      </c>
      <c r="F49" s="33">
        <f t="shared" si="2"/>
        <v>258633.83145431179</v>
      </c>
      <c r="G49" s="50">
        <f t="shared" si="3"/>
        <v>6.8582930043907302</v>
      </c>
      <c r="I49" s="51">
        <f>' all &lt;4000'!J49</f>
        <v>0.11964706658618719</v>
      </c>
      <c r="J49" s="12">
        <f>I49*'all-cause mortality '!$J$4</f>
        <v>7.6453937136773981E-2</v>
      </c>
    </row>
    <row r="50" spans="1:10" x14ac:dyDescent="0.3">
      <c r="A50" s="31" t="s">
        <v>89</v>
      </c>
      <c r="B50" s="32">
        <f t="shared" si="0"/>
        <v>8.5888280779622087E-2</v>
      </c>
      <c r="C50" s="33">
        <f t="shared" si="4"/>
        <v>34827.945759963994</v>
      </c>
      <c r="D50" s="33">
        <f t="shared" si="1"/>
        <v>2991.3123844092361</v>
      </c>
      <c r="E50" s="33">
        <f t="shared" si="5"/>
        <v>33332.289567759377</v>
      </c>
      <c r="F50" s="33">
        <f t="shared" si="2"/>
        <v>222364.30433592582</v>
      </c>
      <c r="G50" s="50">
        <f t="shared" si="3"/>
        <v>6.3846517353757273</v>
      </c>
      <c r="I50" s="51">
        <f>' all &lt;4000'!J50</f>
        <v>0.13441140161334794</v>
      </c>
      <c r="J50" s="12">
        <f>I50*'all-cause mortality '!$J$4</f>
        <v>8.5888280779622087E-2</v>
      </c>
    </row>
    <row r="51" spans="1:10" x14ac:dyDescent="0.3">
      <c r="A51" s="31" t="s">
        <v>90</v>
      </c>
      <c r="B51" s="32">
        <f t="shared" si="0"/>
        <v>9.6258602873199026E-2</v>
      </c>
      <c r="C51" s="33">
        <f t="shared" si="4"/>
        <v>31836.633375554757</v>
      </c>
      <c r="D51" s="33">
        <f t="shared" si="1"/>
        <v>3064.5498489171591</v>
      </c>
      <c r="E51" s="33">
        <f t="shared" si="5"/>
        <v>30304.358451096177</v>
      </c>
      <c r="F51" s="33">
        <f t="shared" si="2"/>
        <v>189032.01476816644</v>
      </c>
      <c r="G51" s="50">
        <f t="shared" si="3"/>
        <v>5.9375629495206494</v>
      </c>
      <c r="I51" s="51">
        <f>' all &lt;4000'!J51</f>
        <v>0.15064050196472278</v>
      </c>
      <c r="J51" s="12">
        <f>I51*'all-cause mortality '!$J$4</f>
        <v>9.6258602873199026E-2</v>
      </c>
    </row>
    <row r="52" spans="1:10" x14ac:dyDescent="0.3">
      <c r="A52" s="31" t="s">
        <v>91</v>
      </c>
      <c r="B52" s="32">
        <f t="shared" si="0"/>
        <v>0.10760130141673731</v>
      </c>
      <c r="C52" s="33">
        <f t="shared" si="4"/>
        <v>28772.083526637598</v>
      </c>
      <c r="D52" s="33">
        <f t="shared" si="1"/>
        <v>3095.9136319372742</v>
      </c>
      <c r="E52" s="33">
        <f t="shared" si="5"/>
        <v>27224.126710668959</v>
      </c>
      <c r="F52" s="33">
        <f t="shared" si="2"/>
        <v>158727.65631707027</v>
      </c>
      <c r="G52" s="50">
        <f t="shared" si="3"/>
        <v>5.5167244377737878</v>
      </c>
      <c r="I52" s="51">
        <f>' all &lt;4000'!J52</f>
        <v>0.16839132891661568</v>
      </c>
      <c r="J52" s="12">
        <f>I52*'all-cause mortality '!$J$4</f>
        <v>0.10760130141673731</v>
      </c>
    </row>
    <row r="53" spans="1:10" x14ac:dyDescent="0.3">
      <c r="A53" s="31" t="s">
        <v>92</v>
      </c>
      <c r="B53" s="32">
        <f t="shared" si="0"/>
        <v>0.11994038171204821</v>
      </c>
      <c r="C53" s="33">
        <f t="shared" si="4"/>
        <v>25676.169894700324</v>
      </c>
      <c r="D53" s="33">
        <f t="shared" si="1"/>
        <v>3079.6096180737577</v>
      </c>
      <c r="E53" s="33">
        <f t="shared" si="5"/>
        <v>24136.365085663445</v>
      </c>
      <c r="F53" s="33">
        <f t="shared" si="2"/>
        <v>131503.52960640131</v>
      </c>
      <c r="G53" s="50">
        <f t="shared" si="3"/>
        <v>5.1216178326325927</v>
      </c>
      <c r="I53" s="51">
        <f>' all &lt;4000'!J53</f>
        <v>0.187701449716075</v>
      </c>
      <c r="J53" s="12">
        <f>I53*'all-cause mortality '!$J$4</f>
        <v>0.11994038171204821</v>
      </c>
    </row>
    <row r="54" spans="1:10" x14ac:dyDescent="0.3">
      <c r="A54" s="31" t="s">
        <v>93</v>
      </c>
      <c r="B54" s="32">
        <f t="shared" si="0"/>
        <v>0.13328434867583688</v>
      </c>
      <c r="C54" s="33">
        <f t="shared" si="4"/>
        <v>22596.560276626566</v>
      </c>
      <c r="D54" s="33">
        <f t="shared" si="1"/>
        <v>3011.7678187844604</v>
      </c>
      <c r="E54" s="33">
        <f>C54-D54*0.5</f>
        <v>21090.676367234337</v>
      </c>
      <c r="F54" s="33">
        <f t="shared" si="2"/>
        <v>107367.16452073786</v>
      </c>
      <c r="G54" s="50">
        <f t="shared" si="3"/>
        <v>4.7514826684394231</v>
      </c>
      <c r="I54" s="51">
        <f>' all &lt;4000'!J54</f>
        <v>0.20858417418563491</v>
      </c>
      <c r="J54" s="12">
        <f>I54*'all-cause mortality '!$J$4</f>
        <v>0.13328434867583688</v>
      </c>
    </row>
    <row r="55" spans="1:10" x14ac:dyDescent="0.3">
      <c r="A55" s="31" t="s">
        <v>94</v>
      </c>
      <c r="B55" s="32">
        <f t="shared" si="0"/>
        <v>0.14762321965419289</v>
      </c>
      <c r="C55" s="33">
        <f t="shared" si="4"/>
        <v>19584.792457842104</v>
      </c>
      <c r="D55" s="33">
        <f t="shared" si="1"/>
        <v>2891.1701188858051</v>
      </c>
      <c r="E55" s="33">
        <f>C55-D55*0.5</f>
        <v>18139.207398399201</v>
      </c>
      <c r="F55" s="33">
        <f t="shared" si="2"/>
        <v>86276.488153503524</v>
      </c>
      <c r="G55" s="50">
        <f t="shared" si="3"/>
        <v>4.4052796749937917</v>
      </c>
      <c r="I55" s="51">
        <f>' all &lt;4000'!J55</f>
        <v>0.23102387990868931</v>
      </c>
      <c r="J55" s="12">
        <f>I55*'all-cause mortality '!$J$4</f>
        <v>0.14762321965419289</v>
      </c>
    </row>
    <row r="56" spans="1:10" x14ac:dyDescent="0.3">
      <c r="A56" s="31" t="s">
        <v>95</v>
      </c>
      <c r="B56" s="32">
        <f t="shared" si="0"/>
        <v>0.16292585434806908</v>
      </c>
      <c r="C56" s="33">
        <f t="shared" si="4"/>
        <v>16693.622338956298</v>
      </c>
      <c r="D56" s="33">
        <f t="shared" si="1"/>
        <v>2719.8226817384661</v>
      </c>
      <c r="E56" s="33">
        <f t="shared" si="5"/>
        <v>15333.710998087065</v>
      </c>
      <c r="F56" s="33">
        <f t="shared" si="2"/>
        <v>68137.280755104322</v>
      </c>
      <c r="G56" s="50">
        <f t="shared" si="3"/>
        <v>4.0816354516478377</v>
      </c>
      <c r="I56" s="51">
        <f>' all &lt;4000'!J56</f>
        <v>0.25497183367968801</v>
      </c>
      <c r="J56" s="12">
        <f>I56*'all-cause mortality '!$J$4</f>
        <v>0.16292585434806908</v>
      </c>
    </row>
    <row r="57" spans="1:10" x14ac:dyDescent="0.3">
      <c r="A57" s="31" t="s">
        <v>96</v>
      </c>
      <c r="B57" s="32">
        <f t="shared" si="0"/>
        <v>0.17913797604071485</v>
      </c>
      <c r="C57" s="33">
        <f t="shared" si="4"/>
        <v>13973.799657217833</v>
      </c>
      <c r="D57" s="33">
        <f t="shared" si="1"/>
        <v>2503.2381881924375</v>
      </c>
      <c r="E57" s="33">
        <f t="shared" si="5"/>
        <v>12722.180563121614</v>
      </c>
      <c r="F57" s="33">
        <f t="shared" si="2"/>
        <v>52803.569757017263</v>
      </c>
      <c r="G57" s="50">
        <f t="shared" si="3"/>
        <v>3.7787553172585269</v>
      </c>
      <c r="I57" s="51">
        <f>' all &lt;4000'!J57</f>
        <v>0.28034309481164554</v>
      </c>
      <c r="J57" s="12">
        <f>I57*'all-cause mortality '!$J$4</f>
        <v>0.17913797604071485</v>
      </c>
    </row>
    <row r="58" spans="1:10" x14ac:dyDescent="0.3">
      <c r="A58" s="31" t="s">
        <v>97</v>
      </c>
      <c r="B58" s="32">
        <f t="shared" si="0"/>
        <v>0.19618102999811843</v>
      </c>
      <c r="C58" s="33">
        <f t="shared" si="4"/>
        <v>11470.561469025395</v>
      </c>
      <c r="D58" s="33">
        <f t="shared" si="1"/>
        <v>2250.3065636501324</v>
      </c>
      <c r="E58" s="33">
        <f t="shared" si="5"/>
        <v>10345.40818720033</v>
      </c>
      <c r="F58" s="33">
        <f t="shared" si="2"/>
        <v>40081.389193895651</v>
      </c>
      <c r="G58" s="50">
        <f t="shared" si="3"/>
        <v>3.4942831091686042</v>
      </c>
      <c r="I58" s="51">
        <f>' all &lt;4000'!J58</f>
        <v>0.30701472858278095</v>
      </c>
      <c r="J58" s="12">
        <f>I58*'all-cause mortality '!$J$4</f>
        <v>0.19618102999811843</v>
      </c>
    </row>
    <row r="59" spans="1:10" x14ac:dyDescent="0.3">
      <c r="A59" s="31" t="s">
        <v>98</v>
      </c>
      <c r="B59" s="32">
        <f t="shared" si="0"/>
        <v>0.21395227226008351</v>
      </c>
      <c r="C59" s="33">
        <f t="shared" si="4"/>
        <v>9220.2549053752628</v>
      </c>
      <c r="D59" s="33">
        <f t="shared" si="1"/>
        <v>1972.6944878222187</v>
      </c>
      <c r="E59" s="33">
        <f>C59-D59*0.5</f>
        <v>8233.9076614641526</v>
      </c>
      <c r="F59" s="33">
        <f t="shared" si="2"/>
        <v>29735.981006695325</v>
      </c>
      <c r="G59" s="50">
        <f t="shared" si="3"/>
        <v>3.2250714662302578</v>
      </c>
      <c r="I59" s="51">
        <f>' all &lt;4000'!J59</f>
        <v>0.334825945190668</v>
      </c>
      <c r="J59" s="12">
        <f>I59*'all-cause mortality '!$J$4</f>
        <v>0.21395227226008351</v>
      </c>
    </row>
    <row r="60" spans="1:10" x14ac:dyDescent="0.3">
      <c r="A60" s="31" t="s">
        <v>99</v>
      </c>
      <c r="B60" s="32">
        <f t="shared" si="0"/>
        <v>0.23232606345306142</v>
      </c>
      <c r="C60" s="33">
        <f t="shared" si="4"/>
        <v>7247.5604175530443</v>
      </c>
      <c r="D60" s="33">
        <f t="shared" si="1"/>
        <v>1683.7971814483249</v>
      </c>
      <c r="E60" s="33">
        <f t="shared" si="5"/>
        <v>6405.6618268288821</v>
      </c>
      <c r="F60" s="33">
        <f t="shared" si="2"/>
        <v>21502.073345231172</v>
      </c>
      <c r="G60" s="50">
        <f t="shared" si="3"/>
        <v>2.966801531333878</v>
      </c>
      <c r="I60" s="51">
        <f>' all &lt;4000'!J60</f>
        <v>0.36358012451271005</v>
      </c>
      <c r="J60" s="12">
        <f>I60*'all-cause mortality '!$J$4</f>
        <v>0.23232606345306142</v>
      </c>
    </row>
    <row r="61" spans="1:10" x14ac:dyDescent="0.3">
      <c r="A61" s="31" t="s">
        <v>100</v>
      </c>
      <c r="B61" s="32">
        <f t="shared" si="0"/>
        <v>0.25115682426456171</v>
      </c>
      <c r="C61" s="33">
        <f>C60-D60</f>
        <v>5563.7632361047199</v>
      </c>
      <c r="D61" s="33">
        <f>B61*C61</f>
        <v>1397.3771053399823</v>
      </c>
      <c r="E61" s="33">
        <f>C61-D61*0.5</f>
        <v>4865.0746834347283</v>
      </c>
      <c r="F61" s="33">
        <f t="shared" si="2"/>
        <v>15096.41151840229</v>
      </c>
      <c r="G61" s="50">
        <f t="shared" si="3"/>
        <v>2.7133454242692632</v>
      </c>
      <c r="I61" s="51">
        <f>' all &lt;4000'!J61</f>
        <v>0.3930494412942841</v>
      </c>
      <c r="J61" s="12">
        <f>I61*'all-cause mortality '!$J$4</f>
        <v>0.25115682426456171</v>
      </c>
    </row>
    <row r="62" spans="1:10" x14ac:dyDescent="0.3">
      <c r="A62" s="31" t="s">
        <v>101</v>
      </c>
      <c r="B62" s="32">
        <f t="shared" si="0"/>
        <v>0.27028303104160423</v>
      </c>
      <c r="C62" s="33">
        <f>C61-D61</f>
        <v>4166.3861307647376</v>
      </c>
      <c r="D62" s="33">
        <f>B62*C62</f>
        <v>1126.1034719127949</v>
      </c>
      <c r="E62" s="33">
        <f>C62-D62*0.5</f>
        <v>3603.3343948083402</v>
      </c>
      <c r="F62" s="33">
        <f>F63+E62</f>
        <v>10231.336834967562</v>
      </c>
      <c r="G62" s="50">
        <f>F62/C62</f>
        <v>2.4556861783450703</v>
      </c>
      <c r="I62" s="51">
        <f>' all &lt;4000'!J62</f>
        <v>0.42298111808550171</v>
      </c>
      <c r="J62" s="12">
        <f>I62*'all-cause mortality '!$J$4</f>
        <v>0.27028303104160423</v>
      </c>
    </row>
    <row r="63" spans="1:10" x14ac:dyDescent="0.3">
      <c r="A63" s="41" t="s">
        <v>0</v>
      </c>
      <c r="B63" s="42">
        <v>1</v>
      </c>
      <c r="C63" s="43">
        <f>C62-D62</f>
        <v>3040.2826588519429</v>
      </c>
      <c r="D63" s="43">
        <f>C63</f>
        <v>3040.2826588519429</v>
      </c>
      <c r="E63" s="43">
        <f>F66</f>
        <v>6628.0024401592227</v>
      </c>
      <c r="F63" s="43">
        <f>F64+E63</f>
        <v>6628.0024401592227</v>
      </c>
      <c r="G63" s="59">
        <f>F63/C63</f>
        <v>2.1800612587324553</v>
      </c>
    </row>
    <row r="66" spans="1:11" ht="63" x14ac:dyDescent="0.3">
      <c r="E66" s="30" t="s">
        <v>169</v>
      </c>
      <c r="F66" s="44">
        <f>SUM(F70:F90)</f>
        <v>6628.0024401592227</v>
      </c>
    </row>
    <row r="67" spans="1:11" ht="60" customHeight="1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102</v>
      </c>
      <c r="G67" s="5" t="s">
        <v>103</v>
      </c>
      <c r="H67" s="6" t="s">
        <v>107</v>
      </c>
    </row>
    <row r="68" spans="1:11" ht="17.25" customHeight="1" x14ac:dyDescent="0.3">
      <c r="A68" s="110"/>
      <c r="B68" s="52" t="s">
        <v>114</v>
      </c>
      <c r="C68" s="52" t="s">
        <v>170</v>
      </c>
      <c r="D68" s="8" t="s">
        <v>109</v>
      </c>
      <c r="E68" s="8" t="s">
        <v>110</v>
      </c>
      <c r="F68" s="8" t="s">
        <v>111</v>
      </c>
      <c r="G68" s="8" t="s">
        <v>112</v>
      </c>
      <c r="H68" s="9" t="s">
        <v>113</v>
      </c>
    </row>
    <row r="69" spans="1:11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4166.3861307647376</v>
      </c>
      <c r="E69" s="66">
        <f>D62</f>
        <v>1126.1034719127949</v>
      </c>
      <c r="F69" s="66">
        <f>E62</f>
        <v>3603.3343948083402</v>
      </c>
      <c r="G69" s="66">
        <f>F62</f>
        <v>10231.336834967562</v>
      </c>
      <c r="H69" s="67">
        <f>G62</f>
        <v>2.4556861783450703</v>
      </c>
    </row>
    <row r="70" spans="1:11" x14ac:dyDescent="0.3">
      <c r="A70" s="55">
        <v>100</v>
      </c>
      <c r="B70" s="12">
        <f t="shared" ref="B70:B90" si="6">2.71828182845904^(-13.94057+0.135759*A70)/(1+2.71828182845904^(-13.94057+0.135759*A70))</f>
        <v>0.40982956256054281</v>
      </c>
      <c r="C70" s="12">
        <f>B70/(1+0.5*B70)</f>
        <v>0.34013157521819271</v>
      </c>
      <c r="D70" s="44">
        <f>D69-E69</f>
        <v>3040.2826588519429</v>
      </c>
      <c r="E70" s="44">
        <f>D70*C70</f>
        <v>1034.0961298638665</v>
      </c>
      <c r="F70" s="44">
        <f>D70-0.5*E70</f>
        <v>2523.2345939200095</v>
      </c>
      <c r="G70" s="44">
        <f>F70+G71</f>
        <v>6628.0024401592218</v>
      </c>
      <c r="H70" s="50">
        <f>G70/D70</f>
        <v>2.1800612587324553</v>
      </c>
    </row>
    <row r="71" spans="1:11" x14ac:dyDescent="0.3">
      <c r="A71" s="55">
        <v>101</v>
      </c>
      <c r="B71" s="12">
        <f t="shared" si="6"/>
        <v>0.44302084312823281</v>
      </c>
      <c r="C71" s="12">
        <f>B71/(1+0.5*B71)</f>
        <v>0.36268281899793753</v>
      </c>
      <c r="D71" s="44">
        <f t="shared" ref="D71:D90" si="7">D70-E70</f>
        <v>2006.1865289880764</v>
      </c>
      <c r="E71" s="44">
        <f t="shared" ref="E71:E89" si="8">D71*C71</f>
        <v>727.60938576908302</v>
      </c>
      <c r="F71" s="44">
        <f t="shared" ref="F71:F90" si="9">D71-0.5*E71</f>
        <v>1642.3818361035349</v>
      </c>
      <c r="G71" s="44">
        <f t="shared" ref="G71:G90" si="10">F71+G72</f>
        <v>4104.7678462392123</v>
      </c>
      <c r="H71" s="50">
        <f t="shared" ref="H71:H90" si="11">G71/D71</f>
        <v>2.0460549340392906</v>
      </c>
    </row>
    <row r="72" spans="1:11" x14ac:dyDescent="0.3">
      <c r="A72" s="55">
        <v>102</v>
      </c>
      <c r="B72" s="12">
        <f t="shared" si="6"/>
        <v>0.47672882513784742</v>
      </c>
      <c r="C72" s="12">
        <f t="shared" ref="C72:C90" si="12">B72/(1+0.5*B72)</f>
        <v>0.38496650929179871</v>
      </c>
      <c r="D72" s="44">
        <f t="shared" si="7"/>
        <v>1278.5771432189933</v>
      </c>
      <c r="E72" s="44">
        <f t="shared" si="8"/>
        <v>492.20937968529603</v>
      </c>
      <c r="F72" s="44">
        <f t="shared" si="9"/>
        <v>1032.4724533763454</v>
      </c>
      <c r="G72" s="44">
        <f t="shared" si="10"/>
        <v>2462.3860101356777</v>
      </c>
      <c r="H72" s="50">
        <f t="shared" si="11"/>
        <v>1.9258798917179789</v>
      </c>
      <c r="I72" s="30"/>
      <c r="J72" s="30"/>
      <c r="K72" s="2"/>
    </row>
    <row r="73" spans="1:11" x14ac:dyDescent="0.3">
      <c r="A73" s="55">
        <v>103</v>
      </c>
      <c r="B73" s="12">
        <f t="shared" si="6"/>
        <v>0.51065013889888367</v>
      </c>
      <c r="C73" s="12">
        <f t="shared" si="12"/>
        <v>0.40678717515204543</v>
      </c>
      <c r="D73" s="44">
        <f t="shared" si="7"/>
        <v>786.36776353369737</v>
      </c>
      <c r="E73" s="44">
        <f t="shared" si="8"/>
        <v>319.88432115850441</v>
      </c>
      <c r="F73" s="44">
        <f t="shared" si="9"/>
        <v>626.42560295444514</v>
      </c>
      <c r="G73" s="44">
        <f t="shared" si="10"/>
        <v>1429.9135567593321</v>
      </c>
      <c r="H73" s="50">
        <f t="shared" si="11"/>
        <v>1.818377638388603</v>
      </c>
    </row>
    <row r="74" spans="1:11" x14ac:dyDescent="0.3">
      <c r="A74" s="55">
        <v>104</v>
      </c>
      <c r="B74" s="12">
        <f t="shared" si="6"/>
        <v>0.54447365381062363</v>
      </c>
      <c r="C74" s="12">
        <f t="shared" si="12"/>
        <v>0.42796564467878506</v>
      </c>
      <c r="D74" s="44">
        <f t="shared" si="7"/>
        <v>466.48344237519296</v>
      </c>
      <c r="E74" s="44">
        <f t="shared" si="8"/>
        <v>199.63888714807834</v>
      </c>
      <c r="F74" s="44">
        <f t="shared" si="9"/>
        <v>366.66399880115381</v>
      </c>
      <c r="G74" s="44">
        <f t="shared" si="10"/>
        <v>803.48795380488696</v>
      </c>
      <c r="H74" s="50">
        <f t="shared" si="11"/>
        <v>1.7224361698965533</v>
      </c>
    </row>
    <row r="75" spans="1:11" x14ac:dyDescent="0.3">
      <c r="A75" s="55">
        <v>105</v>
      </c>
      <c r="B75" s="12">
        <f t="shared" si="6"/>
        <v>0.57789180618588032</v>
      </c>
      <c r="C75" s="12">
        <f t="shared" si="12"/>
        <v>0.44834449979566837</v>
      </c>
      <c r="D75" s="44">
        <f t="shared" si="7"/>
        <v>266.8445552271146</v>
      </c>
      <c r="E75" s="44">
        <f t="shared" si="8"/>
        <v>119.6382886364983</v>
      </c>
      <c r="F75" s="44">
        <f t="shared" si="9"/>
        <v>207.02541090886544</v>
      </c>
      <c r="G75" s="44">
        <f t="shared" si="10"/>
        <v>436.8239550037332</v>
      </c>
      <c r="H75" s="50">
        <f t="shared" si="11"/>
        <v>1.6369978193182435</v>
      </c>
    </row>
    <row r="76" spans="1:11" x14ac:dyDescent="0.3">
      <c r="A76" s="55">
        <v>106</v>
      </c>
      <c r="B76" s="12">
        <f t="shared" si="6"/>
        <v>0.61061165355593183</v>
      </c>
      <c r="C76" s="12">
        <f t="shared" si="12"/>
        <v>0.46779202316377744</v>
      </c>
      <c r="D76" s="44">
        <f t="shared" si="7"/>
        <v>147.20626659061628</v>
      </c>
      <c r="E76" s="44">
        <f t="shared" si="8"/>
        <v>68.861917270810764</v>
      </c>
      <c r="F76" s="44">
        <f t="shared" si="9"/>
        <v>112.77530795521091</v>
      </c>
      <c r="G76" s="44">
        <f t="shared" si="10"/>
        <v>229.79854409486774</v>
      </c>
      <c r="H76" s="50">
        <f t="shared" si="11"/>
        <v>1.5610649561131953</v>
      </c>
    </row>
    <row r="77" spans="1:11" x14ac:dyDescent="0.3">
      <c r="A77" s="55">
        <v>107</v>
      </c>
      <c r="B77" s="12">
        <f t="shared" si="6"/>
        <v>0.64236482431688247</v>
      </c>
      <c r="C77" s="12">
        <f t="shared" si="12"/>
        <v>0.48620449258587894</v>
      </c>
      <c r="D77" s="44">
        <f t="shared" si="7"/>
        <v>78.344349319805517</v>
      </c>
      <c r="E77" s="44">
        <f t="shared" si="8"/>
        <v>38.091374608006895</v>
      </c>
      <c r="F77" s="44">
        <f t="shared" si="9"/>
        <v>59.298662015802066</v>
      </c>
      <c r="G77" s="44">
        <f t="shared" si="10"/>
        <v>117.02323613965682</v>
      </c>
      <c r="H77" s="50">
        <f t="shared" si="11"/>
        <v>1.4937035938860397</v>
      </c>
    </row>
    <row r="78" spans="1:11" x14ac:dyDescent="0.3">
      <c r="A78" s="55">
        <v>108</v>
      </c>
      <c r="B78" s="12">
        <f t="shared" si="6"/>
        <v>0.67291567228252969</v>
      </c>
      <c r="C78" s="12">
        <f t="shared" si="12"/>
        <v>0.50350684779209287</v>
      </c>
      <c r="D78" s="44">
        <f t="shared" si="7"/>
        <v>40.252974711798622</v>
      </c>
      <c r="E78" s="44">
        <f t="shared" si="8"/>
        <v>20.267648411392553</v>
      </c>
      <c r="F78" s="44">
        <f t="shared" si="9"/>
        <v>30.119150506102343</v>
      </c>
      <c r="G78" s="44">
        <f t="shared" si="10"/>
        <v>57.724574123854751</v>
      </c>
      <c r="H78" s="50">
        <f t="shared" si="11"/>
        <v>1.4340449255526697</v>
      </c>
    </row>
    <row r="79" spans="1:11" x14ac:dyDescent="0.3">
      <c r="A79" s="55">
        <v>109</v>
      </c>
      <c r="B79" s="12">
        <f t="shared" si="6"/>
        <v>0.70206716481360365</v>
      </c>
      <c r="C79" s="12">
        <f t="shared" si="12"/>
        <v>0.51965189759599051</v>
      </c>
      <c r="D79" s="44">
        <f t="shared" si="7"/>
        <v>19.985326300406069</v>
      </c>
      <c r="E79" s="44">
        <f t="shared" si="8"/>
        <v>10.38541273608107</v>
      </c>
      <c r="F79" s="44">
        <f t="shared" si="9"/>
        <v>14.792619932365533</v>
      </c>
      <c r="G79" s="44">
        <f t="shared" si="10"/>
        <v>27.605423617752407</v>
      </c>
      <c r="H79" s="50">
        <f t="shared" si="11"/>
        <v>1.3812846086576787</v>
      </c>
    </row>
    <row r="80" spans="1:11" x14ac:dyDescent="0.3">
      <c r="A80" s="55">
        <v>110</v>
      </c>
      <c r="B80" s="12">
        <f t="shared" si="6"/>
        <v>0.72966429105916941</v>
      </c>
      <c r="C80" s="12">
        <f t="shared" si="12"/>
        <v>0.534618336364025</v>
      </c>
      <c r="D80" s="44">
        <f t="shared" si="7"/>
        <v>9.5999135643249982</v>
      </c>
      <c r="E80" s="44">
        <f t="shared" si="8"/>
        <v>5.1322898189978678</v>
      </c>
      <c r="F80" s="44">
        <f t="shared" si="9"/>
        <v>7.0337686548260638</v>
      </c>
      <c r="G80" s="44">
        <f t="shared" si="10"/>
        <v>12.812803685386873</v>
      </c>
      <c r="H80" s="50">
        <f t="shared" si="11"/>
        <v>1.3346790676326037</v>
      </c>
    </row>
    <row r="81" spans="1:8" x14ac:dyDescent="0.3">
      <c r="A81" s="55">
        <v>111</v>
      </c>
      <c r="B81" s="12">
        <f t="shared" si="6"/>
        <v>0.75559503084113333</v>
      </c>
      <c r="C81" s="12">
        <f t="shared" si="12"/>
        <v>0.54840789185956063</v>
      </c>
      <c r="D81" s="44">
        <f t="shared" si="7"/>
        <v>4.4676237453271304</v>
      </c>
      <c r="E81" s="44">
        <f t="shared" si="8"/>
        <v>2.4500801197965663</v>
      </c>
      <c r="F81" s="44">
        <f t="shared" si="9"/>
        <v>3.2425836854288472</v>
      </c>
      <c r="G81" s="44">
        <f t="shared" si="10"/>
        <v>5.7790350305608094</v>
      </c>
      <c r="H81" s="50">
        <f t="shared" si="11"/>
        <v>1.2935366449794117</v>
      </c>
    </row>
    <row r="82" spans="1:8" x14ac:dyDescent="0.3">
      <c r="A82" s="55">
        <v>112</v>
      </c>
      <c r="B82" s="12">
        <f t="shared" si="6"/>
        <v>0.77978913863825428</v>
      </c>
      <c r="C82" s="12">
        <f t="shared" si="12"/>
        <v>0.56104193501543975</v>
      </c>
      <c r="D82" s="44">
        <f t="shared" si="7"/>
        <v>2.0175436255305641</v>
      </c>
      <c r="E82" s="44">
        <f t="shared" si="8"/>
        <v>1.1319265796457334</v>
      </c>
      <c r="F82" s="44">
        <f t="shared" si="9"/>
        <v>1.4515803357076975</v>
      </c>
      <c r="G82" s="44">
        <f t="shared" si="10"/>
        <v>2.5364513451319626</v>
      </c>
      <c r="H82" s="50">
        <f t="shared" si="11"/>
        <v>1.2571977691262752</v>
      </c>
    </row>
    <row r="83" spans="1:8" x14ac:dyDescent="0.3">
      <c r="A83" s="55">
        <v>113</v>
      </c>
      <c r="B83" s="12">
        <f t="shared" si="6"/>
        <v>0.80221514762242774</v>
      </c>
      <c r="C83" s="12">
        <f t="shared" si="12"/>
        <v>0.5725578553831433</v>
      </c>
      <c r="D83" s="44">
        <f t="shared" si="7"/>
        <v>0.8856170458848307</v>
      </c>
      <c r="E83" s="44">
        <f t="shared" si="8"/>
        <v>0.50706699648257347</v>
      </c>
      <c r="F83" s="44">
        <f t="shared" si="9"/>
        <v>0.63208354764354402</v>
      </c>
      <c r="G83" s="44">
        <f t="shared" si="10"/>
        <v>1.0848710094242651</v>
      </c>
      <c r="H83" s="50">
        <f t="shared" si="11"/>
        <v>1.2249888532129114</v>
      </c>
    </row>
    <row r="84" spans="1:8" x14ac:dyDescent="0.3">
      <c r="A84" s="55">
        <v>114</v>
      </c>
      <c r="B84" s="12">
        <f t="shared" si="6"/>
        <v>0.82287607742672264</v>
      </c>
      <c r="C84" s="12">
        <f t="shared" si="12"/>
        <v>0.58300545603605802</v>
      </c>
      <c r="D84" s="44">
        <f t="shared" si="7"/>
        <v>0.37855004940225723</v>
      </c>
      <c r="E84" s="44">
        <f t="shared" si="8"/>
        <v>0.22069674418423527</v>
      </c>
      <c r="F84" s="44">
        <f t="shared" si="9"/>
        <v>0.26820167731013961</v>
      </c>
      <c r="G84" s="44">
        <f t="shared" si="10"/>
        <v>0.45278746178072105</v>
      </c>
      <c r="H84" s="50">
        <f t="shared" si="11"/>
        <v>1.196109900119382</v>
      </c>
    </row>
    <row r="85" spans="1:8" x14ac:dyDescent="0.3">
      <c r="A85" s="55">
        <v>115</v>
      </c>
      <c r="B85" s="12">
        <f t="shared" si="6"/>
        <v>0.84180434125004222</v>
      </c>
      <c r="C85" s="12">
        <f t="shared" si="12"/>
        <v>0.59244356061455838</v>
      </c>
      <c r="D85" s="44">
        <f t="shared" si="7"/>
        <v>0.15785330521802196</v>
      </c>
      <c r="E85" s="44">
        <f t="shared" si="8"/>
        <v>9.3519174198141583E-2</v>
      </c>
      <c r="F85" s="44">
        <f t="shared" si="9"/>
        <v>0.11109371811895116</v>
      </c>
      <c r="G85" s="44">
        <f t="shared" si="10"/>
        <v>0.18458578447058144</v>
      </c>
      <c r="H85" s="50">
        <f t="shared" si="11"/>
        <v>1.1693501394578809</v>
      </c>
    </row>
    <row r="86" spans="1:8" x14ac:dyDescent="0.3">
      <c r="A86" s="55">
        <v>116</v>
      </c>
      <c r="B86" s="12">
        <f t="shared" si="6"/>
        <v>0.8590563071068994</v>
      </c>
      <c r="C86" s="12">
        <f t="shared" si="12"/>
        <v>0.6009369629912501</v>
      </c>
      <c r="D86" s="44">
        <f t="shared" si="7"/>
        <v>6.4334131019880378E-2</v>
      </c>
      <c r="E86" s="44">
        <f t="shared" si="8"/>
        <v>3.8660757311768087E-2</v>
      </c>
      <c r="F86" s="44">
        <f t="shared" si="9"/>
        <v>4.5003752363996334E-2</v>
      </c>
      <c r="G86" s="44">
        <f t="shared" si="10"/>
        <v>7.3492066351630275E-2</v>
      </c>
      <c r="H86" s="50">
        <f t="shared" si="11"/>
        <v>1.1423495613692198</v>
      </c>
    </row>
    <row r="87" spans="1:8" x14ac:dyDescent="0.3">
      <c r="A87" s="55">
        <v>117</v>
      </c>
      <c r="B87" s="12">
        <f t="shared" si="6"/>
        <v>0.87470689273769964</v>
      </c>
      <c r="C87" s="12">
        <f t="shared" si="12"/>
        <v>0.6085537937432508</v>
      </c>
      <c r="D87" s="44">
        <f t="shared" si="7"/>
        <v>2.567337370811229E-2</v>
      </c>
      <c r="E87" s="44">
        <f t="shared" si="8"/>
        <v>1.5623628968259964E-2</v>
      </c>
      <c r="F87" s="44">
        <f t="shared" si="9"/>
        <v>1.7861559223982307E-2</v>
      </c>
      <c r="G87" s="44">
        <f t="shared" si="10"/>
        <v>2.8488313987633945E-2</v>
      </c>
      <c r="H87" s="50">
        <f t="shared" si="11"/>
        <v>1.1096443463771257</v>
      </c>
    </row>
    <row r="88" spans="1:8" x14ac:dyDescent="0.3">
      <c r="A88" s="55">
        <v>118</v>
      </c>
      <c r="B88" s="12">
        <f t="shared" si="6"/>
        <v>0.8888444819480813</v>
      </c>
      <c r="C88" s="12">
        <f t="shared" si="12"/>
        <v>0.61536333125741161</v>
      </c>
      <c r="D88" s="44">
        <f t="shared" si="7"/>
        <v>1.0049744739852326E-2</v>
      </c>
      <c r="E88" s="44">
        <f t="shared" si="8"/>
        <v>6.1842444014021773E-3</v>
      </c>
      <c r="F88" s="44">
        <f t="shared" si="9"/>
        <v>6.9576225391512377E-3</v>
      </c>
      <c r="G88" s="44">
        <f t="shared" si="10"/>
        <v>1.0626754763651637E-2</v>
      </c>
      <c r="H88" s="50">
        <f t="shared" si="11"/>
        <v>1.0574153910109949</v>
      </c>
    </row>
    <row r="89" spans="1:8" x14ac:dyDescent="0.3">
      <c r="A89" s="55">
        <v>119</v>
      </c>
      <c r="B89" s="12">
        <f t="shared" si="6"/>
        <v>0.90156635689124043</v>
      </c>
      <c r="C89" s="12">
        <f t="shared" si="12"/>
        <v>0.62143425033173139</v>
      </c>
      <c r="D89" s="44">
        <f t="shared" si="7"/>
        <v>3.865500338450149E-3</v>
      </c>
      <c r="E89" s="44">
        <f t="shared" si="8"/>
        <v>2.4021543049818224E-3</v>
      </c>
      <c r="F89" s="44">
        <f t="shared" si="9"/>
        <v>2.6644231859592376E-3</v>
      </c>
      <c r="G89" s="44">
        <f t="shared" si="10"/>
        <v>3.669132224500399E-3</v>
      </c>
      <c r="H89" s="50">
        <f t="shared" si="11"/>
        <v>0.94919981974998802</v>
      </c>
    </row>
    <row r="90" spans="1:8" x14ac:dyDescent="0.3">
      <c r="A90" s="56">
        <v>120</v>
      </c>
      <c r="B90" s="42">
        <f t="shared" si="6"/>
        <v>0.91297475653868232</v>
      </c>
      <c r="C90" s="42">
        <f t="shared" si="12"/>
        <v>0.62683327721213544</v>
      </c>
      <c r="D90" s="57">
        <f t="shared" si="7"/>
        <v>1.4633460334683266E-3</v>
      </c>
      <c r="E90" s="57">
        <f>D90*C90</f>
        <v>9.1727398985433036E-4</v>
      </c>
      <c r="F90" s="57">
        <f t="shared" si="9"/>
        <v>1.0047090385411615E-3</v>
      </c>
      <c r="G90" s="57">
        <f t="shared" si="10"/>
        <v>1.0047090385411615E-3</v>
      </c>
      <c r="H90" s="59">
        <f t="shared" si="11"/>
        <v>0.68658336139393239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1EF8-8E9F-4808-A3A0-69C699904CFF}">
  <sheetPr transitionEvaluation="1"/>
  <dimension ref="A1:O90"/>
  <sheetViews>
    <sheetView topLeftCell="A56" zoomScaleNormal="100" workbookViewId="0">
      <selection activeCell="A67" sqref="A67:A68"/>
    </sheetView>
  </sheetViews>
  <sheetFormatPr defaultColWidth="9.54296875" defaultRowHeight="13" x14ac:dyDescent="0.3"/>
  <cols>
    <col min="1" max="6" width="11.6328125" style="12" customWidth="1"/>
    <col min="7" max="7" width="11.6328125" style="16" customWidth="1"/>
    <col min="8" max="8" width="11.6328125" style="12" customWidth="1"/>
    <col min="9" max="10" width="17" style="12" customWidth="1"/>
    <col min="11" max="11" width="21.81640625" style="3" customWidth="1"/>
    <col min="12" max="13" width="9.7265625" style="3" bestFit="1" customWidth="1"/>
    <col min="14" max="16384" width="9.54296875" style="3"/>
  </cols>
  <sheetData>
    <row r="1" spans="1:15" ht="69" customHeight="1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6" t="s">
        <v>107</v>
      </c>
      <c r="I1" s="30" t="s">
        <v>151</v>
      </c>
      <c r="J1" s="30" t="s">
        <v>154</v>
      </c>
      <c r="K1" s="6"/>
      <c r="L1" s="2"/>
      <c r="M1" s="2"/>
      <c r="N1" s="2"/>
      <c r="O1" s="2"/>
    </row>
    <row r="2" spans="1:15" x14ac:dyDescent="0.3">
      <c r="A2" s="53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9" t="s">
        <v>113</v>
      </c>
      <c r="I2" s="12" t="s">
        <v>152</v>
      </c>
      <c r="J2" s="49" t="s">
        <v>134</v>
      </c>
    </row>
    <row r="3" spans="1:15" x14ac:dyDescent="0.3">
      <c r="A3" s="31" t="s">
        <v>42</v>
      </c>
      <c r="B3" s="32">
        <f t="shared" ref="B3:B34" si="0">J3</f>
        <v>2.3711019797722685E-3</v>
      </c>
      <c r="C3" s="33">
        <v>100000</v>
      </c>
      <c r="D3" s="33">
        <f>B3*C3</f>
        <v>237.11019797722685</v>
      </c>
      <c r="E3" s="33">
        <f>C3-D3*0.5</f>
        <v>99881.444901011389</v>
      </c>
      <c r="F3" s="33">
        <f>F4+E3</f>
        <v>4231516.3335488196</v>
      </c>
      <c r="G3" s="50">
        <f>F3/C3</f>
        <v>42.315163335488194</v>
      </c>
      <c r="I3" s="51">
        <f>' all &lt;4000'!J3</f>
        <v>5.0402543609233807E-3</v>
      </c>
      <c r="J3" s="12">
        <f>I3*'all-cause mortality '!$J$5</f>
        <v>2.3711019797722685E-3</v>
      </c>
    </row>
    <row r="4" spans="1:15" x14ac:dyDescent="0.3">
      <c r="A4" s="31" t="s">
        <v>43</v>
      </c>
      <c r="B4" s="32">
        <f t="shared" si="0"/>
        <v>2.4813572978277273E-3</v>
      </c>
      <c r="C4" s="33">
        <f>C3-D3</f>
        <v>99762.889802022779</v>
      </c>
      <c r="D4" s="33">
        <f t="shared" ref="D4:D60" si="1">B4*C4</f>
        <v>247.54737466263259</v>
      </c>
      <c r="E4" s="33">
        <f>C4-D4*0.5</f>
        <v>99639.116114691467</v>
      </c>
      <c r="F4" s="33">
        <f t="shared" ref="F4:F61" si="2">F5+E4</f>
        <v>4131634.8886478087</v>
      </c>
      <c r="G4" s="50">
        <f t="shared" ref="G4:G61" si="3">F4/C4</f>
        <v>41.414547000863202</v>
      </c>
      <c r="I4" s="51">
        <f>' all &lt;4000'!J4</f>
        <v>5.2746242245499944E-3</v>
      </c>
      <c r="J4" s="12">
        <f>I4*'all-cause mortality '!$J$5</f>
        <v>2.4813572978277273E-3</v>
      </c>
    </row>
    <row r="5" spans="1:15" x14ac:dyDescent="0.3">
      <c r="A5" s="31" t="s">
        <v>44</v>
      </c>
      <c r="B5" s="32">
        <f t="shared" si="0"/>
        <v>2.627476498075041E-3</v>
      </c>
      <c r="C5" s="33">
        <f t="shared" ref="C5:C60" si="4">C4-D4</f>
        <v>99515.342427360141</v>
      </c>
      <c r="D5" s="33">
        <f t="shared" si="1"/>
        <v>261.47422342577875</v>
      </c>
      <c r="E5" s="33">
        <f t="shared" ref="E5:E60" si="5">C5-D5*0.5</f>
        <v>99384.605315647248</v>
      </c>
      <c r="F5" s="33">
        <f t="shared" si="2"/>
        <v>4031995.7725331173</v>
      </c>
      <c r="G5" s="50">
        <f t="shared" si="3"/>
        <v>40.516323153650575</v>
      </c>
      <c r="I5" s="51">
        <f>' all &lt;4000'!J5</f>
        <v>5.585229986151144E-3</v>
      </c>
      <c r="J5" s="12">
        <f>I5*'all-cause mortality '!$J$5</f>
        <v>2.627476498075041E-3</v>
      </c>
    </row>
    <row r="6" spans="1:15" s="10" customFormat="1" x14ac:dyDescent="0.3">
      <c r="A6" s="31" t="s">
        <v>45</v>
      </c>
      <c r="B6" s="32">
        <f t="shared" si="0"/>
        <v>2.8115942077069408E-3</v>
      </c>
      <c r="C6" s="33">
        <f t="shared" si="4"/>
        <v>99253.868203934369</v>
      </c>
      <c r="D6" s="33">
        <f t="shared" si="1"/>
        <v>279.06160093468998</v>
      </c>
      <c r="E6" s="33">
        <f t="shared" si="5"/>
        <v>99114.337403467027</v>
      </c>
      <c r="F6" s="33">
        <f t="shared" si="2"/>
        <v>3932611.1672174702</v>
      </c>
      <c r="G6" s="50">
        <f t="shared" si="3"/>
        <v>39.621742088048755</v>
      </c>
      <c r="H6" s="36"/>
      <c r="I6" s="51">
        <f>' all &lt;4000'!J6</f>
        <v>5.9766092253454601E-3</v>
      </c>
      <c r="J6" s="12">
        <f>I6*'all-cause mortality '!$J$5</f>
        <v>2.8115942077069408E-3</v>
      </c>
      <c r="M6" s="3"/>
      <c r="O6" s="3"/>
    </row>
    <row r="7" spans="1:15" x14ac:dyDescent="0.3">
      <c r="A7" s="31" t="s">
        <v>46</v>
      </c>
      <c r="B7" s="32">
        <f t="shared" si="0"/>
        <v>3.0247296889890207E-3</v>
      </c>
      <c r="C7" s="33">
        <f t="shared" si="4"/>
        <v>98974.806602999684</v>
      </c>
      <c r="D7" s="33">
        <f t="shared" si="1"/>
        <v>299.37203599403972</v>
      </c>
      <c r="E7" s="33">
        <f t="shared" si="5"/>
        <v>98825.12058500266</v>
      </c>
      <c r="F7" s="33">
        <f t="shared" si="2"/>
        <v>3833496.8298140033</v>
      </c>
      <c r="G7" s="50">
        <f t="shared" si="3"/>
        <v>38.732046683259895</v>
      </c>
      <c r="I7" s="51">
        <f>' all &lt;4000'!J7</f>
        <v>6.4296715770131366E-3</v>
      </c>
      <c r="J7" s="12">
        <f>I7*'all-cause mortality '!$J$5</f>
        <v>3.0247296889890207E-3</v>
      </c>
    </row>
    <row r="8" spans="1:15" x14ac:dyDescent="0.3">
      <c r="A8" s="31" t="s">
        <v>47</v>
      </c>
      <c r="B8" s="32">
        <f t="shared" si="0"/>
        <v>3.2605818943096908E-3</v>
      </c>
      <c r="C8" s="33">
        <f t="shared" si="4"/>
        <v>98675.43456700565</v>
      </c>
      <c r="D8" s="33">
        <f t="shared" si="1"/>
        <v>321.73933536231925</v>
      </c>
      <c r="E8" s="33">
        <f t="shared" si="5"/>
        <v>98514.564899324498</v>
      </c>
      <c r="F8" s="33">
        <f t="shared" si="2"/>
        <v>3734671.7092290008</v>
      </c>
      <c r="G8" s="50">
        <f t="shared" si="3"/>
        <v>37.848039135748301</v>
      </c>
      <c r="I8" s="51">
        <f>' all &lt;4000'!J8</f>
        <v>6.9310228965861042E-3</v>
      </c>
      <c r="J8" s="12">
        <f>I8*'all-cause mortality '!$J$5</f>
        <v>3.2605818943096908E-3</v>
      </c>
    </row>
    <row r="9" spans="1:15" x14ac:dyDescent="0.3">
      <c r="A9" s="31" t="s">
        <v>48</v>
      </c>
      <c r="B9" s="32">
        <f t="shared" si="0"/>
        <v>3.5171682305603648E-3</v>
      </c>
      <c r="C9" s="33">
        <f t="shared" si="4"/>
        <v>98353.695231643331</v>
      </c>
      <c r="D9" s="33">
        <f t="shared" si="1"/>
        <v>345.92649222695235</v>
      </c>
      <c r="E9" s="33">
        <f t="shared" si="5"/>
        <v>98180.731985529856</v>
      </c>
      <c r="F9" s="33">
        <f t="shared" si="2"/>
        <v>3636157.1443296764</v>
      </c>
      <c r="G9" s="50">
        <f t="shared" si="3"/>
        <v>36.970213836559701</v>
      </c>
      <c r="I9" s="51">
        <f>' all &lt;4000'!J9</f>
        <v>7.4764487834832272E-3</v>
      </c>
      <c r="J9" s="12">
        <f>I9*'all-cause mortality '!$J$5</f>
        <v>3.5171682305603648E-3</v>
      </c>
    </row>
    <row r="10" spans="1:15" x14ac:dyDescent="0.3">
      <c r="A10" s="31" t="s">
        <v>49</v>
      </c>
      <c r="B10" s="32">
        <f t="shared" si="0"/>
        <v>3.7979264129306242E-3</v>
      </c>
      <c r="C10" s="33">
        <f t="shared" si="4"/>
        <v>98007.76873941638</v>
      </c>
      <c r="D10" s="33">
        <f t="shared" si="1"/>
        <v>372.22629356782585</v>
      </c>
      <c r="E10" s="33">
        <f t="shared" si="5"/>
        <v>97821.655592632465</v>
      </c>
      <c r="F10" s="33">
        <f t="shared" si="2"/>
        <v>3537976.4123441465</v>
      </c>
      <c r="G10" s="50">
        <f t="shared" si="3"/>
        <v>36.098938460184094</v>
      </c>
      <c r="I10" s="51">
        <f>' all &lt;4000'!J10</f>
        <v>8.073256793062188E-3</v>
      </c>
      <c r="J10" s="12">
        <f>I10*'all-cause mortality '!$J$5</f>
        <v>3.7979264129306242E-3</v>
      </c>
    </row>
    <row r="11" spans="1:15" x14ac:dyDescent="0.3">
      <c r="A11" s="31" t="s">
        <v>50</v>
      </c>
      <c r="B11" s="32">
        <f t="shared" si="0"/>
        <v>4.1119264258797162E-3</v>
      </c>
      <c r="C11" s="33">
        <f t="shared" si="4"/>
        <v>97635.54244584855</v>
      </c>
      <c r="D11" s="33">
        <f t="shared" si="1"/>
        <v>401.47016708818535</v>
      </c>
      <c r="E11" s="33">
        <f t="shared" si="5"/>
        <v>97434.807362304462</v>
      </c>
      <c r="F11" s="33">
        <f t="shared" si="2"/>
        <v>3440154.756751514</v>
      </c>
      <c r="G11" s="50">
        <f t="shared" si="3"/>
        <v>35.2346560542696</v>
      </c>
      <c r="I11" s="51">
        <f>' all &lt;4000'!J11</f>
        <v>8.7407270023142861E-3</v>
      </c>
      <c r="J11" s="12">
        <f>I11*'all-cause mortality '!$J$5</f>
        <v>4.1119264258797162E-3</v>
      </c>
    </row>
    <row r="12" spans="1:15" x14ac:dyDescent="0.3">
      <c r="A12" s="31" t="s">
        <v>51</v>
      </c>
      <c r="B12" s="32">
        <f t="shared" si="0"/>
        <v>4.4693203704055965E-3</v>
      </c>
      <c r="C12" s="33">
        <f t="shared" si="4"/>
        <v>97234.072278760359</v>
      </c>
      <c r="D12" s="33">
        <f t="shared" si="1"/>
        <v>434.57021993295382</v>
      </c>
      <c r="E12" s="33">
        <f t="shared" si="5"/>
        <v>97016.787168793875</v>
      </c>
      <c r="F12" s="33">
        <f t="shared" si="2"/>
        <v>3342719.9493892095</v>
      </c>
      <c r="G12" s="50">
        <f t="shared" si="3"/>
        <v>34.37807212070647</v>
      </c>
      <c r="I12" s="51">
        <f>' all &lt;4000'!J12</f>
        <v>9.5004397446726667E-3</v>
      </c>
      <c r="J12" s="12">
        <f>I12*'all-cause mortality '!$J$5</f>
        <v>4.4693203704055965E-3</v>
      </c>
    </row>
    <row r="13" spans="1:15" x14ac:dyDescent="0.3">
      <c r="A13" s="31" t="s">
        <v>52</v>
      </c>
      <c r="B13" s="32">
        <f t="shared" si="0"/>
        <v>4.6948654994928042E-3</v>
      </c>
      <c r="C13" s="33">
        <f t="shared" si="4"/>
        <v>96799.502058827406</v>
      </c>
      <c r="D13" s="33">
        <f t="shared" si="1"/>
        <v>454.46064258407148</v>
      </c>
      <c r="E13" s="33">
        <f t="shared" si="5"/>
        <v>96572.271737535368</v>
      </c>
      <c r="F13" s="33">
        <f t="shared" si="2"/>
        <v>3245703.1622204157</v>
      </c>
      <c r="G13" s="50">
        <f t="shared" si="3"/>
        <v>33.530163825098221</v>
      </c>
      <c r="I13" s="51">
        <f>' all &lt;4000'!J13</f>
        <v>9.9798812997659702E-3</v>
      </c>
      <c r="J13" s="12">
        <f>I13*'all-cause mortality '!$J$5</f>
        <v>4.6948654994928042E-3</v>
      </c>
    </row>
    <row r="14" spans="1:15" x14ac:dyDescent="0.3">
      <c r="A14" s="31" t="s">
        <v>53</v>
      </c>
      <c r="B14" s="32">
        <f t="shared" si="0"/>
        <v>5.1071573393381541E-3</v>
      </c>
      <c r="C14" s="33">
        <f t="shared" si="4"/>
        <v>96345.04141624333</v>
      </c>
      <c r="D14" s="33">
        <f t="shared" si="1"/>
        <v>492.04928537780557</v>
      </c>
      <c r="E14" s="33">
        <f t="shared" si="5"/>
        <v>96099.016773554424</v>
      </c>
      <c r="F14" s="33">
        <f t="shared" si="2"/>
        <v>3149130.8904828802</v>
      </c>
      <c r="G14" s="50">
        <f t="shared" si="3"/>
        <v>32.68596747888212</v>
      </c>
      <c r="I14" s="51">
        <f>' all &lt;4000'!J14</f>
        <v>1.0856290564943688E-2</v>
      </c>
      <c r="J14" s="12">
        <f>I14*'all-cause mortality '!$J$5</f>
        <v>5.1071573393381541E-3</v>
      </c>
    </row>
    <row r="15" spans="1:15" x14ac:dyDescent="0.3">
      <c r="A15" s="31" t="s">
        <v>54</v>
      </c>
      <c r="B15" s="32">
        <f t="shared" si="0"/>
        <v>5.5967468075654942E-3</v>
      </c>
      <c r="C15" s="33">
        <f t="shared" si="4"/>
        <v>95852.992130865518</v>
      </c>
      <c r="D15" s="33">
        <f t="shared" si="1"/>
        <v>536.46492770402199</v>
      </c>
      <c r="E15" s="33">
        <f t="shared" si="5"/>
        <v>95584.75966701351</v>
      </c>
      <c r="F15" s="33">
        <f t="shared" si="2"/>
        <v>3053031.8737093257</v>
      </c>
      <c r="G15" s="50">
        <f t="shared" si="3"/>
        <v>31.851190096821423</v>
      </c>
      <c r="I15" s="51">
        <f>' all &lt;4000'!J15</f>
        <v>1.1897011492742844E-2</v>
      </c>
      <c r="J15" s="12">
        <f>I15*'all-cause mortality '!$J$5</f>
        <v>5.5967468075654942E-3</v>
      </c>
    </row>
    <row r="16" spans="1:15" x14ac:dyDescent="0.3">
      <c r="A16" s="31" t="s">
        <v>55</v>
      </c>
      <c r="B16" s="32">
        <f t="shared" si="0"/>
        <v>6.1638547466346307E-3</v>
      </c>
      <c r="C16" s="33">
        <f t="shared" si="4"/>
        <v>95316.527203161502</v>
      </c>
      <c r="D16" s="33">
        <f t="shared" si="1"/>
        <v>587.51722863393593</v>
      </c>
      <c r="E16" s="33">
        <f t="shared" si="5"/>
        <v>95022.768588844541</v>
      </c>
      <c r="F16" s="33">
        <f t="shared" si="2"/>
        <v>2957447.1140423124</v>
      </c>
      <c r="G16" s="50">
        <f t="shared" si="3"/>
        <v>31.02764232837281</v>
      </c>
      <c r="I16" s="51">
        <f>' all &lt;4000'!J16</f>
        <v>1.3102513528248722E-2</v>
      </c>
      <c r="J16" s="12">
        <f>I16*'all-cause mortality '!$J$5</f>
        <v>6.1638547466346307E-3</v>
      </c>
    </row>
    <row r="17" spans="1:15" x14ac:dyDescent="0.3">
      <c r="A17" s="31" t="s">
        <v>56</v>
      </c>
      <c r="B17" s="32">
        <f t="shared" si="0"/>
        <v>6.7763422135100233E-3</v>
      </c>
      <c r="C17" s="33">
        <f t="shared" si="4"/>
        <v>94729.009974527566</v>
      </c>
      <c r="D17" s="33">
        <f t="shared" si="1"/>
        <v>641.91618913440323</v>
      </c>
      <c r="E17" s="33">
        <f t="shared" si="5"/>
        <v>94408.05187996036</v>
      </c>
      <c r="F17" s="33">
        <f t="shared" si="2"/>
        <v>2862424.3454534677</v>
      </c>
      <c r="G17" s="50">
        <f t="shared" si="3"/>
        <v>30.216977314796889</v>
      </c>
      <c r="I17" s="51">
        <f>' all &lt;4000'!J17</f>
        <v>1.440447888117973E-2</v>
      </c>
      <c r="J17" s="12">
        <f>I17*'all-cause mortality '!$J$5</f>
        <v>6.7763422135100233E-3</v>
      </c>
    </row>
    <row r="18" spans="1:15" x14ac:dyDescent="0.3">
      <c r="A18" s="31" t="s">
        <v>57</v>
      </c>
      <c r="B18" s="32">
        <f t="shared" si="0"/>
        <v>7.3971469727250831E-3</v>
      </c>
      <c r="C18" s="33">
        <f t="shared" si="4"/>
        <v>94087.093785393168</v>
      </c>
      <c r="D18" s="33">
        <f t="shared" si="1"/>
        <v>695.97606096712207</v>
      </c>
      <c r="E18" s="33">
        <f t="shared" si="5"/>
        <v>93739.1057549096</v>
      </c>
      <c r="F18" s="33">
        <f t="shared" si="2"/>
        <v>2768016.2935735071</v>
      </c>
      <c r="G18" s="50">
        <f t="shared" si="3"/>
        <v>29.419723600849878</v>
      </c>
      <c r="I18" s="51">
        <f>' all &lt;4000'!J18</f>
        <v>1.5724124312548403E-2</v>
      </c>
      <c r="J18" s="12">
        <f>I18*'all-cause mortality '!$J$5</f>
        <v>7.3971469727250831E-3</v>
      </c>
    </row>
    <row r="19" spans="1:15" x14ac:dyDescent="0.3">
      <c r="A19" s="31" t="s">
        <v>58</v>
      </c>
      <c r="B19" s="32">
        <f t="shared" si="0"/>
        <v>8.0163028856048892E-3</v>
      </c>
      <c r="C19" s="33">
        <f t="shared" si="4"/>
        <v>93391.117724426047</v>
      </c>
      <c r="D19" s="33">
        <f t="shared" si="1"/>
        <v>748.65148650418246</v>
      </c>
      <c r="E19" s="33">
        <f t="shared" si="5"/>
        <v>93016.791981173956</v>
      </c>
      <c r="F19" s="33">
        <f t="shared" si="2"/>
        <v>2674277.1878185975</v>
      </c>
      <c r="G19" s="50">
        <f t="shared" si="3"/>
        <v>28.6352412625548</v>
      </c>
      <c r="I19" s="51">
        <f>' all &lt;4000'!J19</f>
        <v>1.7040264789257745E-2</v>
      </c>
      <c r="J19" s="12">
        <f>I19*'all-cause mortality '!$J$5</f>
        <v>8.0163028856048892E-3</v>
      </c>
    </row>
    <row r="20" spans="1:15" x14ac:dyDescent="0.3">
      <c r="A20" s="31" t="s">
        <v>59</v>
      </c>
      <c r="B20" s="32">
        <f t="shared" si="0"/>
        <v>8.6542802216570073E-3</v>
      </c>
      <c r="C20" s="33">
        <f t="shared" si="4"/>
        <v>92642.466237921864</v>
      </c>
      <c r="D20" s="33">
        <f t="shared" si="1"/>
        <v>801.75386324837427</v>
      </c>
      <c r="E20" s="33">
        <f t="shared" si="5"/>
        <v>92241.589306297683</v>
      </c>
      <c r="F20" s="33">
        <f t="shared" si="2"/>
        <v>2581260.3958374234</v>
      </c>
      <c r="G20" s="50">
        <f t="shared" si="3"/>
        <v>27.862604490777485</v>
      </c>
      <c r="I20" s="51">
        <f>' all &lt;4000'!J20</f>
        <v>1.8396413988085461E-2</v>
      </c>
      <c r="J20" s="12">
        <f>I20*'all-cause mortality '!$J$5</f>
        <v>8.6542802216570073E-3</v>
      </c>
    </row>
    <row r="21" spans="1:15" x14ac:dyDescent="0.3">
      <c r="A21" s="31" t="s">
        <v>60</v>
      </c>
      <c r="B21" s="32">
        <f t="shared" si="0"/>
        <v>9.3280600502220271E-3</v>
      </c>
      <c r="C21" s="33">
        <f t="shared" si="4"/>
        <v>91840.712374673487</v>
      </c>
      <c r="D21" s="33">
        <f t="shared" si="1"/>
        <v>856.6956800861235</v>
      </c>
      <c r="E21" s="33">
        <f t="shared" si="5"/>
        <v>91412.364534630426</v>
      </c>
      <c r="F21" s="33">
        <f t="shared" si="2"/>
        <v>2489018.8065311257</v>
      </c>
      <c r="G21" s="50">
        <f t="shared" si="3"/>
        <v>27.101475393362819</v>
      </c>
      <c r="I21" s="51">
        <f>' all &lt;4000'!J21</f>
        <v>1.9828668588772528E-2</v>
      </c>
      <c r="J21" s="12">
        <f>I21*'all-cause mortality '!$J$5</f>
        <v>9.3280600502220271E-3</v>
      </c>
    </row>
    <row r="22" spans="1:15" x14ac:dyDescent="0.3">
      <c r="A22" s="31" t="s">
        <v>61</v>
      </c>
      <c r="B22" s="32">
        <f t="shared" si="0"/>
        <v>1.0048172516156681E-2</v>
      </c>
      <c r="C22" s="33">
        <f t="shared" si="4"/>
        <v>90984.016694587364</v>
      </c>
      <c r="D22" s="33">
        <f t="shared" si="1"/>
        <v>914.22309596009336</v>
      </c>
      <c r="E22" s="33">
        <f t="shared" si="5"/>
        <v>90526.905146607314</v>
      </c>
      <c r="F22" s="33">
        <f t="shared" si="2"/>
        <v>2397606.4419964952</v>
      </c>
      <c r="G22" s="50">
        <f t="shared" si="3"/>
        <v>26.351952014217115</v>
      </c>
      <c r="I22" s="51">
        <f>' all &lt;4000'!J22</f>
        <v>2.1359412533042285E-2</v>
      </c>
      <c r="J22" s="12">
        <f>I22*'all-cause mortality '!$J$5</f>
        <v>1.0048172516156681E-2</v>
      </c>
    </row>
    <row r="23" spans="1:15" s="11" customFormat="1" x14ac:dyDescent="0.3">
      <c r="A23" s="31" t="s">
        <v>62</v>
      </c>
      <c r="B23" s="32">
        <f t="shared" si="0"/>
        <v>9.448787716383026E-3</v>
      </c>
      <c r="C23" s="33">
        <f t="shared" si="4"/>
        <v>90069.793598627264</v>
      </c>
      <c r="D23" s="33">
        <f t="shared" si="1"/>
        <v>851.05035937186381</v>
      </c>
      <c r="E23" s="33">
        <f t="shared" si="5"/>
        <v>89644.268418941327</v>
      </c>
      <c r="F23" s="33">
        <f t="shared" si="2"/>
        <v>2307079.536849888</v>
      </c>
      <c r="G23" s="50">
        <f t="shared" si="3"/>
        <v>25.614353543772857</v>
      </c>
      <c r="H23" s="16"/>
      <c r="I23" s="51">
        <f>' all &lt;4000'!J23</f>
        <v>2.0085299535498202E-2</v>
      </c>
      <c r="J23" s="12">
        <f>I23*'all-cause mortality '!$J$5</f>
        <v>9.448787716383026E-3</v>
      </c>
      <c r="M23" s="3"/>
      <c r="O23" s="3"/>
    </row>
    <row r="24" spans="1:15" x14ac:dyDescent="0.3">
      <c r="A24" s="31" t="s">
        <v>63</v>
      </c>
      <c r="B24" s="32">
        <f t="shared" si="0"/>
        <v>1.0159999683129571E-2</v>
      </c>
      <c r="C24" s="33">
        <f t="shared" si="4"/>
        <v>89218.743239255404</v>
      </c>
      <c r="D24" s="33">
        <f t="shared" si="1"/>
        <v>906.46240304005346</v>
      </c>
      <c r="E24" s="33">
        <f t="shared" si="5"/>
        <v>88765.512037735374</v>
      </c>
      <c r="F24" s="33">
        <f t="shared" si="2"/>
        <v>2217435.2684309469</v>
      </c>
      <c r="G24" s="50">
        <f t="shared" si="3"/>
        <v>24.853917326368439</v>
      </c>
      <c r="I24" s="51">
        <f>' all &lt;4000'!J24</f>
        <v>2.159712367782356E-2</v>
      </c>
      <c r="J24" s="12">
        <f>I24*'all-cause mortality '!$J$5</f>
        <v>1.0159999683129571E-2</v>
      </c>
    </row>
    <row r="25" spans="1:15" x14ac:dyDescent="0.3">
      <c r="A25" s="31" t="s">
        <v>64</v>
      </c>
      <c r="B25" s="32">
        <f t="shared" si="0"/>
        <v>1.0883391859192367E-2</v>
      </c>
      <c r="C25" s="33">
        <f t="shared" si="4"/>
        <v>88312.280836215345</v>
      </c>
      <c r="D25" s="33">
        <f t="shared" si="1"/>
        <v>961.1371583195762</v>
      </c>
      <c r="E25" s="33">
        <f t="shared" si="5"/>
        <v>87831.712257055551</v>
      </c>
      <c r="F25" s="33">
        <f t="shared" si="2"/>
        <v>2128669.7563932114</v>
      </c>
      <c r="G25" s="50">
        <f t="shared" si="3"/>
        <v>24.103892870132743</v>
      </c>
      <c r="I25" s="51">
        <f>' all &lt;4000'!J25</f>
        <v>2.3134839305899817E-2</v>
      </c>
      <c r="J25" s="12">
        <f>I25*'all-cause mortality '!$J$5</f>
        <v>1.0883391859192367E-2</v>
      </c>
    </row>
    <row r="26" spans="1:15" x14ac:dyDescent="0.3">
      <c r="A26" s="31" t="s">
        <v>65</v>
      </c>
      <c r="B26" s="32">
        <f t="shared" si="0"/>
        <v>1.1609458116742109E-2</v>
      </c>
      <c r="C26" s="33">
        <f t="shared" si="4"/>
        <v>87351.143677895772</v>
      </c>
      <c r="D26" s="33">
        <f t="shared" si="1"/>
        <v>1014.0994439780532</v>
      </c>
      <c r="E26" s="33">
        <f t="shared" si="5"/>
        <v>86844.093955906748</v>
      </c>
      <c r="F26" s="33">
        <f t="shared" si="2"/>
        <v>2040838.0441361561</v>
      </c>
      <c r="G26" s="50">
        <f t="shared" si="3"/>
        <v>23.363609887715651</v>
      </c>
      <c r="I26" s="51">
        <f>' all &lt;4000'!J26</f>
        <v>2.4678239232243718E-2</v>
      </c>
      <c r="J26" s="12">
        <f>I26*'all-cause mortality '!$J$5</f>
        <v>1.1609458116742109E-2</v>
      </c>
    </row>
    <row r="27" spans="1:15" x14ac:dyDescent="0.3">
      <c r="A27" s="31" t="s">
        <v>66</v>
      </c>
      <c r="B27" s="32">
        <f t="shared" si="0"/>
        <v>1.23599186053709E-2</v>
      </c>
      <c r="C27" s="33">
        <f t="shared" si="4"/>
        <v>86337.044233917724</v>
      </c>
      <c r="D27" s="33">
        <f t="shared" si="1"/>
        <v>1067.1188393595301</v>
      </c>
      <c r="E27" s="33">
        <f t="shared" si="5"/>
        <v>85803.484814237963</v>
      </c>
      <c r="F27" s="33">
        <f t="shared" si="2"/>
        <v>1953993.9501802493</v>
      </c>
      <c r="G27" s="50">
        <f t="shared" si="3"/>
        <v>22.632161750710221</v>
      </c>
      <c r="I27" s="51">
        <f>' all &lt;4000'!J27</f>
        <v>2.6273494005248144E-2</v>
      </c>
      <c r="J27" s="12">
        <f>I27*'all-cause mortality '!$J$5</f>
        <v>1.23599186053709E-2</v>
      </c>
    </row>
    <row r="28" spans="1:15" x14ac:dyDescent="0.3">
      <c r="A28" s="31" t="s">
        <v>67</v>
      </c>
      <c r="B28" s="32">
        <f t="shared" si="0"/>
        <v>1.3164977500544524E-2</v>
      </c>
      <c r="C28" s="33">
        <f t="shared" si="4"/>
        <v>85269.925394558188</v>
      </c>
      <c r="D28" s="33">
        <f t="shared" si="1"/>
        <v>1122.5766492924686</v>
      </c>
      <c r="E28" s="33">
        <f t="shared" si="5"/>
        <v>84708.637069911958</v>
      </c>
      <c r="F28" s="33">
        <f t="shared" si="2"/>
        <v>1868190.4653660113</v>
      </c>
      <c r="G28" s="50">
        <f t="shared" si="3"/>
        <v>21.909136858295373</v>
      </c>
      <c r="I28" s="51">
        <f>' all &lt;4000'!J28</f>
        <v>2.7984808677419579E-2</v>
      </c>
      <c r="J28" s="12">
        <f>I28*'all-cause mortality '!$J$5</f>
        <v>1.3164977500544524E-2</v>
      </c>
    </row>
    <row r="29" spans="1:15" x14ac:dyDescent="0.3">
      <c r="A29" s="31" t="s">
        <v>68</v>
      </c>
      <c r="B29" s="32">
        <f t="shared" si="0"/>
        <v>1.4117818040667833E-2</v>
      </c>
      <c r="C29" s="33">
        <f t="shared" si="4"/>
        <v>84147.348745265714</v>
      </c>
      <c r="D29" s="33">
        <f t="shared" si="1"/>
        <v>1187.9769581902799</v>
      </c>
      <c r="E29" s="33">
        <f t="shared" si="5"/>
        <v>83553.360266170581</v>
      </c>
      <c r="F29" s="33">
        <f t="shared" si="2"/>
        <v>1783481.8282960993</v>
      </c>
      <c r="G29" s="50">
        <f t="shared" si="3"/>
        <v>21.194747723961314</v>
      </c>
      <c r="I29" s="51">
        <f>' all &lt;4000'!J29</f>
        <v>3.0010262971917008E-2</v>
      </c>
      <c r="J29" s="12">
        <f>I29*'all-cause mortality '!$J$5</f>
        <v>1.4117818040667833E-2</v>
      </c>
    </row>
    <row r="30" spans="1:15" x14ac:dyDescent="0.3">
      <c r="A30" s="31" t="s">
        <v>69</v>
      </c>
      <c r="B30" s="32">
        <f t="shared" si="0"/>
        <v>1.5151035596583665E-2</v>
      </c>
      <c r="C30" s="33">
        <f t="shared" si="4"/>
        <v>82959.371787075434</v>
      </c>
      <c r="D30" s="33">
        <f t="shared" si="1"/>
        <v>1256.9203950161984</v>
      </c>
      <c r="E30" s="33">
        <f t="shared" si="5"/>
        <v>82330.911589567331</v>
      </c>
      <c r="F30" s="33">
        <f t="shared" si="2"/>
        <v>1699928.4680299289</v>
      </c>
      <c r="G30" s="50">
        <f t="shared" si="3"/>
        <v>20.491096200595475</v>
      </c>
      <c r="I30" s="51">
        <f>' all &lt;4000'!J30</f>
        <v>3.2206574786598018E-2</v>
      </c>
      <c r="J30" s="12">
        <f>I30*'all-cause mortality '!$J$5</f>
        <v>1.5151035596583665E-2</v>
      </c>
    </row>
    <row r="31" spans="1:15" x14ac:dyDescent="0.3">
      <c r="A31" s="31" t="s">
        <v>70</v>
      </c>
      <c r="B31" s="32">
        <f t="shared" si="0"/>
        <v>1.6310712668656427E-2</v>
      </c>
      <c r="C31" s="33">
        <f t="shared" si="4"/>
        <v>81702.451392059229</v>
      </c>
      <c r="D31" s="33">
        <f t="shared" si="1"/>
        <v>1332.6252089807465</v>
      </c>
      <c r="E31" s="33">
        <f t="shared" si="5"/>
        <v>81036.138787568852</v>
      </c>
      <c r="F31" s="33">
        <f t="shared" si="2"/>
        <v>1617597.5564403615</v>
      </c>
      <c r="G31" s="50">
        <f t="shared" si="3"/>
        <v>19.79864164268611</v>
      </c>
      <c r="I31" s="51">
        <f>' all &lt;4000'!J31</f>
        <v>3.4671701748509198E-2</v>
      </c>
      <c r="J31" s="12">
        <f>I31*'all-cause mortality '!$J$5</f>
        <v>1.6310712668656427E-2</v>
      </c>
    </row>
    <row r="32" spans="1:15" x14ac:dyDescent="0.3">
      <c r="A32" s="31" t="s">
        <v>71</v>
      </c>
      <c r="B32" s="32">
        <f t="shared" si="0"/>
        <v>1.7638028952501175E-2</v>
      </c>
      <c r="C32" s="33">
        <f t="shared" si="4"/>
        <v>80369.826183078476</v>
      </c>
      <c r="D32" s="33">
        <f t="shared" si="1"/>
        <v>1417.5653211246251</v>
      </c>
      <c r="E32" s="33">
        <f t="shared" si="5"/>
        <v>79661.043522516164</v>
      </c>
      <c r="F32" s="33">
        <f t="shared" si="2"/>
        <v>1536561.4176527928</v>
      </c>
      <c r="G32" s="50">
        <f t="shared" si="3"/>
        <v>19.11863557042642</v>
      </c>
      <c r="I32" s="51">
        <f>' all &lt;4000'!J32</f>
        <v>3.7493179586681157E-2</v>
      </c>
      <c r="J32" s="12">
        <f>I32*'all-cause mortality '!$J$5</f>
        <v>1.7638028952501175E-2</v>
      </c>
    </row>
    <row r="33" spans="1:10" x14ac:dyDescent="0.3">
      <c r="A33" s="31" t="s">
        <v>72</v>
      </c>
      <c r="B33" s="32">
        <f t="shared" si="0"/>
        <v>1.4925115835284464E-2</v>
      </c>
      <c r="C33" s="33">
        <f t="shared" si="4"/>
        <v>78952.260861953851</v>
      </c>
      <c r="D33" s="33">
        <f t="shared" si="1"/>
        <v>1178.3716388222572</v>
      </c>
      <c r="E33" s="33">
        <f t="shared" si="5"/>
        <v>78363.075042542725</v>
      </c>
      <c r="F33" s="33">
        <f t="shared" si="2"/>
        <v>1456900.3741302765</v>
      </c>
      <c r="G33" s="50">
        <f t="shared" si="3"/>
        <v>18.452927860769336</v>
      </c>
      <c r="I33" s="51">
        <f>' all &lt;4000'!J33</f>
        <v>3.1726336875356247E-2</v>
      </c>
      <c r="J33" s="12">
        <f>I33*'all-cause mortality '!$J$5</f>
        <v>1.4925115835284464E-2</v>
      </c>
    </row>
    <row r="34" spans="1:10" x14ac:dyDescent="0.3">
      <c r="A34" s="31" t="s">
        <v>73</v>
      </c>
      <c r="B34" s="32">
        <f t="shared" si="0"/>
        <v>1.6093100357360102E-2</v>
      </c>
      <c r="C34" s="33">
        <f t="shared" si="4"/>
        <v>77773.889223131599</v>
      </c>
      <c r="D34" s="33">
        <f t="shared" si="1"/>
        <v>1251.6230044500642</v>
      </c>
      <c r="E34" s="33">
        <f t="shared" si="5"/>
        <v>77148.077720906571</v>
      </c>
      <c r="F34" s="33">
        <f t="shared" si="2"/>
        <v>1378537.2990877337</v>
      </c>
      <c r="G34" s="50">
        <f t="shared" si="3"/>
        <v>17.724937158957555</v>
      </c>
      <c r="I34" s="51">
        <f>' all &lt;4000'!J34</f>
        <v>3.4209122993837812E-2</v>
      </c>
      <c r="J34" s="12">
        <f>I34*'all-cause mortality '!$J$5</f>
        <v>1.6093100357360102E-2</v>
      </c>
    </row>
    <row r="35" spans="1:10" x14ac:dyDescent="0.3">
      <c r="A35" s="31" t="s">
        <v>74</v>
      </c>
      <c r="B35" s="32">
        <f t="shared" ref="B35:B62" si="6">J35</f>
        <v>1.7783280313261089E-2</v>
      </c>
      <c r="C35" s="33">
        <f t="shared" si="4"/>
        <v>76522.266218681529</v>
      </c>
      <c r="D35" s="33">
        <f t="shared" si="1"/>
        <v>1360.8169103728032</v>
      </c>
      <c r="E35" s="33">
        <f t="shared" si="5"/>
        <v>75841.857763495122</v>
      </c>
      <c r="F35" s="33">
        <f t="shared" si="2"/>
        <v>1301389.2213668271</v>
      </c>
      <c r="G35" s="50">
        <f t="shared" si="3"/>
        <v>17.006673817628215</v>
      </c>
      <c r="I35" s="51">
        <f>' all &lt;4000'!J35</f>
        <v>3.7801940580828919E-2</v>
      </c>
      <c r="J35" s="12">
        <f>I35*'all-cause mortality '!$J$5</f>
        <v>1.7783280313261089E-2</v>
      </c>
    </row>
    <row r="36" spans="1:10" x14ac:dyDescent="0.3">
      <c r="A36" s="31" t="s">
        <v>75</v>
      </c>
      <c r="B36" s="32">
        <f t="shared" si="6"/>
        <v>1.9317839043312596E-2</v>
      </c>
      <c r="C36" s="33">
        <f t="shared" si="4"/>
        <v>75161.449308308729</v>
      </c>
      <c r="D36" s="33">
        <f t="shared" si="1"/>
        <v>1451.9567800000068</v>
      </c>
      <c r="E36" s="33">
        <f t="shared" si="5"/>
        <v>74435.470918308725</v>
      </c>
      <c r="F36" s="33">
        <f t="shared" si="2"/>
        <v>1225547.3636033321</v>
      </c>
      <c r="G36" s="50">
        <f t="shared" si="3"/>
        <v>16.305531291396399</v>
      </c>
      <c r="I36" s="51">
        <f>' all &lt;4000'!J36</f>
        <v>4.1063953938844842E-2</v>
      </c>
      <c r="J36" s="12">
        <f>I36*'all-cause mortality '!$J$5</f>
        <v>1.9317839043312596E-2</v>
      </c>
    </row>
    <row r="37" spans="1:10" x14ac:dyDescent="0.3">
      <c r="A37" s="31" t="s">
        <v>76</v>
      </c>
      <c r="B37" s="32">
        <f t="shared" si="6"/>
        <v>2.1256078495561673E-2</v>
      </c>
      <c r="C37" s="33">
        <f t="shared" si="4"/>
        <v>73709.492528308721</v>
      </c>
      <c r="D37" s="33">
        <f t="shared" si="1"/>
        <v>1566.7747590497468</v>
      </c>
      <c r="E37" s="33">
        <f t="shared" si="5"/>
        <v>72926.105148783841</v>
      </c>
      <c r="F37" s="33">
        <f t="shared" si="2"/>
        <v>1151111.8926850234</v>
      </c>
      <c r="G37" s="50">
        <f t="shared" si="3"/>
        <v>15.616874478452415</v>
      </c>
      <c r="I37" s="51">
        <f>' all &lt;4000'!J37</f>
        <v>4.518407189878617E-2</v>
      </c>
      <c r="J37" s="12">
        <f>I37*'all-cause mortality '!$J$5</f>
        <v>2.1256078495561673E-2</v>
      </c>
    </row>
    <row r="38" spans="1:10" x14ac:dyDescent="0.3">
      <c r="A38" s="31" t="s">
        <v>77</v>
      </c>
      <c r="B38" s="32">
        <f t="shared" si="6"/>
        <v>2.3284035356096598E-2</v>
      </c>
      <c r="C38" s="33">
        <f t="shared" si="4"/>
        <v>72142.717769258976</v>
      </c>
      <c r="D38" s="33">
        <f t="shared" si="1"/>
        <v>1679.7735912243243</v>
      </c>
      <c r="E38" s="33">
        <f t="shared" si="5"/>
        <v>71302.830973646807</v>
      </c>
      <c r="F38" s="33">
        <f t="shared" si="2"/>
        <v>1078185.7875362395</v>
      </c>
      <c r="G38" s="50">
        <f t="shared" si="3"/>
        <v>14.945178402963766</v>
      </c>
      <c r="I38" s="51">
        <f>' all &lt;4000'!J38</f>
        <v>4.9494902262589145E-2</v>
      </c>
      <c r="J38" s="12">
        <f>I38*'all-cause mortality '!$J$5</f>
        <v>2.3284035356096598E-2</v>
      </c>
    </row>
    <row r="39" spans="1:10" x14ac:dyDescent="0.3">
      <c r="A39" s="31" t="s">
        <v>78</v>
      </c>
      <c r="B39" s="32">
        <f t="shared" si="6"/>
        <v>2.5795028396854641E-2</v>
      </c>
      <c r="C39" s="33">
        <f t="shared" si="4"/>
        <v>70462.944178034653</v>
      </c>
      <c r="D39" s="33">
        <f t="shared" si="1"/>
        <v>1817.5936459983873</v>
      </c>
      <c r="E39" s="33">
        <f t="shared" si="5"/>
        <v>69554.147355035457</v>
      </c>
      <c r="F39" s="33">
        <f t="shared" si="2"/>
        <v>1006882.9565625928</v>
      </c>
      <c r="G39" s="50">
        <f t="shared" si="3"/>
        <v>14.289538541258789</v>
      </c>
      <c r="I39" s="51">
        <f>' all &lt;4000'!J39</f>
        <v>5.483252322191394E-2</v>
      </c>
      <c r="J39" s="12">
        <f>I39*'all-cause mortality '!$J$5</f>
        <v>2.5795028396854641E-2</v>
      </c>
    </row>
    <row r="40" spans="1:10" x14ac:dyDescent="0.3">
      <c r="A40" s="31" t="s">
        <v>79</v>
      </c>
      <c r="B40" s="32">
        <f t="shared" si="6"/>
        <v>2.851347508861542E-2</v>
      </c>
      <c r="C40" s="33">
        <f t="shared" si="4"/>
        <v>68645.35053203626</v>
      </c>
      <c r="D40" s="33">
        <f t="shared" si="1"/>
        <v>1957.3174923444892</v>
      </c>
      <c r="E40" s="33">
        <f t="shared" si="5"/>
        <v>67666.691785864023</v>
      </c>
      <c r="F40" s="33">
        <f t="shared" si="2"/>
        <v>937328.80920755735</v>
      </c>
      <c r="G40" s="50">
        <f t="shared" si="3"/>
        <v>13.654658355486337</v>
      </c>
      <c r="I40" s="51">
        <f>' all &lt;4000'!J40</f>
        <v>6.0611128659374285E-2</v>
      </c>
      <c r="J40" s="12">
        <f>I40*'all-cause mortality '!$J$5</f>
        <v>2.851347508861542E-2</v>
      </c>
    </row>
    <row r="41" spans="1:10" x14ac:dyDescent="0.3">
      <c r="A41" s="31" t="s">
        <v>80</v>
      </c>
      <c r="B41" s="32">
        <f t="shared" si="6"/>
        <v>3.1384087511215464E-2</v>
      </c>
      <c r="C41" s="33">
        <f t="shared" si="4"/>
        <v>66688.033039691771</v>
      </c>
      <c r="D41" s="33">
        <f t="shared" si="1"/>
        <v>2092.9430648685147</v>
      </c>
      <c r="E41" s="33">
        <f t="shared" si="5"/>
        <v>65641.561507257516</v>
      </c>
      <c r="F41" s="33">
        <f t="shared" si="2"/>
        <v>869662.11742169328</v>
      </c>
      <c r="G41" s="50">
        <f t="shared" si="3"/>
        <v>13.040752257666421</v>
      </c>
      <c r="I41" s="51">
        <f>' all &lt;4000'!J41</f>
        <v>6.6713192975865782E-2</v>
      </c>
      <c r="J41" s="12">
        <f>I41*'all-cause mortality '!$J$5</f>
        <v>3.1384087511215464E-2</v>
      </c>
    </row>
    <row r="42" spans="1:10" x14ac:dyDescent="0.3">
      <c r="A42" s="31" t="s">
        <v>81</v>
      </c>
      <c r="B42" s="32">
        <f t="shared" si="6"/>
        <v>3.4690077189201737E-2</v>
      </c>
      <c r="C42" s="33">
        <f t="shared" si="4"/>
        <v>64595.089974823255</v>
      </c>
      <c r="D42" s="33">
        <f t="shared" si="1"/>
        <v>2240.8086572700499</v>
      </c>
      <c r="E42" s="33">
        <f t="shared" si="5"/>
        <v>63474.685646188227</v>
      </c>
      <c r="F42" s="33">
        <f t="shared" si="2"/>
        <v>804020.55591443577</v>
      </c>
      <c r="G42" s="50">
        <f t="shared" si="3"/>
        <v>12.447084696806101</v>
      </c>
      <c r="I42" s="51">
        <f>' all &lt;4000'!J42</f>
        <v>7.3740739253414914E-2</v>
      </c>
      <c r="J42" s="12">
        <f>I42*'all-cause mortality '!$J$5</f>
        <v>3.4690077189201737E-2</v>
      </c>
    </row>
    <row r="43" spans="1:10" x14ac:dyDescent="0.3">
      <c r="A43" s="31" t="s">
        <v>82</v>
      </c>
      <c r="B43" s="32">
        <f t="shared" si="6"/>
        <v>2.9580044272707995E-2</v>
      </c>
      <c r="C43" s="33">
        <f t="shared" si="4"/>
        <v>62354.281317553206</v>
      </c>
      <c r="D43" s="33">
        <f t="shared" si="1"/>
        <v>1844.4424019661128</v>
      </c>
      <c r="E43" s="33">
        <f t="shared" si="5"/>
        <v>61432.060116570152</v>
      </c>
      <c r="F43" s="33">
        <f t="shared" si="2"/>
        <v>740545.87026824756</v>
      </c>
      <c r="G43" s="50">
        <f t="shared" si="3"/>
        <v>11.876423793529927</v>
      </c>
      <c r="I43" s="51">
        <f>' all &lt;4000'!J43</f>
        <v>6.2878336070615784E-2</v>
      </c>
      <c r="J43" s="12">
        <f>I43*'all-cause mortality '!$J$5</f>
        <v>2.9580044272707995E-2</v>
      </c>
    </row>
    <row r="44" spans="1:10" x14ac:dyDescent="0.3">
      <c r="A44" s="31" t="s">
        <v>83</v>
      </c>
      <c r="B44" s="32">
        <f t="shared" si="6"/>
        <v>3.2963332491411874E-2</v>
      </c>
      <c r="C44" s="33">
        <f t="shared" si="4"/>
        <v>60509.838915587097</v>
      </c>
      <c r="D44" s="33">
        <f t="shared" si="1"/>
        <v>1994.6059391762708</v>
      </c>
      <c r="E44" s="33">
        <f t="shared" si="5"/>
        <v>59512.535945998963</v>
      </c>
      <c r="F44" s="33">
        <f t="shared" si="2"/>
        <v>679113.81015167735</v>
      </c>
      <c r="G44" s="50">
        <f t="shared" si="3"/>
        <v>11.223196463951258</v>
      </c>
      <c r="I44" s="51">
        <f>' all &lt;4000'!J44</f>
        <v>7.0070195950139288E-2</v>
      </c>
      <c r="J44" s="12">
        <f>I44*'all-cause mortality '!$J$5</f>
        <v>3.2963332491411874E-2</v>
      </c>
    </row>
    <row r="45" spans="1:10" x14ac:dyDescent="0.3">
      <c r="A45" s="31" t="s">
        <v>84</v>
      </c>
      <c r="B45" s="32">
        <f t="shared" si="6"/>
        <v>3.6715295045107434E-2</v>
      </c>
      <c r="C45" s="33">
        <f t="shared" si="4"/>
        <v>58515.232976410829</v>
      </c>
      <c r="D45" s="33">
        <f t="shared" si="1"/>
        <v>2148.4040433621235</v>
      </c>
      <c r="E45" s="33">
        <f t="shared" si="5"/>
        <v>57441.030954729766</v>
      </c>
      <c r="F45" s="33">
        <f t="shared" si="2"/>
        <v>619601.27420567838</v>
      </c>
      <c r="G45" s="50">
        <f t="shared" si="3"/>
        <v>10.588717547368519</v>
      </c>
      <c r="I45" s="51">
        <f>' all &lt;4000'!J45</f>
        <v>7.8045747311747765E-2</v>
      </c>
      <c r="J45" s="12">
        <f>I45*'all-cause mortality '!$J$5</f>
        <v>3.6715295045107434E-2</v>
      </c>
    </row>
    <row r="46" spans="1:10" x14ac:dyDescent="0.3">
      <c r="A46" s="31" t="s">
        <v>85</v>
      </c>
      <c r="B46" s="32">
        <f t="shared" si="6"/>
        <v>4.0812154099083689E-2</v>
      </c>
      <c r="C46" s="33">
        <f t="shared" si="4"/>
        <v>56366.828933048702</v>
      </c>
      <c r="D46" s="33">
        <f t="shared" si="1"/>
        <v>2300.4517084922727</v>
      </c>
      <c r="E46" s="33">
        <f t="shared" si="5"/>
        <v>55216.603078802567</v>
      </c>
      <c r="F46" s="33">
        <f t="shared" si="2"/>
        <v>562160.24325094861</v>
      </c>
      <c r="G46" s="50">
        <f t="shared" si="3"/>
        <v>9.9732458591678164</v>
      </c>
      <c r="I46" s="51">
        <f>' all &lt;4000'!J46</f>
        <v>8.6754445583289624E-2</v>
      </c>
      <c r="J46" s="12">
        <f>I46*'all-cause mortality '!$J$5</f>
        <v>4.0812154099083689E-2</v>
      </c>
    </row>
    <row r="47" spans="1:10" x14ac:dyDescent="0.3">
      <c r="A47" s="31" t="s">
        <v>86</v>
      </c>
      <c r="B47" s="32">
        <f t="shared" si="6"/>
        <v>4.5998715014935875E-2</v>
      </c>
      <c r="C47" s="33">
        <f t="shared" si="4"/>
        <v>54066.377224556432</v>
      </c>
      <c r="D47" s="33">
        <f t="shared" si="1"/>
        <v>2486.9838778423909</v>
      </c>
      <c r="E47" s="33">
        <f t="shared" si="5"/>
        <v>52822.885285635239</v>
      </c>
      <c r="F47" s="33">
        <f t="shared" si="2"/>
        <v>506943.64017214603</v>
      </c>
      <c r="G47" s="50">
        <f t="shared" si="3"/>
        <v>9.3763197424275919</v>
      </c>
      <c r="I47" s="51">
        <f>' all &lt;4000'!J47</f>
        <v>9.777952442735921E-2</v>
      </c>
      <c r="J47" s="12">
        <f>I47*'all-cause mortality '!$J$5</f>
        <v>4.5998715014935875E-2</v>
      </c>
    </row>
    <row r="48" spans="1:10" x14ac:dyDescent="0.3">
      <c r="A48" s="31" t="s">
        <v>87</v>
      </c>
      <c r="B48" s="32">
        <f t="shared" si="6"/>
        <v>5.1160580600834907E-2</v>
      </c>
      <c r="C48" s="33">
        <f t="shared" si="4"/>
        <v>51579.393346714045</v>
      </c>
      <c r="D48" s="33">
        <f t="shared" si="1"/>
        <v>2638.8317106567315</v>
      </c>
      <c r="E48" s="33">
        <f t="shared" si="5"/>
        <v>50259.977491385682</v>
      </c>
      <c r="F48" s="33">
        <f t="shared" si="2"/>
        <v>454120.75488651078</v>
      </c>
      <c r="G48" s="50">
        <f t="shared" si="3"/>
        <v>8.8043058559051737</v>
      </c>
      <c r="I48" s="51">
        <f>' all &lt;4000'!J48</f>
        <v>0.10875210837852554</v>
      </c>
      <c r="J48" s="12">
        <f>I48*'all-cause mortality '!$J$5</f>
        <v>5.1160580600834907E-2</v>
      </c>
    </row>
    <row r="49" spans="1:10" x14ac:dyDescent="0.3">
      <c r="A49" s="31" t="s">
        <v>88</v>
      </c>
      <c r="B49" s="32">
        <f t="shared" si="6"/>
        <v>5.6285928475339801E-2</v>
      </c>
      <c r="C49" s="33">
        <f t="shared" si="4"/>
        <v>48940.561636057311</v>
      </c>
      <c r="D49" s="33">
        <f t="shared" si="1"/>
        <v>2754.664951790081</v>
      </c>
      <c r="E49" s="33">
        <f t="shared" si="5"/>
        <v>47563.229160162271</v>
      </c>
      <c r="F49" s="33">
        <f t="shared" si="2"/>
        <v>403860.77739512507</v>
      </c>
      <c r="G49" s="50">
        <f t="shared" si="3"/>
        <v>8.2520666681025112</v>
      </c>
      <c r="I49" s="51">
        <f>' all &lt;4000'!J49</f>
        <v>0.11964706658618719</v>
      </c>
      <c r="J49" s="12">
        <f>I49*'all-cause mortality '!$J$5</f>
        <v>5.6285928475339801E-2</v>
      </c>
    </row>
    <row r="50" spans="1:10" x14ac:dyDescent="0.3">
      <c r="A50" s="31" t="s">
        <v>89</v>
      </c>
      <c r="B50" s="32">
        <f t="shared" si="6"/>
        <v>6.323155889517211E-2</v>
      </c>
      <c r="C50" s="33">
        <f t="shared" si="4"/>
        <v>46185.896684267231</v>
      </c>
      <c r="D50" s="33">
        <f t="shared" si="1"/>
        <v>2920.4062463175778</v>
      </c>
      <c r="E50" s="33">
        <f t="shared" si="5"/>
        <v>44725.693561108441</v>
      </c>
      <c r="F50" s="33">
        <f t="shared" si="2"/>
        <v>356297.5482349628</v>
      </c>
      <c r="G50" s="50">
        <f t="shared" si="3"/>
        <v>7.7144230991261029</v>
      </c>
      <c r="I50" s="51">
        <f>' all &lt;4000'!J50</f>
        <v>0.13441140161334794</v>
      </c>
      <c r="J50" s="12">
        <f>I50*'all-cause mortality '!$J$5</f>
        <v>6.323155889517211E-2</v>
      </c>
    </row>
    <row r="51" spans="1:10" x14ac:dyDescent="0.3">
      <c r="A51" s="31" t="s">
        <v>90</v>
      </c>
      <c r="B51" s="32">
        <f t="shared" si="6"/>
        <v>7.0866263260770432E-2</v>
      </c>
      <c r="C51" s="33">
        <f t="shared" si="4"/>
        <v>43265.490437949651</v>
      </c>
      <c r="D51" s="33">
        <f t="shared" si="1"/>
        <v>3066.0636354820858</v>
      </c>
      <c r="E51" s="33">
        <f t="shared" si="5"/>
        <v>41732.458620208607</v>
      </c>
      <c r="F51" s="33">
        <f t="shared" si="2"/>
        <v>311571.85467385437</v>
      </c>
      <c r="G51" s="50">
        <f t="shared" si="3"/>
        <v>7.2013942641122579</v>
      </c>
      <c r="I51" s="51">
        <f>' all &lt;4000'!J51</f>
        <v>0.15064050196472278</v>
      </c>
      <c r="J51" s="12">
        <f>I51*'all-cause mortality '!$J$5</f>
        <v>7.0866263260770432E-2</v>
      </c>
    </row>
    <row r="52" spans="1:10" x14ac:dyDescent="0.3">
      <c r="A52" s="31" t="s">
        <v>91</v>
      </c>
      <c r="B52" s="32">
        <f t="shared" si="6"/>
        <v>7.9216838036230267E-2</v>
      </c>
      <c r="C52" s="33">
        <f t="shared" si="4"/>
        <v>40199.426802467562</v>
      </c>
      <c r="D52" s="33">
        <f t="shared" si="1"/>
        <v>3184.471482160367</v>
      </c>
      <c r="E52" s="33">
        <f t="shared" si="5"/>
        <v>38607.191061387377</v>
      </c>
      <c r="F52" s="33">
        <f t="shared" si="2"/>
        <v>269839.39605364576</v>
      </c>
      <c r="G52" s="50">
        <f t="shared" si="3"/>
        <v>6.7125184988230284</v>
      </c>
      <c r="I52" s="51">
        <f>' all &lt;4000'!J52</f>
        <v>0.16839132891661568</v>
      </c>
      <c r="J52" s="12">
        <f>I52*'all-cause mortality '!$J$5</f>
        <v>7.9216838036230267E-2</v>
      </c>
    </row>
    <row r="53" spans="1:10" x14ac:dyDescent="0.3">
      <c r="A53" s="31" t="s">
        <v>92</v>
      </c>
      <c r="B53" s="32">
        <f t="shared" si="6"/>
        <v>8.8300956094282304E-2</v>
      </c>
      <c r="C53" s="33">
        <f t="shared" si="4"/>
        <v>37014.955320307192</v>
      </c>
      <c r="D53" s="33">
        <f t="shared" si="1"/>
        <v>3268.4559445702666</v>
      </c>
      <c r="E53" s="33">
        <f t="shared" si="5"/>
        <v>35380.727348022061</v>
      </c>
      <c r="F53" s="33">
        <f t="shared" si="2"/>
        <v>231232.2049922584</v>
      </c>
      <c r="G53" s="50">
        <f t="shared" si="3"/>
        <v>6.2469940323121094</v>
      </c>
      <c r="I53" s="51">
        <f>' all &lt;4000'!J53</f>
        <v>0.187701449716075</v>
      </c>
      <c r="J53" s="12">
        <f>I53*'all-cause mortality '!$J$5</f>
        <v>8.8300956094282304E-2</v>
      </c>
    </row>
    <row r="54" spans="1:10" x14ac:dyDescent="0.3">
      <c r="A54" s="31" t="s">
        <v>93</v>
      </c>
      <c r="B54" s="32">
        <f t="shared" si="6"/>
        <v>9.8124878814670788E-2</v>
      </c>
      <c r="C54" s="33">
        <f t="shared" si="4"/>
        <v>33746.499375736923</v>
      </c>
      <c r="D54" s="33">
        <f t="shared" si="1"/>
        <v>3311.3711616635492</v>
      </c>
      <c r="E54" s="33">
        <f>C54-D54*0.5</f>
        <v>32090.813794905149</v>
      </c>
      <c r="F54" s="33">
        <f t="shared" si="2"/>
        <v>195851.47764423635</v>
      </c>
      <c r="G54" s="50">
        <f t="shared" si="3"/>
        <v>5.8036087080798007</v>
      </c>
      <c r="I54" s="51">
        <f>' all &lt;4000'!J54</f>
        <v>0.20858417418563491</v>
      </c>
      <c r="J54" s="12">
        <f>I54*'all-cause mortality '!$J$5</f>
        <v>9.8124878814670788E-2</v>
      </c>
    </row>
    <row r="55" spans="1:10" x14ac:dyDescent="0.3">
      <c r="A55" s="31" t="s">
        <v>94</v>
      </c>
      <c r="B55" s="32">
        <f t="shared" si="6"/>
        <v>0.10868125689708444</v>
      </c>
      <c r="C55" s="33">
        <f t="shared" si="4"/>
        <v>30435.128214073375</v>
      </c>
      <c r="D55" s="33">
        <f t="shared" si="1"/>
        <v>3307.7279881294112</v>
      </c>
      <c r="E55" s="33">
        <f>C55-D55*0.5</f>
        <v>28781.26422000867</v>
      </c>
      <c r="F55" s="33">
        <f t="shared" si="2"/>
        <v>163760.66384933121</v>
      </c>
      <c r="G55" s="50">
        <f t="shared" si="3"/>
        <v>5.3806464259811246</v>
      </c>
      <c r="I55" s="51">
        <f>' all &lt;4000'!J55</f>
        <v>0.23102387990868931</v>
      </c>
      <c r="J55" s="12">
        <f>I55*'all-cause mortality '!$J$5</f>
        <v>0.10868125689708444</v>
      </c>
    </row>
    <row r="56" spans="1:10" x14ac:dyDescent="0.3">
      <c r="A56" s="31" t="s">
        <v>95</v>
      </c>
      <c r="B56" s="32">
        <f t="shared" si="6"/>
        <v>0.11994716463343667</v>
      </c>
      <c r="C56" s="33">
        <f t="shared" si="4"/>
        <v>27127.400225943962</v>
      </c>
      <c r="D56" s="33">
        <f t="shared" si="1"/>
        <v>3253.8547409784278</v>
      </c>
      <c r="E56" s="33">
        <f t="shared" si="5"/>
        <v>25500.472855454747</v>
      </c>
      <c r="F56" s="33">
        <f t="shared" si="2"/>
        <v>134979.39962932252</v>
      </c>
      <c r="G56" s="50">
        <f t="shared" si="3"/>
        <v>4.975758771761388</v>
      </c>
      <c r="I56" s="51">
        <f>' all &lt;4000'!J56</f>
        <v>0.25497183367968801</v>
      </c>
      <c r="J56" s="12">
        <f>I56*'all-cause mortality '!$J$5</f>
        <v>0.11994716463343667</v>
      </c>
    </row>
    <row r="57" spans="1:10" x14ac:dyDescent="0.3">
      <c r="A57" s="31" t="s">
        <v>96</v>
      </c>
      <c r="B57" s="32">
        <f t="shared" si="6"/>
        <v>0.13188264312152684</v>
      </c>
      <c r="C57" s="33">
        <f t="shared" si="4"/>
        <v>23873.545484965536</v>
      </c>
      <c r="D57" s="33">
        <f t="shared" si="1"/>
        <v>3148.5062792392482</v>
      </c>
      <c r="E57" s="33">
        <f t="shared" si="5"/>
        <v>22299.292345345912</v>
      </c>
      <c r="F57" s="33">
        <f t="shared" si="2"/>
        <v>109478.92677386779</v>
      </c>
      <c r="G57" s="50">
        <f t="shared" si="3"/>
        <v>4.5857841619215121</v>
      </c>
      <c r="I57" s="51">
        <f>' all &lt;4000'!J57</f>
        <v>0.28034309481164554</v>
      </c>
      <c r="J57" s="12">
        <f>I57*'all-cause mortality '!$J$5</f>
        <v>0.13188264312152684</v>
      </c>
    </row>
    <row r="58" spans="1:10" x14ac:dyDescent="0.3">
      <c r="A58" s="31" t="s">
        <v>97</v>
      </c>
      <c r="B58" s="32">
        <f t="shared" si="6"/>
        <v>0.1444298598113834</v>
      </c>
      <c r="C58" s="33">
        <f t="shared" si="4"/>
        <v>20725.039205726287</v>
      </c>
      <c r="D58" s="33">
        <f t="shared" si="1"/>
        <v>2993.3145070684723</v>
      </c>
      <c r="E58" s="33">
        <f t="shared" si="5"/>
        <v>19228.381952192052</v>
      </c>
      <c r="F58" s="33">
        <f t="shared" si="2"/>
        <v>87179.63442852188</v>
      </c>
      <c r="G58" s="50">
        <f t="shared" si="3"/>
        <v>4.2064882755171977</v>
      </c>
      <c r="I58" s="51">
        <f>' all &lt;4000'!J58</f>
        <v>0.30701472858278095</v>
      </c>
      <c r="J58" s="12">
        <f>I58*'all-cause mortality '!$J$5</f>
        <v>0.1444298598113834</v>
      </c>
    </row>
    <row r="59" spans="1:10" x14ac:dyDescent="0.3">
      <c r="A59" s="31" t="s">
        <v>98</v>
      </c>
      <c r="B59" s="32">
        <f t="shared" si="6"/>
        <v>0.1575131738738815</v>
      </c>
      <c r="C59" s="33">
        <f t="shared" si="4"/>
        <v>17731.724698657814</v>
      </c>
      <c r="D59" s="33">
        <f t="shared" si="1"/>
        <v>2792.9802355434872</v>
      </c>
      <c r="E59" s="33">
        <f>C59-D59*0.5</f>
        <v>16335.23458088607</v>
      </c>
      <c r="F59" s="33">
        <f t="shared" si="2"/>
        <v>67951.252476329828</v>
      </c>
      <c r="G59" s="50">
        <f t="shared" si="3"/>
        <v>3.8321851726850538</v>
      </c>
      <c r="I59" s="51">
        <f>' all &lt;4000'!J59</f>
        <v>0.334825945190668</v>
      </c>
      <c r="J59" s="12">
        <f>I59*'all-cause mortality '!$J$5</f>
        <v>0.1575131738738815</v>
      </c>
    </row>
    <row r="60" spans="1:10" x14ac:dyDescent="0.3">
      <c r="A60" s="31" t="s">
        <v>99</v>
      </c>
      <c r="B60" s="32">
        <f t="shared" si="6"/>
        <v>0.17104008871488771</v>
      </c>
      <c r="C60" s="33">
        <f t="shared" si="4"/>
        <v>14938.744463114326</v>
      </c>
      <c r="D60" s="33">
        <f t="shared" si="1"/>
        <v>2555.1241782601119</v>
      </c>
      <c r="E60" s="33">
        <f t="shared" si="5"/>
        <v>13661.182373984269</v>
      </c>
      <c r="F60" s="33">
        <f t="shared" si="2"/>
        <v>51616.017895443758</v>
      </c>
      <c r="G60" s="50">
        <f t="shared" si="3"/>
        <v>3.4551777776834136</v>
      </c>
      <c r="I60" s="51">
        <f>' all &lt;4000'!J60</f>
        <v>0.36358012451271005</v>
      </c>
      <c r="J60" s="12">
        <f>I60*'all-cause mortality '!$J$5</f>
        <v>0.17104008871488771</v>
      </c>
    </row>
    <row r="61" spans="1:10" x14ac:dyDescent="0.3">
      <c r="A61" s="31" t="s">
        <v>100</v>
      </c>
      <c r="B61" s="32">
        <f t="shared" si="6"/>
        <v>0.18490342781639393</v>
      </c>
      <c r="C61" s="33">
        <f>C60-D60</f>
        <v>12383.620284854214</v>
      </c>
      <c r="D61" s="33">
        <f>B61*C61</f>
        <v>2289.773839446173</v>
      </c>
      <c r="E61" s="33">
        <f>C61-D61*0.5</f>
        <v>11238.733365131127</v>
      </c>
      <c r="F61" s="33">
        <f t="shared" si="2"/>
        <v>37954.835521459492</v>
      </c>
      <c r="G61" s="50">
        <f t="shared" si="3"/>
        <v>3.0649224256238017</v>
      </c>
      <c r="I61" s="51">
        <f>' all &lt;4000'!J61</f>
        <v>0.3930494412942841</v>
      </c>
      <c r="J61" s="12">
        <f>I61*'all-cause mortality '!$J$5</f>
        <v>0.18490342781639393</v>
      </c>
    </row>
    <row r="62" spans="1:10" x14ac:dyDescent="0.3">
      <c r="A62" s="31" t="s">
        <v>101</v>
      </c>
      <c r="B62" s="32">
        <f t="shared" si="6"/>
        <v>0.19898427632431681</v>
      </c>
      <c r="C62" s="33">
        <f>C61-D61</f>
        <v>10093.846445408042</v>
      </c>
      <c r="D62" s="33">
        <f>B62*C62</f>
        <v>2008.5167302682969</v>
      </c>
      <c r="E62" s="33">
        <f>C62-D62*0.5</f>
        <v>9089.5880802738939</v>
      </c>
      <c r="F62" s="33">
        <f>F63+E62</f>
        <v>26716.102156328365</v>
      </c>
      <c r="G62" s="50">
        <f>F62/C62</f>
        <v>2.6467712086587394</v>
      </c>
      <c r="I62" s="51">
        <f>' all &lt;4000'!J62</f>
        <v>0.42298111808550171</v>
      </c>
      <c r="J62" s="12">
        <f>I62*'all-cause mortality '!$J$5</f>
        <v>0.19898427632431681</v>
      </c>
    </row>
    <row r="63" spans="1:10" x14ac:dyDescent="0.3">
      <c r="A63" s="41" t="s">
        <v>0</v>
      </c>
      <c r="B63" s="42">
        <v>1</v>
      </c>
      <c r="C63" s="43">
        <f>C62-D62</f>
        <v>8085.3297151397455</v>
      </c>
      <c r="D63" s="43">
        <f>C63</f>
        <v>8085.3297151397455</v>
      </c>
      <c r="E63" s="43">
        <f>F66</f>
        <v>17626.514076054471</v>
      </c>
      <c r="F63" s="43">
        <f>F64+E63</f>
        <v>17626.514076054471</v>
      </c>
      <c r="G63" s="59">
        <f>F63/C63</f>
        <v>2.1800612587324544</v>
      </c>
    </row>
    <row r="66" spans="1:11" ht="63" x14ac:dyDescent="0.3">
      <c r="E66" s="30" t="s">
        <v>169</v>
      </c>
      <c r="F66" s="44">
        <f>SUM(F70:F90)</f>
        <v>17626.514076054471</v>
      </c>
    </row>
    <row r="67" spans="1:11" ht="63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102</v>
      </c>
      <c r="G67" s="5" t="s">
        <v>103</v>
      </c>
      <c r="H67" s="6" t="s">
        <v>107</v>
      </c>
    </row>
    <row r="68" spans="1:11" ht="14.5" customHeight="1" x14ac:dyDescent="0.3">
      <c r="A68" s="110"/>
      <c r="B68" s="52" t="s">
        <v>114</v>
      </c>
      <c r="C68" s="52" t="s">
        <v>170</v>
      </c>
      <c r="D68" s="8" t="s">
        <v>109</v>
      </c>
      <c r="E68" s="8" t="s">
        <v>110</v>
      </c>
      <c r="F68" s="8" t="s">
        <v>111</v>
      </c>
      <c r="G68" s="8" t="s">
        <v>112</v>
      </c>
      <c r="H68" s="9" t="s">
        <v>113</v>
      </c>
      <c r="I68" s="30"/>
      <c r="J68" s="30"/>
      <c r="K68" s="2"/>
    </row>
    <row r="69" spans="1:11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10093.846445408042</v>
      </c>
      <c r="E69" s="66">
        <f>D62</f>
        <v>2008.5167302682969</v>
      </c>
      <c r="F69" s="66">
        <f>E62</f>
        <v>9089.5880802738939</v>
      </c>
      <c r="G69" s="66">
        <f>F62</f>
        <v>26716.102156328365</v>
      </c>
      <c r="H69" s="67">
        <f>G62</f>
        <v>2.6467712086587394</v>
      </c>
    </row>
    <row r="70" spans="1:11" x14ac:dyDescent="0.3">
      <c r="A70" s="55">
        <v>100</v>
      </c>
      <c r="B70" s="12">
        <f t="shared" ref="B70:B90" si="7">2.71828182845904^(-13.94057+0.135759*A70)/(1+2.71828182845904^(-13.94057+0.135759*A70))</f>
        <v>0.40982956256054281</v>
      </c>
      <c r="C70" s="12">
        <f>B70/(1+0.5*B70)</f>
        <v>0.34013157521819271</v>
      </c>
      <c r="D70" s="44">
        <f>D69-E69</f>
        <v>8085.3297151397455</v>
      </c>
      <c r="E70" s="44">
        <f>D70*C70</f>
        <v>2750.0759321689429</v>
      </c>
      <c r="F70" s="44">
        <f>D70-0.5*E70</f>
        <v>6710.2917490552736</v>
      </c>
      <c r="G70" s="44">
        <f>F70+G71</f>
        <v>17626.514076054475</v>
      </c>
      <c r="H70" s="50">
        <f>G70/D70</f>
        <v>2.1800612587324548</v>
      </c>
    </row>
    <row r="71" spans="1:11" x14ac:dyDescent="0.3">
      <c r="A71" s="55">
        <v>101</v>
      </c>
      <c r="B71" s="12">
        <f t="shared" si="7"/>
        <v>0.44302084312823281</v>
      </c>
      <c r="C71" s="12">
        <f>B71/(1+0.5*B71)</f>
        <v>0.36268281899793753</v>
      </c>
      <c r="D71" s="44">
        <f t="shared" ref="D71:D90" si="8">D70-E70</f>
        <v>5335.2537829708026</v>
      </c>
      <c r="E71" s="44">
        <f t="shared" ref="E71:E89" si="9">D71*C71</f>
        <v>1935.0048820772611</v>
      </c>
      <c r="F71" s="44">
        <f t="shared" ref="F71:F90" si="10">D71-0.5*E71</f>
        <v>4367.7513419321722</v>
      </c>
      <c r="G71" s="44">
        <f t="shared" ref="G71:G90" si="11">F71+G72</f>
        <v>10916.222326999203</v>
      </c>
      <c r="H71" s="50">
        <f t="shared" ref="H71:H90" si="12">G71/D71</f>
        <v>2.0460549340392911</v>
      </c>
    </row>
    <row r="72" spans="1:11" x14ac:dyDescent="0.3">
      <c r="A72" s="55">
        <v>102</v>
      </c>
      <c r="B72" s="12">
        <f t="shared" si="7"/>
        <v>0.47672882513784742</v>
      </c>
      <c r="C72" s="12">
        <f t="shared" ref="C72:C90" si="13">B72/(1+0.5*B72)</f>
        <v>0.38496650929179871</v>
      </c>
      <c r="D72" s="44">
        <f t="shared" si="8"/>
        <v>3400.2489008935418</v>
      </c>
      <c r="E72" s="44">
        <f t="shared" si="9"/>
        <v>1308.9819501002619</v>
      </c>
      <c r="F72" s="44">
        <f t="shared" si="10"/>
        <v>2745.7579258434107</v>
      </c>
      <c r="G72" s="44">
        <f t="shared" si="11"/>
        <v>6548.4709850670297</v>
      </c>
      <c r="H72" s="50">
        <f t="shared" si="12"/>
        <v>1.9258798917179785</v>
      </c>
    </row>
    <row r="73" spans="1:11" x14ac:dyDescent="0.3">
      <c r="A73" s="55">
        <v>103</v>
      </c>
      <c r="B73" s="12">
        <f t="shared" si="7"/>
        <v>0.51065013889888367</v>
      </c>
      <c r="C73" s="12">
        <f t="shared" si="13"/>
        <v>0.40678717515204543</v>
      </c>
      <c r="D73" s="44">
        <f t="shared" si="8"/>
        <v>2091.2669507932796</v>
      </c>
      <c r="E73" s="44">
        <f t="shared" si="9"/>
        <v>850.70057540202981</v>
      </c>
      <c r="F73" s="44">
        <f t="shared" si="10"/>
        <v>1665.9166630922648</v>
      </c>
      <c r="G73" s="44">
        <f t="shared" si="11"/>
        <v>3802.713059223619</v>
      </c>
      <c r="H73" s="50">
        <f t="shared" si="12"/>
        <v>1.8183776383886032</v>
      </c>
    </row>
    <row r="74" spans="1:11" x14ac:dyDescent="0.3">
      <c r="A74" s="55">
        <v>104</v>
      </c>
      <c r="B74" s="12">
        <f t="shared" si="7"/>
        <v>0.54447365381062363</v>
      </c>
      <c r="C74" s="12">
        <f t="shared" si="13"/>
        <v>0.42796564467878506</v>
      </c>
      <c r="D74" s="44">
        <f t="shared" si="8"/>
        <v>1240.5663753912499</v>
      </c>
      <c r="E74" s="44">
        <f t="shared" si="9"/>
        <v>530.91978861114001</v>
      </c>
      <c r="F74" s="44">
        <f t="shared" si="10"/>
        <v>975.10648108567989</v>
      </c>
      <c r="G74" s="44">
        <f t="shared" si="11"/>
        <v>2136.7963961313544</v>
      </c>
      <c r="H74" s="50">
        <f t="shared" si="12"/>
        <v>1.7224361698965533</v>
      </c>
    </row>
    <row r="75" spans="1:11" x14ac:dyDescent="0.3">
      <c r="A75" s="55">
        <v>105</v>
      </c>
      <c r="B75" s="12">
        <f t="shared" si="7"/>
        <v>0.57789180618588032</v>
      </c>
      <c r="C75" s="12">
        <f t="shared" si="13"/>
        <v>0.44834449979566837</v>
      </c>
      <c r="D75" s="44">
        <f t="shared" si="8"/>
        <v>709.64658678010994</v>
      </c>
      <c r="E75" s="44">
        <f t="shared" si="9"/>
        <v>318.16614398163176</v>
      </c>
      <c r="F75" s="44">
        <f t="shared" si="10"/>
        <v>550.563514789294</v>
      </c>
      <c r="G75" s="44">
        <f t="shared" si="11"/>
        <v>1161.6899150456745</v>
      </c>
      <c r="H75" s="50">
        <f t="shared" si="12"/>
        <v>1.6369978193182433</v>
      </c>
    </row>
    <row r="76" spans="1:11" x14ac:dyDescent="0.3">
      <c r="A76" s="55">
        <v>106</v>
      </c>
      <c r="B76" s="12">
        <f t="shared" si="7"/>
        <v>0.61061165355593183</v>
      </c>
      <c r="C76" s="12">
        <f t="shared" si="13"/>
        <v>0.46779202316377744</v>
      </c>
      <c r="D76" s="44">
        <f t="shared" si="8"/>
        <v>391.48044279847818</v>
      </c>
      <c r="E76" s="44">
        <f t="shared" si="9"/>
        <v>183.13142836575156</v>
      </c>
      <c r="F76" s="44">
        <f t="shared" si="10"/>
        <v>299.91472861560237</v>
      </c>
      <c r="G76" s="44">
        <f t="shared" si="11"/>
        <v>611.12640025638052</v>
      </c>
      <c r="H76" s="50">
        <f t="shared" si="12"/>
        <v>1.5610649561131951</v>
      </c>
    </row>
    <row r="77" spans="1:11" x14ac:dyDescent="0.3">
      <c r="A77" s="55">
        <v>107</v>
      </c>
      <c r="B77" s="12">
        <f t="shared" si="7"/>
        <v>0.64236482431688247</v>
      </c>
      <c r="C77" s="12">
        <f t="shared" si="13"/>
        <v>0.48620449258587894</v>
      </c>
      <c r="D77" s="44">
        <f t="shared" si="8"/>
        <v>208.34901443272662</v>
      </c>
      <c r="E77" s="44">
        <f t="shared" si="9"/>
        <v>101.30022684303181</v>
      </c>
      <c r="F77" s="44">
        <f t="shared" si="10"/>
        <v>157.69890101121072</v>
      </c>
      <c r="G77" s="44">
        <f t="shared" si="11"/>
        <v>311.21167164077815</v>
      </c>
      <c r="H77" s="50">
        <f t="shared" si="12"/>
        <v>1.4937035938860399</v>
      </c>
    </row>
    <row r="78" spans="1:11" x14ac:dyDescent="0.3">
      <c r="A78" s="55">
        <v>108</v>
      </c>
      <c r="B78" s="12">
        <f t="shared" si="7"/>
        <v>0.67291567228252969</v>
      </c>
      <c r="C78" s="12">
        <f t="shared" si="13"/>
        <v>0.50350684779209287</v>
      </c>
      <c r="D78" s="44">
        <f t="shared" si="8"/>
        <v>107.04878758969481</v>
      </c>
      <c r="E78" s="44">
        <f t="shared" si="9"/>
        <v>53.899797599252544</v>
      </c>
      <c r="F78" s="44">
        <f t="shared" si="10"/>
        <v>80.098888790068543</v>
      </c>
      <c r="G78" s="44">
        <f t="shared" si="11"/>
        <v>153.51277062956746</v>
      </c>
      <c r="H78" s="50">
        <f t="shared" si="12"/>
        <v>1.4340449255526697</v>
      </c>
    </row>
    <row r="79" spans="1:11" x14ac:dyDescent="0.3">
      <c r="A79" s="55">
        <v>109</v>
      </c>
      <c r="B79" s="12">
        <f t="shared" si="7"/>
        <v>0.70206716481360365</v>
      </c>
      <c r="C79" s="12">
        <f t="shared" si="13"/>
        <v>0.51965189759599051</v>
      </c>
      <c r="D79" s="44">
        <f t="shared" si="8"/>
        <v>53.148989990442267</v>
      </c>
      <c r="E79" s="44">
        <f t="shared" si="9"/>
        <v>27.61897350384363</v>
      </c>
      <c r="F79" s="44">
        <f t="shared" si="10"/>
        <v>39.33950323852045</v>
      </c>
      <c r="G79" s="44">
        <f t="shared" si="11"/>
        <v>73.413881839498913</v>
      </c>
      <c r="H79" s="50">
        <f t="shared" si="12"/>
        <v>1.3812846086576784</v>
      </c>
    </row>
    <row r="80" spans="1:11" x14ac:dyDescent="0.3">
      <c r="A80" s="55">
        <v>110</v>
      </c>
      <c r="B80" s="12">
        <f t="shared" si="7"/>
        <v>0.72966429105916941</v>
      </c>
      <c r="C80" s="12">
        <f t="shared" si="13"/>
        <v>0.534618336364025</v>
      </c>
      <c r="D80" s="44">
        <f t="shared" si="8"/>
        <v>25.530016486598637</v>
      </c>
      <c r="E80" s="44">
        <f t="shared" si="9"/>
        <v>13.648814941411494</v>
      </c>
      <c r="F80" s="44">
        <f t="shared" si="10"/>
        <v>18.70560901589289</v>
      </c>
      <c r="G80" s="44">
        <f t="shared" si="11"/>
        <v>34.07437860097847</v>
      </c>
      <c r="H80" s="50">
        <f t="shared" si="12"/>
        <v>1.3346790676326037</v>
      </c>
    </row>
    <row r="81" spans="1:8" x14ac:dyDescent="0.3">
      <c r="A81" s="55">
        <v>111</v>
      </c>
      <c r="B81" s="12">
        <f t="shared" si="7"/>
        <v>0.75559503084113333</v>
      </c>
      <c r="C81" s="12">
        <f t="shared" si="13"/>
        <v>0.54840789185956063</v>
      </c>
      <c r="D81" s="44">
        <f t="shared" si="8"/>
        <v>11.881201545187142</v>
      </c>
      <c r="E81" s="44">
        <f t="shared" si="9"/>
        <v>6.5157446921546347</v>
      </c>
      <c r="F81" s="44">
        <f t="shared" si="10"/>
        <v>8.6233291991098255</v>
      </c>
      <c r="G81" s="44">
        <f t="shared" si="11"/>
        <v>15.368769585085579</v>
      </c>
      <c r="H81" s="50">
        <f t="shared" si="12"/>
        <v>1.2935366449794117</v>
      </c>
    </row>
    <row r="82" spans="1:8" x14ac:dyDescent="0.3">
      <c r="A82" s="55">
        <v>112</v>
      </c>
      <c r="B82" s="12">
        <f t="shared" si="7"/>
        <v>0.77978913863825428</v>
      </c>
      <c r="C82" s="12">
        <f t="shared" si="13"/>
        <v>0.56104193501543975</v>
      </c>
      <c r="D82" s="44">
        <f t="shared" si="8"/>
        <v>5.3654568530325077</v>
      </c>
      <c r="E82" s="44">
        <f t="shared" si="9"/>
        <v>3.0102462950672102</v>
      </c>
      <c r="F82" s="44">
        <f t="shared" si="10"/>
        <v>3.8603337054989026</v>
      </c>
      <c r="G82" s="44">
        <f t="shared" si="11"/>
        <v>6.745440385975753</v>
      </c>
      <c r="H82" s="50">
        <f t="shared" si="12"/>
        <v>1.257197769126275</v>
      </c>
    </row>
    <row r="83" spans="1:8" x14ac:dyDescent="0.3">
      <c r="A83" s="55">
        <v>113</v>
      </c>
      <c r="B83" s="12">
        <f t="shared" si="7"/>
        <v>0.80221514762242774</v>
      </c>
      <c r="C83" s="12">
        <f t="shared" si="13"/>
        <v>0.5725578553831433</v>
      </c>
      <c r="D83" s="44">
        <f t="shared" si="8"/>
        <v>2.3552105579652975</v>
      </c>
      <c r="E83" s="44">
        <f t="shared" si="9"/>
        <v>1.3484943060443471</v>
      </c>
      <c r="F83" s="44">
        <f t="shared" si="10"/>
        <v>1.6809634049431241</v>
      </c>
      <c r="G83" s="44">
        <f t="shared" si="11"/>
        <v>2.8851066804768508</v>
      </c>
      <c r="H83" s="50">
        <f t="shared" si="12"/>
        <v>1.2249888532129114</v>
      </c>
    </row>
    <row r="84" spans="1:8" x14ac:dyDescent="0.3">
      <c r="A84" s="55">
        <v>114</v>
      </c>
      <c r="B84" s="12">
        <f t="shared" si="7"/>
        <v>0.82287607742672264</v>
      </c>
      <c r="C84" s="12">
        <f t="shared" si="13"/>
        <v>0.58300545603605802</v>
      </c>
      <c r="D84" s="44">
        <f t="shared" si="8"/>
        <v>1.0067162519209505</v>
      </c>
      <c r="E84" s="44">
        <f t="shared" si="9"/>
        <v>0.58692106755008477</v>
      </c>
      <c r="F84" s="44">
        <f t="shared" si="10"/>
        <v>0.71325571814590805</v>
      </c>
      <c r="G84" s="44">
        <f t="shared" si="11"/>
        <v>1.2041432755337267</v>
      </c>
      <c r="H84" s="50">
        <f t="shared" si="12"/>
        <v>1.196109900119382</v>
      </c>
    </row>
    <row r="85" spans="1:8" x14ac:dyDescent="0.3">
      <c r="A85" s="55">
        <v>115</v>
      </c>
      <c r="B85" s="12">
        <f t="shared" si="7"/>
        <v>0.84180434125004222</v>
      </c>
      <c r="C85" s="12">
        <f t="shared" si="13"/>
        <v>0.59244356061455838</v>
      </c>
      <c r="D85" s="44">
        <f t="shared" si="8"/>
        <v>0.41979518437086571</v>
      </c>
      <c r="E85" s="44">
        <f t="shared" si="9"/>
        <v>0.24870495375752069</v>
      </c>
      <c r="F85" s="44">
        <f t="shared" si="10"/>
        <v>0.29544270749210538</v>
      </c>
      <c r="G85" s="44">
        <f t="shared" si="11"/>
        <v>0.49088755738781875</v>
      </c>
      <c r="H85" s="50">
        <f t="shared" si="12"/>
        <v>1.1693501394578811</v>
      </c>
    </row>
    <row r="86" spans="1:8" x14ac:dyDescent="0.3">
      <c r="A86" s="55">
        <v>116</v>
      </c>
      <c r="B86" s="12">
        <f t="shared" si="7"/>
        <v>0.8590563071068994</v>
      </c>
      <c r="C86" s="12">
        <f t="shared" si="13"/>
        <v>0.6009369629912501</v>
      </c>
      <c r="D86" s="44">
        <f t="shared" si="8"/>
        <v>0.17109023061334502</v>
      </c>
      <c r="E86" s="44">
        <f t="shared" si="9"/>
        <v>0.10281444358225617</v>
      </c>
      <c r="F86" s="44">
        <f t="shared" si="10"/>
        <v>0.11968300882221694</v>
      </c>
      <c r="G86" s="44">
        <f t="shared" si="11"/>
        <v>0.19544484989571337</v>
      </c>
      <c r="H86" s="50">
        <f t="shared" si="12"/>
        <v>1.1423495613692198</v>
      </c>
    </row>
    <row r="87" spans="1:8" x14ac:dyDescent="0.3">
      <c r="A87" s="55">
        <v>117</v>
      </c>
      <c r="B87" s="12">
        <f t="shared" si="7"/>
        <v>0.87470689273769964</v>
      </c>
      <c r="C87" s="12">
        <f t="shared" si="13"/>
        <v>0.6085537937432508</v>
      </c>
      <c r="D87" s="44">
        <f t="shared" si="8"/>
        <v>6.8275787031088858E-2</v>
      </c>
      <c r="E87" s="44">
        <f t="shared" si="9"/>
        <v>4.1549489218575368E-2</v>
      </c>
      <c r="F87" s="44">
        <f t="shared" si="10"/>
        <v>4.7501042421801171E-2</v>
      </c>
      <c r="G87" s="44">
        <f t="shared" si="11"/>
        <v>7.5761841073496428E-2</v>
      </c>
      <c r="H87" s="50">
        <f t="shared" si="12"/>
        <v>1.1096443463771257</v>
      </c>
    </row>
    <row r="88" spans="1:8" x14ac:dyDescent="0.3">
      <c r="A88" s="55">
        <v>118</v>
      </c>
      <c r="B88" s="12">
        <f t="shared" si="7"/>
        <v>0.8888444819480813</v>
      </c>
      <c r="C88" s="12">
        <f t="shared" si="13"/>
        <v>0.61536333125741161</v>
      </c>
      <c r="D88" s="44">
        <f t="shared" si="8"/>
        <v>2.672629781251349E-2</v>
      </c>
      <c r="E88" s="44">
        <f t="shared" si="9"/>
        <v>1.6446383654085975E-2</v>
      </c>
      <c r="F88" s="44">
        <f t="shared" si="10"/>
        <v>1.8503105985470503E-2</v>
      </c>
      <c r="G88" s="44">
        <f t="shared" si="11"/>
        <v>2.826079865169525E-2</v>
      </c>
      <c r="H88" s="50">
        <f t="shared" si="12"/>
        <v>1.0574153910109949</v>
      </c>
    </row>
    <row r="89" spans="1:8" x14ac:dyDescent="0.3">
      <c r="A89" s="55">
        <v>119</v>
      </c>
      <c r="B89" s="12">
        <f t="shared" si="7"/>
        <v>0.90156635689124043</v>
      </c>
      <c r="C89" s="12">
        <f t="shared" si="13"/>
        <v>0.62143425033173139</v>
      </c>
      <c r="D89" s="44">
        <f t="shared" si="8"/>
        <v>1.0279914158427515E-2</v>
      </c>
      <c r="E89" s="44">
        <f t="shared" si="9"/>
        <v>6.3882907485169546E-3</v>
      </c>
      <c r="F89" s="44">
        <f t="shared" si="10"/>
        <v>7.085768784169038E-3</v>
      </c>
      <c r="G89" s="44">
        <f t="shared" si="11"/>
        <v>9.7576926662247473E-3</v>
      </c>
      <c r="H89" s="50">
        <f t="shared" si="12"/>
        <v>0.94919981974998802</v>
      </c>
    </row>
    <row r="90" spans="1:8" x14ac:dyDescent="0.3">
      <c r="A90" s="56">
        <v>120</v>
      </c>
      <c r="B90" s="42">
        <f t="shared" si="7"/>
        <v>0.91297475653868232</v>
      </c>
      <c r="C90" s="42">
        <f t="shared" si="13"/>
        <v>0.62683327721213544</v>
      </c>
      <c r="D90" s="57">
        <f t="shared" si="8"/>
        <v>3.8916234099105607E-3</v>
      </c>
      <c r="E90" s="57">
        <f>D90*C90</f>
        <v>2.4393990557097021E-3</v>
      </c>
      <c r="F90" s="57">
        <f t="shared" si="10"/>
        <v>2.6719238820557094E-3</v>
      </c>
      <c r="G90" s="57">
        <f t="shared" si="11"/>
        <v>2.6719238820557094E-3</v>
      </c>
      <c r="H90" s="59">
        <f t="shared" si="12"/>
        <v>0.68658336139393228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CE64-71AD-411C-A5B2-5AE6099F6215}">
  <sheetPr transitionEvaluation="1" codeName="Sheet2"/>
  <dimension ref="A1:O90"/>
  <sheetViews>
    <sheetView zoomScaleNormal="100" workbookViewId="0">
      <selection activeCell="A67" sqref="A67:A68"/>
    </sheetView>
  </sheetViews>
  <sheetFormatPr defaultColWidth="9.54296875" defaultRowHeight="13" x14ac:dyDescent="0.3"/>
  <cols>
    <col min="1" max="6" width="11.6328125" style="12" customWidth="1"/>
    <col min="7" max="7" width="11.6328125" style="16" customWidth="1"/>
    <col min="8" max="8" width="11.6328125" style="12" customWidth="1"/>
    <col min="9" max="10" width="19.7265625" style="12" customWidth="1"/>
    <col min="11" max="12" width="9.7265625" style="3" bestFit="1" customWidth="1"/>
    <col min="13" max="16384" width="9.54296875" style="3"/>
  </cols>
  <sheetData>
    <row r="1" spans="1:15" ht="63" x14ac:dyDescent="0.3">
      <c r="A1" s="52" t="s">
        <v>167</v>
      </c>
      <c r="B1" s="60" t="s">
        <v>104</v>
      </c>
      <c r="C1" s="61" t="s">
        <v>105</v>
      </c>
      <c r="D1" s="61" t="s">
        <v>106</v>
      </c>
      <c r="E1" s="61" t="s">
        <v>102</v>
      </c>
      <c r="F1" s="61" t="s">
        <v>103</v>
      </c>
      <c r="G1" s="62" t="s">
        <v>107</v>
      </c>
      <c r="I1" s="30" t="s">
        <v>151</v>
      </c>
      <c r="J1" s="30" t="s">
        <v>155</v>
      </c>
      <c r="K1" s="6"/>
      <c r="L1" s="2"/>
      <c r="M1" s="2"/>
      <c r="N1" s="2"/>
      <c r="O1" s="2"/>
    </row>
    <row r="2" spans="1:15" x14ac:dyDescent="0.3">
      <c r="A2" s="53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63" t="s">
        <v>113</v>
      </c>
      <c r="I2" s="12" t="s">
        <v>152</v>
      </c>
      <c r="J2" s="49" t="s">
        <v>134</v>
      </c>
    </row>
    <row r="3" spans="1:15" x14ac:dyDescent="0.3">
      <c r="A3" s="31" t="s">
        <v>42</v>
      </c>
      <c r="B3" s="32">
        <f>J3</f>
        <v>1.8408112741797227E-3</v>
      </c>
      <c r="C3" s="33">
        <v>100000</v>
      </c>
      <c r="D3" s="33">
        <f>B3*C3</f>
        <v>184.08112741797225</v>
      </c>
      <c r="E3" s="33">
        <f>C3-D3*0.5</f>
        <v>99907.959436291014</v>
      </c>
      <c r="F3" s="33">
        <f>F4+E3</f>
        <v>4518135.4980983315</v>
      </c>
      <c r="G3" s="50">
        <f>F3/C3</f>
        <v>45.181354980983315</v>
      </c>
      <c r="I3" s="51">
        <f>' all &lt;4000'!J3</f>
        <v>5.0402543609233807E-3</v>
      </c>
      <c r="J3" s="12">
        <f>I3*'all-cause mortality '!$J$6</f>
        <v>1.8408112741797227E-3</v>
      </c>
    </row>
    <row r="4" spans="1:15" x14ac:dyDescent="0.3">
      <c r="A4" s="31" t="s">
        <v>43</v>
      </c>
      <c r="B4" s="32">
        <f t="shared" ref="B4:B62" si="0">J4</f>
        <v>1.9264082810761755E-3</v>
      </c>
      <c r="C4" s="33">
        <f>C3-D3</f>
        <v>99815.918872582028</v>
      </c>
      <c r="D4" s="33">
        <f t="shared" ref="D4:D60" si="1">B4*C4</f>
        <v>192.28621269936971</v>
      </c>
      <c r="E4" s="33">
        <f>C4-D4*0.5</f>
        <v>99719.775766232342</v>
      </c>
      <c r="F4" s="33">
        <f t="shared" ref="F4:F61" si="2">F5+E4</f>
        <v>4418227.5386620406</v>
      </c>
      <c r="G4" s="50">
        <f t="shared" ref="G4:G61" si="3">F4/C4</f>
        <v>44.263756608823478</v>
      </c>
      <c r="I4" s="51">
        <f>' all &lt;4000'!J4</f>
        <v>5.2746242245499944E-3</v>
      </c>
      <c r="J4" s="12">
        <f>I4*'all-cause mortality '!$J$6</f>
        <v>1.9264082810761755E-3</v>
      </c>
    </row>
    <row r="5" spans="1:15" x14ac:dyDescent="0.3">
      <c r="A5" s="31" t="s">
        <v>44</v>
      </c>
      <c r="B5" s="32">
        <f t="shared" si="0"/>
        <v>2.0398483074790946E-3</v>
      </c>
      <c r="C5" s="33">
        <f t="shared" ref="C5:C60" si="4">C4-D4</f>
        <v>99623.632659882656</v>
      </c>
      <c r="D5" s="33">
        <f t="shared" si="1"/>
        <v>203.21709846618069</v>
      </c>
      <c r="E5" s="33">
        <f t="shared" ref="E5:E60" si="5">C5-D5*0.5</f>
        <v>99522.024110649567</v>
      </c>
      <c r="F5" s="33">
        <f t="shared" si="2"/>
        <v>4318507.7628958086</v>
      </c>
      <c r="G5" s="50">
        <f t="shared" si="3"/>
        <v>43.348226194875792</v>
      </c>
      <c r="I5" s="51">
        <f>' all &lt;4000'!J5</f>
        <v>5.585229986151144E-3</v>
      </c>
      <c r="J5" s="12">
        <f>I5*'all-cause mortality '!$J$6</f>
        <v>2.0398483074790946E-3</v>
      </c>
    </row>
    <row r="6" spans="1:15" s="10" customFormat="1" x14ac:dyDescent="0.3">
      <c r="A6" s="31" t="s">
        <v>45</v>
      </c>
      <c r="B6" s="32">
        <f t="shared" si="0"/>
        <v>2.1827885768381972E-3</v>
      </c>
      <c r="C6" s="33">
        <f t="shared" si="4"/>
        <v>99420.415561416477</v>
      </c>
      <c r="D6" s="33">
        <f t="shared" si="1"/>
        <v>217.01374739196643</v>
      </c>
      <c r="E6" s="33">
        <f t="shared" si="5"/>
        <v>99311.908687720497</v>
      </c>
      <c r="F6" s="33">
        <f t="shared" si="2"/>
        <v>4218985.7387851588</v>
      </c>
      <c r="G6" s="50">
        <f t="shared" si="3"/>
        <v>42.435808731647285</v>
      </c>
      <c r="H6" s="36"/>
      <c r="I6" s="51">
        <f>' all &lt;4000'!J6</f>
        <v>5.9766092253454601E-3</v>
      </c>
      <c r="J6" s="12">
        <f>I6*'all-cause mortality '!$J$6</f>
        <v>2.1827885768381972E-3</v>
      </c>
      <c r="M6" s="3"/>
      <c r="O6" s="3"/>
    </row>
    <row r="7" spans="1:15" x14ac:dyDescent="0.3">
      <c r="A7" s="31" t="s">
        <v>46</v>
      </c>
      <c r="B7" s="32">
        <f t="shared" si="0"/>
        <v>2.3482568697327341E-3</v>
      </c>
      <c r="C7" s="33">
        <f t="shared" si="4"/>
        <v>99203.401814024517</v>
      </c>
      <c r="D7" s="33">
        <f t="shared" si="1"/>
        <v>232.95506981063986</v>
      </c>
      <c r="E7" s="33">
        <f t="shared" si="5"/>
        <v>99086.924279119194</v>
      </c>
      <c r="F7" s="33">
        <f t="shared" si="2"/>
        <v>4119673.8300974383</v>
      </c>
      <c r="G7" s="50">
        <f t="shared" si="3"/>
        <v>41.527545978922618</v>
      </c>
      <c r="I7" s="51">
        <f>' all &lt;4000'!J7</f>
        <v>6.4296715770131366E-3</v>
      </c>
      <c r="J7" s="12">
        <f>I7*'all-cause mortality '!$J$6</f>
        <v>2.3482568697327341E-3</v>
      </c>
    </row>
    <row r="8" spans="1:15" x14ac:dyDescent="0.3">
      <c r="A8" s="31" t="s">
        <v>47</v>
      </c>
      <c r="B8" s="32">
        <f t="shared" si="0"/>
        <v>2.5313613512346804E-3</v>
      </c>
      <c r="C8" s="33">
        <f t="shared" si="4"/>
        <v>98970.44674421387</v>
      </c>
      <c r="D8" s="33">
        <f t="shared" si="1"/>
        <v>250.52996380273319</v>
      </c>
      <c r="E8" s="33">
        <f t="shared" si="5"/>
        <v>98845.18176231251</v>
      </c>
      <c r="F8" s="33">
        <f t="shared" si="2"/>
        <v>4020586.9058183189</v>
      </c>
      <c r="G8" s="50">
        <f t="shared" si="3"/>
        <v>40.62411596675323</v>
      </c>
      <c r="I8" s="51">
        <f>' all &lt;4000'!J8</f>
        <v>6.9310228965861042E-3</v>
      </c>
      <c r="J8" s="12">
        <f>I8*'all-cause mortality '!$J$6</f>
        <v>2.5313613512346804E-3</v>
      </c>
    </row>
    <row r="9" spans="1:15" x14ac:dyDescent="0.3">
      <c r="A9" s="31" t="s">
        <v>48</v>
      </c>
      <c r="B9" s="32">
        <f t="shared" si="0"/>
        <v>2.7305628299564328E-3</v>
      </c>
      <c r="C9" s="33">
        <f t="shared" si="4"/>
        <v>98719.916780411135</v>
      </c>
      <c r="D9" s="33">
        <f t="shared" si="1"/>
        <v>269.56093533698294</v>
      </c>
      <c r="E9" s="33">
        <f t="shared" si="5"/>
        <v>98585.136312742645</v>
      </c>
      <c r="F9" s="33">
        <f t="shared" si="2"/>
        <v>3921741.7240560064</v>
      </c>
      <c r="G9" s="50">
        <f t="shared" si="3"/>
        <v>39.725942362566826</v>
      </c>
      <c r="I9" s="51">
        <f>' all &lt;4000'!J9</f>
        <v>7.4764487834832272E-3</v>
      </c>
      <c r="J9" s="12">
        <f>I9*'all-cause mortality '!$J$6</f>
        <v>2.7305628299564328E-3</v>
      </c>
    </row>
    <row r="10" spans="1:15" x14ac:dyDescent="0.3">
      <c r="A10" s="31" t="s">
        <v>49</v>
      </c>
      <c r="B10" s="32">
        <f t="shared" si="0"/>
        <v>2.9485301851500789E-3</v>
      </c>
      <c r="C10" s="33">
        <f t="shared" si="4"/>
        <v>98450.355845074155</v>
      </c>
      <c r="D10" s="33">
        <f t="shared" si="1"/>
        <v>290.28384594796762</v>
      </c>
      <c r="E10" s="33">
        <f t="shared" si="5"/>
        <v>98305.213922100171</v>
      </c>
      <c r="F10" s="33">
        <f t="shared" si="2"/>
        <v>3823156.5877432637</v>
      </c>
      <c r="G10" s="50">
        <f t="shared" si="3"/>
        <v>38.833344531121377</v>
      </c>
      <c r="I10" s="51">
        <f>' all &lt;4000'!J10</f>
        <v>8.073256793062188E-3</v>
      </c>
      <c r="J10" s="12">
        <f>I10*'all-cause mortality '!$J$6</f>
        <v>2.9485301851500789E-3</v>
      </c>
    </row>
    <row r="11" spans="1:15" x14ac:dyDescent="0.3">
      <c r="A11" s="31" t="s">
        <v>50</v>
      </c>
      <c r="B11" s="32">
        <f t="shared" si="0"/>
        <v>3.192304923166528E-3</v>
      </c>
      <c r="C11" s="33">
        <f t="shared" si="4"/>
        <v>98160.071999126187</v>
      </c>
      <c r="D11" s="33">
        <f t="shared" si="1"/>
        <v>313.35688110119139</v>
      </c>
      <c r="E11" s="33">
        <f t="shared" si="5"/>
        <v>98003.393558575597</v>
      </c>
      <c r="F11" s="33">
        <f t="shared" si="2"/>
        <v>3724851.3738211636</v>
      </c>
      <c r="G11" s="50">
        <f t="shared" si="3"/>
        <v>37.946705803703182</v>
      </c>
      <c r="I11" s="51">
        <f>' all &lt;4000'!J11</f>
        <v>8.7407270023142861E-3</v>
      </c>
      <c r="J11" s="12">
        <f>I11*'all-cause mortality '!$J$6</f>
        <v>3.192304923166528E-3</v>
      </c>
    </row>
    <row r="12" spans="1:15" x14ac:dyDescent="0.3">
      <c r="A12" s="31" t="s">
        <v>51</v>
      </c>
      <c r="B12" s="32">
        <f t="shared" si="0"/>
        <v>3.469768654384866E-3</v>
      </c>
      <c r="C12" s="33">
        <f t="shared" si="4"/>
        <v>97846.715118024993</v>
      </c>
      <c r="D12" s="33">
        <f t="shared" si="1"/>
        <v>339.50546505104893</v>
      </c>
      <c r="E12" s="33">
        <f t="shared" si="5"/>
        <v>97676.962385499472</v>
      </c>
      <c r="F12" s="33">
        <f t="shared" si="2"/>
        <v>3626847.9802625878</v>
      </c>
      <c r="G12" s="50">
        <f t="shared" si="3"/>
        <v>37.066629941411925</v>
      </c>
      <c r="I12" s="51">
        <f>' all &lt;4000'!J12</f>
        <v>9.5004397446726667E-3</v>
      </c>
      <c r="J12" s="12">
        <f>I12*'all-cause mortality '!$J$6</f>
        <v>3.469768654384866E-3</v>
      </c>
    </row>
    <row r="13" spans="1:15" x14ac:dyDescent="0.3">
      <c r="A13" s="31" t="s">
        <v>52</v>
      </c>
      <c r="B13" s="32">
        <f t="shared" si="0"/>
        <v>3.6448712100749969E-3</v>
      </c>
      <c r="C13" s="33">
        <f t="shared" si="4"/>
        <v>97507.20965297395</v>
      </c>
      <c r="D13" s="33">
        <f t="shared" si="1"/>
        <v>355.40122123887159</v>
      </c>
      <c r="E13" s="33">
        <f t="shared" si="5"/>
        <v>97329.509042354519</v>
      </c>
      <c r="F13" s="33">
        <f t="shared" si="2"/>
        <v>3529171.0178770884</v>
      </c>
      <c r="G13" s="50">
        <f t="shared" si="3"/>
        <v>36.193949457043551</v>
      </c>
      <c r="I13" s="51">
        <f>' all &lt;4000'!J13</f>
        <v>9.9798812997659702E-3</v>
      </c>
      <c r="J13" s="12">
        <f>I13*'all-cause mortality '!$J$6</f>
        <v>3.6448712100749969E-3</v>
      </c>
    </row>
    <row r="14" spans="1:15" x14ac:dyDescent="0.3">
      <c r="A14" s="31" t="s">
        <v>53</v>
      </c>
      <c r="B14" s="32">
        <f t="shared" si="0"/>
        <v>3.9649550670808071E-3</v>
      </c>
      <c r="C14" s="33">
        <f t="shared" si="4"/>
        <v>97151.808431735073</v>
      </c>
      <c r="D14" s="33">
        <f t="shared" si="1"/>
        <v>385.20255511747183</v>
      </c>
      <c r="E14" s="33">
        <f t="shared" si="5"/>
        <v>96959.207154176343</v>
      </c>
      <c r="F14" s="33">
        <f t="shared" si="2"/>
        <v>3431841.5088347341</v>
      </c>
      <c r="G14" s="50">
        <f t="shared" si="3"/>
        <v>35.324525237697046</v>
      </c>
      <c r="I14" s="51">
        <f>' all &lt;4000'!J14</f>
        <v>1.0856290564943688E-2</v>
      </c>
      <c r="J14" s="12">
        <f>I14*'all-cause mortality '!$J$6</f>
        <v>3.9649550670808071E-3</v>
      </c>
    </row>
    <row r="15" spans="1:15" x14ac:dyDescent="0.3">
      <c r="A15" s="31" t="s">
        <v>54</v>
      </c>
      <c r="B15" s="32">
        <f t="shared" si="0"/>
        <v>4.3450491417013773E-3</v>
      </c>
      <c r="C15" s="33">
        <f t="shared" si="4"/>
        <v>96766.605876617599</v>
      </c>
      <c r="D15" s="33">
        <f t="shared" si="1"/>
        <v>420.45565780955275</v>
      </c>
      <c r="E15" s="33">
        <f t="shared" si="5"/>
        <v>96556.378047712817</v>
      </c>
      <c r="F15" s="33">
        <f t="shared" si="2"/>
        <v>3334882.3016805579</v>
      </c>
      <c r="G15" s="50">
        <f t="shared" si="3"/>
        <v>34.463152566627215</v>
      </c>
      <c r="I15" s="51">
        <f>' all &lt;4000'!J15</f>
        <v>1.1897011492742844E-2</v>
      </c>
      <c r="J15" s="12">
        <f>I15*'all-cause mortality '!$J$6</f>
        <v>4.3450491417013773E-3</v>
      </c>
    </row>
    <row r="16" spans="1:15" x14ac:dyDescent="0.3">
      <c r="A16" s="31" t="s">
        <v>55</v>
      </c>
      <c r="B16" s="32">
        <f t="shared" si="0"/>
        <v>4.7853248855627018E-3</v>
      </c>
      <c r="C16" s="33">
        <f t="shared" si="4"/>
        <v>96346.150218808049</v>
      </c>
      <c r="D16" s="33">
        <f t="shared" si="1"/>
        <v>461.04763027022449</v>
      </c>
      <c r="E16" s="33">
        <f t="shared" si="5"/>
        <v>96115.626403672941</v>
      </c>
      <c r="F16" s="33">
        <f t="shared" si="2"/>
        <v>3238325.9236328453</v>
      </c>
      <c r="G16" s="50">
        <f t="shared" si="3"/>
        <v>33.61136813747521</v>
      </c>
      <c r="I16" s="51">
        <f>' all &lt;4000'!J16</f>
        <v>1.3102513528248722E-2</v>
      </c>
      <c r="J16" s="12">
        <f>I16*'all-cause mortality '!$J$6</f>
        <v>4.7853248855627018E-3</v>
      </c>
    </row>
    <row r="17" spans="1:15" x14ac:dyDescent="0.3">
      <c r="A17" s="31" t="s">
        <v>56</v>
      </c>
      <c r="B17" s="32">
        <f t="shared" si="0"/>
        <v>5.260831145494335E-3</v>
      </c>
      <c r="C17" s="33">
        <f t="shared" si="4"/>
        <v>95885.102588537819</v>
      </c>
      <c r="D17" s="33">
        <f t="shared" si="1"/>
        <v>504.43533408669924</v>
      </c>
      <c r="E17" s="33">
        <f t="shared" si="5"/>
        <v>95632.884921494464</v>
      </c>
      <c r="F17" s="33">
        <f t="shared" si="2"/>
        <v>3142210.2972291722</v>
      </c>
      <c r="G17" s="50">
        <f t="shared" si="3"/>
        <v>32.770578665520397</v>
      </c>
      <c r="I17" s="51">
        <f>' all &lt;4000'!J17</f>
        <v>1.440447888117973E-2</v>
      </c>
      <c r="J17" s="12">
        <f>I17*'all-cause mortality '!$J$6</f>
        <v>5.260831145494335E-3</v>
      </c>
    </row>
    <row r="18" spans="1:15" x14ac:dyDescent="0.3">
      <c r="A18" s="31" t="s">
        <v>57</v>
      </c>
      <c r="B18" s="32">
        <f t="shared" si="0"/>
        <v>5.7427945572651211E-3</v>
      </c>
      <c r="C18" s="33">
        <f t="shared" si="4"/>
        <v>95380.667254451124</v>
      </c>
      <c r="D18" s="33">
        <f t="shared" si="1"/>
        <v>547.75157677717743</v>
      </c>
      <c r="E18" s="33">
        <f t="shared" si="5"/>
        <v>95106.791466062539</v>
      </c>
      <c r="F18" s="33">
        <f t="shared" si="2"/>
        <v>3046577.4123076778</v>
      </c>
      <c r="G18" s="50">
        <f t="shared" si="3"/>
        <v>31.941246585958471</v>
      </c>
      <c r="I18" s="51">
        <f>' all &lt;4000'!J18</f>
        <v>1.5724124312548403E-2</v>
      </c>
      <c r="J18" s="12">
        <f>I18*'all-cause mortality '!$J$6</f>
        <v>5.7427945572651211E-3</v>
      </c>
    </row>
    <row r="19" spans="1:15" x14ac:dyDescent="0.3">
      <c r="A19" s="31" t="s">
        <v>58</v>
      </c>
      <c r="B19" s="32">
        <f t="shared" si="0"/>
        <v>6.223477882835813E-3</v>
      </c>
      <c r="C19" s="33">
        <f t="shared" si="4"/>
        <v>94832.91567767394</v>
      </c>
      <c r="D19" s="33">
        <f t="shared" si="1"/>
        <v>590.19055328483739</v>
      </c>
      <c r="E19" s="33">
        <f t="shared" si="5"/>
        <v>94537.820401031524</v>
      </c>
      <c r="F19" s="33">
        <f t="shared" si="2"/>
        <v>2951470.6208416154</v>
      </c>
      <c r="G19" s="50">
        <f t="shared" si="3"/>
        <v>31.122850117498455</v>
      </c>
      <c r="I19" s="51">
        <f>' all &lt;4000'!J19</f>
        <v>1.7040264789257745E-2</v>
      </c>
      <c r="J19" s="12">
        <f>I19*'all-cause mortality '!$J$6</f>
        <v>6.223477882835813E-3</v>
      </c>
    </row>
    <row r="20" spans="1:15" x14ac:dyDescent="0.3">
      <c r="A20" s="31" t="s">
        <v>59</v>
      </c>
      <c r="B20" s="32">
        <f t="shared" si="0"/>
        <v>6.7187732699151492E-3</v>
      </c>
      <c r="C20" s="33">
        <f t="shared" si="4"/>
        <v>94242.725124389108</v>
      </c>
      <c r="D20" s="33">
        <f t="shared" si="1"/>
        <v>633.1955024497064</v>
      </c>
      <c r="E20" s="33">
        <f t="shared" si="5"/>
        <v>93926.127373164258</v>
      </c>
      <c r="F20" s="33">
        <f t="shared" si="2"/>
        <v>2856932.8004405838</v>
      </c>
      <c r="G20" s="50">
        <f t="shared" si="3"/>
        <v>30.314624249986139</v>
      </c>
      <c r="I20" s="51">
        <f>' all &lt;4000'!J20</f>
        <v>1.8396413988085461E-2</v>
      </c>
      <c r="J20" s="12">
        <f>I20*'all-cause mortality '!$J$6</f>
        <v>6.7187732699151492E-3</v>
      </c>
    </row>
    <row r="21" spans="1:15" x14ac:dyDescent="0.3">
      <c r="A21" s="31" t="s">
        <v>60</v>
      </c>
      <c r="B21" s="32">
        <f t="shared" si="0"/>
        <v>7.2418640164618213E-3</v>
      </c>
      <c r="C21" s="33">
        <f t="shared" si="4"/>
        <v>93609.529621939408</v>
      </c>
      <c r="D21" s="33">
        <f t="shared" si="1"/>
        <v>677.90748416703991</v>
      </c>
      <c r="E21" s="33">
        <f t="shared" si="5"/>
        <v>93270.575879855882</v>
      </c>
      <c r="F21" s="33">
        <f t="shared" si="2"/>
        <v>2763006.6730674198</v>
      </c>
      <c r="G21" s="50">
        <f t="shared" si="3"/>
        <v>29.516296943552312</v>
      </c>
      <c r="I21" s="51">
        <f>' all &lt;4000'!J21</f>
        <v>1.9828668588772528E-2</v>
      </c>
      <c r="J21" s="12">
        <f>I21*'all-cause mortality '!$J$6</f>
        <v>7.2418640164618213E-3</v>
      </c>
    </row>
    <row r="22" spans="1:15" x14ac:dyDescent="0.3">
      <c r="A22" s="31" t="s">
        <v>61</v>
      </c>
      <c r="B22" s="32">
        <f t="shared" si="0"/>
        <v>7.8009252282015161E-3</v>
      </c>
      <c r="C22" s="33">
        <f t="shared" si="4"/>
        <v>92931.62213777237</v>
      </c>
      <c r="D22" s="33">
        <f t="shared" si="1"/>
        <v>724.95263563223898</v>
      </c>
      <c r="E22" s="33">
        <f t="shared" si="5"/>
        <v>92569.145819956248</v>
      </c>
      <c r="F22" s="33">
        <f t="shared" si="2"/>
        <v>2669736.0971875638</v>
      </c>
      <c r="G22" s="50">
        <f t="shared" si="3"/>
        <v>28.727961868885107</v>
      </c>
      <c r="I22" s="51">
        <f>' all &lt;4000'!J22</f>
        <v>2.1359412533042285E-2</v>
      </c>
      <c r="J22" s="12">
        <f>I22*'all-cause mortality '!$J$6</f>
        <v>7.8009252282015161E-3</v>
      </c>
    </row>
    <row r="23" spans="1:15" s="11" customFormat="1" x14ac:dyDescent="0.3">
      <c r="A23" s="31" t="s">
        <v>62</v>
      </c>
      <c r="B23" s="32">
        <f t="shared" si="0"/>
        <v>7.3355912584237709E-3</v>
      </c>
      <c r="C23" s="33">
        <f t="shared" si="4"/>
        <v>92206.669502140125</v>
      </c>
      <c r="D23" s="33">
        <f t="shared" si="1"/>
        <v>676.39043876826884</v>
      </c>
      <c r="E23" s="33">
        <f t="shared" si="5"/>
        <v>91868.474282755997</v>
      </c>
      <c r="F23" s="33">
        <f t="shared" si="2"/>
        <v>2577166.9513676073</v>
      </c>
      <c r="G23" s="50">
        <f t="shared" si="3"/>
        <v>27.949897391183736</v>
      </c>
      <c r="H23" s="16"/>
      <c r="I23" s="51">
        <f>' all &lt;4000'!J23</f>
        <v>2.0085299535498202E-2</v>
      </c>
      <c r="J23" s="12">
        <f>I23*'all-cause mortality '!$J$6</f>
        <v>7.3355912584237709E-3</v>
      </c>
      <c r="M23" s="3"/>
      <c r="O23" s="3"/>
    </row>
    <row r="24" spans="1:15" x14ac:dyDescent="0.3">
      <c r="A24" s="31" t="s">
        <v>63</v>
      </c>
      <c r="B24" s="32">
        <f t="shared" si="0"/>
        <v>7.8877425441497076E-3</v>
      </c>
      <c r="C24" s="33">
        <f t="shared" si="4"/>
        <v>91530.279063371854</v>
      </c>
      <c r="D24" s="33">
        <f t="shared" si="1"/>
        <v>721.96727624605342</v>
      </c>
      <c r="E24" s="33">
        <f t="shared" si="5"/>
        <v>91169.295425248827</v>
      </c>
      <c r="F24" s="33">
        <f t="shared" si="2"/>
        <v>2485298.4770848514</v>
      </c>
      <c r="G24" s="50">
        <f t="shared" si="3"/>
        <v>27.152746637690587</v>
      </c>
      <c r="I24" s="51">
        <f>' all &lt;4000'!J24</f>
        <v>2.159712367782356E-2</v>
      </c>
      <c r="J24" s="12">
        <f>I24*'all-cause mortality '!$J$6</f>
        <v>7.8877425441497076E-3</v>
      </c>
    </row>
    <row r="25" spans="1:15" x14ac:dyDescent="0.3">
      <c r="A25" s="31" t="s">
        <v>64</v>
      </c>
      <c r="B25" s="32">
        <f t="shared" si="0"/>
        <v>8.449349967495412E-3</v>
      </c>
      <c r="C25" s="33">
        <f t="shared" si="4"/>
        <v>90808.3117871258</v>
      </c>
      <c r="D25" s="33">
        <f t="shared" si="1"/>
        <v>767.27120624686461</v>
      </c>
      <c r="E25" s="33">
        <f t="shared" si="5"/>
        <v>90424.676184002368</v>
      </c>
      <c r="F25" s="33">
        <f t="shared" si="2"/>
        <v>2394129.1816596026</v>
      </c>
      <c r="G25" s="50">
        <f t="shared" si="3"/>
        <v>26.364648065167824</v>
      </c>
      <c r="I25" s="51">
        <f>' all &lt;4000'!J25</f>
        <v>2.3134839305899817E-2</v>
      </c>
      <c r="J25" s="12">
        <f>I25*'all-cause mortality '!$J$6</f>
        <v>8.449349967495412E-3</v>
      </c>
    </row>
    <row r="26" spans="1:15" x14ac:dyDescent="0.3">
      <c r="A26" s="31" t="s">
        <v>65</v>
      </c>
      <c r="B26" s="32">
        <f t="shared" si="0"/>
        <v>9.0130334210545924E-3</v>
      </c>
      <c r="C26" s="33">
        <f t="shared" si="4"/>
        <v>90041.040580878936</v>
      </c>
      <c r="D26" s="33">
        <f t="shared" si="1"/>
        <v>811.54290802199466</v>
      </c>
      <c r="E26" s="33">
        <f t="shared" si="5"/>
        <v>89635.269126867934</v>
      </c>
      <c r="F26" s="33">
        <f t="shared" si="2"/>
        <v>2303704.5054756003</v>
      </c>
      <c r="G26" s="50">
        <f t="shared" si="3"/>
        <v>25.585049779675842</v>
      </c>
      <c r="I26" s="51">
        <f>' all &lt;4000'!J26</f>
        <v>2.4678239232243718E-2</v>
      </c>
      <c r="J26" s="12">
        <f>I26*'all-cause mortality '!$J$6</f>
        <v>9.0130334210545924E-3</v>
      </c>
    </row>
    <row r="27" spans="1:15" x14ac:dyDescent="0.3">
      <c r="A27" s="31" t="s">
        <v>66</v>
      </c>
      <c r="B27" s="32">
        <f t="shared" si="0"/>
        <v>9.595655400235336E-3</v>
      </c>
      <c r="C27" s="33">
        <f t="shared" si="4"/>
        <v>89229.497672856945</v>
      </c>
      <c r="D27" s="33">
        <f t="shared" si="1"/>
        <v>856.21551120483605</v>
      </c>
      <c r="E27" s="33">
        <f t="shared" si="5"/>
        <v>88801.389917254521</v>
      </c>
      <c r="F27" s="33">
        <f t="shared" si="2"/>
        <v>2214069.2363487324</v>
      </c>
      <c r="G27" s="50">
        <f t="shared" si="3"/>
        <v>24.813198483602338</v>
      </c>
      <c r="I27" s="51">
        <f>' all &lt;4000'!J27</f>
        <v>2.6273494005248144E-2</v>
      </c>
      <c r="J27" s="12">
        <f>I27*'all-cause mortality '!$J$6</f>
        <v>9.595655400235336E-3</v>
      </c>
    </row>
    <row r="28" spans="1:15" x14ac:dyDescent="0.3">
      <c r="A28" s="31" t="s">
        <v>67</v>
      </c>
      <c r="B28" s="32">
        <f t="shared" si="0"/>
        <v>1.0220664996303665E-2</v>
      </c>
      <c r="C28" s="33">
        <f t="shared" si="4"/>
        <v>88373.282161652111</v>
      </c>
      <c r="D28" s="33">
        <f t="shared" si="1"/>
        <v>903.23371159806482</v>
      </c>
      <c r="E28" s="33">
        <f t="shared" si="5"/>
        <v>87921.665305853079</v>
      </c>
      <c r="F28" s="33">
        <f t="shared" si="2"/>
        <v>2125267.8464314779</v>
      </c>
      <c r="G28" s="50">
        <f t="shared" si="3"/>
        <v>24.048759924339407</v>
      </c>
      <c r="I28" s="51">
        <f>' all &lt;4000'!J28</f>
        <v>2.7984808677419579E-2</v>
      </c>
      <c r="J28" s="12">
        <f>I28*'all-cause mortality '!$J$6</f>
        <v>1.0220664996303665E-2</v>
      </c>
    </row>
    <row r="29" spans="1:15" x14ac:dyDescent="0.3">
      <c r="A29" s="31" t="s">
        <v>68</v>
      </c>
      <c r="B29" s="32">
        <f t="shared" si="0"/>
        <v>1.0960405262103175E-2</v>
      </c>
      <c r="C29" s="33">
        <f t="shared" si="4"/>
        <v>87470.048450054048</v>
      </c>
      <c r="D29" s="33">
        <f t="shared" si="1"/>
        <v>958.70717930839214</v>
      </c>
      <c r="E29" s="33">
        <f t="shared" si="5"/>
        <v>86990.694860399846</v>
      </c>
      <c r="F29" s="33">
        <f t="shared" si="2"/>
        <v>2037346.181125625</v>
      </c>
      <c r="G29" s="50">
        <f t="shared" si="3"/>
        <v>23.291929262951793</v>
      </c>
      <c r="I29" s="51">
        <f>' all &lt;4000'!J29</f>
        <v>3.0010262971917008E-2</v>
      </c>
      <c r="J29" s="12">
        <f>I29*'all-cause mortality '!$J$6</f>
        <v>1.0960405262103175E-2</v>
      </c>
    </row>
    <row r="30" spans="1:15" x14ac:dyDescent="0.3">
      <c r="A30" s="31" t="s">
        <v>69</v>
      </c>
      <c r="B30" s="32">
        <f t="shared" si="0"/>
        <v>1.1762546436053423E-2</v>
      </c>
      <c r="C30" s="33">
        <f t="shared" si="4"/>
        <v>86511.341270745659</v>
      </c>
      <c r="D30" s="33">
        <f t="shared" si="1"/>
        <v>1017.5936689424108</v>
      </c>
      <c r="E30" s="33">
        <f t="shared" si="5"/>
        <v>86002.54443627446</v>
      </c>
      <c r="F30" s="33">
        <f t="shared" si="2"/>
        <v>1950355.4862652251</v>
      </c>
      <c r="G30" s="50">
        <f t="shared" si="3"/>
        <v>22.544506392074052</v>
      </c>
      <c r="I30" s="51">
        <f>' all &lt;4000'!J30</f>
        <v>3.2206574786598018E-2</v>
      </c>
      <c r="J30" s="12">
        <f>I30*'all-cause mortality '!$J$6</f>
        <v>1.1762546436053423E-2</v>
      </c>
    </row>
    <row r="31" spans="1:15" x14ac:dyDescent="0.3">
      <c r="A31" s="31" t="s">
        <v>70</v>
      </c>
      <c r="B31" s="32">
        <f t="shared" si="0"/>
        <v>1.2662864788823851E-2</v>
      </c>
      <c r="C31" s="33">
        <f t="shared" si="4"/>
        <v>85493.747601803247</v>
      </c>
      <c r="D31" s="33">
        <f t="shared" si="1"/>
        <v>1082.5957661714679</v>
      </c>
      <c r="E31" s="33">
        <f t="shared" si="5"/>
        <v>84952.449718717515</v>
      </c>
      <c r="F31" s="33">
        <f t="shared" si="2"/>
        <v>1864352.9418289505</v>
      </c>
      <c r="G31" s="50">
        <f t="shared" si="3"/>
        <v>21.806892247985012</v>
      </c>
      <c r="I31" s="51">
        <f>' all &lt;4000'!J31</f>
        <v>3.4671701748509198E-2</v>
      </c>
      <c r="J31" s="12">
        <f>I31*'all-cause mortality '!$J$6</f>
        <v>1.2662864788823851E-2</v>
      </c>
    </row>
    <row r="32" spans="1:15" x14ac:dyDescent="0.3">
      <c r="A32" s="31" t="s">
        <v>71</v>
      </c>
      <c r="B32" s="32">
        <f t="shared" si="0"/>
        <v>1.3693330285688907E-2</v>
      </c>
      <c r="C32" s="33">
        <f t="shared" si="4"/>
        <v>84411.151835631783</v>
      </c>
      <c r="D32" s="33">
        <f t="shared" si="1"/>
        <v>1155.8697818807414</v>
      </c>
      <c r="E32" s="33">
        <f t="shared" si="5"/>
        <v>83833.216944691405</v>
      </c>
      <c r="F32" s="33">
        <f t="shared" si="2"/>
        <v>1779400.4921102331</v>
      </c>
      <c r="G32" s="50">
        <f t="shared" si="3"/>
        <v>21.080158882029487</v>
      </c>
      <c r="I32" s="51">
        <f>' all &lt;4000'!J32</f>
        <v>3.7493179586681157E-2</v>
      </c>
      <c r="J32" s="12">
        <f>I32*'all-cause mortality '!$J$6</f>
        <v>1.3693330285688907E-2</v>
      </c>
    </row>
    <row r="33" spans="1:10" x14ac:dyDescent="0.3">
      <c r="A33" s="31" t="s">
        <v>72</v>
      </c>
      <c r="B33" s="32">
        <f t="shared" si="0"/>
        <v>1.1587153033657671E-2</v>
      </c>
      <c r="C33" s="33">
        <f t="shared" si="4"/>
        <v>83255.282053751042</v>
      </c>
      <c r="D33" s="33">
        <f t="shared" si="1"/>
        <v>964.69169401714646</v>
      </c>
      <c r="E33" s="33">
        <f t="shared" si="5"/>
        <v>82772.936206742466</v>
      </c>
      <c r="F33" s="33">
        <f t="shared" si="2"/>
        <v>1695567.2751655416</v>
      </c>
      <c r="G33" s="50">
        <f t="shared" si="3"/>
        <v>20.365882300066609</v>
      </c>
      <c r="I33" s="51">
        <f>' all &lt;4000'!J33</f>
        <v>3.1726336875356247E-2</v>
      </c>
      <c r="J33" s="12">
        <f>I33*'all-cause mortality '!$J$6</f>
        <v>1.1587153033657671E-2</v>
      </c>
    </row>
    <row r="34" spans="1:10" x14ac:dyDescent="0.3">
      <c r="A34" s="31" t="s">
        <v>73</v>
      </c>
      <c r="B34" s="32">
        <f t="shared" si="0"/>
        <v>1.2493920897143134E-2</v>
      </c>
      <c r="C34" s="33">
        <f t="shared" si="4"/>
        <v>82290.590359733891</v>
      </c>
      <c r="D34" s="33">
        <f t="shared" si="1"/>
        <v>1028.1321265337247</v>
      </c>
      <c r="E34" s="33">
        <f t="shared" si="5"/>
        <v>81776.524296467032</v>
      </c>
      <c r="F34" s="33">
        <f t="shared" si="2"/>
        <v>1612794.3389587991</v>
      </c>
      <c r="G34" s="50">
        <f t="shared" si="3"/>
        <v>19.598769821779833</v>
      </c>
      <c r="I34" s="51">
        <f>' all &lt;4000'!J34</f>
        <v>3.4209122993837812E-2</v>
      </c>
      <c r="J34" s="12">
        <f>I34*'all-cause mortality '!$J$6</f>
        <v>1.2493920897143134E-2</v>
      </c>
    </row>
    <row r="35" spans="1:10" x14ac:dyDescent="0.3">
      <c r="A35" s="31" t="s">
        <v>74</v>
      </c>
      <c r="B35" s="32">
        <f t="shared" si="0"/>
        <v>1.3806096562617441E-2</v>
      </c>
      <c r="C35" s="33">
        <f t="shared" si="4"/>
        <v>81262.458233200159</v>
      </c>
      <c r="D35" s="33">
        <f t="shared" si="1"/>
        <v>1121.9173452832281</v>
      </c>
      <c r="E35" s="33">
        <f t="shared" si="5"/>
        <v>80701.499560558543</v>
      </c>
      <c r="F35" s="33">
        <f t="shared" si="2"/>
        <v>1531017.8146623322</v>
      </c>
      <c r="G35" s="50">
        <f t="shared" si="3"/>
        <v>18.84040734121956</v>
      </c>
      <c r="I35" s="51">
        <f>' all &lt;4000'!J35</f>
        <v>3.7801940580828919E-2</v>
      </c>
      <c r="J35" s="12">
        <f>I35*'all-cause mortality '!$J$6</f>
        <v>1.3806096562617441E-2</v>
      </c>
    </row>
    <row r="36" spans="1:10" x14ac:dyDescent="0.3">
      <c r="A36" s="31" t="s">
        <v>75</v>
      </c>
      <c r="B36" s="32">
        <f t="shared" si="0"/>
        <v>1.4997455279057397E-2</v>
      </c>
      <c r="C36" s="33">
        <f t="shared" si="4"/>
        <v>80140.540887916926</v>
      </c>
      <c r="D36" s="33">
        <f t="shared" si="1"/>
        <v>1201.9041780060049</v>
      </c>
      <c r="E36" s="33">
        <f t="shared" si="5"/>
        <v>79539.58879891393</v>
      </c>
      <c r="F36" s="33">
        <f t="shared" si="2"/>
        <v>1450316.3151017737</v>
      </c>
      <c r="G36" s="50">
        <f t="shared" si="3"/>
        <v>18.097161549360631</v>
      </c>
      <c r="I36" s="51">
        <f>' all &lt;4000'!J36</f>
        <v>4.1063953938844842E-2</v>
      </c>
      <c r="J36" s="12">
        <f>I36*'all-cause mortality '!$J$6</f>
        <v>1.4997455279057397E-2</v>
      </c>
    </row>
    <row r="37" spans="1:10" x14ac:dyDescent="0.3">
      <c r="A37" s="31" t="s">
        <v>76</v>
      </c>
      <c r="B37" s="32">
        <f t="shared" si="0"/>
        <v>1.650221258861129E-2</v>
      </c>
      <c r="C37" s="33">
        <f t="shared" si="4"/>
        <v>78938.636709910919</v>
      </c>
      <c r="D37" s="33">
        <f t="shared" si="1"/>
        <v>1302.6621644421052</v>
      </c>
      <c r="E37" s="33">
        <f t="shared" si="5"/>
        <v>78287.305627689871</v>
      </c>
      <c r="F37" s="33">
        <f t="shared" si="2"/>
        <v>1370776.7263028598</v>
      </c>
      <c r="G37" s="50">
        <f t="shared" si="3"/>
        <v>17.365092474807788</v>
      </c>
      <c r="I37" s="51">
        <f>' all &lt;4000'!J37</f>
        <v>4.518407189878617E-2</v>
      </c>
      <c r="J37" s="12">
        <f>I37*'all-cause mortality '!$J$6</f>
        <v>1.650221258861129E-2</v>
      </c>
    </row>
    <row r="38" spans="1:10" x14ac:dyDescent="0.3">
      <c r="A38" s="31" t="s">
        <v>77</v>
      </c>
      <c r="B38" s="32">
        <f t="shared" si="0"/>
        <v>1.8076622244657108E-2</v>
      </c>
      <c r="C38" s="33">
        <f t="shared" si="4"/>
        <v>77635.974545468809</v>
      </c>
      <c r="D38" s="33">
        <f t="shared" si="1"/>
        <v>1403.3961844542544</v>
      </c>
      <c r="E38" s="33">
        <f t="shared" si="5"/>
        <v>76934.276453241677</v>
      </c>
      <c r="F38" s="33">
        <f t="shared" si="2"/>
        <v>1292489.4206751699</v>
      </c>
      <c r="G38" s="50">
        <f t="shared" si="3"/>
        <v>16.648073631357612</v>
      </c>
      <c r="I38" s="51">
        <f>' all &lt;4000'!J38</f>
        <v>4.9494902262589145E-2</v>
      </c>
      <c r="J38" s="12">
        <f>I38*'all-cause mortality '!$J$6</f>
        <v>1.8076622244657108E-2</v>
      </c>
    </row>
    <row r="39" spans="1:10" x14ac:dyDescent="0.3">
      <c r="A39" s="31" t="s">
        <v>78</v>
      </c>
      <c r="B39" s="32">
        <f t="shared" si="0"/>
        <v>2.0026038312901531E-2</v>
      </c>
      <c r="C39" s="33">
        <f t="shared" si="4"/>
        <v>76232.578361014559</v>
      </c>
      <c r="D39" s="33">
        <f t="shared" si="1"/>
        <v>1526.6365349489458</v>
      </c>
      <c r="E39" s="33">
        <f t="shared" si="5"/>
        <v>75469.260093540084</v>
      </c>
      <c r="F39" s="33">
        <f t="shared" si="2"/>
        <v>1215555.1442219282</v>
      </c>
      <c r="G39" s="50">
        <f t="shared" si="3"/>
        <v>15.945350011191078</v>
      </c>
      <c r="I39" s="51">
        <f>' all &lt;4000'!J39</f>
        <v>5.483252322191394E-2</v>
      </c>
      <c r="J39" s="12">
        <f>I39*'all-cause mortality '!$J$6</f>
        <v>2.0026038312901531E-2</v>
      </c>
    </row>
    <row r="40" spans="1:10" x14ac:dyDescent="0.3">
      <c r="A40" s="31" t="s">
        <v>79</v>
      </c>
      <c r="B40" s="32">
        <f t="shared" si="0"/>
        <v>2.2136511570121128E-2</v>
      </c>
      <c r="C40" s="33">
        <f t="shared" si="4"/>
        <v>74705.941826065609</v>
      </c>
      <c r="D40" s="33">
        <f t="shared" si="1"/>
        <v>1653.7289455894972</v>
      </c>
      <c r="E40" s="33">
        <f t="shared" si="5"/>
        <v>73879.077353270855</v>
      </c>
      <c r="F40" s="33">
        <f t="shared" si="2"/>
        <v>1140085.884128388</v>
      </c>
      <c r="G40" s="50">
        <f t="shared" si="3"/>
        <v>15.260980000530576</v>
      </c>
      <c r="I40" s="51">
        <f>' all &lt;4000'!J40</f>
        <v>6.0611128659374285E-2</v>
      </c>
      <c r="J40" s="12">
        <f>I40*'all-cause mortality '!$J$6</f>
        <v>2.2136511570121128E-2</v>
      </c>
    </row>
    <row r="41" spans="1:10" x14ac:dyDescent="0.3">
      <c r="A41" s="31" t="s">
        <v>80</v>
      </c>
      <c r="B41" s="32">
        <f t="shared" si="0"/>
        <v>2.4365119093712355E-2</v>
      </c>
      <c r="C41" s="33">
        <f t="shared" si="4"/>
        <v>73052.212880476116</v>
      </c>
      <c r="D41" s="33">
        <f t="shared" si="1"/>
        <v>1779.9258668920284</v>
      </c>
      <c r="E41" s="33">
        <f t="shared" si="5"/>
        <v>72162.249947030097</v>
      </c>
      <c r="F41" s="33">
        <f t="shared" si="2"/>
        <v>1066206.8067751171</v>
      </c>
      <c r="G41" s="50">
        <f t="shared" si="3"/>
        <v>14.595133600122205</v>
      </c>
      <c r="I41" s="51">
        <f>' all &lt;4000'!J41</f>
        <v>6.6713192975865782E-2</v>
      </c>
      <c r="J41" s="12">
        <f>I41*'all-cause mortality '!$J$6</f>
        <v>2.4365119093712355E-2</v>
      </c>
    </row>
    <row r="42" spans="1:10" x14ac:dyDescent="0.3">
      <c r="A42" s="31" t="s">
        <v>81</v>
      </c>
      <c r="B42" s="32">
        <f t="shared" si="0"/>
        <v>2.6931732897536774E-2</v>
      </c>
      <c r="C42" s="33">
        <f t="shared" si="4"/>
        <v>71272.287013584093</v>
      </c>
      <c r="D42" s="33">
        <f t="shared" si="1"/>
        <v>1919.4861968464256</v>
      </c>
      <c r="E42" s="33">
        <f t="shared" si="5"/>
        <v>70312.543915160873</v>
      </c>
      <c r="F42" s="33">
        <f t="shared" si="2"/>
        <v>994044.55682808696</v>
      </c>
      <c r="G42" s="50">
        <f t="shared" si="3"/>
        <v>13.947139883958371</v>
      </c>
      <c r="I42" s="51">
        <f>' all &lt;4000'!J42</f>
        <v>7.3740739253414914E-2</v>
      </c>
      <c r="J42" s="12">
        <f>I42*'all-cause mortality '!$J$6</f>
        <v>2.6931732897536774E-2</v>
      </c>
    </row>
    <row r="43" spans="1:10" x14ac:dyDescent="0.3">
      <c r="A43" s="31" t="s">
        <v>82</v>
      </c>
      <c r="B43" s="32">
        <f t="shared" si="0"/>
        <v>2.296454536854883E-2</v>
      </c>
      <c r="C43" s="33">
        <f t="shared" si="4"/>
        <v>69352.800816737668</v>
      </c>
      <c r="D43" s="33">
        <f t="shared" si="1"/>
        <v>1592.6555407919025</v>
      </c>
      <c r="E43" s="33">
        <f t="shared" si="5"/>
        <v>68556.473046341722</v>
      </c>
      <c r="F43" s="33">
        <f t="shared" si="2"/>
        <v>923732.01291292615</v>
      </c>
      <c r="G43" s="50">
        <f t="shared" si="3"/>
        <v>13.31931806696395</v>
      </c>
      <c r="I43" s="51">
        <f>' all &lt;4000'!J43</f>
        <v>6.2878336070615784E-2</v>
      </c>
      <c r="J43" s="12">
        <f>I43*'all-cause mortality '!$J$6</f>
        <v>2.296454536854883E-2</v>
      </c>
    </row>
    <row r="44" spans="1:10" x14ac:dyDescent="0.3">
      <c r="A44" s="31" t="s">
        <v>83</v>
      </c>
      <c r="B44" s="32">
        <f t="shared" si="0"/>
        <v>2.5591170098282174E-2</v>
      </c>
      <c r="C44" s="33">
        <f t="shared" si="4"/>
        <v>67760.145275945761</v>
      </c>
      <c r="D44" s="33">
        <f t="shared" si="1"/>
        <v>1734.0614036410393</v>
      </c>
      <c r="E44" s="33">
        <f t="shared" si="5"/>
        <v>66893.11457412524</v>
      </c>
      <c r="F44" s="33">
        <f t="shared" si="2"/>
        <v>855175.53986658447</v>
      </c>
      <c r="G44" s="50">
        <f t="shared" si="3"/>
        <v>12.620627308043332</v>
      </c>
      <c r="I44" s="51">
        <f>' all &lt;4000'!J44</f>
        <v>7.0070195950139288E-2</v>
      </c>
      <c r="J44" s="12">
        <f>I44*'all-cause mortality '!$J$6</f>
        <v>2.5591170098282174E-2</v>
      </c>
    </row>
    <row r="45" spans="1:10" x14ac:dyDescent="0.3">
      <c r="A45" s="31" t="s">
        <v>84</v>
      </c>
      <c r="B45" s="32">
        <f t="shared" si="0"/>
        <v>2.850401612011641E-2</v>
      </c>
      <c r="C45" s="33">
        <f t="shared" si="4"/>
        <v>66026.08387230472</v>
      </c>
      <c r="D45" s="33">
        <f t="shared" si="1"/>
        <v>1882.0085590443318</v>
      </c>
      <c r="E45" s="33">
        <f t="shared" si="5"/>
        <v>65085.079592782553</v>
      </c>
      <c r="F45" s="33">
        <f t="shared" si="2"/>
        <v>788282.4252924592</v>
      </c>
      <c r="G45" s="50">
        <f t="shared" si="3"/>
        <v>11.938954713973455</v>
      </c>
      <c r="I45" s="51">
        <f>' all &lt;4000'!J45</f>
        <v>7.8045747311747765E-2</v>
      </c>
      <c r="J45" s="12">
        <f>I45*'all-cause mortality '!$J$6</f>
        <v>2.850401612011641E-2</v>
      </c>
    </row>
    <row r="46" spans="1:10" x14ac:dyDescent="0.3">
      <c r="A46" s="31" t="s">
        <v>85</v>
      </c>
      <c r="B46" s="32">
        <f t="shared" si="0"/>
        <v>3.1684623449375643E-2</v>
      </c>
      <c r="C46" s="33">
        <f t="shared" si="4"/>
        <v>64144.075313260386</v>
      </c>
      <c r="D46" s="33">
        <f t="shared" si="1"/>
        <v>2032.3808728090473</v>
      </c>
      <c r="E46" s="33">
        <f t="shared" si="5"/>
        <v>63127.88487685586</v>
      </c>
      <c r="F46" s="33">
        <f t="shared" si="2"/>
        <v>723197.34569967666</v>
      </c>
      <c r="G46" s="50">
        <f t="shared" si="3"/>
        <v>11.274577459692079</v>
      </c>
      <c r="I46" s="51">
        <f>' all &lt;4000'!J46</f>
        <v>8.6754445583289624E-2</v>
      </c>
      <c r="J46" s="12">
        <f>I46*'all-cause mortality '!$J$6</f>
        <v>3.1684623449375643E-2</v>
      </c>
    </row>
    <row r="47" spans="1:10" x14ac:dyDescent="0.3">
      <c r="A47" s="31" t="s">
        <v>86</v>
      </c>
      <c r="B47" s="32">
        <f t="shared" si="0"/>
        <v>3.5711223692456544E-2</v>
      </c>
      <c r="C47" s="33">
        <f t="shared" si="4"/>
        <v>62111.694440451342</v>
      </c>
      <c r="D47" s="33">
        <f t="shared" si="1"/>
        <v>2218.0846140804674</v>
      </c>
      <c r="E47" s="33">
        <f t="shared" si="5"/>
        <v>61002.652133411109</v>
      </c>
      <c r="F47" s="33">
        <f t="shared" si="2"/>
        <v>660069.46082282078</v>
      </c>
      <c r="G47" s="50">
        <f t="shared" si="3"/>
        <v>10.627136592701596</v>
      </c>
      <c r="I47" s="51">
        <f>' all &lt;4000'!J47</f>
        <v>9.777952442735921E-2</v>
      </c>
      <c r="J47" s="12">
        <f>I47*'all-cause mortality '!$J$6</f>
        <v>3.5711223692456544E-2</v>
      </c>
    </row>
    <row r="48" spans="1:10" x14ac:dyDescent="0.3">
      <c r="A48" s="31" t="s">
        <v>87</v>
      </c>
      <c r="B48" s="32">
        <f t="shared" si="0"/>
        <v>3.9718651651011017E-2</v>
      </c>
      <c r="C48" s="33">
        <f t="shared" si="4"/>
        <v>59893.609826370877</v>
      </c>
      <c r="D48" s="33">
        <f t="shared" si="1"/>
        <v>2378.8934248151954</v>
      </c>
      <c r="E48" s="33">
        <f t="shared" si="5"/>
        <v>58704.163113963281</v>
      </c>
      <c r="F48" s="33">
        <f t="shared" si="2"/>
        <v>599066.80868940963</v>
      </c>
      <c r="G48" s="50">
        <f t="shared" si="3"/>
        <v>10.00218237681916</v>
      </c>
      <c r="I48" s="51">
        <f>' all &lt;4000'!J48</f>
        <v>0.10875210837852554</v>
      </c>
      <c r="J48" s="12">
        <f>I48*'all-cause mortality '!$J$6</f>
        <v>3.9718651651011017E-2</v>
      </c>
    </row>
    <row r="49" spans="1:10" x14ac:dyDescent="0.3">
      <c r="A49" s="31" t="s">
        <v>88</v>
      </c>
      <c r="B49" s="32">
        <f t="shared" si="0"/>
        <v>4.3697728988033799E-2</v>
      </c>
      <c r="C49" s="33">
        <f t="shared" si="4"/>
        <v>57514.716401555685</v>
      </c>
      <c r="D49" s="33">
        <f t="shared" si="1"/>
        <v>2513.2624901388026</v>
      </c>
      <c r="E49" s="33">
        <f t="shared" si="5"/>
        <v>56258.085156486282</v>
      </c>
      <c r="F49" s="33">
        <f t="shared" si="2"/>
        <v>540362.64557544631</v>
      </c>
      <c r="G49" s="50">
        <f t="shared" si="3"/>
        <v>9.3952066424660376</v>
      </c>
      <c r="I49" s="51">
        <f>' all &lt;4000'!J49</f>
        <v>0.11964706658618719</v>
      </c>
      <c r="J49" s="12">
        <f>I49*'all-cause mortality '!$J$6</f>
        <v>4.3697728988033799E-2</v>
      </c>
    </row>
    <row r="50" spans="1:10" x14ac:dyDescent="0.3">
      <c r="A50" s="31" t="s">
        <v>89</v>
      </c>
      <c r="B50" s="32">
        <f t="shared" si="0"/>
        <v>4.9089987478889999E-2</v>
      </c>
      <c r="C50" s="33">
        <f t="shared" si="4"/>
        <v>55001.45391141688</v>
      </c>
      <c r="D50" s="33">
        <f t="shared" si="1"/>
        <v>2700.0206838322001</v>
      </c>
      <c r="E50" s="33">
        <f t="shared" si="5"/>
        <v>53651.443569500778</v>
      </c>
      <c r="F50" s="33">
        <f t="shared" si="2"/>
        <v>484104.56041896</v>
      </c>
      <c r="G50" s="50">
        <f t="shared" si="3"/>
        <v>8.801668428595347</v>
      </c>
      <c r="I50" s="51">
        <f>' all &lt;4000'!J50</f>
        <v>0.13441140161334794</v>
      </c>
      <c r="J50" s="12">
        <f>I50*'all-cause mortality '!$J$6</f>
        <v>4.9089987478889999E-2</v>
      </c>
    </row>
    <row r="51" spans="1:10" x14ac:dyDescent="0.3">
      <c r="A51" s="31" t="s">
        <v>90</v>
      </c>
      <c r="B51" s="32">
        <f t="shared" si="0"/>
        <v>5.5017210344509786E-2</v>
      </c>
      <c r="C51" s="33">
        <f t="shared" si="4"/>
        <v>52301.433227584683</v>
      </c>
      <c r="D51" s="33">
        <f t="shared" si="1"/>
        <v>2877.4789532013597</v>
      </c>
      <c r="E51" s="33">
        <f t="shared" si="5"/>
        <v>50862.693750984006</v>
      </c>
      <c r="F51" s="33">
        <f t="shared" si="2"/>
        <v>430453.11684945924</v>
      </c>
      <c r="G51" s="50">
        <f t="shared" si="3"/>
        <v>8.2302355841069144</v>
      </c>
      <c r="I51" s="51">
        <f>' all &lt;4000'!J51</f>
        <v>0.15064050196472278</v>
      </c>
      <c r="J51" s="12">
        <f>I51*'all-cause mortality '!$J$6</f>
        <v>5.5017210344509786E-2</v>
      </c>
    </row>
    <row r="52" spans="1:10" x14ac:dyDescent="0.3">
      <c r="A52" s="31" t="s">
        <v>91</v>
      </c>
      <c r="B52" s="32">
        <f t="shared" si="0"/>
        <v>6.1500201090451317E-2</v>
      </c>
      <c r="C52" s="33">
        <f t="shared" si="4"/>
        <v>49423.954274383323</v>
      </c>
      <c r="D52" s="33">
        <f t="shared" si="1"/>
        <v>3039.5831265598454</v>
      </c>
      <c r="E52" s="33">
        <f t="shared" si="5"/>
        <v>47904.162711103403</v>
      </c>
      <c r="F52" s="33">
        <f t="shared" si="2"/>
        <v>379590.42309847526</v>
      </c>
      <c r="G52" s="50">
        <f t="shared" si="3"/>
        <v>7.6802924547706386</v>
      </c>
      <c r="I52" s="51">
        <f>' all &lt;4000'!J52</f>
        <v>0.16839132891661568</v>
      </c>
      <c r="J52" s="12">
        <f>I52*'all-cause mortality '!$J$6</f>
        <v>6.1500201090451317E-2</v>
      </c>
    </row>
    <row r="53" spans="1:10" x14ac:dyDescent="0.3">
      <c r="A53" s="31" t="s">
        <v>92</v>
      </c>
      <c r="B53" s="32">
        <f t="shared" si="0"/>
        <v>6.8552680098059371E-2</v>
      </c>
      <c r="C53" s="33">
        <f t="shared" si="4"/>
        <v>46384.371147823476</v>
      </c>
      <c r="D53" s="33">
        <f t="shared" si="1"/>
        <v>3179.7729568463978</v>
      </c>
      <c r="E53" s="33">
        <f t="shared" si="5"/>
        <v>44794.484669400277</v>
      </c>
      <c r="F53" s="33">
        <f t="shared" si="2"/>
        <v>331686.26038737188</v>
      </c>
      <c r="G53" s="50">
        <f t="shared" si="3"/>
        <v>7.1508193854846684</v>
      </c>
      <c r="I53" s="51">
        <f>' all &lt;4000'!J53</f>
        <v>0.187701449716075</v>
      </c>
      <c r="J53" s="12">
        <f>I53*'all-cause mortality '!$J$6</f>
        <v>6.8552680098059371E-2</v>
      </c>
    </row>
    <row r="54" spans="1:10" x14ac:dyDescent="0.3">
      <c r="A54" s="31" t="s">
        <v>93</v>
      </c>
      <c r="B54" s="32">
        <f t="shared" si="0"/>
        <v>7.6179508406008525E-2</v>
      </c>
      <c r="C54" s="33">
        <f t="shared" si="4"/>
        <v>43204.598190977078</v>
      </c>
      <c r="D54" s="33">
        <f t="shared" si="1"/>
        <v>3291.305051067759</v>
      </c>
      <c r="E54" s="33">
        <f>C54-D54*0.5</f>
        <v>41558.9456654432</v>
      </c>
      <c r="F54" s="33">
        <f t="shared" si="2"/>
        <v>286891.77571797161</v>
      </c>
      <c r="G54" s="50">
        <f t="shared" si="3"/>
        <v>6.6403065351938997</v>
      </c>
      <c r="I54" s="51">
        <f>' all &lt;4000'!J54</f>
        <v>0.20858417418563491</v>
      </c>
      <c r="J54" s="12">
        <f>I54*'all-cause mortality '!$J$6</f>
        <v>7.6179508406008525E-2</v>
      </c>
    </row>
    <row r="55" spans="1:10" x14ac:dyDescent="0.3">
      <c r="A55" s="31" t="s">
        <v>94</v>
      </c>
      <c r="B55" s="32">
        <f t="shared" si="0"/>
        <v>8.4374980365623325E-2</v>
      </c>
      <c r="C55" s="33">
        <f t="shared" si="4"/>
        <v>39913.293139909321</v>
      </c>
      <c r="D55" s="33">
        <f t="shared" si="1"/>
        <v>3367.6833250072173</v>
      </c>
      <c r="E55" s="33">
        <f>C55-D55*0.5</f>
        <v>38229.45147740571</v>
      </c>
      <c r="F55" s="33">
        <f t="shared" si="2"/>
        <v>245332.83005252841</v>
      </c>
      <c r="G55" s="50">
        <f t="shared" si="3"/>
        <v>6.1466446577724252</v>
      </c>
      <c r="I55" s="51">
        <f>' all &lt;4000'!J55</f>
        <v>0.23102387990868931</v>
      </c>
      <c r="J55" s="12">
        <f>I55*'all-cause mortality '!$J$6</f>
        <v>8.4374980365623325E-2</v>
      </c>
    </row>
    <row r="56" spans="1:10" x14ac:dyDescent="0.3">
      <c r="A56" s="31" t="s">
        <v>95</v>
      </c>
      <c r="B56" s="32">
        <f t="shared" si="0"/>
        <v>9.3121297542979639E-2</v>
      </c>
      <c r="C56" s="33">
        <f t="shared" si="4"/>
        <v>36545.609814902105</v>
      </c>
      <c r="D56" s="33">
        <f t="shared" si="1"/>
        <v>3403.1746054631362</v>
      </c>
      <c r="E56" s="33">
        <f t="shared" si="5"/>
        <v>34844.022512170537</v>
      </c>
      <c r="F56" s="33">
        <f t="shared" si="2"/>
        <v>207103.37857512271</v>
      </c>
      <c r="G56" s="50">
        <f t="shared" si="3"/>
        <v>5.6669837943345174</v>
      </c>
      <c r="I56" s="51">
        <f>' all &lt;4000'!J56</f>
        <v>0.25497183367968801</v>
      </c>
      <c r="J56" s="12">
        <f>I56*'all-cause mortality '!$J$6</f>
        <v>9.3121297542979639E-2</v>
      </c>
    </row>
    <row r="57" spans="1:10" x14ac:dyDescent="0.3">
      <c r="A57" s="31" t="s">
        <v>96</v>
      </c>
      <c r="B57" s="32">
        <f t="shared" si="0"/>
        <v>0.10238743773898933</v>
      </c>
      <c r="C57" s="33">
        <f t="shared" si="4"/>
        <v>33142.435209438969</v>
      </c>
      <c r="D57" s="33">
        <f t="shared" si="1"/>
        <v>3393.3690215249198</v>
      </c>
      <c r="E57" s="33">
        <f t="shared" si="5"/>
        <v>31445.750698676507</v>
      </c>
      <c r="F57" s="33">
        <f t="shared" si="2"/>
        <v>172259.35606295217</v>
      </c>
      <c r="G57" s="50">
        <f t="shared" si="3"/>
        <v>5.1975467395314601</v>
      </c>
      <c r="I57" s="51">
        <f>' all &lt;4000'!J57</f>
        <v>0.28034309481164554</v>
      </c>
      <c r="J57" s="12">
        <f>I57*'all-cause mortality '!$J$6</f>
        <v>0.10238743773898933</v>
      </c>
    </row>
    <row r="58" spans="1:10" x14ac:dyDescent="0.3">
      <c r="A58" s="31" t="s">
        <v>97</v>
      </c>
      <c r="B58" s="32">
        <f t="shared" si="0"/>
        <v>0.11212850250098756</v>
      </c>
      <c r="C58" s="33">
        <f t="shared" si="4"/>
        <v>29749.06618791405</v>
      </c>
      <c r="D58" s="33">
        <f t="shared" si="1"/>
        <v>3335.7182424535649</v>
      </c>
      <c r="E58" s="33">
        <f t="shared" si="5"/>
        <v>28081.207066687268</v>
      </c>
      <c r="F58" s="33">
        <f t="shared" si="2"/>
        <v>140813.60536427566</v>
      </c>
      <c r="G58" s="50">
        <f t="shared" si="3"/>
        <v>4.7333790067495647</v>
      </c>
      <c r="I58" s="51">
        <f>' all &lt;4000'!J58</f>
        <v>0.30701472858278095</v>
      </c>
      <c r="J58" s="12">
        <f>I58*'all-cause mortality '!$J$6</f>
        <v>0.11212850250098756</v>
      </c>
    </row>
    <row r="59" spans="1:10" x14ac:dyDescent="0.3">
      <c r="A59" s="31" t="s">
        <v>98</v>
      </c>
      <c r="B59" s="32">
        <f t="shared" si="0"/>
        <v>0.12228576787183162</v>
      </c>
      <c r="C59" s="33">
        <f t="shared" si="4"/>
        <v>26413.347945460486</v>
      </c>
      <c r="D59" s="33">
        <f t="shared" si="1"/>
        <v>3229.9765355765016</v>
      </c>
      <c r="E59" s="33">
        <f>C59-D59*0.5</f>
        <v>24798.359677672233</v>
      </c>
      <c r="F59" s="33">
        <f t="shared" si="2"/>
        <v>112732.3982975884</v>
      </c>
      <c r="G59" s="50">
        <f t="shared" si="3"/>
        <v>4.2680086799433194</v>
      </c>
      <c r="I59" s="51">
        <f>' all &lt;4000'!J59</f>
        <v>0.334825945190668</v>
      </c>
      <c r="J59" s="12">
        <f>I59*'all-cause mortality '!$J$6</f>
        <v>0.12228576787183162</v>
      </c>
    </row>
    <row r="60" spans="1:10" x14ac:dyDescent="0.3">
      <c r="A60" s="31" t="s">
        <v>99</v>
      </c>
      <c r="B60" s="32">
        <f t="shared" si="0"/>
        <v>0.13278742387676853</v>
      </c>
      <c r="C60" s="33">
        <f t="shared" si="4"/>
        <v>23183.371409883985</v>
      </c>
      <c r="D60" s="33">
        <f t="shared" si="1"/>
        <v>3078.4601662968216</v>
      </c>
      <c r="E60" s="33">
        <f t="shared" si="5"/>
        <v>21644.141326735575</v>
      </c>
      <c r="F60" s="33">
        <f t="shared" si="2"/>
        <v>87934.038619916158</v>
      </c>
      <c r="G60" s="50">
        <f t="shared" si="3"/>
        <v>3.792978901352821</v>
      </c>
      <c r="I60" s="51">
        <f>' all &lt;4000'!J60</f>
        <v>0.36358012451271005</v>
      </c>
      <c r="J60" s="12">
        <f>I60*'all-cause mortality '!$J$6</f>
        <v>0.13278742387676853</v>
      </c>
    </row>
    <row r="61" spans="1:10" x14ac:dyDescent="0.3">
      <c r="A61" s="31" t="s">
        <v>100</v>
      </c>
      <c r="B61" s="32">
        <f t="shared" si="0"/>
        <v>0.14355026374343688</v>
      </c>
      <c r="C61" s="33">
        <f>C60-D60</f>
        <v>20104.911243587165</v>
      </c>
      <c r="D61" s="33">
        <f>B61*C61</f>
        <v>2886.0653115553268</v>
      </c>
      <c r="E61" s="33">
        <f>C61-D61*0.5</f>
        <v>18661.8785878095</v>
      </c>
      <c r="F61" s="33">
        <f t="shared" si="2"/>
        <v>66289.897293180577</v>
      </c>
      <c r="G61" s="50">
        <f t="shared" si="3"/>
        <v>3.2971992012312401</v>
      </c>
      <c r="I61" s="51">
        <f>' all &lt;4000'!J61</f>
        <v>0.3930494412942841</v>
      </c>
      <c r="J61" s="12">
        <f>I61*'all-cause mortality '!$J$6</f>
        <v>0.14355026374343688</v>
      </c>
    </row>
    <row r="62" spans="1:10" x14ac:dyDescent="0.3">
      <c r="A62" s="31" t="s">
        <v>101</v>
      </c>
      <c r="B62" s="32">
        <f t="shared" si="0"/>
        <v>0.15448196761131128</v>
      </c>
      <c r="C62" s="33">
        <f>C61-D61</f>
        <v>17218.845932031836</v>
      </c>
      <c r="D62" s="33">
        <f>B62*C62</f>
        <v>2660.0011995763011</v>
      </c>
      <c r="E62" s="33">
        <f>C62-D62*0.5</f>
        <v>15888.845332243685</v>
      </c>
      <c r="F62" s="33">
        <f>F63+E62</f>
        <v>47628.018705371076</v>
      </c>
      <c r="G62" s="50">
        <f>F62/C62</f>
        <v>2.7660401221646178</v>
      </c>
      <c r="I62" s="51">
        <f>' all &lt;4000'!J62</f>
        <v>0.42298111808550171</v>
      </c>
      <c r="J62" s="12">
        <f>I62*'all-cause mortality '!$J$6</f>
        <v>0.15448196761131128</v>
      </c>
    </row>
    <row r="63" spans="1:10" x14ac:dyDescent="0.3">
      <c r="A63" s="41" t="s">
        <v>0</v>
      </c>
      <c r="B63" s="42">
        <v>1</v>
      </c>
      <c r="C63" s="43">
        <f>C62-D62</f>
        <v>14558.844732455535</v>
      </c>
      <c r="D63" s="43">
        <f>C63</f>
        <v>14558.844732455535</v>
      </c>
      <c r="E63" s="43">
        <f>F66</f>
        <v>31739.173373127389</v>
      </c>
      <c r="F63" s="43">
        <f>F64+E63</f>
        <v>31739.173373127389</v>
      </c>
      <c r="G63" s="59">
        <f>F63/C63</f>
        <v>2.1800612587324553</v>
      </c>
    </row>
    <row r="66" spans="1:11" ht="63" x14ac:dyDescent="0.3">
      <c r="E66" s="30" t="s">
        <v>169</v>
      </c>
      <c r="F66" s="44">
        <f>SUM(F70:F90)</f>
        <v>31739.173373127389</v>
      </c>
    </row>
    <row r="67" spans="1:11" ht="63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102</v>
      </c>
      <c r="G67" s="5" t="s">
        <v>103</v>
      </c>
      <c r="H67" s="6" t="s">
        <v>107</v>
      </c>
    </row>
    <row r="68" spans="1:11" ht="17.5" customHeight="1" x14ac:dyDescent="0.3">
      <c r="A68" s="110"/>
      <c r="B68" s="52" t="s">
        <v>114</v>
      </c>
      <c r="C68" s="52" t="s">
        <v>170</v>
      </c>
      <c r="D68" s="8" t="s">
        <v>109</v>
      </c>
      <c r="E68" s="8" t="s">
        <v>110</v>
      </c>
      <c r="F68" s="8" t="s">
        <v>111</v>
      </c>
      <c r="G68" s="8" t="s">
        <v>112</v>
      </c>
      <c r="H68" s="9" t="s">
        <v>113</v>
      </c>
      <c r="I68" s="30"/>
      <c r="J68" s="30"/>
      <c r="K68" s="2"/>
    </row>
    <row r="69" spans="1:11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17218.845932031836</v>
      </c>
      <c r="E69" s="66">
        <f>D62</f>
        <v>2660.0011995763011</v>
      </c>
      <c r="F69" s="66">
        <f>E62</f>
        <v>15888.845332243685</v>
      </c>
      <c r="G69" s="66">
        <f>F62</f>
        <v>47628.018705371076</v>
      </c>
      <c r="H69" s="67">
        <f>G62</f>
        <v>2.7660401221646178</v>
      </c>
    </row>
    <row r="70" spans="1:11" x14ac:dyDescent="0.3">
      <c r="A70" s="55">
        <v>100</v>
      </c>
      <c r="B70" s="12">
        <f t="shared" ref="B70:B90" si="6">2.71828182845904^(-13.94057+0.135759*A70)/(1+2.71828182845904^(-13.94057+0.135759*A70))</f>
        <v>0.40982956256054281</v>
      </c>
      <c r="C70" s="12">
        <f>B70/(1+0.5*B70)</f>
        <v>0.34013157521819271</v>
      </c>
      <c r="D70" s="44">
        <f>D69-E69</f>
        <v>14558.844732455535</v>
      </c>
      <c r="E70" s="44">
        <f>D70*C70</f>
        <v>4951.9227922071886</v>
      </c>
      <c r="F70" s="44">
        <f>D70-0.5*E70</f>
        <v>12082.883336351941</v>
      </c>
      <c r="G70" s="44">
        <f>F70+G71</f>
        <v>31739.173373127389</v>
      </c>
      <c r="H70" s="50">
        <f>G70/D70</f>
        <v>2.1800612587324553</v>
      </c>
    </row>
    <row r="71" spans="1:11" x14ac:dyDescent="0.3">
      <c r="A71" s="55">
        <v>101</v>
      </c>
      <c r="B71" s="12">
        <f t="shared" si="6"/>
        <v>0.44302084312823281</v>
      </c>
      <c r="C71" s="12">
        <f>B71/(1+0.5*B71)</f>
        <v>0.36268281899793753</v>
      </c>
      <c r="D71" s="44">
        <f t="shared" ref="D71:D90" si="7">D70-E70</f>
        <v>9606.9219402483468</v>
      </c>
      <c r="E71" s="44">
        <f t="shared" ref="E71:E89" si="8">D71*C71</f>
        <v>3484.265531182406</v>
      </c>
      <c r="F71" s="44">
        <f t="shared" ref="F71:F90" si="9">D71-0.5*E71</f>
        <v>7864.789174657144</v>
      </c>
      <c r="G71" s="44">
        <f t="shared" ref="G71:G90" si="10">F71+G72</f>
        <v>19656.290036775448</v>
      </c>
      <c r="H71" s="50">
        <f t="shared" ref="H71:H90" si="11">G71/D71</f>
        <v>2.0460549340392911</v>
      </c>
    </row>
    <row r="72" spans="1:11" x14ac:dyDescent="0.3">
      <c r="A72" s="55">
        <v>102</v>
      </c>
      <c r="B72" s="12">
        <f t="shared" si="6"/>
        <v>0.47672882513784742</v>
      </c>
      <c r="C72" s="12">
        <f t="shared" ref="C72:C90" si="12">B72/(1+0.5*B72)</f>
        <v>0.38496650929179871</v>
      </c>
      <c r="D72" s="44">
        <f t="shared" si="7"/>
        <v>6122.6564090659413</v>
      </c>
      <c r="E72" s="44">
        <f t="shared" si="8"/>
        <v>2357.0176653911744</v>
      </c>
      <c r="F72" s="44">
        <f t="shared" si="9"/>
        <v>4944.1475763703538</v>
      </c>
      <c r="G72" s="44">
        <f t="shared" si="10"/>
        <v>11791.500862118304</v>
      </c>
      <c r="H72" s="50">
        <f t="shared" si="11"/>
        <v>1.9258798917179789</v>
      </c>
    </row>
    <row r="73" spans="1:11" x14ac:dyDescent="0.3">
      <c r="A73" s="55">
        <v>103</v>
      </c>
      <c r="B73" s="12">
        <f t="shared" si="6"/>
        <v>0.51065013889888367</v>
      </c>
      <c r="C73" s="12">
        <f t="shared" si="12"/>
        <v>0.40678717515204543</v>
      </c>
      <c r="D73" s="44">
        <f t="shared" si="7"/>
        <v>3765.6387436747668</v>
      </c>
      <c r="E73" s="44">
        <f t="shared" si="8"/>
        <v>1531.8135471825558</v>
      </c>
      <c r="F73" s="44">
        <f t="shared" si="9"/>
        <v>2999.7319700834887</v>
      </c>
      <c r="G73" s="44">
        <f t="shared" si="10"/>
        <v>6847.3532857479495</v>
      </c>
      <c r="H73" s="50">
        <f t="shared" si="11"/>
        <v>1.8183776383886032</v>
      </c>
    </row>
    <row r="74" spans="1:11" x14ac:dyDescent="0.3">
      <c r="A74" s="55">
        <v>104</v>
      </c>
      <c r="B74" s="12">
        <f t="shared" si="6"/>
        <v>0.54447365381062363</v>
      </c>
      <c r="C74" s="12">
        <f t="shared" si="12"/>
        <v>0.42796564467878506</v>
      </c>
      <c r="D74" s="44">
        <f t="shared" si="7"/>
        <v>2233.825196492211</v>
      </c>
      <c r="E74" s="44">
        <f t="shared" si="8"/>
        <v>956.00044031650282</v>
      </c>
      <c r="F74" s="44">
        <f t="shared" si="9"/>
        <v>1755.8249763339595</v>
      </c>
      <c r="G74" s="44">
        <f t="shared" si="10"/>
        <v>3847.6213156644603</v>
      </c>
      <c r="H74" s="50">
        <f t="shared" si="11"/>
        <v>1.7224361698965536</v>
      </c>
    </row>
    <row r="75" spans="1:11" x14ac:dyDescent="0.3">
      <c r="A75" s="55">
        <v>105</v>
      </c>
      <c r="B75" s="12">
        <f t="shared" si="6"/>
        <v>0.57789180618588032</v>
      </c>
      <c r="C75" s="12">
        <f t="shared" si="12"/>
        <v>0.44834449979566837</v>
      </c>
      <c r="D75" s="44">
        <f t="shared" si="7"/>
        <v>1277.8247561757082</v>
      </c>
      <c r="E75" s="44">
        <f t="shared" si="8"/>
        <v>572.90570113411979</v>
      </c>
      <c r="F75" s="44">
        <f t="shared" si="9"/>
        <v>991.37190560864838</v>
      </c>
      <c r="G75" s="44">
        <f t="shared" si="10"/>
        <v>2091.7963393305008</v>
      </c>
      <c r="H75" s="50">
        <f t="shared" si="11"/>
        <v>1.6369978193182437</v>
      </c>
    </row>
    <row r="76" spans="1:11" x14ac:dyDescent="0.3">
      <c r="A76" s="55">
        <v>106</v>
      </c>
      <c r="B76" s="12">
        <f t="shared" si="6"/>
        <v>0.61061165355593183</v>
      </c>
      <c r="C76" s="12">
        <f t="shared" si="12"/>
        <v>0.46779202316377744</v>
      </c>
      <c r="D76" s="44">
        <f t="shared" si="7"/>
        <v>704.91905504158842</v>
      </c>
      <c r="E76" s="44">
        <f t="shared" si="8"/>
        <v>329.75551092460285</v>
      </c>
      <c r="F76" s="44">
        <f t="shared" si="9"/>
        <v>540.04129957928694</v>
      </c>
      <c r="G76" s="44">
        <f t="shared" si="10"/>
        <v>1100.4244337218522</v>
      </c>
      <c r="H76" s="50">
        <f t="shared" si="11"/>
        <v>1.5610649561131951</v>
      </c>
    </row>
    <row r="77" spans="1:11" x14ac:dyDescent="0.3">
      <c r="A77" s="55">
        <v>107</v>
      </c>
      <c r="B77" s="12">
        <f t="shared" si="6"/>
        <v>0.64236482431688247</v>
      </c>
      <c r="C77" s="12">
        <f t="shared" si="12"/>
        <v>0.48620449258587894</v>
      </c>
      <c r="D77" s="44">
        <f t="shared" si="7"/>
        <v>375.16354411698558</v>
      </c>
      <c r="E77" s="44">
        <f t="shared" si="8"/>
        <v>182.40620060411899</v>
      </c>
      <c r="F77" s="44">
        <f t="shared" si="9"/>
        <v>283.96044381492607</v>
      </c>
      <c r="G77" s="44">
        <f t="shared" si="10"/>
        <v>560.38313414256527</v>
      </c>
      <c r="H77" s="50">
        <f t="shared" si="11"/>
        <v>1.4937035938860399</v>
      </c>
    </row>
    <row r="78" spans="1:11" x14ac:dyDescent="0.3">
      <c r="A78" s="55">
        <v>108</v>
      </c>
      <c r="B78" s="12">
        <f t="shared" si="6"/>
        <v>0.67291567228252969</v>
      </c>
      <c r="C78" s="12">
        <f t="shared" si="12"/>
        <v>0.50350684779209287</v>
      </c>
      <c r="D78" s="44">
        <f t="shared" si="7"/>
        <v>192.75734351286658</v>
      </c>
      <c r="E78" s="44">
        <f t="shared" si="8"/>
        <v>97.054642420941079</v>
      </c>
      <c r="F78" s="44">
        <f t="shared" si="9"/>
        <v>144.23002230239604</v>
      </c>
      <c r="G78" s="44">
        <f t="shared" si="10"/>
        <v>276.42269032763915</v>
      </c>
      <c r="H78" s="50">
        <f t="shared" si="11"/>
        <v>1.4340449255526697</v>
      </c>
    </row>
    <row r="79" spans="1:11" x14ac:dyDescent="0.3">
      <c r="A79" s="55">
        <v>109</v>
      </c>
      <c r="B79" s="12">
        <f t="shared" si="6"/>
        <v>0.70206716481360365</v>
      </c>
      <c r="C79" s="12">
        <f t="shared" si="12"/>
        <v>0.51965189759599051</v>
      </c>
      <c r="D79" s="44">
        <f t="shared" si="7"/>
        <v>95.702701091925505</v>
      </c>
      <c r="E79" s="44">
        <f t="shared" si="8"/>
        <v>49.73209022748096</v>
      </c>
      <c r="F79" s="44">
        <f t="shared" si="9"/>
        <v>70.836655978185021</v>
      </c>
      <c r="G79" s="44">
        <f t="shared" si="10"/>
        <v>132.19266802524311</v>
      </c>
      <c r="H79" s="50">
        <f t="shared" si="11"/>
        <v>1.3812846086576787</v>
      </c>
    </row>
    <row r="80" spans="1:11" x14ac:dyDescent="0.3">
      <c r="A80" s="55">
        <v>110</v>
      </c>
      <c r="B80" s="12">
        <f t="shared" si="6"/>
        <v>0.72966429105916941</v>
      </c>
      <c r="C80" s="12">
        <f t="shared" si="12"/>
        <v>0.534618336364025</v>
      </c>
      <c r="D80" s="44">
        <f t="shared" si="7"/>
        <v>45.970610864444545</v>
      </c>
      <c r="E80" s="44">
        <f t="shared" si="8"/>
        <v>24.576731501987314</v>
      </c>
      <c r="F80" s="44">
        <f t="shared" si="9"/>
        <v>33.68224511345089</v>
      </c>
      <c r="G80" s="44">
        <f t="shared" si="10"/>
        <v>61.356012047058087</v>
      </c>
      <c r="H80" s="50">
        <f t="shared" si="11"/>
        <v>1.3346790676326037</v>
      </c>
    </row>
    <row r="81" spans="1:8" x14ac:dyDescent="0.3">
      <c r="A81" s="55">
        <v>111</v>
      </c>
      <c r="B81" s="12">
        <f t="shared" si="6"/>
        <v>0.75559503084113333</v>
      </c>
      <c r="C81" s="12">
        <f t="shared" si="12"/>
        <v>0.54840789185956063</v>
      </c>
      <c r="D81" s="44">
        <f t="shared" si="7"/>
        <v>21.393879362457231</v>
      </c>
      <c r="E81" s="44">
        <f t="shared" si="8"/>
        <v>11.73257227986293</v>
      </c>
      <c r="F81" s="44">
        <f t="shared" si="9"/>
        <v>15.527593222525766</v>
      </c>
      <c r="G81" s="44">
        <f t="shared" si="10"/>
        <v>27.673766933607201</v>
      </c>
      <c r="H81" s="50">
        <f t="shared" si="11"/>
        <v>1.2935366449794117</v>
      </c>
    </row>
    <row r="82" spans="1:8" x14ac:dyDescent="0.3">
      <c r="A82" s="55">
        <v>112</v>
      </c>
      <c r="B82" s="12">
        <f t="shared" si="6"/>
        <v>0.77978913863825428</v>
      </c>
      <c r="C82" s="12">
        <f t="shared" si="12"/>
        <v>0.56104193501543975</v>
      </c>
      <c r="D82" s="44">
        <f t="shared" si="7"/>
        <v>9.6613070825943002</v>
      </c>
      <c r="E82" s="44">
        <f t="shared" si="8"/>
        <v>5.4203984203970794</v>
      </c>
      <c r="F82" s="44">
        <f t="shared" si="9"/>
        <v>6.9511078723957604</v>
      </c>
      <c r="G82" s="44">
        <f t="shared" si="10"/>
        <v>12.146173711081435</v>
      </c>
      <c r="H82" s="50">
        <f t="shared" si="11"/>
        <v>1.257197769126275</v>
      </c>
    </row>
    <row r="83" spans="1:8" x14ac:dyDescent="0.3">
      <c r="A83" s="55">
        <v>113</v>
      </c>
      <c r="B83" s="12">
        <f t="shared" si="6"/>
        <v>0.80221514762242774</v>
      </c>
      <c r="C83" s="12">
        <f t="shared" si="12"/>
        <v>0.5725578553831433</v>
      </c>
      <c r="D83" s="44">
        <f t="shared" si="7"/>
        <v>4.2409086621972207</v>
      </c>
      <c r="E83" s="44">
        <f t="shared" si="8"/>
        <v>2.4281655685034362</v>
      </c>
      <c r="F83" s="44">
        <f t="shared" si="9"/>
        <v>3.0268258779455026</v>
      </c>
      <c r="G83" s="44">
        <f t="shared" si="10"/>
        <v>5.1950658386856752</v>
      </c>
      <c r="H83" s="50">
        <f t="shared" si="11"/>
        <v>1.2249888532129112</v>
      </c>
    </row>
    <row r="84" spans="1:8" x14ac:dyDescent="0.3">
      <c r="A84" s="55">
        <v>114</v>
      </c>
      <c r="B84" s="12">
        <f t="shared" si="6"/>
        <v>0.82287607742672264</v>
      </c>
      <c r="C84" s="12">
        <f t="shared" si="12"/>
        <v>0.58300545603605802</v>
      </c>
      <c r="D84" s="44">
        <f t="shared" si="7"/>
        <v>1.8127430936937845</v>
      </c>
      <c r="E84" s="44">
        <f t="shared" si="8"/>
        <v>1.0568391140151594</v>
      </c>
      <c r="F84" s="44">
        <f t="shared" si="9"/>
        <v>1.2843235366862049</v>
      </c>
      <c r="G84" s="44">
        <f t="shared" si="10"/>
        <v>2.1682399607401726</v>
      </c>
      <c r="H84" s="50">
        <f t="shared" si="11"/>
        <v>1.1961099001193822</v>
      </c>
    </row>
    <row r="85" spans="1:8" x14ac:dyDescent="0.3">
      <c r="A85" s="55">
        <v>115</v>
      </c>
      <c r="B85" s="12">
        <f t="shared" si="6"/>
        <v>0.84180434125004222</v>
      </c>
      <c r="C85" s="12">
        <f t="shared" si="12"/>
        <v>0.59244356061455838</v>
      </c>
      <c r="D85" s="44">
        <f t="shared" si="7"/>
        <v>0.7559039796786251</v>
      </c>
      <c r="E85" s="44">
        <f t="shared" si="8"/>
        <v>0.44783044520351944</v>
      </c>
      <c r="F85" s="44">
        <f t="shared" si="9"/>
        <v>0.53198875707686533</v>
      </c>
      <c r="G85" s="44">
        <f t="shared" si="10"/>
        <v>0.88391642405396753</v>
      </c>
      <c r="H85" s="50">
        <f t="shared" si="11"/>
        <v>1.1693501394578811</v>
      </c>
    </row>
    <row r="86" spans="1:8" x14ac:dyDescent="0.3">
      <c r="A86" s="55">
        <v>116</v>
      </c>
      <c r="B86" s="12">
        <f t="shared" si="6"/>
        <v>0.8590563071068994</v>
      </c>
      <c r="C86" s="12">
        <f t="shared" si="12"/>
        <v>0.6009369629912501</v>
      </c>
      <c r="D86" s="44">
        <f t="shared" si="7"/>
        <v>0.30807353447510566</v>
      </c>
      <c r="E86" s="44">
        <f t="shared" si="8"/>
        <v>0.18513277418545018</v>
      </c>
      <c r="F86" s="44">
        <f t="shared" si="9"/>
        <v>0.21550714738238058</v>
      </c>
      <c r="G86" s="44">
        <f t="shared" si="10"/>
        <v>0.3519276669771022</v>
      </c>
      <c r="H86" s="50">
        <f t="shared" si="11"/>
        <v>1.1423495613692198</v>
      </c>
    </row>
    <row r="87" spans="1:8" x14ac:dyDescent="0.3">
      <c r="A87" s="55">
        <v>117</v>
      </c>
      <c r="B87" s="12">
        <f t="shared" si="6"/>
        <v>0.87470689273769964</v>
      </c>
      <c r="C87" s="12">
        <f t="shared" si="12"/>
        <v>0.6085537937432508</v>
      </c>
      <c r="D87" s="44">
        <f t="shared" si="7"/>
        <v>0.12294076028965548</v>
      </c>
      <c r="E87" s="44">
        <f t="shared" si="8"/>
        <v>7.4816066079949436E-2</v>
      </c>
      <c r="F87" s="44">
        <f t="shared" si="9"/>
        <v>8.5532727249680751E-2</v>
      </c>
      <c r="G87" s="44">
        <f t="shared" si="10"/>
        <v>0.13642051959472162</v>
      </c>
      <c r="H87" s="50">
        <f t="shared" si="11"/>
        <v>1.1096443463771255</v>
      </c>
    </row>
    <row r="88" spans="1:8" x14ac:dyDescent="0.3">
      <c r="A88" s="55">
        <v>118</v>
      </c>
      <c r="B88" s="12">
        <f t="shared" si="6"/>
        <v>0.8888444819480813</v>
      </c>
      <c r="C88" s="12">
        <f t="shared" si="12"/>
        <v>0.61536333125741161</v>
      </c>
      <c r="D88" s="44">
        <f t="shared" si="7"/>
        <v>4.812469420970604E-2</v>
      </c>
      <c r="E88" s="44">
        <f t="shared" si="8"/>
        <v>2.9614172144628977E-2</v>
      </c>
      <c r="F88" s="44">
        <f t="shared" si="9"/>
        <v>3.3317608137391555E-2</v>
      </c>
      <c r="G88" s="44">
        <f t="shared" si="10"/>
        <v>5.0887792345040879E-2</v>
      </c>
      <c r="H88" s="50">
        <f t="shared" si="11"/>
        <v>1.0574153910109949</v>
      </c>
    </row>
    <row r="89" spans="1:8" x14ac:dyDescent="0.3">
      <c r="A89" s="55">
        <v>119</v>
      </c>
      <c r="B89" s="12">
        <f t="shared" si="6"/>
        <v>0.90156635689124043</v>
      </c>
      <c r="C89" s="12">
        <f t="shared" si="12"/>
        <v>0.62143425033173139</v>
      </c>
      <c r="D89" s="44">
        <f t="shared" si="7"/>
        <v>1.8510522065077063E-2</v>
      </c>
      <c r="E89" s="44">
        <f t="shared" si="8"/>
        <v>1.1503072402760137E-2</v>
      </c>
      <c r="F89" s="44">
        <f t="shared" si="9"/>
        <v>1.2758985863696995E-2</v>
      </c>
      <c r="G89" s="44">
        <f t="shared" si="10"/>
        <v>1.7570184207649324E-2</v>
      </c>
      <c r="H89" s="50">
        <f t="shared" si="11"/>
        <v>0.94919981974998802</v>
      </c>
    </row>
    <row r="90" spans="1:8" x14ac:dyDescent="0.3">
      <c r="A90" s="56">
        <v>120</v>
      </c>
      <c r="B90" s="42">
        <f t="shared" si="6"/>
        <v>0.91297475653868232</v>
      </c>
      <c r="C90" s="42">
        <f t="shared" si="12"/>
        <v>0.62683327721213544</v>
      </c>
      <c r="D90" s="57">
        <f t="shared" si="7"/>
        <v>7.0074496623169259E-3</v>
      </c>
      <c r="E90" s="57">
        <f>D90*C90</f>
        <v>4.3925026367291906E-3</v>
      </c>
      <c r="F90" s="57">
        <f t="shared" si="9"/>
        <v>4.8111983439523311E-3</v>
      </c>
      <c r="G90" s="57">
        <f t="shared" si="10"/>
        <v>4.8111983439523311E-3</v>
      </c>
      <c r="H90" s="59">
        <f t="shared" si="11"/>
        <v>0.68658336139393239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4ED1-40A5-4725-ADCE-3C76CD96194E}">
  <sheetPr transitionEvaluation="1"/>
  <dimension ref="A1:K90"/>
  <sheetViews>
    <sheetView topLeftCell="A63" zoomScaleNormal="100" workbookViewId="0">
      <selection activeCell="A67" sqref="A67:A68"/>
    </sheetView>
  </sheetViews>
  <sheetFormatPr defaultColWidth="9.54296875" defaultRowHeight="13" x14ac:dyDescent="0.3"/>
  <cols>
    <col min="1" max="6" width="12.36328125" style="12" customWidth="1"/>
    <col min="7" max="7" width="12.36328125" style="16" customWidth="1"/>
    <col min="8" max="8" width="12.36328125" style="12" customWidth="1"/>
    <col min="9" max="10" width="17.81640625" style="12" customWidth="1"/>
    <col min="11" max="12" width="9.7265625" style="3" bestFit="1" customWidth="1"/>
    <col min="13" max="16384" width="9.54296875" style="3"/>
  </cols>
  <sheetData>
    <row r="1" spans="1:10" ht="50.5" x14ac:dyDescent="0.3">
      <c r="A1" s="52" t="s">
        <v>167</v>
      </c>
      <c r="B1" s="4" t="s">
        <v>104</v>
      </c>
      <c r="C1" s="5" t="s">
        <v>105</v>
      </c>
      <c r="D1" s="5" t="s">
        <v>106</v>
      </c>
      <c r="E1" s="5" t="s">
        <v>102</v>
      </c>
      <c r="F1" s="5" t="s">
        <v>103</v>
      </c>
      <c r="G1" s="6" t="s">
        <v>107</v>
      </c>
      <c r="I1" s="30" t="s">
        <v>151</v>
      </c>
      <c r="J1" s="30" t="s">
        <v>156</v>
      </c>
    </row>
    <row r="2" spans="1:10" x14ac:dyDescent="0.3">
      <c r="A2" s="56"/>
      <c r="B2" s="7" t="s">
        <v>108</v>
      </c>
      <c r="C2" s="8" t="s">
        <v>109</v>
      </c>
      <c r="D2" s="8" t="s">
        <v>110</v>
      </c>
      <c r="E2" s="8" t="s">
        <v>111</v>
      </c>
      <c r="F2" s="8" t="s">
        <v>112</v>
      </c>
      <c r="G2" s="9" t="s">
        <v>113</v>
      </c>
      <c r="I2" s="12" t="s">
        <v>152</v>
      </c>
      <c r="J2" s="49" t="s">
        <v>134</v>
      </c>
    </row>
    <row r="3" spans="1:10" x14ac:dyDescent="0.3">
      <c r="A3" s="31" t="s">
        <v>42</v>
      </c>
      <c r="B3" s="32">
        <f>J3</f>
        <v>1.5688734225939515E-3</v>
      </c>
      <c r="C3" s="33">
        <v>100000</v>
      </c>
      <c r="D3" s="33">
        <f>B3*C3</f>
        <v>156.88734225939515</v>
      </c>
      <c r="E3" s="33">
        <f>C3-D3*0.5</f>
        <v>99921.556328870298</v>
      </c>
      <c r="F3" s="33">
        <f>F4+E3</f>
        <v>4689340.5684215492</v>
      </c>
      <c r="G3" s="50">
        <f>F3/C3</f>
        <v>46.893405684215494</v>
      </c>
      <c r="I3" s="51">
        <f>' all &lt;4000'!J3</f>
        <v>5.0402543609233807E-3</v>
      </c>
      <c r="J3" s="12">
        <f>I3*'all-cause mortality '!$J$7</f>
        <v>1.5688734225939515E-3</v>
      </c>
    </row>
    <row r="4" spans="1:10" x14ac:dyDescent="0.3">
      <c r="A4" s="31" t="s">
        <v>43</v>
      </c>
      <c r="B4" s="32">
        <f t="shared" ref="B4:B62" si="0">J4</f>
        <v>1.6418254253641848E-3</v>
      </c>
      <c r="C4" s="33">
        <f>C3-D3</f>
        <v>99843.11265774061</v>
      </c>
      <c r="D4" s="33">
        <f t="shared" ref="D4:D60" si="1">B4*C4</f>
        <v>163.92496090897922</v>
      </c>
      <c r="E4" s="33">
        <f>C4-D4*0.5</f>
        <v>99761.150177286123</v>
      </c>
      <c r="F4" s="33">
        <f t="shared" ref="F4:F61" si="2">F5+E4</f>
        <v>4589419.0120926788</v>
      </c>
      <c r="G4" s="50">
        <f t="shared" ref="G4:G61" si="3">F4/C4</f>
        <v>45.966305435859944</v>
      </c>
      <c r="I4" s="51">
        <f>' all &lt;4000'!J4</f>
        <v>5.2746242245499944E-3</v>
      </c>
      <c r="J4" s="12">
        <f>I4*'all-cause mortality '!$J$7</f>
        <v>1.6418254253641848E-3</v>
      </c>
    </row>
    <row r="5" spans="1:10" x14ac:dyDescent="0.3">
      <c r="A5" s="31" t="s">
        <v>44</v>
      </c>
      <c r="B5" s="32">
        <f t="shared" si="0"/>
        <v>1.7385072769902847E-3</v>
      </c>
      <c r="C5" s="33">
        <f t="shared" ref="C5:C60" si="4">C4-D4</f>
        <v>99679.187696831636</v>
      </c>
      <c r="D5" s="33">
        <f t="shared" si="1"/>
        <v>173.29299317542225</v>
      </c>
      <c r="E5" s="33">
        <f t="shared" ref="E5:E60" si="5">C5-D5*0.5</f>
        <v>99592.541200243926</v>
      </c>
      <c r="F5" s="33">
        <f t="shared" si="2"/>
        <v>4489657.8619153928</v>
      </c>
      <c r="G5" s="50">
        <f t="shared" si="3"/>
        <v>45.041075932223904</v>
      </c>
      <c r="I5" s="51">
        <f>' all &lt;4000'!J5</f>
        <v>5.585229986151144E-3</v>
      </c>
      <c r="J5" s="12">
        <f>I5*'all-cause mortality '!$J$7</f>
        <v>1.7385072769902847E-3</v>
      </c>
    </row>
    <row r="6" spans="1:10" s="10" customFormat="1" x14ac:dyDescent="0.3">
      <c r="A6" s="31" t="s">
        <v>45</v>
      </c>
      <c r="B6" s="32">
        <f t="shared" si="0"/>
        <v>1.8603313839812884E-3</v>
      </c>
      <c r="C6" s="33">
        <f t="shared" si="4"/>
        <v>99505.894703656217</v>
      </c>
      <c r="D6" s="33">
        <f t="shared" si="1"/>
        <v>185.11393880834913</v>
      </c>
      <c r="E6" s="33">
        <f t="shared" si="5"/>
        <v>99413.33773425204</v>
      </c>
      <c r="F6" s="33">
        <f t="shared" si="2"/>
        <v>4390065.3207151489</v>
      </c>
      <c r="G6" s="50">
        <f t="shared" si="3"/>
        <v>44.118645772589005</v>
      </c>
      <c r="H6" s="36"/>
      <c r="I6" s="51">
        <f>' all &lt;4000'!J6</f>
        <v>5.9766092253454601E-3</v>
      </c>
      <c r="J6" s="12">
        <f>I6*'all-cause mortality '!$J$7</f>
        <v>1.8603313839812884E-3</v>
      </c>
    </row>
    <row r="7" spans="1:10" x14ac:dyDescent="0.3">
      <c r="A7" s="31" t="s">
        <v>46</v>
      </c>
      <c r="B7" s="32">
        <f t="shared" si="0"/>
        <v>2.0013555132038291E-3</v>
      </c>
      <c r="C7" s="33">
        <f t="shared" si="4"/>
        <v>99320.780764847863</v>
      </c>
      <c r="D7" s="33">
        <f t="shared" si="1"/>
        <v>198.7761921594371</v>
      </c>
      <c r="E7" s="33">
        <f t="shared" si="5"/>
        <v>99221.392668768138</v>
      </c>
      <c r="F7" s="33">
        <f t="shared" si="2"/>
        <v>4290651.9829808967</v>
      </c>
      <c r="G7" s="50">
        <f t="shared" si="3"/>
        <v>43.199942146442197</v>
      </c>
      <c r="I7" s="51">
        <f>' all &lt;4000'!J7</f>
        <v>6.4296715770131366E-3</v>
      </c>
      <c r="J7" s="12">
        <f>I7*'all-cause mortality '!$J$7</f>
        <v>2.0013555132038291E-3</v>
      </c>
    </row>
    <row r="8" spans="1:10" x14ac:dyDescent="0.3">
      <c r="A8" s="31" t="s">
        <v>47</v>
      </c>
      <c r="B8" s="32">
        <f t="shared" si="0"/>
        <v>2.1574104866905913E-3</v>
      </c>
      <c r="C8" s="33">
        <f t="shared" si="4"/>
        <v>99122.004572688427</v>
      </c>
      <c r="D8" s="33">
        <f t="shared" si="1"/>
        <v>213.84685212691076</v>
      </c>
      <c r="E8" s="33">
        <f t="shared" si="5"/>
        <v>99015.081146624972</v>
      </c>
      <c r="F8" s="33">
        <f t="shared" si="2"/>
        <v>4191430.5903121289</v>
      </c>
      <c r="G8" s="50">
        <f t="shared" si="3"/>
        <v>42.285571285419849</v>
      </c>
      <c r="I8" s="51">
        <f>' all &lt;4000'!J8</f>
        <v>6.9310228965861042E-3</v>
      </c>
      <c r="J8" s="12">
        <f>I8*'all-cause mortality '!$J$7</f>
        <v>2.1574104866905913E-3</v>
      </c>
    </row>
    <row r="9" spans="1:10" x14ac:dyDescent="0.3">
      <c r="A9" s="31" t="s">
        <v>48</v>
      </c>
      <c r="B9" s="32">
        <f t="shared" si="0"/>
        <v>2.3271844934514055E-3</v>
      </c>
      <c r="C9" s="33">
        <f t="shared" si="4"/>
        <v>98908.157720561518</v>
      </c>
      <c r="D9" s="33">
        <f t="shared" si="1"/>
        <v>230.17753092313669</v>
      </c>
      <c r="E9" s="33">
        <f t="shared" si="5"/>
        <v>98793.068955099952</v>
      </c>
      <c r="F9" s="33">
        <f t="shared" si="2"/>
        <v>4092415.509165504</v>
      </c>
      <c r="G9" s="50">
        <f t="shared" si="3"/>
        <v>41.375914823199182</v>
      </c>
      <c r="I9" s="51">
        <f>' all &lt;4000'!J9</f>
        <v>7.4764487834832272E-3</v>
      </c>
      <c r="J9" s="12">
        <f>I9*'all-cause mortality '!$J$7</f>
        <v>2.3271844934514055E-3</v>
      </c>
    </row>
    <row r="10" spans="1:10" x14ac:dyDescent="0.3">
      <c r="A10" s="31" t="s">
        <v>49</v>
      </c>
      <c r="B10" s="32">
        <f t="shared" si="0"/>
        <v>2.5129521467426364E-3</v>
      </c>
      <c r="C10" s="33">
        <f t="shared" si="4"/>
        <v>98677.980189638387</v>
      </c>
      <c r="D10" s="33">
        <f t="shared" si="1"/>
        <v>247.97304215377915</v>
      </c>
      <c r="E10" s="33">
        <f t="shared" si="5"/>
        <v>98553.993668561496</v>
      </c>
      <c r="F10" s="33">
        <f t="shared" si="2"/>
        <v>3993622.4402104039</v>
      </c>
      <c r="G10" s="50">
        <f t="shared" si="3"/>
        <v>40.47126250998955</v>
      </c>
      <c r="I10" s="51">
        <f>' all &lt;4000'!J10</f>
        <v>8.073256793062188E-3</v>
      </c>
      <c r="J10" s="12">
        <f>I10*'all-cause mortality '!$J$7</f>
        <v>2.5129521467426364E-3</v>
      </c>
    </row>
    <row r="11" spans="1:10" x14ac:dyDescent="0.3">
      <c r="A11" s="31" t="s">
        <v>50</v>
      </c>
      <c r="B11" s="32">
        <f t="shared" si="0"/>
        <v>2.7207147310652651E-3</v>
      </c>
      <c r="C11" s="33">
        <f t="shared" si="4"/>
        <v>98430.007147484605</v>
      </c>
      <c r="D11" s="33">
        <f t="shared" si="1"/>
        <v>267.79997042502072</v>
      </c>
      <c r="E11" s="33">
        <f t="shared" si="5"/>
        <v>98296.107162272092</v>
      </c>
      <c r="F11" s="33">
        <f t="shared" si="2"/>
        <v>3895068.4465418425</v>
      </c>
      <c r="G11" s="50">
        <f t="shared" si="3"/>
        <v>39.571961431493015</v>
      </c>
      <c r="I11" s="51">
        <f>' all &lt;4000'!J11</f>
        <v>8.7407270023142861E-3</v>
      </c>
      <c r="J11" s="12">
        <f>I11*'all-cause mortality '!$J$7</f>
        <v>2.7207147310652651E-3</v>
      </c>
    </row>
    <row r="12" spans="1:10" x14ac:dyDescent="0.3">
      <c r="A12" s="31" t="s">
        <v>51</v>
      </c>
      <c r="B12" s="32">
        <f t="shared" si="0"/>
        <v>2.9571895287525932E-3</v>
      </c>
      <c r="C12" s="33">
        <f t="shared" si="4"/>
        <v>98162.207177059579</v>
      </c>
      <c r="D12" s="33">
        <f t="shared" si="1"/>
        <v>290.28425118324321</v>
      </c>
      <c r="E12" s="33">
        <f t="shared" si="5"/>
        <v>98017.065051467958</v>
      </c>
      <c r="F12" s="33">
        <f t="shared" si="2"/>
        <v>3796772.3393795704</v>
      </c>
      <c r="G12" s="50">
        <f t="shared" si="3"/>
        <v>38.678555103504976</v>
      </c>
      <c r="I12" s="51">
        <f>' all &lt;4000'!J12</f>
        <v>9.5004397446726667E-3</v>
      </c>
      <c r="J12" s="12">
        <f>I12*'all-cause mortality '!$J$7</f>
        <v>2.9571895287525932E-3</v>
      </c>
    </row>
    <row r="13" spans="1:10" x14ac:dyDescent="0.3">
      <c r="A13" s="31" t="s">
        <v>52</v>
      </c>
      <c r="B13" s="32">
        <f t="shared" si="0"/>
        <v>3.106424678332464E-3</v>
      </c>
      <c r="C13" s="33">
        <f t="shared" si="4"/>
        <v>97871.922925876337</v>
      </c>
      <c r="D13" s="33">
        <f t="shared" si="1"/>
        <v>304.03175669279511</v>
      </c>
      <c r="E13" s="33">
        <f t="shared" si="5"/>
        <v>97719.907047529938</v>
      </c>
      <c r="F13" s="33">
        <f t="shared" si="2"/>
        <v>3698755.2743281024</v>
      </c>
      <c r="G13" s="50">
        <f t="shared" si="3"/>
        <v>37.791791187441653</v>
      </c>
      <c r="I13" s="51">
        <f>' all &lt;4000'!J13</f>
        <v>9.9798812997659702E-3</v>
      </c>
      <c r="J13" s="12">
        <f>I13*'all-cause mortality '!$J$7</f>
        <v>3.106424678332464E-3</v>
      </c>
    </row>
    <row r="14" spans="1:10" x14ac:dyDescent="0.3">
      <c r="A14" s="31" t="s">
        <v>53</v>
      </c>
      <c r="B14" s="32">
        <f t="shared" si="0"/>
        <v>3.3792234509722875E-3</v>
      </c>
      <c r="C14" s="33">
        <f t="shared" si="4"/>
        <v>97567.891169183538</v>
      </c>
      <c r="D14" s="33">
        <f t="shared" si="1"/>
        <v>329.703705900817</v>
      </c>
      <c r="E14" s="33">
        <f t="shared" si="5"/>
        <v>97403.039316233131</v>
      </c>
      <c r="F14" s="33">
        <f t="shared" si="2"/>
        <v>3601035.3672805727</v>
      </c>
      <c r="G14" s="50">
        <f t="shared" si="3"/>
        <v>36.907996310347094</v>
      </c>
      <c r="I14" s="51">
        <f>' all &lt;4000'!J14</f>
        <v>1.0856290564943688E-2</v>
      </c>
      <c r="J14" s="12">
        <f>I14*'all-cause mortality '!$J$7</f>
        <v>3.3792234509722875E-3</v>
      </c>
    </row>
    <row r="15" spans="1:10" x14ac:dyDescent="0.3">
      <c r="A15" s="31" t="s">
        <v>54</v>
      </c>
      <c r="B15" s="32">
        <f t="shared" si="0"/>
        <v>3.7031673012311245E-3</v>
      </c>
      <c r="C15" s="33">
        <f t="shared" si="4"/>
        <v>97238.187463282724</v>
      </c>
      <c r="D15" s="33">
        <f t="shared" si="1"/>
        <v>360.08927624501086</v>
      </c>
      <c r="E15" s="33">
        <f t="shared" si="5"/>
        <v>97058.142825160219</v>
      </c>
      <c r="F15" s="33">
        <f t="shared" si="2"/>
        <v>3503632.3279643394</v>
      </c>
      <c r="G15" s="50">
        <f t="shared" si="3"/>
        <v>36.031444223364566</v>
      </c>
      <c r="I15" s="51">
        <f>' all &lt;4000'!J15</f>
        <v>1.1897011492742844E-2</v>
      </c>
      <c r="J15" s="12">
        <f>I15*'all-cause mortality '!$J$7</f>
        <v>3.7031673012311245E-3</v>
      </c>
    </row>
    <row r="16" spans="1:10" x14ac:dyDescent="0.3">
      <c r="A16" s="31" t="s">
        <v>55</v>
      </c>
      <c r="B16" s="32">
        <f t="shared" si="0"/>
        <v>4.078402352670393E-3</v>
      </c>
      <c r="C16" s="33">
        <f t="shared" si="4"/>
        <v>96878.098187037715</v>
      </c>
      <c r="D16" s="33">
        <f t="shared" si="1"/>
        <v>395.10786356824792</v>
      </c>
      <c r="E16" s="33">
        <f t="shared" si="5"/>
        <v>96680.544255253597</v>
      </c>
      <c r="F16" s="33">
        <f t="shared" si="2"/>
        <v>3406574.1851391792</v>
      </c>
      <c r="G16" s="50">
        <f t="shared" si="3"/>
        <v>35.163512175499939</v>
      </c>
      <c r="I16" s="51">
        <f>' all &lt;4000'!J16</f>
        <v>1.3102513528248722E-2</v>
      </c>
      <c r="J16" s="12">
        <f>I16*'all-cause mortality '!$J$7</f>
        <v>4.078402352670393E-3</v>
      </c>
    </row>
    <row r="17" spans="1:10" x14ac:dyDescent="0.3">
      <c r="A17" s="31" t="s">
        <v>56</v>
      </c>
      <c r="B17" s="32">
        <f t="shared" si="0"/>
        <v>4.4836634155222691E-3</v>
      </c>
      <c r="C17" s="33">
        <f t="shared" si="4"/>
        <v>96482.990323469465</v>
      </c>
      <c r="D17" s="33">
        <f t="shared" si="1"/>
        <v>432.59725393352915</v>
      </c>
      <c r="E17" s="33">
        <f t="shared" si="5"/>
        <v>96266.691696502705</v>
      </c>
      <c r="F17" s="33">
        <f t="shared" si="2"/>
        <v>3309893.6408839258</v>
      </c>
      <c r="G17" s="50">
        <f t="shared" si="3"/>
        <v>34.305462857102128</v>
      </c>
      <c r="I17" s="51">
        <f>' all &lt;4000'!J17</f>
        <v>1.440447888117973E-2</v>
      </c>
      <c r="J17" s="12">
        <f>I17*'all-cause mortality '!$J$7</f>
        <v>4.4836634155222691E-3</v>
      </c>
    </row>
    <row r="18" spans="1:10" x14ac:dyDescent="0.3">
      <c r="A18" s="31" t="s">
        <v>57</v>
      </c>
      <c r="B18" s="32">
        <f t="shared" si="0"/>
        <v>4.8944277334053354E-3</v>
      </c>
      <c r="C18" s="33">
        <f t="shared" si="4"/>
        <v>96050.39306953593</v>
      </c>
      <c r="D18" s="33">
        <f t="shared" si="1"/>
        <v>470.11170764402027</v>
      </c>
      <c r="E18" s="33">
        <f t="shared" si="5"/>
        <v>95815.337215713924</v>
      </c>
      <c r="F18" s="33">
        <f t="shared" si="2"/>
        <v>3213626.9491874231</v>
      </c>
      <c r="G18" s="50">
        <f t="shared" si="3"/>
        <v>33.457717834230095</v>
      </c>
      <c r="I18" s="51">
        <f>' all &lt;4000'!J18</f>
        <v>1.5724124312548403E-2</v>
      </c>
      <c r="J18" s="12">
        <f>I18*'all-cause mortality '!$J$7</f>
        <v>4.8944277334053354E-3</v>
      </c>
    </row>
    <row r="19" spans="1:10" x14ac:dyDescent="0.3">
      <c r="A19" s="31" t="s">
        <v>58</v>
      </c>
      <c r="B19" s="32">
        <f t="shared" si="0"/>
        <v>5.3041010686080328E-3</v>
      </c>
      <c r="C19" s="33">
        <f t="shared" si="4"/>
        <v>95580.281361891917</v>
      </c>
      <c r="D19" s="33">
        <f t="shared" si="1"/>
        <v>506.96747250946737</v>
      </c>
      <c r="E19" s="33">
        <f t="shared" si="5"/>
        <v>95326.797625637177</v>
      </c>
      <c r="F19" s="33">
        <f t="shared" si="2"/>
        <v>3117811.6119717094</v>
      </c>
      <c r="G19" s="50">
        <f t="shared" si="3"/>
        <v>32.619820401729726</v>
      </c>
      <c r="I19" s="51">
        <f>' all &lt;4000'!J19</f>
        <v>1.7040264789257745E-2</v>
      </c>
      <c r="J19" s="12">
        <f>I19*'all-cause mortality '!$J$7</f>
        <v>5.3041010686080328E-3</v>
      </c>
    </row>
    <row r="20" spans="1:10" x14ac:dyDescent="0.3">
      <c r="A20" s="31" t="s">
        <v>59</v>
      </c>
      <c r="B20" s="32">
        <f t="shared" si="0"/>
        <v>5.7262278667331769E-3</v>
      </c>
      <c r="C20" s="33">
        <f t="shared" si="4"/>
        <v>95073.313889382451</v>
      </c>
      <c r="D20" s="33">
        <f t="shared" si="1"/>
        <v>544.41145937605222</v>
      </c>
      <c r="E20" s="33">
        <f t="shared" si="5"/>
        <v>94801.108159694428</v>
      </c>
      <c r="F20" s="33">
        <f t="shared" si="2"/>
        <v>3022484.8143460723</v>
      </c>
      <c r="G20" s="50">
        <f t="shared" si="3"/>
        <v>31.791095636602353</v>
      </c>
      <c r="I20" s="51">
        <f>' all &lt;4000'!J20</f>
        <v>1.8396413988085461E-2</v>
      </c>
      <c r="J20" s="12">
        <f>I20*'all-cause mortality '!$J$7</f>
        <v>5.7262278667331769E-3</v>
      </c>
    </row>
    <row r="21" spans="1:10" x14ac:dyDescent="0.3">
      <c r="A21" s="31" t="s">
        <v>60</v>
      </c>
      <c r="B21" s="32">
        <f t="shared" si="0"/>
        <v>6.1720438943580593E-3</v>
      </c>
      <c r="C21" s="33">
        <f t="shared" si="4"/>
        <v>94528.902430006405</v>
      </c>
      <c r="D21" s="33">
        <f t="shared" si="1"/>
        <v>583.43653508348973</v>
      </c>
      <c r="E21" s="33">
        <f t="shared" si="5"/>
        <v>94237.184162464662</v>
      </c>
      <c r="F21" s="33">
        <f t="shared" si="2"/>
        <v>2927683.7061863779</v>
      </c>
      <c r="G21" s="50">
        <f t="shared" si="3"/>
        <v>30.971307514695528</v>
      </c>
      <c r="I21" s="51">
        <f>' all &lt;4000'!J21</f>
        <v>1.9828668588772528E-2</v>
      </c>
      <c r="J21" s="12">
        <f>I21*'all-cause mortality '!$J$7</f>
        <v>6.1720438943580593E-3</v>
      </c>
    </row>
    <row r="22" spans="1:10" x14ac:dyDescent="0.3">
      <c r="A22" s="31" t="s">
        <v>61</v>
      </c>
      <c r="B22" s="32">
        <f t="shared" si="0"/>
        <v>6.6485165719237793E-3</v>
      </c>
      <c r="C22" s="33">
        <f t="shared" si="4"/>
        <v>93945.46589492292</v>
      </c>
      <c r="D22" s="33">
        <f t="shared" si="1"/>
        <v>624.59798685949522</v>
      </c>
      <c r="E22" s="33">
        <f t="shared" si="5"/>
        <v>93633.166901493169</v>
      </c>
      <c r="F22" s="33">
        <f t="shared" si="2"/>
        <v>2833446.5220239135</v>
      </c>
      <c r="G22" s="50">
        <f t="shared" si="3"/>
        <v>30.160545748882608</v>
      </c>
      <c r="I22" s="51">
        <f>' all &lt;4000'!J22</f>
        <v>2.1359412533042285E-2</v>
      </c>
      <c r="J22" s="12">
        <f>I22*'all-cause mortality '!$J$7</f>
        <v>6.6485165719237793E-3</v>
      </c>
    </row>
    <row r="23" spans="1:10" s="11" customFormat="1" x14ac:dyDescent="0.3">
      <c r="A23" s="31" t="s">
        <v>62</v>
      </c>
      <c r="B23" s="32">
        <f t="shared" si="0"/>
        <v>6.2519250755251297E-3</v>
      </c>
      <c r="C23" s="33">
        <f t="shared" si="4"/>
        <v>93320.867908063417</v>
      </c>
      <c r="D23" s="33">
        <f t="shared" si="1"/>
        <v>583.43507414419003</v>
      </c>
      <c r="E23" s="33">
        <f t="shared" si="5"/>
        <v>93029.150370991323</v>
      </c>
      <c r="F23" s="33">
        <f t="shared" si="2"/>
        <v>2739813.3551224205</v>
      </c>
      <c r="G23" s="50">
        <f t="shared" si="3"/>
        <v>29.35906423225288</v>
      </c>
      <c r="H23" s="16"/>
      <c r="I23" s="51">
        <f>' all &lt;4000'!J23</f>
        <v>2.0085299535498202E-2</v>
      </c>
      <c r="J23" s="12">
        <f>I23*'all-cause mortality '!$J$7</f>
        <v>6.2519250755251297E-3</v>
      </c>
    </row>
    <row r="24" spans="1:10" x14ac:dyDescent="0.3">
      <c r="A24" s="31" t="s">
        <v>63</v>
      </c>
      <c r="B24" s="32">
        <f t="shared" si="0"/>
        <v>6.722508610935359E-3</v>
      </c>
      <c r="C24" s="33">
        <f t="shared" si="4"/>
        <v>92737.432833919229</v>
      </c>
      <c r="D24" s="33">
        <f t="shared" si="1"/>
        <v>623.42819078206151</v>
      </c>
      <c r="E24" s="33">
        <f t="shared" si="5"/>
        <v>92425.718738528201</v>
      </c>
      <c r="F24" s="33">
        <f t="shared" si="2"/>
        <v>2646784.2047514291</v>
      </c>
      <c r="G24" s="50">
        <f t="shared" si="3"/>
        <v>28.540624037884228</v>
      </c>
      <c r="I24" s="51">
        <f>' all &lt;4000'!J24</f>
        <v>2.159712367782356E-2</v>
      </c>
      <c r="J24" s="12">
        <f>I24*'all-cause mortality '!$J$7</f>
        <v>6.722508610935359E-3</v>
      </c>
    </row>
    <row r="25" spans="1:10" x14ac:dyDescent="0.3">
      <c r="A25" s="31" t="s">
        <v>64</v>
      </c>
      <c r="B25" s="32">
        <f t="shared" si="0"/>
        <v>7.2011513554563382E-3</v>
      </c>
      <c r="C25" s="33">
        <f t="shared" si="4"/>
        <v>92114.004643137174</v>
      </c>
      <c r="D25" s="33">
        <f t="shared" si="1"/>
        <v>663.32688939243872</v>
      </c>
      <c r="E25" s="33">
        <f t="shared" si="5"/>
        <v>91782.341198440961</v>
      </c>
      <c r="F25" s="33">
        <f t="shared" si="2"/>
        <v>2554358.4860129007</v>
      </c>
      <c r="G25" s="50">
        <f t="shared" si="3"/>
        <v>27.730403166259581</v>
      </c>
      <c r="I25" s="51">
        <f>' all &lt;4000'!J25</f>
        <v>2.3134839305899817E-2</v>
      </c>
      <c r="J25" s="12">
        <f>I25*'all-cause mortality '!$J$7</f>
        <v>7.2011513554563382E-3</v>
      </c>
    </row>
    <row r="26" spans="1:10" x14ac:dyDescent="0.3">
      <c r="A26" s="31" t="s">
        <v>65</v>
      </c>
      <c r="B26" s="32">
        <f t="shared" si="0"/>
        <v>7.6815634441095007E-3</v>
      </c>
      <c r="C26" s="33">
        <f t="shared" si="4"/>
        <v>91450.677753744734</v>
      </c>
      <c r="D26" s="33">
        <f t="shared" si="1"/>
        <v>702.48418317220353</v>
      </c>
      <c r="E26" s="33">
        <f t="shared" si="5"/>
        <v>91099.435662158634</v>
      </c>
      <c r="F26" s="33">
        <f t="shared" si="2"/>
        <v>2462576.1448144596</v>
      </c>
      <c r="G26" s="50">
        <f t="shared" si="3"/>
        <v>26.927915738859809</v>
      </c>
      <c r="I26" s="51">
        <f>' all &lt;4000'!J26</f>
        <v>2.4678239232243718E-2</v>
      </c>
      <c r="J26" s="12">
        <f>I26*'all-cause mortality '!$J$7</f>
        <v>7.6815634441095007E-3</v>
      </c>
    </row>
    <row r="27" spans="1:10" x14ac:dyDescent="0.3">
      <c r="A27" s="31" t="s">
        <v>66</v>
      </c>
      <c r="B27" s="32">
        <f t="shared" si="0"/>
        <v>8.1781163234713825E-3</v>
      </c>
      <c r="C27" s="33">
        <f t="shared" si="4"/>
        <v>90748.193570572534</v>
      </c>
      <c r="D27" s="33">
        <f t="shared" si="1"/>
        <v>742.14928316503995</v>
      </c>
      <c r="E27" s="33">
        <f t="shared" si="5"/>
        <v>90377.118928990007</v>
      </c>
      <c r="F27" s="33">
        <f t="shared" si="2"/>
        <v>2371476.7091523008</v>
      </c>
      <c r="G27" s="50">
        <f t="shared" si="3"/>
        <v>26.132494938404086</v>
      </c>
      <c r="I27" s="51">
        <f>' all &lt;4000'!J27</f>
        <v>2.6273494005248144E-2</v>
      </c>
      <c r="J27" s="12">
        <f>I27*'all-cause mortality '!$J$7</f>
        <v>8.1781163234713825E-3</v>
      </c>
    </row>
    <row r="28" spans="1:10" x14ac:dyDescent="0.3">
      <c r="A28" s="31" t="s">
        <v>67</v>
      </c>
      <c r="B28" s="32">
        <f t="shared" si="0"/>
        <v>8.7107950167691125E-3</v>
      </c>
      <c r="C28" s="33">
        <f t="shared" si="4"/>
        <v>90006.044287407494</v>
      </c>
      <c r="D28" s="33">
        <f t="shared" si="1"/>
        <v>784.02420205784927</v>
      </c>
      <c r="E28" s="33">
        <f t="shared" si="5"/>
        <v>89614.032186378565</v>
      </c>
      <c r="F28" s="33">
        <f t="shared" si="2"/>
        <v>2281099.590223311</v>
      </c>
      <c r="G28" s="50">
        <f t="shared" si="3"/>
        <v>25.343848941292197</v>
      </c>
      <c r="I28" s="51">
        <f>' all &lt;4000'!J28</f>
        <v>2.7984808677419579E-2</v>
      </c>
      <c r="J28" s="12">
        <f>I28*'all-cause mortality '!$J$7</f>
        <v>8.7107950167691125E-3</v>
      </c>
    </row>
    <row r="29" spans="1:10" x14ac:dyDescent="0.3">
      <c r="A29" s="31" t="s">
        <v>68</v>
      </c>
      <c r="B29" s="32">
        <f t="shared" si="0"/>
        <v>9.3412555419267445E-3</v>
      </c>
      <c r="C29" s="33">
        <f t="shared" si="4"/>
        <v>89222.02008534965</v>
      </c>
      <c r="D29" s="33">
        <f t="shared" si="1"/>
        <v>833.44568958417176</v>
      </c>
      <c r="E29" s="33">
        <f t="shared" si="5"/>
        <v>88805.297240557571</v>
      </c>
      <c r="F29" s="33">
        <f t="shared" si="2"/>
        <v>2191485.5580369323</v>
      </c>
      <c r="G29" s="50">
        <f t="shared" si="3"/>
        <v>24.562160282187744</v>
      </c>
      <c r="I29" s="51">
        <f>' all &lt;4000'!J29</f>
        <v>3.0010262971917008E-2</v>
      </c>
      <c r="J29" s="12">
        <f>I29*'all-cause mortality '!$J$7</f>
        <v>9.3412555419267445E-3</v>
      </c>
    </row>
    <row r="30" spans="1:10" x14ac:dyDescent="0.3">
      <c r="A30" s="31" t="s">
        <v>69</v>
      </c>
      <c r="B30" s="32">
        <f t="shared" si="0"/>
        <v>1.0024898665277143E-2</v>
      </c>
      <c r="C30" s="33">
        <f t="shared" si="4"/>
        <v>88388.574395765478</v>
      </c>
      <c r="D30" s="33">
        <f t="shared" si="1"/>
        <v>886.08650148585878</v>
      </c>
      <c r="E30" s="33">
        <f t="shared" si="5"/>
        <v>87945.531145022542</v>
      </c>
      <c r="F30" s="33">
        <f t="shared" si="2"/>
        <v>2102680.2607963746</v>
      </c>
      <c r="G30" s="50">
        <f t="shared" si="3"/>
        <v>23.789050509871217</v>
      </c>
      <c r="I30" s="51">
        <f>' all &lt;4000'!J30</f>
        <v>3.2206574786598018E-2</v>
      </c>
      <c r="J30" s="12">
        <f>I30*'all-cause mortality '!$J$7</f>
        <v>1.0024898665277143E-2</v>
      </c>
    </row>
    <row r="31" spans="1:10" x14ac:dyDescent="0.3">
      <c r="A31" s="31" t="s">
        <v>70</v>
      </c>
      <c r="B31" s="32">
        <f t="shared" si="0"/>
        <v>1.0792215530046185E-2</v>
      </c>
      <c r="C31" s="33">
        <f t="shared" si="4"/>
        <v>87502.48789427962</v>
      </c>
      <c r="D31" s="33">
        <f t="shared" si="1"/>
        <v>944.34570877032286</v>
      </c>
      <c r="E31" s="33">
        <f t="shared" si="5"/>
        <v>87030.315039894456</v>
      </c>
      <c r="F31" s="33">
        <f t="shared" si="2"/>
        <v>2014734.7296513519</v>
      </c>
      <c r="G31" s="50">
        <f t="shared" si="3"/>
        <v>23.024885099102001</v>
      </c>
      <c r="I31" s="51">
        <f>' all &lt;4000'!J31</f>
        <v>3.4671701748509198E-2</v>
      </c>
      <c r="J31" s="12">
        <f>I31*'all-cause mortality '!$J$7</f>
        <v>1.0792215530046185E-2</v>
      </c>
    </row>
    <row r="32" spans="1:10" x14ac:dyDescent="0.3">
      <c r="A32" s="31" t="s">
        <v>71</v>
      </c>
      <c r="B32" s="32">
        <f t="shared" si="0"/>
        <v>1.1670453268812782E-2</v>
      </c>
      <c r="C32" s="33">
        <f t="shared" si="4"/>
        <v>86558.142185509292</v>
      </c>
      <c r="D32" s="33">
        <f t="shared" si="1"/>
        <v>1010.1727534112384</v>
      </c>
      <c r="E32" s="33">
        <f t="shared" si="5"/>
        <v>86053.055808803678</v>
      </c>
      <c r="F32" s="33">
        <f t="shared" si="2"/>
        <v>1927704.4146114574</v>
      </c>
      <c r="G32" s="50">
        <f t="shared" si="3"/>
        <v>22.270630652862771</v>
      </c>
      <c r="I32" s="51">
        <f>' all &lt;4000'!J32</f>
        <v>3.7493179586681157E-2</v>
      </c>
      <c r="J32" s="12">
        <f>I32*'all-cause mortality '!$J$7</f>
        <v>1.1670453268812782E-2</v>
      </c>
    </row>
    <row r="33" spans="1:10" x14ac:dyDescent="0.3">
      <c r="A33" s="31" t="s">
        <v>72</v>
      </c>
      <c r="B33" s="32">
        <f t="shared" si="0"/>
        <v>9.8754156349542006E-3</v>
      </c>
      <c r="C33" s="33">
        <f t="shared" si="4"/>
        <v>85547.969432098049</v>
      </c>
      <c r="D33" s="33">
        <f t="shared" si="1"/>
        <v>844.82175486832512</v>
      </c>
      <c r="E33" s="33">
        <f t="shared" si="5"/>
        <v>85125.55855466389</v>
      </c>
      <c r="F33" s="33">
        <f t="shared" si="2"/>
        <v>1841651.3588026536</v>
      </c>
      <c r="G33" s="50">
        <f t="shared" si="3"/>
        <v>21.527703942341105</v>
      </c>
      <c r="I33" s="51">
        <f>' all &lt;4000'!J33</f>
        <v>3.1726336875356247E-2</v>
      </c>
      <c r="J33" s="12">
        <f>I33*'all-cause mortality '!$J$7</f>
        <v>9.8754156349542006E-3</v>
      </c>
    </row>
    <row r="34" spans="1:10" x14ac:dyDescent="0.3">
      <c r="A34" s="31" t="s">
        <v>73</v>
      </c>
      <c r="B34" s="32">
        <f t="shared" si="0"/>
        <v>1.0648229242432004E-2</v>
      </c>
      <c r="C34" s="33">
        <f t="shared" si="4"/>
        <v>84703.147677229717</v>
      </c>
      <c r="D34" s="33">
        <f t="shared" si="1"/>
        <v>901.93853402271395</v>
      </c>
      <c r="E34" s="33">
        <f t="shared" si="5"/>
        <v>84252.178410218359</v>
      </c>
      <c r="F34" s="33">
        <f t="shared" si="2"/>
        <v>1756525.8002479898</v>
      </c>
      <c r="G34" s="50">
        <f t="shared" si="3"/>
        <v>20.737432414453082</v>
      </c>
      <c r="I34" s="51">
        <f>' all &lt;4000'!J34</f>
        <v>3.4209122993837812E-2</v>
      </c>
      <c r="J34" s="12">
        <f>I34*'all-cause mortality '!$J$7</f>
        <v>1.0648229242432004E-2</v>
      </c>
    </row>
    <row r="35" spans="1:10" x14ac:dyDescent="0.3">
      <c r="A35" s="31" t="s">
        <v>74</v>
      </c>
      <c r="B35" s="32">
        <f t="shared" si="0"/>
        <v>1.1766560902071862E-2</v>
      </c>
      <c r="C35" s="33">
        <f t="shared" si="4"/>
        <v>83801.209143207001</v>
      </c>
      <c r="D35" s="33">
        <f t="shared" si="1"/>
        <v>986.05203105080659</v>
      </c>
      <c r="E35" s="33">
        <f t="shared" si="5"/>
        <v>83308.183127681594</v>
      </c>
      <c r="F35" s="33">
        <f t="shared" si="2"/>
        <v>1672273.6218377715</v>
      </c>
      <c r="G35" s="50">
        <f t="shared" si="3"/>
        <v>19.955244547606</v>
      </c>
      <c r="I35" s="51">
        <f>' all &lt;4000'!J35</f>
        <v>3.7801940580828919E-2</v>
      </c>
      <c r="J35" s="12">
        <f>I35*'all-cause mortality '!$J$7</f>
        <v>1.1766560902071862E-2</v>
      </c>
    </row>
    <row r="36" spans="1:10" x14ac:dyDescent="0.3">
      <c r="A36" s="31" t="s">
        <v>75</v>
      </c>
      <c r="B36" s="32">
        <f t="shared" si="0"/>
        <v>1.2781923559404114E-2</v>
      </c>
      <c r="C36" s="33">
        <f t="shared" si="4"/>
        <v>82815.157112156201</v>
      </c>
      <c r="D36" s="33">
        <f t="shared" si="1"/>
        <v>1058.5370077676225</v>
      </c>
      <c r="E36" s="33">
        <f t="shared" si="5"/>
        <v>82285.888608272391</v>
      </c>
      <c r="F36" s="33">
        <f t="shared" si="2"/>
        <v>1588965.43871009</v>
      </c>
      <c r="G36" s="50">
        <f t="shared" si="3"/>
        <v>19.186891556073014</v>
      </c>
      <c r="I36" s="51">
        <f>' all &lt;4000'!J36</f>
        <v>4.1063953938844842E-2</v>
      </c>
      <c r="J36" s="12">
        <f>I36*'all-cause mortality '!$J$7</f>
        <v>1.2781923559404114E-2</v>
      </c>
    </row>
    <row r="37" spans="1:10" x14ac:dyDescent="0.3">
      <c r="A37" s="31" t="s">
        <v>76</v>
      </c>
      <c r="B37" s="32">
        <f t="shared" si="0"/>
        <v>1.4064387320641704E-2</v>
      </c>
      <c r="C37" s="33">
        <f t="shared" si="4"/>
        <v>81756.620104388581</v>
      </c>
      <c r="D37" s="33">
        <f t="shared" si="1"/>
        <v>1149.8567711746834</v>
      </c>
      <c r="E37" s="33">
        <f t="shared" si="5"/>
        <v>81181.691718801245</v>
      </c>
      <c r="F37" s="33">
        <f t="shared" si="2"/>
        <v>1506679.5501018176</v>
      </c>
      <c r="G37" s="50">
        <f t="shared" si="3"/>
        <v>18.428838523144147</v>
      </c>
      <c r="I37" s="51">
        <f>' all &lt;4000'!J37</f>
        <v>4.518407189878617E-2</v>
      </c>
      <c r="J37" s="12">
        <f>I37*'all-cause mortality '!$J$7</f>
        <v>1.4064387320641704E-2</v>
      </c>
    </row>
    <row r="38" spans="1:10" x14ac:dyDescent="0.3">
      <c r="A38" s="31" t="s">
        <v>77</v>
      </c>
      <c r="B38" s="32">
        <f t="shared" si="0"/>
        <v>1.5406213883903182E-2</v>
      </c>
      <c r="C38" s="33">
        <f t="shared" si="4"/>
        <v>80606.763333213894</v>
      </c>
      <c r="D38" s="33">
        <f t="shared" si="1"/>
        <v>1241.8450364006578</v>
      </c>
      <c r="E38" s="33">
        <f t="shared" si="5"/>
        <v>79985.840815013566</v>
      </c>
      <c r="F38" s="33">
        <f t="shared" si="2"/>
        <v>1425497.8583830164</v>
      </c>
      <c r="G38" s="50">
        <f t="shared" si="3"/>
        <v>17.684593692098318</v>
      </c>
      <c r="I38" s="51">
        <f>' all &lt;4000'!J38</f>
        <v>4.9494902262589145E-2</v>
      </c>
      <c r="J38" s="12">
        <f>I38*'all-cause mortality '!$J$7</f>
        <v>1.5406213883903182E-2</v>
      </c>
    </row>
    <row r="39" spans="1:10" x14ac:dyDescent="0.3">
      <c r="A39" s="31" t="s">
        <v>78</v>
      </c>
      <c r="B39" s="32">
        <f t="shared" si="0"/>
        <v>1.7067648221004966E-2</v>
      </c>
      <c r="C39" s="33">
        <f t="shared" si="4"/>
        <v>79364.918296813237</v>
      </c>
      <c r="D39" s="33">
        <f t="shared" si="1"/>
        <v>1354.572506578809</v>
      </c>
      <c r="E39" s="33">
        <f t="shared" si="5"/>
        <v>78687.63204352383</v>
      </c>
      <c r="F39" s="33">
        <f t="shared" si="2"/>
        <v>1345512.0175680029</v>
      </c>
      <c r="G39" s="50">
        <f t="shared" si="3"/>
        <v>16.953485827780781</v>
      </c>
      <c r="I39" s="51">
        <f>' all &lt;4000'!J39</f>
        <v>5.483252322191394E-2</v>
      </c>
      <c r="J39" s="12">
        <f>I39*'all-cause mortality '!$J$7</f>
        <v>1.7067648221004966E-2</v>
      </c>
    </row>
    <row r="40" spans="1:10" x14ac:dyDescent="0.3">
      <c r="A40" s="31" t="s">
        <v>79</v>
      </c>
      <c r="B40" s="32">
        <f t="shared" si="0"/>
        <v>1.8866347223336178E-2</v>
      </c>
      <c r="C40" s="33">
        <f t="shared" si="4"/>
        <v>78010.345790234423</v>
      </c>
      <c r="D40" s="33">
        <f t="shared" si="1"/>
        <v>1471.7702706910843</v>
      </c>
      <c r="E40" s="33">
        <f t="shared" si="5"/>
        <v>77274.460654888884</v>
      </c>
      <c r="F40" s="33">
        <f t="shared" si="2"/>
        <v>1266824.3855244792</v>
      </c>
      <c r="G40" s="50">
        <f t="shared" si="3"/>
        <v>16.239184337560829</v>
      </c>
      <c r="I40" s="51">
        <f>' all &lt;4000'!J40</f>
        <v>6.0611128659374285E-2</v>
      </c>
      <c r="J40" s="12">
        <f>I40*'all-cause mortality '!$J$7</f>
        <v>1.8866347223336178E-2</v>
      </c>
    </row>
    <row r="41" spans="1:10" x14ac:dyDescent="0.3">
      <c r="A41" s="31" t="s">
        <v>80</v>
      </c>
      <c r="B41" s="32">
        <f t="shared" si="0"/>
        <v>2.0765728850446873E-2</v>
      </c>
      <c r="C41" s="33">
        <f t="shared" si="4"/>
        <v>76538.575519543345</v>
      </c>
      <c r="D41" s="33">
        <f t="shared" si="1"/>
        <v>1589.379305838288</v>
      </c>
      <c r="E41" s="33">
        <f t="shared" si="5"/>
        <v>75743.885866624201</v>
      </c>
      <c r="F41" s="33">
        <f t="shared" si="2"/>
        <v>1189549.9248695904</v>
      </c>
      <c r="G41" s="50">
        <f t="shared" si="3"/>
        <v>15.541835169977144</v>
      </c>
      <c r="I41" s="51">
        <f>' all &lt;4000'!J41</f>
        <v>6.6713192975865782E-2</v>
      </c>
      <c r="J41" s="12">
        <f>I41*'all-cause mortality '!$J$7</f>
        <v>2.0765728850446873E-2</v>
      </c>
    </row>
    <row r="42" spans="1:10" x14ac:dyDescent="0.3">
      <c r="A42" s="31" t="s">
        <v>81</v>
      </c>
      <c r="B42" s="32">
        <f t="shared" si="0"/>
        <v>2.2953184044449432E-2</v>
      </c>
      <c r="C42" s="33">
        <f t="shared" si="4"/>
        <v>74949.196213705058</v>
      </c>
      <c r="D42" s="33">
        <f t="shared" si="1"/>
        <v>1720.3226946767247</v>
      </c>
      <c r="E42" s="33">
        <f t="shared" si="5"/>
        <v>74089.034866366695</v>
      </c>
      <c r="F42" s="33">
        <f t="shared" si="2"/>
        <v>1113806.0390029661</v>
      </c>
      <c r="G42" s="50">
        <f t="shared" si="3"/>
        <v>14.860813661391846</v>
      </c>
      <c r="I42" s="51">
        <f>' all &lt;4000'!J42</f>
        <v>7.3740739253414914E-2</v>
      </c>
      <c r="J42" s="12">
        <f>I42*'all-cause mortality '!$J$7</f>
        <v>2.2953184044449432E-2</v>
      </c>
    </row>
    <row r="43" spans="1:10" x14ac:dyDescent="0.3">
      <c r="A43" s="31" t="s">
        <v>82</v>
      </c>
      <c r="B43" s="32">
        <f t="shared" si="0"/>
        <v>1.9572057926863683E-2</v>
      </c>
      <c r="C43" s="33">
        <f t="shared" si="4"/>
        <v>73228.873519028333</v>
      </c>
      <c r="D43" s="33">
        <f t="shared" si="1"/>
        <v>1433.2397544333965</v>
      </c>
      <c r="E43" s="33">
        <f t="shared" si="5"/>
        <v>72512.253641811636</v>
      </c>
      <c r="F43" s="33">
        <f t="shared" si="2"/>
        <v>1039717.0041365994</v>
      </c>
      <c r="G43" s="50">
        <f t="shared" si="3"/>
        <v>14.198183778785449</v>
      </c>
      <c r="I43" s="51">
        <f>' all &lt;4000'!J43</f>
        <v>6.2878336070615784E-2</v>
      </c>
      <c r="J43" s="12">
        <f>I43*'all-cause mortality '!$J$7</f>
        <v>1.9572057926863683E-2</v>
      </c>
    </row>
    <row r="44" spans="1:10" x14ac:dyDescent="0.3">
      <c r="A44" s="31" t="s">
        <v>83</v>
      </c>
      <c r="B44" s="32">
        <f t="shared" si="0"/>
        <v>2.1810658802145121E-2</v>
      </c>
      <c r="C44" s="33">
        <f t="shared" si="4"/>
        <v>71795.633764594939</v>
      </c>
      <c r="D44" s="33">
        <f t="shared" si="1"/>
        <v>1565.9100715233501</v>
      </c>
      <c r="E44" s="33">
        <f t="shared" si="5"/>
        <v>71012.678728833271</v>
      </c>
      <c r="F44" s="33">
        <f t="shared" si="2"/>
        <v>967204.7504947877</v>
      </c>
      <c r="G44" s="50">
        <f t="shared" si="3"/>
        <v>13.471637476814807</v>
      </c>
      <c r="I44" s="51">
        <f>' all &lt;4000'!J44</f>
        <v>7.0070195950139288E-2</v>
      </c>
      <c r="J44" s="12">
        <f>I44*'all-cause mortality '!$J$7</f>
        <v>2.1810658802145121E-2</v>
      </c>
    </row>
    <row r="45" spans="1:10" x14ac:dyDescent="0.3">
      <c r="A45" s="31" t="s">
        <v>84</v>
      </c>
      <c r="B45" s="32">
        <f t="shared" si="0"/>
        <v>2.4293198306256224E-2</v>
      </c>
      <c r="C45" s="33">
        <f t="shared" si="4"/>
        <v>70229.723693071588</v>
      </c>
      <c r="D45" s="33">
        <f t="shared" si="1"/>
        <v>1706.1046046693693</v>
      </c>
      <c r="E45" s="33">
        <f t="shared" si="5"/>
        <v>69376.671390736898</v>
      </c>
      <c r="F45" s="33">
        <f t="shared" si="2"/>
        <v>896192.07176595437</v>
      </c>
      <c r="G45" s="50">
        <f t="shared" si="3"/>
        <v>12.760865693885208</v>
      </c>
      <c r="I45" s="51">
        <f>' all &lt;4000'!J45</f>
        <v>7.8045747311747765E-2</v>
      </c>
      <c r="J45" s="12">
        <f>I45*'all-cause mortality '!$J$7</f>
        <v>2.4293198306256224E-2</v>
      </c>
    </row>
    <row r="46" spans="1:10" x14ac:dyDescent="0.3">
      <c r="A46" s="31" t="s">
        <v>85</v>
      </c>
      <c r="B46" s="32">
        <f t="shared" si="0"/>
        <v>2.7003943495931305E-2</v>
      </c>
      <c r="C46" s="33">
        <f t="shared" si="4"/>
        <v>68523.619088402222</v>
      </c>
      <c r="D46" s="33">
        <f t="shared" si="1"/>
        <v>1850.4079379999334</v>
      </c>
      <c r="E46" s="33">
        <f t="shared" si="5"/>
        <v>67598.415119402256</v>
      </c>
      <c r="F46" s="33">
        <f t="shared" si="2"/>
        <v>826815.40037521743</v>
      </c>
      <c r="G46" s="50">
        <f t="shared" si="3"/>
        <v>12.066137360733153</v>
      </c>
      <c r="I46" s="51">
        <f>' all &lt;4000'!J46</f>
        <v>8.6754445583289624E-2</v>
      </c>
      <c r="J46" s="12">
        <f>I46*'all-cause mortality '!$J$7</f>
        <v>2.7003943495931305E-2</v>
      </c>
    </row>
    <row r="47" spans="1:10" x14ac:dyDescent="0.3">
      <c r="A47" s="31" t="s">
        <v>86</v>
      </c>
      <c r="B47" s="32">
        <f t="shared" si="0"/>
        <v>3.0435705455122346E-2</v>
      </c>
      <c r="C47" s="33">
        <f t="shared" si="4"/>
        <v>66673.211150402291</v>
      </c>
      <c r="D47" s="33">
        <f t="shared" si="1"/>
        <v>2029.2462163208231</v>
      </c>
      <c r="E47" s="33">
        <f t="shared" si="5"/>
        <v>65658.588042241885</v>
      </c>
      <c r="F47" s="33">
        <f t="shared" si="2"/>
        <v>759216.98525581521</v>
      </c>
      <c r="G47" s="50">
        <f t="shared" si="3"/>
        <v>11.387136934850247</v>
      </c>
      <c r="I47" s="51">
        <f>' all &lt;4000'!J47</f>
        <v>9.777952442735921E-2</v>
      </c>
      <c r="J47" s="12">
        <f>I47*'all-cause mortality '!$J$7</f>
        <v>3.0435705455122346E-2</v>
      </c>
    </row>
    <row r="48" spans="1:10" x14ac:dyDescent="0.3">
      <c r="A48" s="31" t="s">
        <v>87</v>
      </c>
      <c r="B48" s="32">
        <f t="shared" si="0"/>
        <v>3.3851127397242754E-2</v>
      </c>
      <c r="C48" s="33">
        <f t="shared" si="4"/>
        <v>64643.964934081465</v>
      </c>
      <c r="D48" s="33">
        <f t="shared" si="1"/>
        <v>2188.271092446485</v>
      </c>
      <c r="E48" s="33">
        <f t="shared" si="5"/>
        <v>63549.829387858219</v>
      </c>
      <c r="F48" s="33">
        <f t="shared" si="2"/>
        <v>693558.39721357333</v>
      </c>
      <c r="G48" s="50">
        <f t="shared" si="3"/>
        <v>10.728896315701032</v>
      </c>
      <c r="I48" s="51">
        <f>' all &lt;4000'!J48</f>
        <v>0.10875210837852554</v>
      </c>
      <c r="J48" s="12">
        <f>I48*'all-cause mortality '!$J$7</f>
        <v>3.3851127397242754E-2</v>
      </c>
    </row>
    <row r="49" spans="1:10" x14ac:dyDescent="0.3">
      <c r="A49" s="31" t="s">
        <v>88</v>
      </c>
      <c r="B49" s="32">
        <f t="shared" si="0"/>
        <v>3.7242386875095929E-2</v>
      </c>
      <c r="C49" s="33">
        <f t="shared" si="4"/>
        <v>62455.69384163498</v>
      </c>
      <c r="D49" s="33">
        <f t="shared" si="1"/>
        <v>2325.9991126027162</v>
      </c>
      <c r="E49" s="33">
        <f t="shared" si="5"/>
        <v>61292.694285333622</v>
      </c>
      <c r="F49" s="33">
        <f t="shared" si="2"/>
        <v>630008.56782571506</v>
      </c>
      <c r="G49" s="50">
        <f t="shared" si="3"/>
        <v>10.087287948848806</v>
      </c>
      <c r="I49" s="51">
        <f>' all &lt;4000'!J49</f>
        <v>0.11964706658618719</v>
      </c>
      <c r="J49" s="12">
        <f>I49*'all-cause mortality '!$J$7</f>
        <v>3.7242386875095929E-2</v>
      </c>
    </row>
    <row r="50" spans="1:10" x14ac:dyDescent="0.3">
      <c r="A50" s="31" t="s">
        <v>89</v>
      </c>
      <c r="B50" s="32">
        <f t="shared" si="0"/>
        <v>4.1838062245364717E-2</v>
      </c>
      <c r="C50" s="33">
        <f t="shared" si="4"/>
        <v>60129.694729032264</v>
      </c>
      <c r="D50" s="33">
        <f t="shared" si="1"/>
        <v>2515.7099108680304</v>
      </c>
      <c r="E50" s="33">
        <f t="shared" si="5"/>
        <v>58871.839773598251</v>
      </c>
      <c r="F50" s="33">
        <f t="shared" si="2"/>
        <v>568715.87354038144</v>
      </c>
      <c r="G50" s="50">
        <f t="shared" si="3"/>
        <v>9.4581533484118925</v>
      </c>
      <c r="I50" s="51">
        <f>' all &lt;4000'!J50</f>
        <v>0.13441140161334794</v>
      </c>
      <c r="J50" s="12">
        <f>I50*'all-cause mortality '!$J$7</f>
        <v>4.1838062245364717E-2</v>
      </c>
    </row>
    <row r="51" spans="1:10" x14ac:dyDescent="0.3">
      <c r="A51" s="31" t="s">
        <v>90</v>
      </c>
      <c r="B51" s="32">
        <f t="shared" si="0"/>
        <v>4.6889673213906712E-2</v>
      </c>
      <c r="C51" s="33">
        <f t="shared" si="4"/>
        <v>57613.98481816423</v>
      </c>
      <c r="D51" s="33">
        <f t="shared" si="1"/>
        <v>2701.5009206747031</v>
      </c>
      <c r="E51" s="33">
        <f t="shared" si="5"/>
        <v>56263.234357826877</v>
      </c>
      <c r="F51" s="33">
        <f t="shared" si="2"/>
        <v>509844.03376678313</v>
      </c>
      <c r="G51" s="50">
        <f t="shared" si="3"/>
        <v>8.8493103779560514</v>
      </c>
      <c r="I51" s="51">
        <f>' all &lt;4000'!J51</f>
        <v>0.15064050196472278</v>
      </c>
      <c r="J51" s="12">
        <f>I51*'all-cause mortality '!$J$7</f>
        <v>4.6889673213906712E-2</v>
      </c>
    </row>
    <row r="52" spans="1:10" x14ac:dyDescent="0.3">
      <c r="A52" s="31" t="s">
        <v>91</v>
      </c>
      <c r="B52" s="32">
        <f t="shared" si="0"/>
        <v>5.2414950043147369E-2</v>
      </c>
      <c r="C52" s="33">
        <f t="shared" si="4"/>
        <v>54912.483897489525</v>
      </c>
      <c r="D52" s="33">
        <f t="shared" si="1"/>
        <v>2878.2351002320479</v>
      </c>
      <c r="E52" s="33">
        <f t="shared" si="5"/>
        <v>53473.3663473735</v>
      </c>
      <c r="F52" s="33">
        <f t="shared" si="2"/>
        <v>453580.79940895626</v>
      </c>
      <c r="G52" s="50">
        <f t="shared" si="3"/>
        <v>8.2600670597181445</v>
      </c>
      <c r="I52" s="51">
        <f>' all &lt;4000'!J52</f>
        <v>0.16839132891661568</v>
      </c>
      <c r="J52" s="12">
        <f>I52*'all-cause mortality '!$J$7</f>
        <v>5.2414950043147369E-2</v>
      </c>
    </row>
    <row r="53" spans="1:10" x14ac:dyDescent="0.3">
      <c r="A53" s="31" t="s">
        <v>92</v>
      </c>
      <c r="B53" s="32">
        <f t="shared" si="0"/>
        <v>5.8425586241238038E-2</v>
      </c>
      <c r="C53" s="33">
        <f t="shared" si="4"/>
        <v>52034.248797257475</v>
      </c>
      <c r="D53" s="33">
        <f t="shared" si="1"/>
        <v>3040.131490602203</v>
      </c>
      <c r="E53" s="33">
        <f t="shared" si="5"/>
        <v>50514.183051956374</v>
      </c>
      <c r="F53" s="33">
        <f t="shared" si="2"/>
        <v>400107.43306158273</v>
      </c>
      <c r="G53" s="50">
        <f t="shared" si="3"/>
        <v>7.6893092974308654</v>
      </c>
      <c r="I53" s="51">
        <f>' all &lt;4000'!J53</f>
        <v>0.187701449716075</v>
      </c>
      <c r="J53" s="12">
        <f>I53*'all-cause mortality '!$J$7</f>
        <v>5.8425586241238038E-2</v>
      </c>
    </row>
    <row r="54" spans="1:10" x14ac:dyDescent="0.3">
      <c r="A54" s="31" t="s">
        <v>93</v>
      </c>
      <c r="B54" s="32">
        <f t="shared" si="0"/>
        <v>6.4925724739336138E-2</v>
      </c>
      <c r="C54" s="33">
        <f t="shared" si="4"/>
        <v>48994.117306655273</v>
      </c>
      <c r="D54" s="33">
        <f t="shared" si="1"/>
        <v>3180.9785740986449</v>
      </c>
      <c r="E54" s="33">
        <f>C54-D54*0.5</f>
        <v>47403.628019605952</v>
      </c>
      <c r="F54" s="33">
        <f t="shared" si="2"/>
        <v>349593.25000962638</v>
      </c>
      <c r="G54" s="50">
        <f t="shared" si="3"/>
        <v>7.1354127643838225</v>
      </c>
      <c r="I54" s="51">
        <f>' all &lt;4000'!J54</f>
        <v>0.20858417418563491</v>
      </c>
      <c r="J54" s="12">
        <f>I54*'all-cause mortality '!$J$7</f>
        <v>6.4925724739336138E-2</v>
      </c>
    </row>
    <row r="55" spans="1:10" x14ac:dyDescent="0.3">
      <c r="A55" s="31" t="s">
        <v>94</v>
      </c>
      <c r="B55" s="32">
        <f t="shared" si="0"/>
        <v>7.1910502768133835E-2</v>
      </c>
      <c r="C55" s="33">
        <f t="shared" si="4"/>
        <v>45813.138732556625</v>
      </c>
      <c r="D55" s="33">
        <f t="shared" si="1"/>
        <v>3294.4458396444124</v>
      </c>
      <c r="E55" s="33">
        <f>C55-D55*0.5</f>
        <v>44165.91581273442</v>
      </c>
      <c r="F55" s="33">
        <f t="shared" si="2"/>
        <v>302189.62199002045</v>
      </c>
      <c r="G55" s="50">
        <f t="shared" si="3"/>
        <v>6.5961344354533944</v>
      </c>
      <c r="I55" s="51">
        <f>' all &lt;4000'!J55</f>
        <v>0.23102387990868931</v>
      </c>
      <c r="J55" s="12">
        <f>I55*'all-cause mortality '!$J$7</f>
        <v>7.1910502768133835E-2</v>
      </c>
    </row>
    <row r="56" spans="1:10" x14ac:dyDescent="0.3">
      <c r="A56" s="31" t="s">
        <v>95</v>
      </c>
      <c r="B56" s="32">
        <f t="shared" si="0"/>
        <v>7.936475120609271E-2</v>
      </c>
      <c r="C56" s="33">
        <f t="shared" si="4"/>
        <v>42518.692892912215</v>
      </c>
      <c r="D56" s="33">
        <f t="shared" si="1"/>
        <v>3374.4854830542404</v>
      </c>
      <c r="E56" s="33">
        <f t="shared" si="5"/>
        <v>40831.450151385092</v>
      </c>
      <c r="F56" s="33">
        <f t="shared" si="2"/>
        <v>258023.70617728605</v>
      </c>
      <c r="G56" s="50">
        <f t="shared" si="3"/>
        <v>6.0684769126639377</v>
      </c>
      <c r="I56" s="51">
        <f>' all &lt;4000'!J56</f>
        <v>0.25497183367968801</v>
      </c>
      <c r="J56" s="12">
        <f>I56*'all-cause mortality '!$J$7</f>
        <v>7.936475120609271E-2</v>
      </c>
    </row>
    <row r="57" spans="1:10" x14ac:dyDescent="0.3">
      <c r="A57" s="31" t="s">
        <v>96</v>
      </c>
      <c r="B57" s="32">
        <f t="shared" si="0"/>
        <v>8.7262030675997651E-2</v>
      </c>
      <c r="C57" s="33">
        <f t="shared" si="4"/>
        <v>39144.207409857976</v>
      </c>
      <c r="D57" s="33">
        <f t="shared" si="1"/>
        <v>3415.8030277866415</v>
      </c>
      <c r="E57" s="33">
        <f t="shared" si="5"/>
        <v>37436.305895964659</v>
      </c>
      <c r="F57" s="33">
        <f t="shared" si="2"/>
        <v>217192.25602590095</v>
      </c>
      <c r="G57" s="50">
        <f t="shared" si="3"/>
        <v>5.5485158698398838</v>
      </c>
      <c r="I57" s="51">
        <f>' all &lt;4000'!J57</f>
        <v>0.28034309481164554</v>
      </c>
      <c r="J57" s="12">
        <f>I57*'all-cause mortality '!$J$7</f>
        <v>8.7262030675997651E-2</v>
      </c>
    </row>
    <row r="58" spans="1:10" x14ac:dyDescent="0.3">
      <c r="A58" s="31" t="s">
        <v>97</v>
      </c>
      <c r="B58" s="32">
        <f t="shared" si="0"/>
        <v>9.5564075446815069E-2</v>
      </c>
      <c r="C58" s="33">
        <f t="shared" si="4"/>
        <v>35728.404382071334</v>
      </c>
      <c r="D58" s="33">
        <f t="shared" si="1"/>
        <v>3414.351931962583</v>
      </c>
      <c r="E58" s="33">
        <f t="shared" si="5"/>
        <v>34021.228416090045</v>
      </c>
      <c r="F58" s="33">
        <f t="shared" si="2"/>
        <v>179755.9501299363</v>
      </c>
      <c r="G58" s="50">
        <f t="shared" si="3"/>
        <v>5.0311776649096203</v>
      </c>
      <c r="I58" s="51">
        <f>' all &lt;4000'!J58</f>
        <v>0.30701472858278095</v>
      </c>
      <c r="J58" s="12">
        <f>I58*'all-cause mortality '!$J$7</f>
        <v>9.5564075446815069E-2</v>
      </c>
    </row>
    <row r="59" spans="1:10" x14ac:dyDescent="0.3">
      <c r="A59" s="31" t="s">
        <v>98</v>
      </c>
      <c r="B59" s="32">
        <f t="shared" si="0"/>
        <v>0.10422083668577048</v>
      </c>
      <c r="C59" s="33">
        <f t="shared" si="4"/>
        <v>32314.052450108749</v>
      </c>
      <c r="D59" s="33">
        <f t="shared" si="1"/>
        <v>3367.7975830582054</v>
      </c>
      <c r="E59" s="33">
        <f>C59-D59*0.5</f>
        <v>30630.153658579646</v>
      </c>
      <c r="F59" s="33">
        <f t="shared" si="2"/>
        <v>145734.72171384626</v>
      </c>
      <c r="G59" s="50">
        <f t="shared" si="3"/>
        <v>4.5099487889627348</v>
      </c>
      <c r="I59" s="51">
        <f>' all &lt;4000'!J59</f>
        <v>0.334825945190668</v>
      </c>
      <c r="J59" s="12">
        <f>I59*'all-cause mortality '!$J$7</f>
        <v>0.10422083668577048</v>
      </c>
    </row>
    <row r="60" spans="1:10" x14ac:dyDescent="0.3">
      <c r="A60" s="31" t="s">
        <v>99</v>
      </c>
      <c r="B60" s="32">
        <f t="shared" si="0"/>
        <v>0.11317111270290939</v>
      </c>
      <c r="C60" s="33">
        <f t="shared" si="4"/>
        <v>28946.254867050542</v>
      </c>
      <c r="D60" s="33">
        <f t="shared" si="1"/>
        <v>3275.8798718861162</v>
      </c>
      <c r="E60" s="33">
        <f t="shared" si="5"/>
        <v>27308.314931107485</v>
      </c>
      <c r="F60" s="33">
        <f t="shared" si="2"/>
        <v>115104.56805526662</v>
      </c>
      <c r="G60" s="50">
        <f t="shared" si="3"/>
        <v>3.9764925923557004</v>
      </c>
      <c r="I60" s="51">
        <f>' all &lt;4000'!J60</f>
        <v>0.36358012451271005</v>
      </c>
      <c r="J60" s="12">
        <f>I60*'all-cause mortality '!$J$7</f>
        <v>0.11317111270290939</v>
      </c>
    </row>
    <row r="61" spans="1:10" x14ac:dyDescent="0.3">
      <c r="A61" s="31" t="s">
        <v>100</v>
      </c>
      <c r="B61" s="32">
        <f t="shared" si="0"/>
        <v>0.12234398862739813</v>
      </c>
      <c r="C61" s="33">
        <f>C60-D60</f>
        <v>25670.374995164428</v>
      </c>
      <c r="D61" s="33">
        <f>B61*C61</f>
        <v>3140.6160664694421</v>
      </c>
      <c r="E61" s="33">
        <f>C61-D61*0.5</f>
        <v>24100.066961929708</v>
      </c>
      <c r="F61" s="33">
        <f t="shared" si="2"/>
        <v>87796.253124159135</v>
      </c>
      <c r="G61" s="50">
        <f t="shared" si="3"/>
        <v>3.4201390957747</v>
      </c>
      <c r="I61" s="51">
        <f>' all &lt;4000'!J61</f>
        <v>0.3930494412942841</v>
      </c>
      <c r="J61" s="12">
        <f>I61*'all-cause mortality '!$J$7</f>
        <v>0.12234398862739813</v>
      </c>
    </row>
    <row r="62" spans="1:10" x14ac:dyDescent="0.3">
      <c r="A62" s="31" t="s">
        <v>101</v>
      </c>
      <c r="B62" s="32">
        <f t="shared" si="0"/>
        <v>0.13166078275102061</v>
      </c>
      <c r="C62" s="33">
        <f>C61-D61</f>
        <v>22529.758928694984</v>
      </c>
      <c r="D62" s="33">
        <f>B62*C62</f>
        <v>2966.2856957437771</v>
      </c>
      <c r="E62" s="33">
        <f>C62-D62*0.5</f>
        <v>21046.616080823096</v>
      </c>
      <c r="F62" s="33">
        <f>F63+E62</f>
        <v>63696.186162229424</v>
      </c>
      <c r="G62" s="50">
        <f>F62/C62</f>
        <v>2.8272022955870555</v>
      </c>
      <c r="I62" s="51">
        <f>' all &lt;4000'!J62</f>
        <v>0.42298111808550171</v>
      </c>
      <c r="J62" s="12">
        <f>I62*'all-cause mortality '!$J$7</f>
        <v>0.13166078275102061</v>
      </c>
    </row>
    <row r="63" spans="1:10" x14ac:dyDescent="0.3">
      <c r="A63" s="41" t="s">
        <v>0</v>
      </c>
      <c r="B63" s="42">
        <v>1</v>
      </c>
      <c r="C63" s="43">
        <f>C62-D62</f>
        <v>19563.473232951208</v>
      </c>
      <c r="D63" s="43">
        <f>C63</f>
        <v>19563.473232951208</v>
      </c>
      <c r="E63" s="43">
        <f>F66</f>
        <v>42649.570081406324</v>
      </c>
      <c r="F63" s="43">
        <f>F64+E63</f>
        <v>42649.570081406324</v>
      </c>
      <c r="G63" s="59">
        <f>F63/C63</f>
        <v>2.1800612587324562</v>
      </c>
    </row>
    <row r="66" spans="1:11" ht="63" x14ac:dyDescent="0.3">
      <c r="E66" s="30" t="s">
        <v>169</v>
      </c>
      <c r="F66" s="44">
        <f>SUM(F70:F90)</f>
        <v>42649.570081406324</v>
      </c>
    </row>
    <row r="67" spans="1:11" ht="50.5" x14ac:dyDescent="0.3">
      <c r="A67" s="109" t="s">
        <v>131</v>
      </c>
      <c r="B67" s="52" t="s">
        <v>115</v>
      </c>
      <c r="C67" s="52" t="s">
        <v>104</v>
      </c>
      <c r="D67" s="5" t="s">
        <v>105</v>
      </c>
      <c r="E67" s="5" t="s">
        <v>106</v>
      </c>
      <c r="F67" s="5" t="s">
        <v>102</v>
      </c>
      <c r="G67" s="5" t="s">
        <v>103</v>
      </c>
      <c r="H67" s="6" t="s">
        <v>107</v>
      </c>
    </row>
    <row r="68" spans="1:11" ht="18" customHeight="1" x14ac:dyDescent="0.3">
      <c r="A68" s="110"/>
      <c r="B68" s="52" t="s">
        <v>114</v>
      </c>
      <c r="C68" s="52" t="s">
        <v>170</v>
      </c>
      <c r="D68" s="8" t="s">
        <v>109</v>
      </c>
      <c r="E68" s="8" t="s">
        <v>110</v>
      </c>
      <c r="F68" s="8" t="s">
        <v>111</v>
      </c>
      <c r="G68" s="8" t="s">
        <v>112</v>
      </c>
      <c r="H68" s="9" t="s">
        <v>113</v>
      </c>
      <c r="I68" s="30"/>
      <c r="J68" s="30"/>
      <c r="K68" s="2"/>
    </row>
    <row r="69" spans="1:11" x14ac:dyDescent="0.3">
      <c r="A69" s="64">
        <v>99</v>
      </c>
      <c r="B69" s="65">
        <f>2.71828182845904^(-13.94057+0.135759*A69)/(1+2.71828182845904^(-13.94057+0.135759*A69))</f>
        <v>0.3774398575032839</v>
      </c>
      <c r="C69" s="65">
        <f>B69/(1+0.5*B69)</f>
        <v>0.31751790171437605</v>
      </c>
      <c r="D69" s="66">
        <f>C62</f>
        <v>22529.758928694984</v>
      </c>
      <c r="E69" s="66">
        <f>D62</f>
        <v>2966.2856957437771</v>
      </c>
      <c r="F69" s="66">
        <f>E62</f>
        <v>21046.616080823096</v>
      </c>
      <c r="G69" s="66">
        <f>F62</f>
        <v>63696.186162229424</v>
      </c>
      <c r="H69" s="67">
        <f>G62</f>
        <v>2.8272022955870555</v>
      </c>
    </row>
    <row r="70" spans="1:11" x14ac:dyDescent="0.3">
      <c r="A70" s="55">
        <v>100</v>
      </c>
      <c r="B70" s="12">
        <f t="shared" ref="B70:B90" si="6">2.71828182845904^(-13.94057+0.135759*A70)/(1+2.71828182845904^(-13.94057+0.135759*A70))</f>
        <v>0.40982956256054281</v>
      </c>
      <c r="C70" s="12">
        <f>B70/(1+0.5*B70)</f>
        <v>0.34013157521819271</v>
      </c>
      <c r="D70" s="44">
        <f>D69-E69</f>
        <v>19563.473232951208</v>
      </c>
      <c r="E70" s="44">
        <f>D70*C70</f>
        <v>6654.1549674626431</v>
      </c>
      <c r="F70" s="44">
        <f>D70-0.5*E70</f>
        <v>16236.395749219886</v>
      </c>
      <c r="G70" s="44">
        <f>F70+G71</f>
        <v>42649.570081406302</v>
      </c>
      <c r="H70" s="50">
        <f>G70/D70</f>
        <v>2.1800612587324548</v>
      </c>
    </row>
    <row r="71" spans="1:11" x14ac:dyDescent="0.3">
      <c r="A71" s="55">
        <v>101</v>
      </c>
      <c r="B71" s="12">
        <f t="shared" si="6"/>
        <v>0.44302084312823281</v>
      </c>
      <c r="C71" s="12">
        <f>B71/(1+0.5*B71)</f>
        <v>0.36268281899793753</v>
      </c>
      <c r="D71" s="44">
        <f t="shared" ref="D71:D90" si="7">D70-E70</f>
        <v>12909.318265488564</v>
      </c>
      <c r="E71" s="44">
        <f t="shared" ref="E71:E89" si="8">D71*C71</f>
        <v>4681.9879398689582</v>
      </c>
      <c r="F71" s="44">
        <f t="shared" ref="F71:F90" si="9">D71-0.5*E71</f>
        <v>10568.324295554085</v>
      </c>
      <c r="G71" s="44">
        <f t="shared" ref="G71:G90" si="10">F71+G72</f>
        <v>26413.174332186412</v>
      </c>
      <c r="H71" s="50">
        <f t="shared" ref="H71:H90" si="11">G71/D71</f>
        <v>2.0460549340392906</v>
      </c>
    </row>
    <row r="72" spans="1:11" x14ac:dyDescent="0.3">
      <c r="A72" s="55">
        <v>102</v>
      </c>
      <c r="B72" s="12">
        <f t="shared" si="6"/>
        <v>0.47672882513784742</v>
      </c>
      <c r="C72" s="12">
        <f t="shared" ref="C72:C90" si="12">B72/(1+0.5*B72)</f>
        <v>0.38496650929179871</v>
      </c>
      <c r="D72" s="44">
        <f t="shared" si="7"/>
        <v>8227.330325619605</v>
      </c>
      <c r="E72" s="44">
        <f t="shared" si="8"/>
        <v>3167.246636244337</v>
      </c>
      <c r="F72" s="44">
        <f t="shared" si="9"/>
        <v>6643.7070074974363</v>
      </c>
      <c r="G72" s="44">
        <f t="shared" si="10"/>
        <v>15844.850036632326</v>
      </c>
      <c r="H72" s="50">
        <f t="shared" si="11"/>
        <v>1.9258798917179785</v>
      </c>
    </row>
    <row r="73" spans="1:11" x14ac:dyDescent="0.3">
      <c r="A73" s="55">
        <v>103</v>
      </c>
      <c r="B73" s="12">
        <f t="shared" si="6"/>
        <v>0.51065013889888367</v>
      </c>
      <c r="C73" s="12">
        <f t="shared" si="12"/>
        <v>0.40678717515204543</v>
      </c>
      <c r="D73" s="44">
        <f t="shared" si="7"/>
        <v>5060.0836893752676</v>
      </c>
      <c r="E73" s="44">
        <f t="shared" si="8"/>
        <v>2058.3771500339053</v>
      </c>
      <c r="F73" s="44">
        <f t="shared" si="9"/>
        <v>4030.8951143583149</v>
      </c>
      <c r="G73" s="44">
        <f t="shared" si="10"/>
        <v>9201.1430291348897</v>
      </c>
      <c r="H73" s="50">
        <f t="shared" si="11"/>
        <v>1.8183776383886032</v>
      </c>
    </row>
    <row r="74" spans="1:11" x14ac:dyDescent="0.3">
      <c r="A74" s="55">
        <v>104</v>
      </c>
      <c r="B74" s="12">
        <f t="shared" si="6"/>
        <v>0.54447365381062363</v>
      </c>
      <c r="C74" s="12">
        <f t="shared" si="12"/>
        <v>0.42796564467878506</v>
      </c>
      <c r="D74" s="44">
        <f t="shared" si="7"/>
        <v>3001.7065393413623</v>
      </c>
      <c r="E74" s="44">
        <f t="shared" si="8"/>
        <v>1284.6272742457511</v>
      </c>
      <c r="F74" s="44">
        <f t="shared" si="9"/>
        <v>2359.3929022184866</v>
      </c>
      <c r="G74" s="44">
        <f t="shared" si="10"/>
        <v>5170.2479147765744</v>
      </c>
      <c r="H74" s="50">
        <f t="shared" si="11"/>
        <v>1.7224361698965536</v>
      </c>
    </row>
    <row r="75" spans="1:11" x14ac:dyDescent="0.3">
      <c r="A75" s="55">
        <v>105</v>
      </c>
      <c r="B75" s="12">
        <f t="shared" si="6"/>
        <v>0.57789180618588032</v>
      </c>
      <c r="C75" s="12">
        <f t="shared" si="12"/>
        <v>0.44834449979566837</v>
      </c>
      <c r="D75" s="44">
        <f t="shared" si="7"/>
        <v>1717.0792650956112</v>
      </c>
      <c r="E75" s="44">
        <f t="shared" si="8"/>
        <v>769.84304421880563</v>
      </c>
      <c r="F75" s="44">
        <f t="shared" si="9"/>
        <v>1332.1577429862084</v>
      </c>
      <c r="G75" s="44">
        <f t="shared" si="10"/>
        <v>2810.8550125580878</v>
      </c>
      <c r="H75" s="50">
        <f t="shared" si="11"/>
        <v>1.6369978193182435</v>
      </c>
    </row>
    <row r="76" spans="1:11" x14ac:dyDescent="0.3">
      <c r="A76" s="55">
        <v>106</v>
      </c>
      <c r="B76" s="12">
        <f t="shared" si="6"/>
        <v>0.61061165355593183</v>
      </c>
      <c r="C76" s="12">
        <f t="shared" si="12"/>
        <v>0.46779202316377744</v>
      </c>
      <c r="D76" s="44">
        <f t="shared" si="7"/>
        <v>947.23622087680553</v>
      </c>
      <c r="E76" s="44">
        <f t="shared" si="8"/>
        <v>443.10954817797159</v>
      </c>
      <c r="F76" s="44">
        <f t="shared" si="9"/>
        <v>725.68144678781971</v>
      </c>
      <c r="G76" s="44">
        <f t="shared" si="10"/>
        <v>1478.6972695718794</v>
      </c>
      <c r="H76" s="50">
        <f t="shared" si="11"/>
        <v>1.5610649561131953</v>
      </c>
    </row>
    <row r="77" spans="1:11" x14ac:dyDescent="0.3">
      <c r="A77" s="55">
        <v>107</v>
      </c>
      <c r="B77" s="12">
        <f t="shared" si="6"/>
        <v>0.64236482431688247</v>
      </c>
      <c r="C77" s="12">
        <f t="shared" si="12"/>
        <v>0.48620449258587894</v>
      </c>
      <c r="D77" s="44">
        <f t="shared" si="7"/>
        <v>504.12667269883394</v>
      </c>
      <c r="E77" s="44">
        <f t="shared" si="8"/>
        <v>245.10865309854404</v>
      </c>
      <c r="F77" s="44">
        <f t="shared" si="9"/>
        <v>381.57234614956189</v>
      </c>
      <c r="G77" s="44">
        <f t="shared" si="10"/>
        <v>753.01582278405965</v>
      </c>
      <c r="H77" s="50">
        <f t="shared" si="11"/>
        <v>1.4937035938860399</v>
      </c>
    </row>
    <row r="78" spans="1:11" x14ac:dyDescent="0.3">
      <c r="A78" s="55">
        <v>108</v>
      </c>
      <c r="B78" s="12">
        <f t="shared" si="6"/>
        <v>0.67291567228252969</v>
      </c>
      <c r="C78" s="12">
        <f t="shared" si="12"/>
        <v>0.50350684779209287</v>
      </c>
      <c r="D78" s="44">
        <f t="shared" si="7"/>
        <v>259.0180196002899</v>
      </c>
      <c r="E78" s="44">
        <f t="shared" si="8"/>
        <v>130.41734657029249</v>
      </c>
      <c r="F78" s="44">
        <f t="shared" si="9"/>
        <v>193.80934631514367</v>
      </c>
      <c r="G78" s="44">
        <f t="shared" si="10"/>
        <v>371.44347663449776</v>
      </c>
      <c r="H78" s="50">
        <f t="shared" si="11"/>
        <v>1.4340449255526699</v>
      </c>
    </row>
    <row r="79" spans="1:11" x14ac:dyDescent="0.3">
      <c r="A79" s="55">
        <v>109</v>
      </c>
      <c r="B79" s="12">
        <f t="shared" si="6"/>
        <v>0.70206716481360365</v>
      </c>
      <c r="C79" s="12">
        <f t="shared" si="12"/>
        <v>0.51965189759599051</v>
      </c>
      <c r="D79" s="44">
        <f t="shared" si="7"/>
        <v>128.60067302999741</v>
      </c>
      <c r="E79" s="44">
        <f t="shared" si="8"/>
        <v>66.82758377215967</v>
      </c>
      <c r="F79" s="44">
        <f t="shared" si="9"/>
        <v>95.186881143917574</v>
      </c>
      <c r="G79" s="44">
        <f t="shared" si="10"/>
        <v>177.63413031935406</v>
      </c>
      <c r="H79" s="50">
        <f t="shared" si="11"/>
        <v>1.3812846086576787</v>
      </c>
    </row>
    <row r="80" spans="1:11" x14ac:dyDescent="0.3">
      <c r="A80" s="55">
        <v>110</v>
      </c>
      <c r="B80" s="12">
        <f t="shared" si="6"/>
        <v>0.72966429105916941</v>
      </c>
      <c r="C80" s="12">
        <f t="shared" si="12"/>
        <v>0.534618336364025</v>
      </c>
      <c r="D80" s="44">
        <f t="shared" si="7"/>
        <v>61.773089257837739</v>
      </c>
      <c r="E80" s="44">
        <f t="shared" si="8"/>
        <v>33.025026211091635</v>
      </c>
      <c r="F80" s="44">
        <f t="shared" si="9"/>
        <v>45.260576152291918</v>
      </c>
      <c r="G80" s="44">
        <f t="shared" si="10"/>
        <v>82.447249175436482</v>
      </c>
      <c r="H80" s="50">
        <f t="shared" si="11"/>
        <v>1.3346790676326037</v>
      </c>
    </row>
    <row r="81" spans="1:8" x14ac:dyDescent="0.3">
      <c r="A81" s="55">
        <v>111</v>
      </c>
      <c r="B81" s="12">
        <f t="shared" si="6"/>
        <v>0.75559503084113333</v>
      </c>
      <c r="C81" s="12">
        <f t="shared" si="12"/>
        <v>0.54840789185956063</v>
      </c>
      <c r="D81" s="44">
        <f t="shared" si="7"/>
        <v>28.748063046746104</v>
      </c>
      <c r="E81" s="44">
        <f t="shared" si="8"/>
        <v>15.765664650511768</v>
      </c>
      <c r="F81" s="44">
        <f t="shared" si="9"/>
        <v>20.865230721490221</v>
      </c>
      <c r="G81" s="44">
        <f t="shared" si="10"/>
        <v>37.186673023144564</v>
      </c>
      <c r="H81" s="50">
        <f t="shared" si="11"/>
        <v>1.2935366449794119</v>
      </c>
    </row>
    <row r="82" spans="1:8" x14ac:dyDescent="0.3">
      <c r="A82" s="55">
        <v>112</v>
      </c>
      <c r="B82" s="12">
        <f t="shared" si="6"/>
        <v>0.77978913863825428</v>
      </c>
      <c r="C82" s="12">
        <f t="shared" si="12"/>
        <v>0.56104193501543975</v>
      </c>
      <c r="D82" s="44">
        <f t="shared" si="7"/>
        <v>12.982398396234336</v>
      </c>
      <c r="E82" s="44">
        <f t="shared" si="8"/>
        <v>7.2836699173646533</v>
      </c>
      <c r="F82" s="44">
        <f t="shared" si="9"/>
        <v>9.3405634375520101</v>
      </c>
      <c r="G82" s="44">
        <f t="shared" si="10"/>
        <v>16.32144230165434</v>
      </c>
      <c r="H82" s="50">
        <f t="shared" si="11"/>
        <v>1.2571977691262752</v>
      </c>
    </row>
    <row r="83" spans="1:8" x14ac:dyDescent="0.3">
      <c r="A83" s="55">
        <v>113</v>
      </c>
      <c r="B83" s="12">
        <f t="shared" si="6"/>
        <v>0.80221514762242774</v>
      </c>
      <c r="C83" s="12">
        <f t="shared" si="12"/>
        <v>0.5725578553831433</v>
      </c>
      <c r="D83" s="44">
        <f t="shared" si="7"/>
        <v>5.6987284788696826</v>
      </c>
      <c r="E83" s="44">
        <f t="shared" si="8"/>
        <v>3.2628517562724677</v>
      </c>
      <c r="F83" s="44">
        <f t="shared" si="9"/>
        <v>4.0673026007334485</v>
      </c>
      <c r="G83" s="44">
        <f t="shared" si="10"/>
        <v>6.9808788641023307</v>
      </c>
      <c r="H83" s="50">
        <f t="shared" si="11"/>
        <v>1.2249888532129112</v>
      </c>
    </row>
    <row r="84" spans="1:8" x14ac:dyDescent="0.3">
      <c r="A84" s="55">
        <v>114</v>
      </c>
      <c r="B84" s="12">
        <f t="shared" si="6"/>
        <v>0.82287607742672264</v>
      </c>
      <c r="C84" s="12">
        <f t="shared" si="12"/>
        <v>0.58300545603605802</v>
      </c>
      <c r="D84" s="44">
        <f t="shared" si="7"/>
        <v>2.4358767225972149</v>
      </c>
      <c r="E84" s="44">
        <f t="shared" si="8"/>
        <v>1.4201294195054077</v>
      </c>
      <c r="F84" s="44">
        <f t="shared" si="9"/>
        <v>1.7258120128445111</v>
      </c>
      <c r="G84" s="44">
        <f t="shared" si="10"/>
        <v>2.9135762633688822</v>
      </c>
      <c r="H84" s="50">
        <f t="shared" si="11"/>
        <v>1.196109900119382</v>
      </c>
    </row>
    <row r="85" spans="1:8" x14ac:dyDescent="0.3">
      <c r="A85" s="55">
        <v>115</v>
      </c>
      <c r="B85" s="12">
        <f t="shared" si="6"/>
        <v>0.84180434125004222</v>
      </c>
      <c r="C85" s="12">
        <f t="shared" si="12"/>
        <v>0.59244356061455838</v>
      </c>
      <c r="D85" s="44">
        <f t="shared" si="7"/>
        <v>1.0157473030918072</v>
      </c>
      <c r="E85" s="44">
        <f t="shared" si="8"/>
        <v>0.60177294892834532</v>
      </c>
      <c r="F85" s="44">
        <f t="shared" si="9"/>
        <v>0.71486082862763456</v>
      </c>
      <c r="G85" s="44">
        <f t="shared" si="10"/>
        <v>1.1877642505243713</v>
      </c>
      <c r="H85" s="50">
        <f t="shared" si="11"/>
        <v>1.1693501394578811</v>
      </c>
    </row>
    <row r="86" spans="1:8" x14ac:dyDescent="0.3">
      <c r="A86" s="55">
        <v>116</v>
      </c>
      <c r="B86" s="12">
        <f t="shared" si="6"/>
        <v>0.8590563071068994</v>
      </c>
      <c r="C86" s="12">
        <f t="shared" si="12"/>
        <v>0.6009369629912501</v>
      </c>
      <c r="D86" s="44">
        <f t="shared" si="7"/>
        <v>0.41397435416346184</v>
      </c>
      <c r="E86" s="44">
        <f t="shared" si="8"/>
        <v>0.24877249114725494</v>
      </c>
      <c r="F86" s="44">
        <f t="shared" si="9"/>
        <v>0.28958810858983436</v>
      </c>
      <c r="G86" s="44">
        <f t="shared" si="10"/>
        <v>0.47290342189673673</v>
      </c>
      <c r="H86" s="50">
        <f t="shared" si="11"/>
        <v>1.1423495613692198</v>
      </c>
    </row>
    <row r="87" spans="1:8" x14ac:dyDescent="0.3">
      <c r="A87" s="55">
        <v>117</v>
      </c>
      <c r="B87" s="12">
        <f t="shared" si="6"/>
        <v>0.87470689273769964</v>
      </c>
      <c r="C87" s="12">
        <f t="shared" si="12"/>
        <v>0.6085537937432508</v>
      </c>
      <c r="D87" s="44">
        <f t="shared" si="7"/>
        <v>0.1652018630162069</v>
      </c>
      <c r="E87" s="44">
        <f t="shared" si="8"/>
        <v>0.10053422047196554</v>
      </c>
      <c r="F87" s="44">
        <f t="shared" si="9"/>
        <v>0.11493475278022414</v>
      </c>
      <c r="G87" s="44">
        <f t="shared" si="10"/>
        <v>0.18331531330690237</v>
      </c>
      <c r="H87" s="50">
        <f t="shared" si="11"/>
        <v>1.1096443463771257</v>
      </c>
    </row>
    <row r="88" spans="1:8" x14ac:dyDescent="0.3">
      <c r="A88" s="55">
        <v>118</v>
      </c>
      <c r="B88" s="12">
        <f t="shared" si="6"/>
        <v>0.8888444819480813</v>
      </c>
      <c r="C88" s="12">
        <f t="shared" si="12"/>
        <v>0.61536333125741161</v>
      </c>
      <c r="D88" s="44">
        <f t="shared" si="7"/>
        <v>6.4667642544241358E-2</v>
      </c>
      <c r="E88" s="44">
        <f t="shared" si="8"/>
        <v>3.979409594058788E-2</v>
      </c>
      <c r="F88" s="44">
        <f t="shared" si="9"/>
        <v>4.4770594573947414E-2</v>
      </c>
      <c r="G88" s="44">
        <f t="shared" si="10"/>
        <v>6.8380560526678222E-2</v>
      </c>
      <c r="H88" s="50">
        <f t="shared" si="11"/>
        <v>1.0574153910109949</v>
      </c>
    </row>
    <row r="89" spans="1:8" x14ac:dyDescent="0.3">
      <c r="A89" s="55">
        <v>119</v>
      </c>
      <c r="B89" s="12">
        <f t="shared" si="6"/>
        <v>0.90156635689124043</v>
      </c>
      <c r="C89" s="12">
        <f t="shared" si="12"/>
        <v>0.62143425033173139</v>
      </c>
      <c r="D89" s="44">
        <f t="shared" si="7"/>
        <v>2.4873546603653478E-2</v>
      </c>
      <c r="E89" s="44">
        <f t="shared" si="8"/>
        <v>1.5457273786732782E-2</v>
      </c>
      <c r="F89" s="44">
        <f t="shared" si="9"/>
        <v>1.7144909710287086E-2</v>
      </c>
      <c r="G89" s="44">
        <f t="shared" si="10"/>
        <v>2.3609965952730808E-2</v>
      </c>
      <c r="H89" s="50">
        <f t="shared" si="11"/>
        <v>0.94919981974998802</v>
      </c>
    </row>
    <row r="90" spans="1:8" x14ac:dyDescent="0.3">
      <c r="A90" s="56">
        <v>120</v>
      </c>
      <c r="B90" s="42">
        <f t="shared" si="6"/>
        <v>0.91297475653868232</v>
      </c>
      <c r="C90" s="42">
        <f t="shared" si="12"/>
        <v>0.62683327721213544</v>
      </c>
      <c r="D90" s="57">
        <f t="shared" si="7"/>
        <v>9.4162728169206959E-3</v>
      </c>
      <c r="E90" s="57">
        <f>D90*C90</f>
        <v>5.9024331489539459E-3</v>
      </c>
      <c r="F90" s="57">
        <f t="shared" si="9"/>
        <v>6.4650562424437234E-3</v>
      </c>
      <c r="G90" s="57">
        <f t="shared" si="10"/>
        <v>6.4650562424437234E-3</v>
      </c>
      <c r="H90" s="59">
        <f t="shared" si="11"/>
        <v>0.68658336139393228</v>
      </c>
    </row>
  </sheetData>
  <mergeCells count="1">
    <mergeCell ref="A67:A68"/>
  </mergeCells>
  <phoneticPr fontId="3" type="noConversion"/>
  <pageMargins left="0.7" right="0.45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all-cause mortality </vt:lpstr>
      <vt:lpstr>Lifetable model</vt:lpstr>
      <vt:lpstr>Original lifetable from CDC</vt:lpstr>
      <vt:lpstr>Age 40-100 (created by author)</vt:lpstr>
      <vt:lpstr> all &lt;4000</vt:lpstr>
      <vt:lpstr>4000-5999</vt:lpstr>
      <vt:lpstr>6000-7999</vt:lpstr>
      <vt:lpstr>8000-9999</vt:lpstr>
      <vt:lpstr>10000-11999</vt:lpstr>
      <vt:lpstr>&gt;=12000</vt:lpstr>
      <vt:lpstr>'Original lifetable from CDC'!Print_Titles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2006-10-24T03:27:27Z</dcterms:created>
  <dcterms:modified xsi:type="dcterms:W3CDTF">2025-09-19T02:37:42Z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2021-08-17T18:05:32Z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85e83769-5eb0-405b-8495-2bb6038e4951</vt:lpwstr>
  </property>
  <property fmtid="{D5CDD505-2E9C-101B-9397-08002B2CF9AE}" pid="8" name="MSIP_Label_7b94a7b8-f06c-4dfe-bdcc-9b548fd58c31_ContentBits">
    <vt:lpwstr>0</vt:lpwstr>
  </property>
</Properties>
</file>