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ahmadsuryadi/Downloads/99 Artikel Wandi/2025 Hibah/Ecological Awarness/"/>
    </mc:Choice>
  </mc:AlternateContent>
  <xr:revisionPtr revIDLastSave="0" documentId="13_ncr:1_{EC031748-608A-C344-A7AB-91217698F7EF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Pre" sheetId="1" r:id="rId1"/>
    <sheet name="Post" sheetId="2" r:id="rId2"/>
    <sheet name="Item" sheetId="3" r:id="rId3"/>
    <sheet name="%Pre" sheetId="4" r:id="rId4"/>
    <sheet name="%Pos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5" l="1"/>
  <c r="D72" i="5"/>
  <c r="D71" i="5"/>
  <c r="D70" i="5"/>
  <c r="D69" i="5"/>
  <c r="AE65" i="5"/>
  <c r="X65" i="5"/>
  <c r="Q65" i="5"/>
  <c r="J65" i="5"/>
  <c r="AF65" i="5" s="1"/>
  <c r="AF64" i="5"/>
  <c r="AE64" i="5"/>
  <c r="X64" i="5"/>
  <c r="Q64" i="5"/>
  <c r="J64" i="5"/>
  <c r="AE63" i="5"/>
  <c r="X63" i="5"/>
  <c r="Q63" i="5"/>
  <c r="AF63" i="5" s="1"/>
  <c r="J63" i="5"/>
  <c r="AE62" i="5"/>
  <c r="X62" i="5"/>
  <c r="Q62" i="5"/>
  <c r="J62" i="5"/>
  <c r="AF62" i="5" s="1"/>
  <c r="AE61" i="5"/>
  <c r="AF61" i="5" s="1"/>
  <c r="X61" i="5"/>
  <c r="Q61" i="5"/>
  <c r="J61" i="5"/>
  <c r="AE60" i="5"/>
  <c r="X60" i="5"/>
  <c r="Q60" i="5"/>
  <c r="J60" i="5"/>
  <c r="AF60" i="5" s="1"/>
  <c r="AE59" i="5"/>
  <c r="X59" i="5"/>
  <c r="Q59" i="5"/>
  <c r="J59" i="5"/>
  <c r="AF59" i="5" s="1"/>
  <c r="AE58" i="5"/>
  <c r="X58" i="5"/>
  <c r="AF58" i="5" s="1"/>
  <c r="Q58" i="5"/>
  <c r="J58" i="5"/>
  <c r="AE57" i="5"/>
  <c r="X57" i="5"/>
  <c r="Q57" i="5"/>
  <c r="J57" i="5"/>
  <c r="AF57" i="5" s="1"/>
  <c r="AF56" i="5"/>
  <c r="AE56" i="5"/>
  <c r="X56" i="5"/>
  <c r="Q56" i="5"/>
  <c r="J56" i="5"/>
  <c r="AE55" i="5"/>
  <c r="X55" i="5"/>
  <c r="Q55" i="5"/>
  <c r="AF55" i="5" s="1"/>
  <c r="J55" i="5"/>
  <c r="AE54" i="5"/>
  <c r="X54" i="5"/>
  <c r="Q54" i="5"/>
  <c r="J54" i="5"/>
  <c r="AF54" i="5" s="1"/>
  <c r="AE53" i="5"/>
  <c r="AF53" i="5" s="1"/>
  <c r="X53" i="5"/>
  <c r="Q53" i="5"/>
  <c r="J53" i="5"/>
  <c r="AE52" i="5"/>
  <c r="X52" i="5"/>
  <c r="Q52" i="5"/>
  <c r="J52" i="5"/>
  <c r="AF52" i="5" s="1"/>
  <c r="AE51" i="5"/>
  <c r="X51" i="5"/>
  <c r="Q51" i="5"/>
  <c r="J51" i="5"/>
  <c r="AF51" i="5" s="1"/>
  <c r="AE50" i="5"/>
  <c r="X50" i="5"/>
  <c r="AF50" i="5" s="1"/>
  <c r="Q50" i="5"/>
  <c r="J50" i="5"/>
  <c r="AE49" i="5"/>
  <c r="X49" i="5"/>
  <c r="Q49" i="5"/>
  <c r="J49" i="5"/>
  <c r="AF49" i="5" s="1"/>
  <c r="AF48" i="5"/>
  <c r="AE48" i="5"/>
  <c r="X48" i="5"/>
  <c r="Q48" i="5"/>
  <c r="J48" i="5"/>
  <c r="AE47" i="5"/>
  <c r="X47" i="5"/>
  <c r="Q47" i="5"/>
  <c r="AF47" i="5" s="1"/>
  <c r="J47" i="5"/>
  <c r="AE46" i="5"/>
  <c r="X46" i="5"/>
  <c r="Q46" i="5"/>
  <c r="J46" i="5"/>
  <c r="AF46" i="5" s="1"/>
  <c r="AE45" i="5"/>
  <c r="AF45" i="5" s="1"/>
  <c r="X45" i="5"/>
  <c r="Q45" i="5"/>
  <c r="J45" i="5"/>
  <c r="AE44" i="5"/>
  <c r="X44" i="5"/>
  <c r="Q44" i="5"/>
  <c r="J44" i="5"/>
  <c r="AF44" i="5" s="1"/>
  <c r="AE43" i="5"/>
  <c r="X43" i="5"/>
  <c r="Q43" i="5"/>
  <c r="J43" i="5"/>
  <c r="AF43" i="5" s="1"/>
  <c r="AE42" i="5"/>
  <c r="X42" i="5"/>
  <c r="AF42" i="5" s="1"/>
  <c r="Q42" i="5"/>
  <c r="J42" i="5"/>
  <c r="AE41" i="5"/>
  <c r="X41" i="5"/>
  <c r="Q41" i="5"/>
  <c r="J41" i="5"/>
  <c r="AF41" i="5" s="1"/>
  <c r="AF40" i="5"/>
  <c r="AE40" i="5"/>
  <c r="X40" i="5"/>
  <c r="Q40" i="5"/>
  <c r="J40" i="5"/>
  <c r="AE39" i="5"/>
  <c r="X39" i="5"/>
  <c r="Q39" i="5"/>
  <c r="AF39" i="5" s="1"/>
  <c r="J39" i="5"/>
  <c r="AE38" i="5"/>
  <c r="X38" i="5"/>
  <c r="Q38" i="5"/>
  <c r="J38" i="5"/>
  <c r="AF38" i="5" s="1"/>
  <c r="AE37" i="5"/>
  <c r="AF37" i="5" s="1"/>
  <c r="X37" i="5"/>
  <c r="Q37" i="5"/>
  <c r="J37" i="5"/>
  <c r="AE36" i="5"/>
  <c r="X36" i="5"/>
  <c r="Q36" i="5"/>
  <c r="J36" i="5"/>
  <c r="AF36" i="5" s="1"/>
  <c r="AE35" i="5"/>
  <c r="X35" i="5"/>
  <c r="Q35" i="5"/>
  <c r="J35" i="5"/>
  <c r="AF35" i="5" s="1"/>
  <c r="AE34" i="5"/>
  <c r="X34" i="5"/>
  <c r="AF34" i="5" s="1"/>
  <c r="Q34" i="5"/>
  <c r="J34" i="5"/>
  <c r="AE33" i="5"/>
  <c r="X33" i="5"/>
  <c r="Q33" i="5"/>
  <c r="J33" i="5"/>
  <c r="AF33" i="5" s="1"/>
  <c r="AF32" i="5"/>
  <c r="AE32" i="5"/>
  <c r="X32" i="5"/>
  <c r="Q32" i="5"/>
  <c r="J32" i="5"/>
  <c r="AE31" i="5"/>
  <c r="X31" i="5"/>
  <c r="Q31" i="5"/>
  <c r="AF31" i="5" s="1"/>
  <c r="J31" i="5"/>
  <c r="AE30" i="5"/>
  <c r="X30" i="5"/>
  <c r="Q30" i="5"/>
  <c r="J30" i="5"/>
  <c r="AF30" i="5" s="1"/>
  <c r="AE29" i="5"/>
  <c r="AF29" i="5" s="1"/>
  <c r="X29" i="5"/>
  <c r="Q29" i="5"/>
  <c r="J29" i="5"/>
  <c r="AE28" i="5"/>
  <c r="X28" i="5"/>
  <c r="Q28" i="5"/>
  <c r="J28" i="5"/>
  <c r="AF28" i="5" s="1"/>
  <c r="AE27" i="5"/>
  <c r="X27" i="5"/>
  <c r="Q27" i="5"/>
  <c r="J27" i="5"/>
  <c r="AF27" i="5" s="1"/>
  <c r="AE26" i="5"/>
  <c r="X26" i="5"/>
  <c r="AF26" i="5" s="1"/>
  <c r="Q26" i="5"/>
  <c r="J26" i="5"/>
  <c r="AE25" i="5"/>
  <c r="X25" i="5"/>
  <c r="Q25" i="5"/>
  <c r="J25" i="5"/>
  <c r="AF25" i="5" s="1"/>
  <c r="AF24" i="5"/>
  <c r="AE24" i="5"/>
  <c r="X24" i="5"/>
  <c r="Q24" i="5"/>
  <c r="J24" i="5"/>
  <c r="AE23" i="5"/>
  <c r="X23" i="5"/>
  <c r="Q23" i="5"/>
  <c r="AF23" i="5" s="1"/>
  <c r="J23" i="5"/>
  <c r="AE22" i="5"/>
  <c r="X22" i="5"/>
  <c r="Q22" i="5"/>
  <c r="J22" i="5"/>
  <c r="AF22" i="5" s="1"/>
  <c r="AE21" i="5"/>
  <c r="AF21" i="5" s="1"/>
  <c r="X21" i="5"/>
  <c r="Q21" i="5"/>
  <c r="J21" i="5"/>
  <c r="AE20" i="5"/>
  <c r="X20" i="5"/>
  <c r="Q20" i="5"/>
  <c r="J20" i="5"/>
  <c r="AF20" i="5" s="1"/>
  <c r="AE19" i="5"/>
  <c r="X19" i="5"/>
  <c r="Q19" i="5"/>
  <c r="J19" i="5"/>
  <c r="AF19" i="5" s="1"/>
  <c r="AE18" i="5"/>
  <c r="X18" i="5"/>
  <c r="AF18" i="5" s="1"/>
  <c r="Q18" i="5"/>
  <c r="J18" i="5"/>
  <c r="AE17" i="5"/>
  <c r="X17" i="5"/>
  <c r="Q17" i="5"/>
  <c r="J17" i="5"/>
  <c r="AF17" i="5" s="1"/>
  <c r="AF16" i="5"/>
  <c r="AE16" i="5"/>
  <c r="X16" i="5"/>
  <c r="Q16" i="5"/>
  <c r="J16" i="5"/>
  <c r="AE15" i="5"/>
  <c r="X15" i="5"/>
  <c r="Q15" i="5"/>
  <c r="AF15" i="5" s="1"/>
  <c r="J15" i="5"/>
  <c r="AE14" i="5"/>
  <c r="X14" i="5"/>
  <c r="Q14" i="5"/>
  <c r="J14" i="5"/>
  <c r="AF14" i="5" s="1"/>
  <c r="AE13" i="5"/>
  <c r="AF13" i="5" s="1"/>
  <c r="X13" i="5"/>
  <c r="Q13" i="5"/>
  <c r="J13" i="5"/>
  <c r="AE12" i="5"/>
  <c r="X12" i="5"/>
  <c r="Q12" i="5"/>
  <c r="J12" i="5"/>
  <c r="AF12" i="5" s="1"/>
  <c r="AE11" i="5"/>
  <c r="X11" i="5"/>
  <c r="Q11" i="5"/>
  <c r="J11" i="5"/>
  <c r="AF11" i="5" s="1"/>
  <c r="AE10" i="5"/>
  <c r="X10" i="5"/>
  <c r="AF10" i="5" s="1"/>
  <c r="Q10" i="5"/>
  <c r="J10" i="5"/>
  <c r="AE9" i="5"/>
  <c r="X9" i="5"/>
  <c r="X66" i="5" s="1"/>
  <c r="Q9" i="5"/>
  <c r="J9" i="5"/>
  <c r="AF9" i="5" s="1"/>
  <c r="AF8" i="5"/>
  <c r="AE8" i="5"/>
  <c r="X8" i="5"/>
  <c r="Q8" i="5"/>
  <c r="J8" i="5"/>
  <c r="AE7" i="5"/>
  <c r="X7" i="5"/>
  <c r="Q7" i="5"/>
  <c r="AF7" i="5" s="1"/>
  <c r="J7" i="5"/>
  <c r="AE6" i="5"/>
  <c r="X6" i="5"/>
  <c r="Q6" i="5"/>
  <c r="J6" i="5"/>
  <c r="AF6" i="5" s="1"/>
  <c r="AE5" i="5"/>
  <c r="AF5" i="5" s="1"/>
  <c r="X5" i="5"/>
  <c r="Q5" i="5"/>
  <c r="J5" i="5"/>
  <c r="AE4" i="5"/>
  <c r="AE66" i="5" s="1"/>
  <c r="X4" i="5"/>
  <c r="Q4" i="5"/>
  <c r="J4" i="5"/>
  <c r="AF4" i="5" s="1"/>
  <c r="AE3" i="5"/>
  <c r="X3" i="5"/>
  <c r="Q3" i="5"/>
  <c r="Q66" i="5" s="1"/>
  <c r="J3" i="5"/>
  <c r="AF3" i="5" s="1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D66" i="1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F66" i="5" l="1"/>
  <c r="J66" i="5"/>
</calcChain>
</file>

<file path=xl/sharedStrings.xml><?xml version="1.0" encoding="utf-8"?>
<sst xmlns="http://schemas.openxmlformats.org/spreadsheetml/2006/main" count="425" uniqueCount="102">
  <si>
    <t>Kelas</t>
  </si>
  <si>
    <t>L</t>
  </si>
  <si>
    <t>P</t>
  </si>
  <si>
    <t>Column3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</si>
  <si>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</si>
  <si>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</si>
  <si>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</si>
  <si>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</si>
  <si>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</si>
  <si>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</si>
  <si>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</si>
  <si>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</si>
  <si>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</si>
  <si>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</si>
  <si>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</si>
  <si>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</si>
  <si>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</si>
  <si>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</si>
  <si>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</si>
  <si>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</si>
  <si>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</si>
  <si>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</si>
  <si>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</si>
  <si>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</si>
  <si>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</si>
  <si>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</si>
  <si>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</si>
  <si>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</si>
  <si>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No. Responden</t>
  </si>
  <si>
    <t>Gender</t>
  </si>
  <si>
    <t>Rata2</t>
  </si>
  <si>
    <t>Column1</t>
  </si>
  <si>
    <t>Column2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</si>
  <si>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</si>
  <si>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</si>
  <si>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</si>
  <si>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</si>
  <si>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</si>
  <si>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</si>
  <si>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</si>
  <si>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</si>
  <si>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</si>
  <si>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</si>
  <si>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</si>
  <si>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</si>
  <si>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</si>
  <si>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</si>
  <si>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</si>
  <si>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</si>
  <si>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</si>
  <si>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</si>
  <si>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</si>
  <si>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</si>
  <si>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</si>
  <si>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</si>
  <si>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</si>
  <si>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</si>
  <si>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</si>
  <si>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</si>
  <si>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 xml:space="preserve"> </t>
  </si>
  <si>
    <t>Post-EA</t>
  </si>
  <si>
    <t>Pre-EA</t>
  </si>
  <si>
    <t>Column30</t>
  </si>
  <si>
    <t>Column31</t>
  </si>
  <si>
    <t>Column32</t>
  </si>
  <si>
    <t>1. Saya lebih memilih makanan lokal karena menghasilkan jejak karbon yang lebih rendah.</t>
  </si>
  <si>
    <t>2. Saya lebih memilih makanan lokal karena menghasilkan jejak karbon yang lebih rendah.</t>
  </si>
  <si>
    <t>3. Saya memahami bahwa makanan impor berkontribusi lebih besar terhadap emisi karbon.</t>
  </si>
  <si>
    <t>4. Saya berusaha mengurangi konsumsi makanan kemasan atau olahan dari luar pulau.</t>
  </si>
  <si>
    <t>5. Saya mulai membiasakan diri mengonsumsi makanan segar hasil produksi lokal.</t>
  </si>
  <si>
    <t>6. Saya mendiskusikan dampak lingkungan dari pilihan makanan bersama keluarga.</t>
  </si>
  <si>
    <t>7. Saya tahu bahwa energi matahari adalah sumber energi terbarukan yang ramah lingkungan.</t>
  </si>
  <si>
    <t>8. Saya tertarik menggunakan alat bertenaga surya dalam kehidupan sehari-hari.</t>
  </si>
  <si>
    <t>9. Saya menyadari pentingnya mengurangi penggunaan listrik berbasis bahan bakar fosil.</t>
  </si>
  <si>
    <t>10. Saya mengetahui cara kerja dasar panel surya untuk menghasilkan listrik.</t>
  </si>
  <si>
    <t>11. Saya berusaha menghemat listrik di rumah untuk menjaga lingkungan.</t>
  </si>
  <si>
    <t>12. Saya mendukung penggunaan energi surya di daerah saya sebagai alternatif energi.</t>
  </si>
  <si>
    <t>13. Saya memilah sampah organik dan anorganik setiap hari.</t>
  </si>
  <si>
    <t>14. Saya memahami cara kerja bank sampah dan fungsinya bagi lingkungan.</t>
  </si>
  <si>
    <t>15. Saya tahu bahwa sampah organik bisa diolah menjadi kompos melalui biokonversi.</t>
  </si>
  <si>
    <t>16. Saya merasa bertanggung jawab untuk mengurangi sampah rumah tangga.</t>
  </si>
  <si>
    <t>17. Saya tertarik mengikuti kegiatan pengolahan sampah menjadi pupuk atau bahan berguna.</t>
  </si>
  <si>
    <t>18. Saya menyadari bahwa pembakaran sampah merusak lingkungan dan kesehatan.</t>
  </si>
  <si>
    <t>19. Saya menyadari pentingnya menjaga kebersihan sumber air di lingkungan saya.</t>
  </si>
  <si>
    <t>20. Saya tahu cara sederhana untuk menyaring air menggunakan bahan alami.</t>
  </si>
  <si>
    <t>21. Saya memahami bahwa air bersih harus dikelola dan digunakan secara hemat.</t>
  </si>
  <si>
    <t>22. Saya tidak membuang limbah atau deterjen ke saluran air umum.</t>
  </si>
  <si>
    <t>23. Saya terbiasa menutup kran saat tidak digunakan.</t>
  </si>
  <si>
    <t>24. Saya percaya bahwa teknologi tradisional bisa membantu penyediaan air bersih di pulau.</t>
  </si>
  <si>
    <t>Pre-test</t>
  </si>
  <si>
    <t>Post-test</t>
  </si>
  <si>
    <t>Item Pernyataan</t>
  </si>
  <si>
    <t>Aspect</t>
  </si>
  <si>
    <t>N-Gain</t>
  </si>
  <si>
    <t>Kategori</t>
  </si>
  <si>
    <t>consumption and carbon footprint</t>
  </si>
  <si>
    <t>renewable energy</t>
  </si>
  <si>
    <t>waste management</t>
  </si>
  <si>
    <t>water conservation</t>
  </si>
  <si>
    <t>Mean</t>
  </si>
  <si>
    <t>Moderate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</si>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</sst>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Aptos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5B3F86"/>
        <bgColor rgb="FF5B3F86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rgb="FFF8F9FA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left" vertical="center"/>
    </xf>
    <xf numFmtId="0" fontId="3" fillId="0" borderId="0" xfId="0" applyFont="1"/>
    <xf numFmtId="0" fontId="0" fillId="4" borderId="0" xfId="0" applyFill="1"/>
    <xf numFmtId="0" fontId="3" fillId="0" borderId="3" xfId="0" applyFont="1" applyBorder="1"/>
    <xf numFmtId="2" fontId="3" fillId="0" borderId="3" xfId="0" applyNumberFormat="1" applyFont="1" applyBorder="1"/>
    <xf numFmtId="0" fontId="4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5" borderId="1" xfId="0" applyFont="1" applyFill="1" applyBorder="1"/>
    <xf numFmtId="0" fontId="3" fillId="6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7" borderId="6" xfId="0" applyFont="1" applyFill="1" applyBorder="1"/>
    <xf numFmtId="0" fontId="0" fillId="7" borderId="0" xfId="0" applyFill="1"/>
    <xf numFmtId="0" fontId="3" fillId="5" borderId="2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0" fontId="3" fillId="7" borderId="7" xfId="0" applyFont="1" applyFill="1" applyBorder="1"/>
    <xf numFmtId="0" fontId="5" fillId="0" borderId="1" xfId="0" applyFont="1" applyBorder="1"/>
    <xf numFmtId="0" fontId="6" fillId="0" borderId="1" xfId="0" applyFont="1" applyBorder="1" applyAlignment="1">
      <alignment vertical="center"/>
    </xf>
    <xf numFmtId="2" fontId="5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/>
    </xf>
    <xf numFmtId="0" fontId="0" fillId="7" borderId="3" xfId="0" applyFill="1" applyBorder="1"/>
    <xf numFmtId="0" fontId="0" fillId="7" borderId="2" xfId="0" applyFill="1" applyBorder="1"/>
    <xf numFmtId="0" fontId="0" fillId="7" borderId="1" xfId="0" applyFill="1" applyBorder="1"/>
  </cellXfs>
  <cellStyles count="1">
    <cellStyle name="Normal" xfId="0" builtinId="0"/>
  </cellStyles>
  <dxfs count="175">
    <dxf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174"/>
      <tableStyleElement type="firstRowStripe" dxfId="173"/>
      <tableStyleElement type="secondRowStripe" dxfId="1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Item!$B$30</c:f>
              <c:strCache>
                <c:ptCount val="1"/>
                <c:pt idx="0">
                  <c:v>Pre-test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val>
            <c:numRef>
              <c:f>Item!$B$31:$B$54</c:f>
              <c:numCache>
                <c:formatCode>0.00</c:formatCode>
                <c:ptCount val="24"/>
                <c:pt idx="0">
                  <c:v>3.75</c:v>
                </c:pt>
                <c:pt idx="1">
                  <c:v>3.75</c:v>
                </c:pt>
                <c:pt idx="2">
                  <c:v>3.59375</c:v>
                </c:pt>
                <c:pt idx="3">
                  <c:v>3.75</c:v>
                </c:pt>
                <c:pt idx="4">
                  <c:v>3.984375</c:v>
                </c:pt>
                <c:pt idx="5">
                  <c:v>3.671875</c:v>
                </c:pt>
                <c:pt idx="6">
                  <c:v>3.921875</c:v>
                </c:pt>
                <c:pt idx="7">
                  <c:v>3.828125</c:v>
                </c:pt>
                <c:pt idx="8">
                  <c:v>3.765625</c:v>
                </c:pt>
                <c:pt idx="9">
                  <c:v>2.671875</c:v>
                </c:pt>
                <c:pt idx="10">
                  <c:v>3.84375</c:v>
                </c:pt>
                <c:pt idx="11">
                  <c:v>3.671875</c:v>
                </c:pt>
                <c:pt idx="12">
                  <c:v>2.84375</c:v>
                </c:pt>
                <c:pt idx="13">
                  <c:v>3.3125</c:v>
                </c:pt>
                <c:pt idx="14">
                  <c:v>3.28125</c:v>
                </c:pt>
                <c:pt idx="15">
                  <c:v>3.875</c:v>
                </c:pt>
                <c:pt idx="16">
                  <c:v>4</c:v>
                </c:pt>
                <c:pt idx="17">
                  <c:v>4</c:v>
                </c:pt>
                <c:pt idx="18">
                  <c:v>4.140625</c:v>
                </c:pt>
                <c:pt idx="19">
                  <c:v>3.390625</c:v>
                </c:pt>
                <c:pt idx="20">
                  <c:v>4.0625</c:v>
                </c:pt>
                <c:pt idx="21">
                  <c:v>3.796875</c:v>
                </c:pt>
                <c:pt idx="22">
                  <c:v>4.015625</c:v>
                </c:pt>
                <c:pt idx="23">
                  <c:v>3.328125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4-2A4B-AFB3-7FA238798F9D}"/>
            </c:ext>
          </c:extLst>
        </c:ser>
        <c:ser>
          <c:idx val="2"/>
          <c:order val="1"/>
          <c:tx>
            <c:strRef>
              <c:f>Item!$C$30</c:f>
              <c:strCache>
                <c:ptCount val="1"/>
                <c:pt idx="0">
                  <c:v>Post-test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Item!$C$31:$C$54</c:f>
              <c:numCache>
                <c:formatCode>0.00</c:formatCode>
                <c:ptCount val="24"/>
                <c:pt idx="0">
                  <c:v>4.2063492063492065</c:v>
                </c:pt>
                <c:pt idx="1">
                  <c:v>4.0476190476190474</c:v>
                </c:pt>
                <c:pt idx="2">
                  <c:v>4.2698412698412698</c:v>
                </c:pt>
                <c:pt idx="3">
                  <c:v>4.0793650793650791</c:v>
                </c:pt>
                <c:pt idx="4">
                  <c:v>4.0793650793650791</c:v>
                </c:pt>
                <c:pt idx="5">
                  <c:v>4.3174603174603172</c:v>
                </c:pt>
                <c:pt idx="6">
                  <c:v>4.0952380952380949</c:v>
                </c:pt>
                <c:pt idx="7">
                  <c:v>4.1111111111111107</c:v>
                </c:pt>
                <c:pt idx="8">
                  <c:v>4.1269841269841274</c:v>
                </c:pt>
                <c:pt idx="9">
                  <c:v>4.1428571428571432</c:v>
                </c:pt>
                <c:pt idx="10">
                  <c:v>4.1746031746031749</c:v>
                </c:pt>
                <c:pt idx="11">
                  <c:v>4.0476190476190474</c:v>
                </c:pt>
                <c:pt idx="12">
                  <c:v>4.333333333333333</c:v>
                </c:pt>
                <c:pt idx="13">
                  <c:v>4.0634920634920633</c:v>
                </c:pt>
                <c:pt idx="14">
                  <c:v>4.2222222222222223</c:v>
                </c:pt>
                <c:pt idx="15">
                  <c:v>4.0793650793650791</c:v>
                </c:pt>
                <c:pt idx="16">
                  <c:v>4.1111111111111107</c:v>
                </c:pt>
                <c:pt idx="17">
                  <c:v>4.1111111111111107</c:v>
                </c:pt>
                <c:pt idx="18">
                  <c:v>4.1746031746031749</c:v>
                </c:pt>
                <c:pt idx="19">
                  <c:v>4.0158730158730158</c:v>
                </c:pt>
                <c:pt idx="20">
                  <c:v>4.1587301587301591</c:v>
                </c:pt>
                <c:pt idx="21">
                  <c:v>4.0158730158730158</c:v>
                </c:pt>
                <c:pt idx="22">
                  <c:v>4.1587301587301591</c:v>
                </c:pt>
                <c:pt idx="23">
                  <c:v>4.2222222222222223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84-2A4B-AFB3-7FA23879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1167712"/>
        <c:axId val="1356404080"/>
      </c:barChart>
      <c:catAx>
        <c:axId val="125116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Item Pernyataan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6404080"/>
        <c:crosses val="autoZero"/>
        <c:auto val="1"/>
        <c:lblAlgn val="ctr"/>
        <c:lblOffset val="100"/>
        <c:noMultiLvlLbl val="0"/>
      </c:catAx>
      <c:valAx>
        <c:axId val="135640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Skor Rata-Rata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16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[1]Post!$B$68</c:f>
              <c:strCache>
                <c:ptCount val="1"/>
                <c:pt idx="0">
                  <c:v>Pre-EA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[1]Post!$A$69:$A$73</c:f>
              <c:strCache>
                <c:ptCount val="5"/>
                <c:pt idx="0">
                  <c:v>consumption and carbon footprint</c:v>
                </c:pt>
                <c:pt idx="1">
                  <c:v>renewable energy</c:v>
                </c:pt>
                <c:pt idx="2">
                  <c:v>waste management</c:v>
                </c:pt>
                <c:pt idx="3">
                  <c:v>water conservation</c:v>
                </c:pt>
                <c:pt idx="4">
                  <c:v>Mean</c:v>
                </c:pt>
              </c:strCache>
            </c:strRef>
          </c:cat>
          <c:val>
            <c:numRef>
              <c:f>[1]Post!$B$69:$B$73</c:f>
              <c:numCache>
                <c:formatCode>General</c:formatCode>
                <c:ptCount val="5"/>
                <c:pt idx="0">
                  <c:v>75</c:v>
                </c:pt>
                <c:pt idx="1">
                  <c:v>72</c:v>
                </c:pt>
                <c:pt idx="2">
                  <c:v>71</c:v>
                </c:pt>
                <c:pt idx="3">
                  <c:v>76</c:v>
                </c:pt>
                <c:pt idx="4">
                  <c:v>73.53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6-184C-8F42-9789B600E7F9}"/>
            </c:ext>
          </c:extLst>
        </c:ser>
        <c:ser>
          <c:idx val="1"/>
          <c:order val="1"/>
          <c:tx>
            <c:strRef>
              <c:f>[1]Post!$C$68</c:f>
              <c:strCache>
                <c:ptCount val="1"/>
                <c:pt idx="0">
                  <c:v>Post-EA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[1]Post!$A$69:$A$73</c:f>
              <c:strCache>
                <c:ptCount val="5"/>
                <c:pt idx="0">
                  <c:v>consumption and carbon footprint</c:v>
                </c:pt>
                <c:pt idx="1">
                  <c:v>renewable energy</c:v>
                </c:pt>
                <c:pt idx="2">
                  <c:v>waste management</c:v>
                </c:pt>
                <c:pt idx="3">
                  <c:v>water conservation</c:v>
                </c:pt>
                <c:pt idx="4">
                  <c:v>Mean</c:v>
                </c:pt>
              </c:strCache>
            </c:strRef>
          </c:cat>
          <c:val>
            <c:numRef>
              <c:f>[1]Post!$C$69:$C$73</c:f>
              <c:numCache>
                <c:formatCode>General</c:formatCode>
                <c:ptCount val="5"/>
                <c:pt idx="0">
                  <c:v>83</c:v>
                </c:pt>
                <c:pt idx="1">
                  <c:v>82</c:v>
                </c:pt>
                <c:pt idx="2">
                  <c:v>83</c:v>
                </c:pt>
                <c:pt idx="3">
                  <c:v>82.5</c:v>
                </c:pt>
                <c:pt idx="4">
                  <c:v>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6-184C-8F42-9789B600E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437472"/>
        <c:axId val="807435552"/>
      </c:barChart>
      <c:catAx>
        <c:axId val="80743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35552"/>
        <c:crosses val="autoZero"/>
        <c:auto val="1"/>
        <c:lblAlgn val="ctr"/>
        <c:lblOffset val="100"/>
        <c:noMultiLvlLbl val="0"/>
      </c:catAx>
      <c:valAx>
        <c:axId val="8074355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3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[1]Post!$D$68</c:f>
              <c:strCache>
                <c:ptCount val="1"/>
                <c:pt idx="0">
                  <c:v>N-Gain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[1]Post!$A$69:$A$73</c:f>
              <c:strCache>
                <c:ptCount val="5"/>
                <c:pt idx="0">
                  <c:v>consumption and carbon footprint</c:v>
                </c:pt>
                <c:pt idx="1">
                  <c:v>renewable energy</c:v>
                </c:pt>
                <c:pt idx="2">
                  <c:v>waste management</c:v>
                </c:pt>
                <c:pt idx="3">
                  <c:v>water conservation</c:v>
                </c:pt>
                <c:pt idx="4">
                  <c:v>Mean</c:v>
                </c:pt>
              </c:strCache>
            </c:strRef>
          </c:cat>
          <c:val>
            <c:numRef>
              <c:f>[1]Post!$D$69:$D$73</c:f>
              <c:numCache>
                <c:formatCode>0.00</c:formatCode>
                <c:ptCount val="5"/>
                <c:pt idx="0">
                  <c:v>0.32</c:v>
                </c:pt>
                <c:pt idx="1">
                  <c:v>0.35714285714285715</c:v>
                </c:pt>
                <c:pt idx="2">
                  <c:v>0.41379310344827586</c:v>
                </c:pt>
                <c:pt idx="3">
                  <c:v>0.27083333333333331</c:v>
                </c:pt>
                <c:pt idx="4">
                  <c:v>0.3502077823951642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8-6F49-B93A-F963F6A1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444672"/>
        <c:axId val="807445152"/>
      </c:barChart>
      <c:catAx>
        <c:axId val="80744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45152"/>
        <c:crosses val="autoZero"/>
        <c:auto val="1"/>
        <c:lblAlgn val="ctr"/>
        <c:lblOffset val="100"/>
        <c:noMultiLvlLbl val="0"/>
      </c:catAx>
      <c:valAx>
        <c:axId val="80744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4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311150</xdr:colOff>
      <xdr:row>28</xdr:row>
      <xdr:rowOff>63500</xdr:rowOff>
    </xdr:from>
    <xdr:to>
      <xdr:col>12</xdr:col>
      <xdr:colOff>596900</xdr:colOff>
      <xdr:row>56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885985-6121-E5D8-BD57-EA2918E45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53975</xdr:colOff>
      <xdr:row>77</xdr:row>
      <xdr:rowOff>82550</xdr:rowOff>
    </xdr:from>
    <xdr:to>
      <xdr:col>33</xdr:col>
      <xdr:colOff>1241425</xdr:colOff>
      <xdr:row>94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77AD17-18D0-5B47-93E9-93E06DE02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625475</xdr:colOff>
      <xdr:row>77</xdr:row>
      <xdr:rowOff>0</xdr:rowOff>
    </xdr:from>
    <xdr:to>
      <xdr:col>20</xdr:col>
      <xdr:colOff>111125</xdr:colOff>
      <xdr:row>94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FF4ACF-7DBC-5C42-94F4-6F4E2B3CD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hmadsuryadi/Downloads/99%20Artikel%20Wandi/2025%20Hibah/Ecological%20Awarness/Pre-Post%20Ecological%20Awareness.xlsx" TargetMode="External"/><Relationship Id="rId1" Type="http://schemas.openxmlformats.org/officeDocument/2006/relationships/externalLinkPath" Target="Pre-Post%20Ecological%20Awaren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"/>
      <sheetName val="Post"/>
    </sheetNames>
    <sheetDataSet>
      <sheetData sheetId="0"/>
      <sheetData sheetId="1">
        <row r="68">
          <cell r="B68" t="str">
            <v>Pre-EA</v>
          </cell>
          <cell r="C68" t="str">
            <v>Post-EA</v>
          </cell>
          <cell r="D68" t="str">
            <v>N-Gain</v>
          </cell>
        </row>
        <row r="69">
          <cell r="A69" t="str">
            <v>consumption and carbon footprint</v>
          </cell>
          <cell r="B69">
            <v>75</v>
          </cell>
          <cell r="C69">
            <v>83</v>
          </cell>
          <cell r="D69">
            <v>0.32</v>
          </cell>
        </row>
        <row r="70">
          <cell r="A70" t="str">
            <v>renewable energy</v>
          </cell>
          <cell r="B70">
            <v>72</v>
          </cell>
          <cell r="C70">
            <v>82</v>
          </cell>
          <cell r="D70">
            <v>0.35714285714285715</v>
          </cell>
        </row>
        <row r="71">
          <cell r="A71" t="str">
            <v>waste management</v>
          </cell>
          <cell r="B71">
            <v>71</v>
          </cell>
          <cell r="C71">
            <v>83</v>
          </cell>
          <cell r="D71">
            <v>0.41379310344827586</v>
          </cell>
        </row>
        <row r="72">
          <cell r="A72" t="str">
            <v>water conservation</v>
          </cell>
          <cell r="B72">
            <v>76</v>
          </cell>
          <cell r="C72">
            <v>82.5</v>
          </cell>
          <cell r="D72">
            <v>0.27083333333333331</v>
          </cell>
        </row>
        <row r="73">
          <cell r="A73" t="str">
            <v>Mean</v>
          </cell>
          <cell r="B73">
            <v>73.53</v>
          </cell>
          <cell r="C73">
            <v>82.8</v>
          </cell>
          <cell r="D73">
            <v>0.3502077823951642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AA66" totalsRowCount="1">
  <tableColumns count="27">
    <tableColumn id="2" xr3:uid="{00000000-0010-0000-0000-000002000000}" name="No. Responden" dataDxfId="143" totalsRowDxfId="90"/>
    <tableColumn id="3" xr3:uid="{00000000-0010-0000-0000-000003000000}" name="Gender" dataDxfId="142" totalsRowDxfId="89"/>
    <tableColumn id="4" xr3:uid="{00000000-0010-0000-0000-000004000000}" name="Kelas" dataDxfId="144" totalsRowDxfId="88"/>
    <tableColumn id="6" xr3:uid="{00000000-0010-0000-0000-000006000000}" name="1" totalsRowFunction="custom" dataDxfId="141" totalsRowDxfId="87">
      <totalsRowFormula>AVERAGE(Form_Responses[1])</totalsRowFormula>
    </tableColumn>
    <tableColumn id="7" xr3:uid="{00000000-0010-0000-0000-000007000000}" name="2" totalsRowFunction="custom" dataDxfId="140" totalsRowDxfId="86">
      <totalsRowFormula>AVERAGE(Form_Responses[2])</totalsRowFormula>
    </tableColumn>
    <tableColumn id="8" xr3:uid="{00000000-0010-0000-0000-000008000000}" name="3" totalsRowFunction="custom" dataDxfId="139" totalsRowDxfId="85">
      <totalsRowFormula>AVERAGE(Form_Responses[3])</totalsRowFormula>
    </tableColumn>
    <tableColumn id="9" xr3:uid="{00000000-0010-0000-0000-000009000000}" name="4" totalsRowFunction="custom" dataDxfId="138" totalsRowDxfId="84">
      <totalsRowFormula>AVERAGE(Form_Responses[4])</totalsRowFormula>
    </tableColumn>
    <tableColumn id="10" xr3:uid="{00000000-0010-0000-0000-00000A000000}" name="5" totalsRowFunction="custom" dataDxfId="137" totalsRowDxfId="83">
      <totalsRowFormula>AVERAGE(Form_Responses[5])</totalsRowFormula>
    </tableColumn>
    <tableColumn id="11" xr3:uid="{00000000-0010-0000-0000-00000B000000}" name="6" totalsRowFunction="custom" dataDxfId="136" totalsRowDxfId="82">
      <totalsRowFormula>AVERAGE(Form_Responses[6])</totalsRowFormula>
    </tableColumn>
    <tableColumn id="12" xr3:uid="{00000000-0010-0000-0000-00000C000000}" name="7" totalsRowFunction="custom" dataDxfId="135" totalsRowDxfId="81">
      <totalsRowFormula>AVERAGE(Form_Responses[7])</totalsRowFormula>
    </tableColumn>
    <tableColumn id="13" xr3:uid="{00000000-0010-0000-0000-00000D000000}" name="8" totalsRowFunction="custom" dataDxfId="134" totalsRowDxfId="80">
      <totalsRowFormula>AVERAGE(Form_Responses[8])</totalsRowFormula>
    </tableColumn>
    <tableColumn id="14" xr3:uid="{00000000-0010-0000-0000-00000E000000}" name="9" totalsRowFunction="custom" dataDxfId="133" totalsRowDxfId="79">
      <totalsRowFormula>AVERAGE(Form_Responses[9])</totalsRowFormula>
    </tableColumn>
    <tableColumn id="15" xr3:uid="{00000000-0010-0000-0000-00000F000000}" name="10" totalsRowFunction="custom" dataDxfId="132" totalsRowDxfId="78">
      <totalsRowFormula>AVERAGE(Form_Responses[10])</totalsRowFormula>
    </tableColumn>
    <tableColumn id="16" xr3:uid="{00000000-0010-0000-0000-000010000000}" name="11" totalsRowFunction="custom" dataDxfId="131" totalsRowDxfId="77">
      <totalsRowFormula>AVERAGE(Form_Responses[11])</totalsRowFormula>
    </tableColumn>
    <tableColumn id="17" xr3:uid="{00000000-0010-0000-0000-000011000000}" name="12" totalsRowFunction="custom" dataDxfId="130" totalsRowDxfId="76">
      <totalsRowFormula>AVERAGE(Form_Responses[12])</totalsRowFormula>
    </tableColumn>
    <tableColumn id="18" xr3:uid="{00000000-0010-0000-0000-000012000000}" name="13" totalsRowFunction="custom" dataDxfId="129" totalsRowDxfId="75">
      <totalsRowFormula>AVERAGE(Form_Responses[13])</totalsRowFormula>
    </tableColumn>
    <tableColumn id="19" xr3:uid="{00000000-0010-0000-0000-000013000000}" name="14" totalsRowFunction="custom" dataDxfId="128" totalsRowDxfId="74">
      <totalsRowFormula>AVERAGE(Form_Responses[14])</totalsRowFormula>
    </tableColumn>
    <tableColumn id="20" xr3:uid="{00000000-0010-0000-0000-000014000000}" name="15" totalsRowFunction="custom" dataDxfId="127" totalsRowDxfId="73">
      <totalsRowFormula>AVERAGE(Form_Responses[15])</totalsRowFormula>
    </tableColumn>
    <tableColumn id="21" xr3:uid="{00000000-0010-0000-0000-000015000000}" name="16" totalsRowFunction="custom" dataDxfId="126" totalsRowDxfId="72">
      <totalsRowFormula>AVERAGE(Form_Responses[16])</totalsRowFormula>
    </tableColumn>
    <tableColumn id="22" xr3:uid="{00000000-0010-0000-0000-000016000000}" name="17" totalsRowFunction="custom" dataDxfId="125" totalsRowDxfId="71">
      <totalsRowFormula>AVERAGE(Form_Responses[17])</totalsRowFormula>
    </tableColumn>
    <tableColumn id="23" xr3:uid="{00000000-0010-0000-0000-000017000000}" name="18" totalsRowFunction="custom" dataDxfId="124" totalsRowDxfId="70">
      <totalsRowFormula>AVERAGE(Form_Responses[18])</totalsRowFormula>
    </tableColumn>
    <tableColumn id="24" xr3:uid="{00000000-0010-0000-0000-000018000000}" name="19" totalsRowFunction="custom" dataDxfId="123" totalsRowDxfId="69">
      <totalsRowFormula>AVERAGE(Form_Responses[19])</totalsRowFormula>
    </tableColumn>
    <tableColumn id="25" xr3:uid="{00000000-0010-0000-0000-000019000000}" name="20" totalsRowFunction="custom" dataDxfId="122" totalsRowDxfId="68">
      <totalsRowFormula>AVERAGE(Form_Responses[20])</totalsRowFormula>
    </tableColumn>
    <tableColumn id="26" xr3:uid="{00000000-0010-0000-0000-00001A000000}" name="21" totalsRowFunction="custom" dataDxfId="121" totalsRowDxfId="67">
      <totalsRowFormula>AVERAGE(Form_Responses[21])</totalsRowFormula>
    </tableColumn>
    <tableColumn id="27" xr3:uid="{00000000-0010-0000-0000-00001B000000}" name="22" totalsRowFunction="custom" dataDxfId="120" totalsRowDxfId="66">
      <totalsRowFormula>AVERAGE(Form_Responses[22])</totalsRowFormula>
    </tableColumn>
    <tableColumn id="28" xr3:uid="{00000000-0010-0000-0000-00001C000000}" name="23" totalsRowFunction="custom" dataDxfId="119" totalsRowDxfId="65">
      <totalsRowFormula>AVERAGE(Form_Responses[23])</totalsRowFormula>
    </tableColumn>
    <tableColumn id="29" xr3:uid="{00000000-0010-0000-0000-00001D000000}" name="24" totalsRowFunction="custom" dataDxfId="118" totalsRowDxfId="64">
      <totalsRowFormula>AVERAGE(Form_Responses[24])</totalsRowFormula>
    </tableColumn>
  </tableColumns>
  <tableStyleInfo name="Form Responses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F7D059-96C0-480A-B4DC-CA9F213D5708}" name="Form_Responses3" displayName="Form_Responses3" ref="A1:AA65" totalsRowCount="1">
  <sortState xmlns:xlrd2="http://schemas.microsoft.com/office/spreadsheetml/2017/richdata2" ref="A2:AA64">
    <sortCondition ref="A1:A64"/>
  </sortState>
  <tableColumns count="27">
    <tableColumn id="2" xr3:uid="{4EE17FDB-3A52-424D-B2FB-DBFBD99CFCE1}" name="No. Responden" dataDxfId="171" totalsRowDxfId="117"/>
    <tableColumn id="3" xr3:uid="{731BB3B8-9475-4E46-8415-ABE32D7041F2}" name="Kelas" dataDxfId="170" totalsRowDxfId="116"/>
    <tableColumn id="4" xr3:uid="{4050CC09-9BE4-44F3-8284-099FFB9BFB5B}" name="Gender" dataDxfId="169" totalsRowDxfId="115"/>
    <tableColumn id="5" xr3:uid="{33283834-DE1E-4FC2-8D3D-FC7DF5E98471}" name="1" totalsRowFunction="custom" dataDxfId="168" totalsRowDxfId="114">
      <totalsRowFormula>AVERAGE(Form_Responses3[1])</totalsRowFormula>
    </tableColumn>
    <tableColumn id="6" xr3:uid="{246E405D-931D-4F91-94A5-B7F220539139}" name="2" totalsRowFunction="custom" dataDxfId="167" totalsRowDxfId="113">
      <totalsRowFormula>AVERAGE(Form_Responses3[2])</totalsRowFormula>
    </tableColumn>
    <tableColumn id="7" xr3:uid="{7F063444-253D-4653-83D3-89E0F5BE2216}" name="3" totalsRowFunction="custom" dataDxfId="166" totalsRowDxfId="112">
      <totalsRowFormula>AVERAGE(Form_Responses3[3])</totalsRowFormula>
    </tableColumn>
    <tableColumn id="8" xr3:uid="{DEA11147-ED22-4FE0-852A-010FC07286B1}" name="4" totalsRowFunction="custom" dataDxfId="165" totalsRowDxfId="111">
      <totalsRowFormula>AVERAGE(Form_Responses3[4])</totalsRowFormula>
    </tableColumn>
    <tableColumn id="9" xr3:uid="{EFF10ECB-6044-485A-BF1C-C370439AB99B}" name="5" totalsRowFunction="custom" dataDxfId="164" totalsRowDxfId="110">
      <totalsRowFormula>AVERAGE(Form_Responses3[5])</totalsRowFormula>
    </tableColumn>
    <tableColumn id="10" xr3:uid="{3C2DC9E2-86CA-4209-804E-AE4119C45E64}" name="6" totalsRowFunction="custom" dataDxfId="163" totalsRowDxfId="109">
      <totalsRowFormula>AVERAGE(Form_Responses3[6])</totalsRowFormula>
    </tableColumn>
    <tableColumn id="11" xr3:uid="{DF17927E-ABD4-457A-B4AC-E49E91897077}" name="7" totalsRowFunction="custom" dataDxfId="162" totalsRowDxfId="108">
      <totalsRowFormula>AVERAGE(Form_Responses3[7])</totalsRowFormula>
    </tableColumn>
    <tableColumn id="12" xr3:uid="{5C278E96-3E46-4F2B-A51A-5AE0C3A6D943}" name="8" totalsRowFunction="custom" dataDxfId="161" totalsRowDxfId="107">
      <totalsRowFormula>AVERAGE(Form_Responses3[8])</totalsRowFormula>
    </tableColumn>
    <tableColumn id="13" xr3:uid="{3A2897B6-EC14-40D7-A2BC-B6C40D81E8D3}" name="9" totalsRowFunction="custom" dataDxfId="160" totalsRowDxfId="106">
      <totalsRowFormula>AVERAGE(Form_Responses3[9])</totalsRowFormula>
    </tableColumn>
    <tableColumn id="14" xr3:uid="{79FEDA8C-B354-4D2C-81AD-579BD100F7EE}" name="10" totalsRowFunction="custom" dataDxfId="159" totalsRowDxfId="105">
      <totalsRowFormula>AVERAGE(Form_Responses3[10])</totalsRowFormula>
    </tableColumn>
    <tableColumn id="15" xr3:uid="{8A311F42-C2B3-49AA-912F-57F934394542}" name="11" totalsRowFunction="custom" dataDxfId="158" totalsRowDxfId="104">
      <totalsRowFormula>AVERAGE(Form_Responses3[11])</totalsRowFormula>
    </tableColumn>
    <tableColumn id="16" xr3:uid="{C778213D-EE3A-4F84-947F-6E0A627283D6}" name="12" totalsRowFunction="custom" dataDxfId="157" totalsRowDxfId="103">
      <totalsRowFormula>AVERAGE(Form_Responses3[12])</totalsRowFormula>
    </tableColumn>
    <tableColumn id="17" xr3:uid="{0E7E02A1-FF36-4549-9F48-F22B201F08F8}" name="13" totalsRowFunction="custom" dataDxfId="156" totalsRowDxfId="102">
      <totalsRowFormula>AVERAGE(Form_Responses3[13])</totalsRowFormula>
    </tableColumn>
    <tableColumn id="18" xr3:uid="{56ADFABE-4DA0-4237-9D6F-152FF79A5D8B}" name="14" totalsRowFunction="custom" dataDxfId="155" totalsRowDxfId="101">
      <totalsRowFormula>AVERAGE(Form_Responses3[14])</totalsRowFormula>
    </tableColumn>
    <tableColumn id="19" xr3:uid="{CA9D950C-4F53-46D1-B5BB-F3C88BB64A3E}" name="15" totalsRowFunction="custom" dataDxfId="154" totalsRowDxfId="100">
      <totalsRowFormula>AVERAGE(Form_Responses3[15])</totalsRowFormula>
    </tableColumn>
    <tableColumn id="20" xr3:uid="{D79C8229-51D6-4616-98B5-C96AF73FF6F8}" name="16" totalsRowFunction="custom" dataDxfId="153" totalsRowDxfId="99">
      <totalsRowFormula>AVERAGE(Form_Responses3[16])</totalsRowFormula>
    </tableColumn>
    <tableColumn id="21" xr3:uid="{3C80FE69-1B94-4327-ABE6-646BDFB00937}" name="17" totalsRowFunction="custom" dataDxfId="152" totalsRowDxfId="98">
      <totalsRowFormula>AVERAGE(Form_Responses3[17])</totalsRowFormula>
    </tableColumn>
    <tableColumn id="22" xr3:uid="{9FD67BA3-F96D-4243-936D-F0ABC7072AA6}" name="18" totalsRowFunction="custom" dataDxfId="151" totalsRowDxfId="97">
      <totalsRowFormula>AVERAGE(Form_Responses3[18])</totalsRowFormula>
    </tableColumn>
    <tableColumn id="23" xr3:uid="{05C5AED0-6B95-44EA-B0B5-BE2D02339F8B}" name="19" totalsRowFunction="custom" dataDxfId="150" totalsRowDxfId="96">
      <totalsRowFormula>AVERAGE(Form_Responses3[19])</totalsRowFormula>
    </tableColumn>
    <tableColumn id="24" xr3:uid="{B1F81A3D-D690-42DC-961B-2ED7C00FF52B}" name="20" totalsRowFunction="custom" dataDxfId="149" totalsRowDxfId="95">
      <totalsRowFormula>AVERAGE(Form_Responses3[20])</totalsRowFormula>
    </tableColumn>
    <tableColumn id="25" xr3:uid="{DC580B9C-83A2-433B-BC03-B9CE5EAE6488}" name="21" totalsRowFunction="custom" dataDxfId="148" totalsRowDxfId="94">
      <totalsRowFormula>AVERAGE(Form_Responses3[21])</totalsRowFormula>
    </tableColumn>
    <tableColumn id="26" xr3:uid="{4F70FBBC-B0EF-46E4-A357-C8578900F69C}" name="22" totalsRowFunction="custom" dataDxfId="147" totalsRowDxfId="93">
      <totalsRowFormula>AVERAGE(Form_Responses3[22])</totalsRowFormula>
    </tableColumn>
    <tableColumn id="27" xr3:uid="{C5DBA4B1-E585-4289-BDD8-750D52932754}" name="23" totalsRowFunction="custom" dataDxfId="146" totalsRowDxfId="92">
      <totalsRowFormula>AVERAGE(Form_Responses3[23])</totalsRowFormula>
    </tableColumn>
    <tableColumn id="28" xr3:uid="{888CA0A0-CF0A-4775-BE0D-2A2C6193403B}" name="24" totalsRowFunction="custom" dataDxfId="145" totalsRowDxfId="91">
      <totalsRowFormula>AVERAGE(Form_Responses3[24])</totalsRowFormula>
    </tableColumn>
  </tableColumns>
  <tableStyleInfo name="Form Responses 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E94828-7052-E44E-A7E1-3DDD8FC58176}" name="Form_Responses34" displayName="Form_Responses34" ref="A1:AF66" totalsRowCount="1">
  <tableColumns count="32">
    <tableColumn id="2" xr3:uid="{EDF58C7C-8045-4D4F-9417-61F558CAFA09}" name="Column1" dataDxfId="63" totalsRowDxfId="35"/>
    <tableColumn id="3" xr3:uid="{7EAEC2E6-7FCE-4B49-AC0B-FB7BCEAA1727}" name="Column2" dataDxfId="62" totalsRowDxfId="34"/>
    <tableColumn id="4" xr3:uid="{08A11DED-935D-5440-A97C-8D89E3547B68}" name="Column3" dataDxfId="61" totalsRowDxfId="33"/>
    <tableColumn id="5" xr3:uid="{4254D4BC-E7FA-8045-8B07-BF1767CB9C93}" name="Column4" dataDxfId="60" totalsRowDxfId="32"/>
    <tableColumn id="6" xr3:uid="{EFC63D87-4EEA-4746-BC08-1D98E8456CED}" name="Column5" dataDxfId="59" totalsRowDxfId="31"/>
    <tableColumn id="7" xr3:uid="{F55F6BEB-5795-4B49-B912-F0D763002ED5}" name="Column6" dataDxfId="58" totalsRowDxfId="30"/>
    <tableColumn id="8" xr3:uid="{AE96FAF4-72AB-0349-9360-F53FECF769CA}" name="Column7" dataDxfId="57" totalsRowDxfId="29"/>
    <tableColumn id="9" xr3:uid="{9DB6CA40-88FC-BC48-BFD1-6D512E7B528C}" name="Column8" dataDxfId="56" totalsRowDxfId="28"/>
    <tableColumn id="10" xr3:uid="{6B616080-66AA-DA4B-AD36-25AC4D38BB90}" name="Column9" dataDxfId="55" totalsRowDxfId="27"/>
    <tableColumn id="1" xr3:uid="{1C11B1F8-FF43-1445-85D7-02923481A2B3}" name="Column10" totalsRowFunction="custom" dataDxfId="7" totalsRowDxfId="6">
      <calculatedColumnFormula>SUM(Form_Responses34[[#This Row],[Column4]:[Column9]])/30*100</calculatedColumnFormula>
      <totalsRowFormula>AVERAGE(J3:J65)</totalsRowFormula>
    </tableColumn>
    <tableColumn id="11" xr3:uid="{0AEDC65F-FB6D-7B4C-80E6-0276A4F14166}" name="Column11" dataDxfId="54" totalsRowDxfId="26"/>
    <tableColumn id="12" xr3:uid="{F707FC7E-F4E2-4345-A608-207B2762DBA9}" name="Column12" dataDxfId="53" totalsRowDxfId="25"/>
    <tableColumn id="13" xr3:uid="{7EE8D88A-3600-804A-83C6-CE188C449F75}" name="Column13" dataDxfId="52" totalsRowDxfId="24"/>
    <tableColumn id="14" xr3:uid="{E6274643-F27A-BA49-9029-342632E33FDD}" name="Column14" dataDxfId="51" totalsRowDxfId="23"/>
    <tableColumn id="15" xr3:uid="{762485DB-FF46-BA41-A098-0681B2C9D5AA}" name="Column15" dataDxfId="50" totalsRowDxfId="22"/>
    <tableColumn id="16" xr3:uid="{2638B58B-AE0D-D743-A4EC-8E2100FB3487}" name="Column16" dataDxfId="49" totalsRowDxfId="21"/>
    <tableColumn id="29" xr3:uid="{CD24DA99-F3F9-1049-B458-CA3D4557748B}" name="Column17" totalsRowFunction="custom" dataDxfId="5" totalsRowDxfId="4">
      <calculatedColumnFormula>SUM(Form_Responses34[[#This Row],[Column11]:[Column16]])/30*100</calculatedColumnFormula>
      <totalsRowFormula>AVERAGE(Q3:Q65)</totalsRowFormula>
    </tableColumn>
    <tableColumn id="17" xr3:uid="{E68230BE-7F8A-674B-9AC7-2465599C4051}" name="Column18" dataDxfId="48" totalsRowDxfId="20"/>
    <tableColumn id="18" xr3:uid="{83FC5A95-26B7-AB44-94C7-456B14803B88}" name="Column19" dataDxfId="47" totalsRowDxfId="19"/>
    <tableColumn id="19" xr3:uid="{29CEA0F4-18A0-734C-8CEF-6CD418650FE3}" name="Column20" dataDxfId="46" totalsRowDxfId="18"/>
    <tableColumn id="20" xr3:uid="{E1855BAD-98F3-CB4D-9FFD-DDB0A3A31F78}" name="Column21" dataDxfId="45" totalsRowDxfId="17"/>
    <tableColumn id="21" xr3:uid="{70129EE4-B9FE-BC4F-82F4-4B9114C51C1A}" name="Column22" dataDxfId="44" totalsRowDxfId="16"/>
    <tableColumn id="22" xr3:uid="{DDCC8651-744E-A24D-ACC7-6F8F6BDFC4C4}" name="Column23" dataDxfId="43" totalsRowDxfId="15"/>
    <tableColumn id="30" xr3:uid="{7B4D9C32-452A-2040-B2F2-E4165561D4F6}" name="Column24" totalsRowFunction="custom" dataDxfId="3" totalsRowDxfId="2">
      <calculatedColumnFormula>SUM(Form_Responses34[[#This Row],[Column18]:[Column23]])/30*100</calculatedColumnFormula>
      <totalsRowFormula>AVERAGE(X3:X65)</totalsRowFormula>
    </tableColumn>
    <tableColumn id="23" xr3:uid="{527033D2-5AF2-564A-A952-F294756FB159}" name="Column25" dataDxfId="42" totalsRowDxfId="14"/>
    <tableColumn id="24" xr3:uid="{752EF1FD-102C-684C-BC0D-014FD6E7BAD3}" name="Column26" dataDxfId="41" totalsRowDxfId="13"/>
    <tableColumn id="25" xr3:uid="{40AC76B3-BCDE-2A46-A595-7FBB598D1401}" name="Column27" dataDxfId="40" totalsRowDxfId="12"/>
    <tableColumn id="26" xr3:uid="{A6C3373E-BB6C-474F-B69D-06608926AEC3}" name="Column28" dataDxfId="39" totalsRowDxfId="11"/>
    <tableColumn id="27" xr3:uid="{D4E35571-6F7F-104F-8C4E-AD7BD138490A}" name="Column29" dataDxfId="38" totalsRowDxfId="10"/>
    <tableColumn id="28" xr3:uid="{52EC102D-668C-934C-877B-C6F5FC71C457}" name="Column30" dataDxfId="37" totalsRowDxfId="9"/>
    <tableColumn id="31" xr3:uid="{A7DB2D10-0EB7-714B-81FE-A34BA0B1E68C}" name="Column31" totalsRowFunction="custom" dataDxfId="1" totalsRowDxfId="0">
      <calculatedColumnFormula>SUM(Form_Responses34[[#This Row],[Column25]:[Column30]])/30*100</calculatedColumnFormula>
      <totalsRowFormula>AVERAGE(AE3:AE65)</totalsRowFormula>
    </tableColumn>
    <tableColumn id="32" xr3:uid="{F74159FA-4330-F346-9938-A33EB0AC6ED7}" name="Column32" totalsRowFunction="custom" dataDxfId="36" totalsRowDxfId="8">
      <totalsRowFormula>AVERAGE(AF3:AF65)</totalsRowFormula>
    </tableColumn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66"/>
  <sheetViews>
    <sheetView tabSelected="1" workbookViewId="0">
      <pane ySplit="1" topLeftCell="A25" activePane="bottomLeft" state="frozen"/>
      <selection pane="bottomLeft" activeCell="D71" sqref="D71"/>
    </sheetView>
  </sheetViews>
  <sheetFormatPr baseColWidth="10" defaultColWidth="12.6640625" defaultRowHeight="15.75" customHeight="1" x14ac:dyDescent="0.15"/>
  <cols>
    <col min="1" max="1" width="8.83203125" customWidth="1"/>
    <col min="2" max="2" width="4.6640625" customWidth="1"/>
    <col min="3" max="3" width="5.33203125" bestFit="1" customWidth="1"/>
    <col min="4" max="27" width="4.6640625" bestFit="1" customWidth="1"/>
    <col min="28" max="30" width="18.83203125" customWidth="1"/>
  </cols>
  <sheetData>
    <row r="1" spans="1:27" ht="15.75" customHeight="1" x14ac:dyDescent="0.15">
      <c r="A1" s="1" t="s">
        <v>28</v>
      </c>
      <c r="B1" s="1" t="s">
        <v>29</v>
      </c>
      <c r="C1" s="1" t="s">
        <v>0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</row>
    <row r="2" spans="1:27" ht="15.75" customHeight="1" x14ac:dyDescent="0.15">
      <c r="A2" s="3">
        <v>1</v>
      </c>
      <c r="B2" s="3" t="s">
        <v>1</v>
      </c>
      <c r="C2" s="3">
        <v>8</v>
      </c>
      <c r="D2" s="3">
        <v>5</v>
      </c>
      <c r="E2" s="3">
        <v>5</v>
      </c>
      <c r="F2" s="3">
        <v>4</v>
      </c>
      <c r="G2" s="3">
        <v>5</v>
      </c>
      <c r="H2" s="3">
        <v>5</v>
      </c>
      <c r="I2" s="3">
        <v>4</v>
      </c>
      <c r="J2" s="3">
        <v>4</v>
      </c>
      <c r="K2" s="3">
        <v>4</v>
      </c>
      <c r="L2" s="3">
        <v>5</v>
      </c>
      <c r="M2" s="3">
        <v>2</v>
      </c>
      <c r="N2" s="3">
        <v>5</v>
      </c>
      <c r="O2" s="3">
        <v>5</v>
      </c>
      <c r="P2" s="3">
        <v>3</v>
      </c>
      <c r="Q2" s="3">
        <v>4</v>
      </c>
      <c r="R2" s="3">
        <v>3</v>
      </c>
      <c r="S2" s="3">
        <v>5</v>
      </c>
      <c r="T2" s="3">
        <v>5</v>
      </c>
      <c r="U2" s="3">
        <v>5</v>
      </c>
      <c r="V2" s="3">
        <v>4</v>
      </c>
      <c r="W2" s="3">
        <v>4</v>
      </c>
      <c r="X2" s="3">
        <v>5</v>
      </c>
      <c r="Y2" s="3">
        <v>5</v>
      </c>
      <c r="Z2" s="3">
        <v>5</v>
      </c>
      <c r="AA2" s="3">
        <v>4</v>
      </c>
    </row>
    <row r="3" spans="1:27" ht="15.75" customHeight="1" x14ac:dyDescent="0.15">
      <c r="A3" s="3">
        <v>2</v>
      </c>
      <c r="B3" s="3" t="s">
        <v>1</v>
      </c>
      <c r="C3" s="3">
        <v>9</v>
      </c>
      <c r="D3" s="3">
        <v>5</v>
      </c>
      <c r="E3" s="3">
        <v>4</v>
      </c>
      <c r="F3" s="3">
        <v>4</v>
      </c>
      <c r="G3" s="3">
        <v>5</v>
      </c>
      <c r="H3" s="3">
        <v>4</v>
      </c>
      <c r="I3" s="3">
        <v>4</v>
      </c>
      <c r="J3" s="3">
        <v>4</v>
      </c>
      <c r="K3" s="3">
        <v>5</v>
      </c>
      <c r="L3" s="3">
        <v>5</v>
      </c>
      <c r="M3" s="3">
        <v>4</v>
      </c>
      <c r="N3" s="3">
        <v>4</v>
      </c>
      <c r="O3" s="3">
        <v>5</v>
      </c>
      <c r="P3" s="3">
        <v>3</v>
      </c>
      <c r="Q3" s="3">
        <v>2</v>
      </c>
      <c r="R3" s="3">
        <v>4</v>
      </c>
      <c r="S3" s="3">
        <v>5</v>
      </c>
      <c r="T3" s="3">
        <v>5</v>
      </c>
      <c r="U3" s="3">
        <v>4</v>
      </c>
      <c r="V3" s="3">
        <v>4</v>
      </c>
      <c r="W3" s="3">
        <v>4</v>
      </c>
      <c r="X3" s="3">
        <v>5</v>
      </c>
      <c r="Y3" s="3">
        <v>5</v>
      </c>
      <c r="Z3" s="3">
        <v>5</v>
      </c>
      <c r="AA3" s="3">
        <v>3</v>
      </c>
    </row>
    <row r="4" spans="1:27" ht="15.75" customHeight="1" x14ac:dyDescent="0.15">
      <c r="A4" s="3">
        <v>3</v>
      </c>
      <c r="B4" s="3" t="s">
        <v>1</v>
      </c>
      <c r="C4" s="3">
        <v>9</v>
      </c>
      <c r="D4" s="3">
        <v>4</v>
      </c>
      <c r="E4" s="3">
        <v>4</v>
      </c>
      <c r="F4" s="3">
        <v>4</v>
      </c>
      <c r="G4" s="3">
        <v>4</v>
      </c>
      <c r="H4" s="3">
        <v>5</v>
      </c>
      <c r="I4" s="3">
        <v>4</v>
      </c>
      <c r="J4" s="3">
        <v>5</v>
      </c>
      <c r="K4" s="3">
        <v>4</v>
      </c>
      <c r="L4" s="3">
        <v>4</v>
      </c>
      <c r="M4" s="3">
        <v>2</v>
      </c>
      <c r="N4" s="3">
        <v>5</v>
      </c>
      <c r="O4" s="3">
        <v>4</v>
      </c>
      <c r="P4" s="3">
        <v>4</v>
      </c>
      <c r="Q4" s="3">
        <v>4</v>
      </c>
      <c r="R4" s="3">
        <v>3</v>
      </c>
      <c r="S4" s="3">
        <v>4</v>
      </c>
      <c r="T4" s="3">
        <v>5</v>
      </c>
      <c r="U4" s="3">
        <v>4</v>
      </c>
      <c r="V4" s="3">
        <v>5</v>
      </c>
      <c r="W4" s="3">
        <v>4</v>
      </c>
      <c r="X4" s="3">
        <v>5</v>
      </c>
      <c r="Y4" s="3">
        <v>4</v>
      </c>
      <c r="Z4" s="3">
        <v>5</v>
      </c>
      <c r="AA4" s="3">
        <v>4</v>
      </c>
    </row>
    <row r="5" spans="1:27" ht="15.75" customHeight="1" x14ac:dyDescent="0.15">
      <c r="A5" s="3">
        <v>4</v>
      </c>
      <c r="B5" s="3" t="s">
        <v>2</v>
      </c>
      <c r="C5" s="3">
        <v>9</v>
      </c>
      <c r="D5" s="3">
        <v>3</v>
      </c>
      <c r="E5" s="3">
        <v>3</v>
      </c>
      <c r="F5" s="3">
        <v>4</v>
      </c>
      <c r="G5" s="3">
        <v>2</v>
      </c>
      <c r="H5" s="3">
        <v>3</v>
      </c>
      <c r="I5" s="3">
        <v>4</v>
      </c>
      <c r="J5" s="3">
        <v>5</v>
      </c>
      <c r="K5" s="3">
        <v>4</v>
      </c>
      <c r="L5" s="3">
        <v>4</v>
      </c>
      <c r="M5" s="3">
        <v>2</v>
      </c>
      <c r="N5" s="3">
        <v>3</v>
      </c>
      <c r="O5" s="3">
        <v>3</v>
      </c>
      <c r="P5" s="3">
        <v>3</v>
      </c>
      <c r="Q5" s="3">
        <v>2</v>
      </c>
      <c r="R5" s="3">
        <v>2</v>
      </c>
      <c r="S5" s="3">
        <v>5</v>
      </c>
      <c r="T5" s="3">
        <v>5</v>
      </c>
      <c r="U5" s="3">
        <v>4</v>
      </c>
      <c r="V5" s="3">
        <v>5</v>
      </c>
      <c r="W5" s="3">
        <v>1</v>
      </c>
      <c r="X5" s="3">
        <v>4</v>
      </c>
      <c r="Y5" s="3">
        <v>1</v>
      </c>
      <c r="Z5" s="3">
        <v>5</v>
      </c>
      <c r="AA5" s="3">
        <v>3</v>
      </c>
    </row>
    <row r="6" spans="1:27" ht="15.75" customHeight="1" x14ac:dyDescent="0.15">
      <c r="A6" s="3">
        <v>5</v>
      </c>
      <c r="B6" s="3" t="s">
        <v>1</v>
      </c>
      <c r="C6" s="3">
        <v>7</v>
      </c>
      <c r="D6" s="3">
        <v>1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5</v>
      </c>
      <c r="K6" s="3">
        <v>5</v>
      </c>
      <c r="L6" s="3">
        <v>2</v>
      </c>
      <c r="M6" s="3">
        <v>4</v>
      </c>
      <c r="N6" s="3">
        <v>1</v>
      </c>
      <c r="O6" s="3">
        <v>2</v>
      </c>
      <c r="P6" s="3">
        <v>1</v>
      </c>
      <c r="Q6" s="3">
        <v>4</v>
      </c>
      <c r="R6" s="3">
        <v>2</v>
      </c>
      <c r="S6" s="3">
        <v>2</v>
      </c>
      <c r="T6" s="3">
        <v>2</v>
      </c>
      <c r="U6" s="3">
        <v>5</v>
      </c>
      <c r="V6" s="3">
        <v>3</v>
      </c>
      <c r="W6" s="3">
        <v>2</v>
      </c>
      <c r="X6" s="3">
        <v>1</v>
      </c>
      <c r="Y6" s="3">
        <v>4</v>
      </c>
      <c r="Z6" s="3">
        <v>1</v>
      </c>
      <c r="AA6" s="3">
        <v>4</v>
      </c>
    </row>
    <row r="7" spans="1:27" ht="15.75" customHeight="1" x14ac:dyDescent="0.15">
      <c r="A7" s="3">
        <v>6</v>
      </c>
      <c r="B7" s="3" t="s">
        <v>1</v>
      </c>
      <c r="C7" s="3">
        <v>9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2</v>
      </c>
      <c r="N7" s="3">
        <v>3</v>
      </c>
      <c r="O7" s="3">
        <v>3</v>
      </c>
      <c r="P7" s="3">
        <v>3</v>
      </c>
      <c r="Q7" s="3">
        <v>3</v>
      </c>
      <c r="R7" s="3">
        <v>3</v>
      </c>
      <c r="S7" s="3">
        <v>3</v>
      </c>
      <c r="T7" s="3">
        <v>3</v>
      </c>
      <c r="U7" s="3">
        <v>3</v>
      </c>
      <c r="V7" s="3">
        <v>3</v>
      </c>
      <c r="W7" s="3">
        <v>2</v>
      </c>
      <c r="X7" s="3">
        <v>3</v>
      </c>
      <c r="Y7" s="3">
        <v>3</v>
      </c>
      <c r="Z7" s="3">
        <v>3</v>
      </c>
      <c r="AA7" s="3">
        <v>3</v>
      </c>
    </row>
    <row r="8" spans="1:27" ht="15.75" customHeight="1" x14ac:dyDescent="0.15">
      <c r="A8" s="3">
        <v>7</v>
      </c>
      <c r="B8" s="3" t="s">
        <v>1</v>
      </c>
      <c r="C8" s="3">
        <v>7</v>
      </c>
      <c r="D8" s="3">
        <v>3</v>
      </c>
      <c r="E8" s="3">
        <v>3</v>
      </c>
      <c r="F8" s="3">
        <v>3</v>
      </c>
      <c r="G8" s="3">
        <v>3</v>
      </c>
      <c r="H8" s="3">
        <v>5</v>
      </c>
      <c r="I8" s="3">
        <v>4</v>
      </c>
      <c r="J8" s="3">
        <v>4</v>
      </c>
      <c r="K8" s="3">
        <v>4</v>
      </c>
      <c r="L8" s="3">
        <v>3</v>
      </c>
      <c r="M8" s="3">
        <v>3</v>
      </c>
      <c r="N8" s="3">
        <v>4</v>
      </c>
      <c r="O8" s="3">
        <v>5</v>
      </c>
      <c r="P8" s="3">
        <v>3</v>
      </c>
      <c r="Q8" s="3">
        <v>3</v>
      </c>
      <c r="R8" s="3">
        <v>3</v>
      </c>
      <c r="S8" s="3">
        <v>4</v>
      </c>
      <c r="T8" s="3">
        <v>4</v>
      </c>
      <c r="U8" s="3">
        <v>5</v>
      </c>
      <c r="V8" s="3">
        <v>5</v>
      </c>
      <c r="W8" s="3">
        <v>3</v>
      </c>
      <c r="X8" s="3">
        <v>4</v>
      </c>
      <c r="Y8" s="3">
        <v>3</v>
      </c>
      <c r="Z8" s="3">
        <v>3</v>
      </c>
      <c r="AA8" s="3">
        <v>2</v>
      </c>
    </row>
    <row r="9" spans="1:27" ht="15.75" customHeight="1" x14ac:dyDescent="0.15">
      <c r="A9" s="3">
        <v>8</v>
      </c>
      <c r="B9" s="3" t="s">
        <v>1</v>
      </c>
      <c r="C9" s="3">
        <v>7</v>
      </c>
      <c r="D9" s="3">
        <v>4</v>
      </c>
      <c r="E9" s="3">
        <v>3</v>
      </c>
      <c r="F9" s="3">
        <v>4</v>
      </c>
      <c r="G9" s="3">
        <v>4</v>
      </c>
      <c r="H9" s="3">
        <v>3</v>
      </c>
      <c r="I9" s="3">
        <v>3</v>
      </c>
      <c r="J9" s="3">
        <v>5</v>
      </c>
      <c r="K9" s="3">
        <v>5</v>
      </c>
      <c r="L9" s="3">
        <v>4</v>
      </c>
      <c r="M9" s="3">
        <v>4</v>
      </c>
      <c r="N9" s="3">
        <v>2</v>
      </c>
      <c r="O9" s="3">
        <v>1</v>
      </c>
      <c r="P9" s="3">
        <v>2</v>
      </c>
      <c r="Q9" s="3">
        <v>3</v>
      </c>
      <c r="R9" s="3">
        <v>4</v>
      </c>
      <c r="S9" s="3">
        <v>2</v>
      </c>
      <c r="T9" s="3">
        <v>3</v>
      </c>
      <c r="U9" s="3">
        <v>5</v>
      </c>
      <c r="V9" s="3">
        <v>5</v>
      </c>
      <c r="W9" s="3">
        <v>4</v>
      </c>
      <c r="X9" s="3">
        <v>3</v>
      </c>
      <c r="Y9" s="3">
        <v>3</v>
      </c>
      <c r="Z9" s="3">
        <v>3</v>
      </c>
      <c r="AA9" s="3">
        <v>4</v>
      </c>
    </row>
    <row r="10" spans="1:27" ht="15.75" customHeight="1" x14ac:dyDescent="0.15">
      <c r="A10" s="3">
        <v>9</v>
      </c>
      <c r="B10" s="3" t="s">
        <v>1</v>
      </c>
      <c r="C10" s="3">
        <v>8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>
        <v>3</v>
      </c>
      <c r="P10" s="3">
        <v>3</v>
      </c>
      <c r="Q10" s="3">
        <v>3</v>
      </c>
      <c r="R10" s="3">
        <v>2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</row>
    <row r="11" spans="1:27" ht="15.75" customHeight="1" x14ac:dyDescent="0.15">
      <c r="A11" s="3">
        <v>10</v>
      </c>
      <c r="B11" s="3" t="s">
        <v>1</v>
      </c>
      <c r="C11" s="3">
        <v>9</v>
      </c>
      <c r="D11" s="3">
        <v>5</v>
      </c>
      <c r="E11" s="3">
        <v>4</v>
      </c>
      <c r="F11" s="3">
        <v>4</v>
      </c>
      <c r="G11" s="3">
        <v>4</v>
      </c>
      <c r="H11" s="3">
        <v>5</v>
      </c>
      <c r="I11" s="3">
        <v>4</v>
      </c>
      <c r="J11" s="3">
        <v>5</v>
      </c>
      <c r="K11" s="3">
        <v>4</v>
      </c>
      <c r="L11" s="3">
        <v>5</v>
      </c>
      <c r="M11" s="3">
        <v>2</v>
      </c>
      <c r="N11" s="3">
        <v>5</v>
      </c>
      <c r="O11" s="3">
        <v>4</v>
      </c>
      <c r="P11" s="3">
        <v>3</v>
      </c>
      <c r="Q11" s="3">
        <v>3</v>
      </c>
      <c r="R11" s="3">
        <v>3</v>
      </c>
      <c r="S11" s="3">
        <v>4</v>
      </c>
      <c r="T11" s="3">
        <v>4</v>
      </c>
      <c r="U11" s="3">
        <v>5</v>
      </c>
      <c r="V11" s="3">
        <v>5</v>
      </c>
      <c r="W11" s="3">
        <v>4</v>
      </c>
      <c r="X11" s="3">
        <v>4</v>
      </c>
      <c r="Y11" s="3">
        <v>5</v>
      </c>
      <c r="Z11" s="3">
        <v>5</v>
      </c>
      <c r="AA11" s="3">
        <v>3</v>
      </c>
    </row>
    <row r="12" spans="1:27" ht="15.75" customHeight="1" x14ac:dyDescent="0.15">
      <c r="A12" s="3">
        <v>11</v>
      </c>
      <c r="B12" s="3" t="s">
        <v>1</v>
      </c>
      <c r="C12" s="3">
        <v>8</v>
      </c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3">
        <v>4</v>
      </c>
      <c r="O12" s="3">
        <v>3</v>
      </c>
      <c r="P12" s="3">
        <v>4</v>
      </c>
      <c r="Q12" s="3">
        <v>3</v>
      </c>
      <c r="R12" s="3">
        <v>3</v>
      </c>
      <c r="S12" s="3">
        <v>4</v>
      </c>
      <c r="T12" s="3">
        <v>4</v>
      </c>
      <c r="U12" s="3">
        <v>3</v>
      </c>
      <c r="V12" s="3">
        <v>4</v>
      </c>
      <c r="W12" s="3">
        <v>4</v>
      </c>
      <c r="X12" s="3">
        <v>3</v>
      </c>
      <c r="Y12" s="3">
        <v>3</v>
      </c>
      <c r="Z12" s="3">
        <v>3</v>
      </c>
      <c r="AA12" s="3">
        <v>3</v>
      </c>
    </row>
    <row r="13" spans="1:27" ht="15.75" customHeight="1" x14ac:dyDescent="0.15">
      <c r="A13" s="3">
        <v>12</v>
      </c>
      <c r="B13" s="3" t="s">
        <v>2</v>
      </c>
      <c r="C13" s="3">
        <v>8</v>
      </c>
      <c r="D13" s="3">
        <v>3</v>
      </c>
      <c r="E13" s="3">
        <v>3</v>
      </c>
      <c r="F13" s="3">
        <v>3</v>
      </c>
      <c r="G13" s="3">
        <v>3</v>
      </c>
      <c r="H13" s="3">
        <v>4</v>
      </c>
      <c r="I13" s="3">
        <v>3</v>
      </c>
      <c r="J13" s="3">
        <v>3</v>
      </c>
      <c r="K13" s="3">
        <v>2</v>
      </c>
      <c r="L13" s="3">
        <v>4</v>
      </c>
      <c r="M13" s="3">
        <v>2</v>
      </c>
      <c r="N13" s="3">
        <v>5</v>
      </c>
      <c r="O13" s="3">
        <v>3</v>
      </c>
      <c r="P13" s="3">
        <v>3</v>
      </c>
      <c r="Q13" s="3">
        <v>3</v>
      </c>
      <c r="R13" s="3">
        <v>3</v>
      </c>
      <c r="S13" s="3">
        <v>5</v>
      </c>
      <c r="T13" s="3">
        <v>5</v>
      </c>
      <c r="U13" s="3">
        <v>5</v>
      </c>
      <c r="V13" s="3">
        <v>5</v>
      </c>
      <c r="W13" s="3">
        <v>2</v>
      </c>
      <c r="X13" s="3">
        <v>5</v>
      </c>
      <c r="Y13" s="3">
        <v>1</v>
      </c>
      <c r="Z13" s="3">
        <v>5</v>
      </c>
      <c r="AA13" s="3">
        <v>3</v>
      </c>
    </row>
    <row r="14" spans="1:27" ht="15.75" customHeight="1" x14ac:dyDescent="0.15">
      <c r="A14" s="3">
        <v>13</v>
      </c>
      <c r="B14" s="3" t="s">
        <v>1</v>
      </c>
      <c r="C14" s="3">
        <v>8</v>
      </c>
      <c r="D14" s="3">
        <v>5</v>
      </c>
      <c r="E14" s="3">
        <v>5</v>
      </c>
      <c r="F14" s="3">
        <v>4</v>
      </c>
      <c r="G14" s="3">
        <v>5</v>
      </c>
      <c r="H14" s="3">
        <v>5</v>
      </c>
      <c r="I14" s="3">
        <v>4</v>
      </c>
      <c r="J14" s="3">
        <v>4</v>
      </c>
      <c r="K14" s="3">
        <v>4</v>
      </c>
      <c r="L14" s="3">
        <v>4</v>
      </c>
      <c r="M14" s="3">
        <v>2</v>
      </c>
      <c r="N14" s="3">
        <v>4</v>
      </c>
      <c r="O14" s="3">
        <v>4</v>
      </c>
      <c r="P14" s="3">
        <v>3</v>
      </c>
      <c r="Q14" s="3">
        <v>3</v>
      </c>
      <c r="R14" s="3">
        <v>3</v>
      </c>
      <c r="S14" s="3">
        <v>4</v>
      </c>
      <c r="T14" s="3">
        <v>5</v>
      </c>
      <c r="U14" s="3">
        <v>5</v>
      </c>
      <c r="V14" s="3">
        <v>5</v>
      </c>
      <c r="W14" s="3">
        <v>4</v>
      </c>
      <c r="X14" s="3">
        <v>5</v>
      </c>
      <c r="Y14" s="3">
        <v>5</v>
      </c>
      <c r="Z14" s="3">
        <v>5</v>
      </c>
      <c r="AA14" s="3">
        <v>5</v>
      </c>
    </row>
    <row r="15" spans="1:27" ht="15.75" customHeight="1" x14ac:dyDescent="0.15">
      <c r="A15" s="3">
        <v>14</v>
      </c>
      <c r="B15" s="3" t="s">
        <v>2</v>
      </c>
      <c r="C15" s="3">
        <v>9</v>
      </c>
      <c r="D15" s="3">
        <v>4</v>
      </c>
      <c r="E15" s="3">
        <v>4</v>
      </c>
      <c r="F15" s="3">
        <v>3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4</v>
      </c>
      <c r="P15" s="3">
        <v>4</v>
      </c>
      <c r="Q15" s="3">
        <v>4</v>
      </c>
      <c r="R15" s="3">
        <v>2</v>
      </c>
      <c r="S15" s="3">
        <v>4</v>
      </c>
      <c r="T15" s="3">
        <v>4</v>
      </c>
      <c r="U15" s="3">
        <v>4</v>
      </c>
      <c r="V15" s="3">
        <v>4</v>
      </c>
      <c r="W15" s="3">
        <v>4</v>
      </c>
      <c r="X15" s="3">
        <v>4</v>
      </c>
      <c r="Y15" s="3">
        <v>4</v>
      </c>
      <c r="Z15" s="3">
        <v>4</v>
      </c>
      <c r="AA15" s="3">
        <v>4</v>
      </c>
    </row>
    <row r="16" spans="1:27" ht="15.75" customHeight="1" x14ac:dyDescent="0.15">
      <c r="A16" s="3">
        <v>15</v>
      </c>
      <c r="B16" s="3" t="s">
        <v>2</v>
      </c>
      <c r="C16" s="3">
        <v>8</v>
      </c>
      <c r="D16" s="3">
        <v>3</v>
      </c>
      <c r="E16" s="3">
        <v>3</v>
      </c>
      <c r="F16" s="3">
        <v>3</v>
      </c>
      <c r="G16" s="3">
        <v>3</v>
      </c>
      <c r="H16" s="3">
        <v>4</v>
      </c>
      <c r="I16" s="3">
        <v>3</v>
      </c>
      <c r="J16" s="3">
        <v>4</v>
      </c>
      <c r="K16" s="3">
        <v>3</v>
      </c>
      <c r="L16" s="3">
        <v>3</v>
      </c>
      <c r="M16" s="3">
        <v>3</v>
      </c>
      <c r="N16" s="3">
        <v>4</v>
      </c>
      <c r="O16" s="3">
        <v>3</v>
      </c>
      <c r="P16" s="3">
        <v>3</v>
      </c>
      <c r="Q16" s="3">
        <v>3</v>
      </c>
      <c r="R16" s="3">
        <v>3</v>
      </c>
      <c r="S16" s="3">
        <v>3</v>
      </c>
      <c r="T16" s="3">
        <v>3</v>
      </c>
      <c r="U16" s="3">
        <v>4</v>
      </c>
      <c r="V16" s="3">
        <v>5</v>
      </c>
      <c r="W16" s="3">
        <v>3</v>
      </c>
      <c r="X16" s="3">
        <v>3</v>
      </c>
      <c r="Y16" s="3">
        <v>3</v>
      </c>
      <c r="Z16" s="3">
        <v>3</v>
      </c>
      <c r="AA16" s="3">
        <v>3</v>
      </c>
    </row>
    <row r="17" spans="1:27" ht="15.75" customHeight="1" x14ac:dyDescent="0.15">
      <c r="A17" s="3">
        <v>16</v>
      </c>
      <c r="B17" s="3" t="s">
        <v>1</v>
      </c>
      <c r="C17" s="3">
        <v>9</v>
      </c>
      <c r="D17" s="3">
        <v>3</v>
      </c>
      <c r="E17" s="3">
        <v>3</v>
      </c>
      <c r="F17" s="3">
        <v>2</v>
      </c>
      <c r="G17" s="3">
        <v>2</v>
      </c>
      <c r="H17" s="3">
        <v>5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5</v>
      </c>
      <c r="O17" s="3">
        <v>4</v>
      </c>
      <c r="P17" s="3">
        <v>2</v>
      </c>
      <c r="Q17" s="3">
        <v>3</v>
      </c>
      <c r="R17" s="3">
        <v>3</v>
      </c>
      <c r="S17" s="3">
        <v>4</v>
      </c>
      <c r="T17" s="3">
        <v>4</v>
      </c>
      <c r="U17" s="3">
        <v>4</v>
      </c>
      <c r="V17" s="3">
        <v>4</v>
      </c>
      <c r="W17" s="3">
        <v>4</v>
      </c>
      <c r="X17" s="3">
        <v>4</v>
      </c>
      <c r="Y17" s="3">
        <v>4</v>
      </c>
      <c r="Z17" s="3">
        <v>4</v>
      </c>
      <c r="AA17" s="3">
        <v>4</v>
      </c>
    </row>
    <row r="18" spans="1:27" ht="15.75" customHeight="1" x14ac:dyDescent="0.15">
      <c r="A18" s="3">
        <v>17</v>
      </c>
      <c r="B18" s="3" t="s">
        <v>2</v>
      </c>
      <c r="C18" s="3">
        <v>8</v>
      </c>
      <c r="D18" s="3">
        <v>3</v>
      </c>
      <c r="E18" s="3">
        <v>3</v>
      </c>
      <c r="F18" s="3">
        <v>3</v>
      </c>
      <c r="G18" s="3">
        <v>3</v>
      </c>
      <c r="H18" s="3">
        <v>4</v>
      </c>
      <c r="I18" s="3">
        <v>3</v>
      </c>
      <c r="J18" s="3">
        <v>5</v>
      </c>
      <c r="K18" s="3">
        <v>4</v>
      </c>
      <c r="L18" s="3">
        <v>3</v>
      </c>
      <c r="M18" s="3">
        <v>3</v>
      </c>
      <c r="N18" s="3">
        <v>3</v>
      </c>
      <c r="O18" s="3">
        <v>3</v>
      </c>
      <c r="P18" s="3">
        <v>2</v>
      </c>
      <c r="Q18" s="3">
        <v>3</v>
      </c>
      <c r="R18" s="3">
        <v>3</v>
      </c>
      <c r="S18" s="3">
        <v>4</v>
      </c>
      <c r="T18" s="3">
        <v>4</v>
      </c>
      <c r="U18" s="3">
        <v>3</v>
      </c>
      <c r="V18" s="3">
        <v>4</v>
      </c>
      <c r="W18" s="3">
        <v>2</v>
      </c>
      <c r="X18" s="3">
        <v>4</v>
      </c>
      <c r="Y18" s="3">
        <v>4</v>
      </c>
      <c r="Z18" s="3">
        <v>3</v>
      </c>
      <c r="AA18" s="3">
        <v>3</v>
      </c>
    </row>
    <row r="19" spans="1:27" ht="15.75" customHeight="1" x14ac:dyDescent="0.15">
      <c r="A19" s="3">
        <v>18</v>
      </c>
      <c r="B19" s="3" t="s">
        <v>1</v>
      </c>
      <c r="C19" s="3">
        <v>9</v>
      </c>
      <c r="D19" s="3">
        <v>4</v>
      </c>
      <c r="E19" s="3">
        <v>3</v>
      </c>
      <c r="F19" s="3">
        <v>3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2</v>
      </c>
      <c r="N19" s="3">
        <v>4</v>
      </c>
      <c r="O19" s="3">
        <v>4</v>
      </c>
      <c r="P19" s="3">
        <v>2</v>
      </c>
      <c r="Q19" s="3">
        <v>3</v>
      </c>
      <c r="R19" s="3">
        <v>4</v>
      </c>
      <c r="S19" s="3">
        <v>4</v>
      </c>
      <c r="T19" s="3">
        <v>4</v>
      </c>
      <c r="U19" s="3">
        <v>4</v>
      </c>
      <c r="V19" s="3">
        <v>4</v>
      </c>
      <c r="W19" s="3">
        <v>4</v>
      </c>
      <c r="X19" s="3">
        <v>4</v>
      </c>
      <c r="Y19" s="3">
        <v>4</v>
      </c>
      <c r="Z19" s="3">
        <v>4</v>
      </c>
      <c r="AA19" s="3">
        <v>4</v>
      </c>
    </row>
    <row r="20" spans="1:27" ht="15.75" customHeight="1" x14ac:dyDescent="0.15">
      <c r="A20" s="3">
        <v>19</v>
      </c>
      <c r="B20" s="3" t="s">
        <v>2</v>
      </c>
      <c r="C20" s="3">
        <v>8</v>
      </c>
      <c r="D20" s="3">
        <v>3</v>
      </c>
      <c r="E20" s="3">
        <v>3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3</v>
      </c>
      <c r="M20" s="3">
        <v>3</v>
      </c>
      <c r="N20" s="3">
        <v>4</v>
      </c>
      <c r="O20" s="3">
        <v>4</v>
      </c>
      <c r="P20" s="3">
        <v>3</v>
      </c>
      <c r="Q20" s="3">
        <v>2</v>
      </c>
      <c r="R20" s="3">
        <v>3</v>
      </c>
      <c r="S20" s="3">
        <v>3</v>
      </c>
      <c r="T20" s="3">
        <v>4</v>
      </c>
      <c r="U20" s="3">
        <v>5</v>
      </c>
      <c r="V20" s="3">
        <v>5</v>
      </c>
      <c r="W20" s="3">
        <v>2</v>
      </c>
      <c r="X20" s="3">
        <v>5</v>
      </c>
      <c r="Y20" s="3">
        <v>3</v>
      </c>
      <c r="Z20" s="3">
        <v>5</v>
      </c>
      <c r="AA20" s="3">
        <v>2</v>
      </c>
    </row>
    <row r="21" spans="1:27" ht="15.75" customHeight="1" x14ac:dyDescent="0.15">
      <c r="A21" s="3">
        <v>20</v>
      </c>
      <c r="B21" s="3" t="s">
        <v>2</v>
      </c>
      <c r="C21" s="3">
        <v>7</v>
      </c>
      <c r="D21" s="3">
        <v>2</v>
      </c>
      <c r="E21" s="3">
        <v>3</v>
      </c>
      <c r="F21" s="3">
        <v>4</v>
      </c>
      <c r="G21" s="3">
        <v>3</v>
      </c>
      <c r="H21" s="3">
        <v>5</v>
      </c>
      <c r="I21" s="3">
        <v>4</v>
      </c>
      <c r="J21" s="3">
        <v>3</v>
      </c>
      <c r="K21" s="3">
        <v>3</v>
      </c>
      <c r="L21" s="3">
        <v>3</v>
      </c>
      <c r="M21" s="3">
        <v>3</v>
      </c>
      <c r="N21" s="3">
        <v>4</v>
      </c>
      <c r="O21" s="3">
        <v>3</v>
      </c>
      <c r="P21" s="3">
        <v>4</v>
      </c>
      <c r="Q21" s="3">
        <v>4</v>
      </c>
      <c r="R21" s="3">
        <v>2</v>
      </c>
      <c r="S21" s="3">
        <v>5</v>
      </c>
      <c r="T21" s="3">
        <v>4</v>
      </c>
      <c r="U21" s="3">
        <v>3</v>
      </c>
      <c r="V21" s="3">
        <v>3</v>
      </c>
      <c r="W21" s="3">
        <v>4</v>
      </c>
      <c r="X21" s="3">
        <v>5</v>
      </c>
      <c r="Y21" s="3">
        <v>3</v>
      </c>
      <c r="Z21" s="3">
        <v>5</v>
      </c>
      <c r="AA21" s="3">
        <v>4</v>
      </c>
    </row>
    <row r="22" spans="1:27" ht="15.75" customHeight="1" x14ac:dyDescent="0.15">
      <c r="A22" s="3">
        <v>21</v>
      </c>
      <c r="B22" s="3" t="s">
        <v>2</v>
      </c>
      <c r="C22" s="3">
        <v>7</v>
      </c>
      <c r="D22" s="3">
        <v>5</v>
      </c>
      <c r="E22" s="3">
        <v>4</v>
      </c>
      <c r="F22" s="3">
        <v>4</v>
      </c>
      <c r="G22" s="3">
        <v>5</v>
      </c>
      <c r="H22" s="3">
        <v>5</v>
      </c>
      <c r="I22" s="3">
        <v>4</v>
      </c>
      <c r="J22" s="3">
        <v>5</v>
      </c>
      <c r="K22" s="3">
        <v>4</v>
      </c>
      <c r="L22" s="3">
        <v>5</v>
      </c>
      <c r="M22" s="3">
        <v>2</v>
      </c>
      <c r="N22" s="3">
        <v>3</v>
      </c>
      <c r="O22" s="3">
        <v>4</v>
      </c>
      <c r="P22" s="3">
        <v>2</v>
      </c>
      <c r="Q22" s="3">
        <v>3</v>
      </c>
      <c r="R22" s="3">
        <v>4</v>
      </c>
      <c r="S22" s="3">
        <v>1</v>
      </c>
      <c r="T22" s="3">
        <v>3</v>
      </c>
      <c r="U22" s="3">
        <v>5</v>
      </c>
      <c r="V22" s="3">
        <v>5</v>
      </c>
      <c r="W22" s="3">
        <v>3</v>
      </c>
      <c r="X22" s="3">
        <v>5</v>
      </c>
      <c r="Y22" s="3">
        <v>4</v>
      </c>
      <c r="Z22" s="3">
        <v>5</v>
      </c>
      <c r="AA22" s="3">
        <v>4</v>
      </c>
    </row>
    <row r="23" spans="1:27" ht="15.75" customHeight="1" x14ac:dyDescent="0.15">
      <c r="A23" s="3">
        <v>22</v>
      </c>
      <c r="B23" s="3" t="s">
        <v>2</v>
      </c>
      <c r="C23" s="3">
        <v>7</v>
      </c>
      <c r="D23" s="3">
        <v>5</v>
      </c>
      <c r="E23" s="3">
        <v>5</v>
      </c>
      <c r="F23" s="3">
        <v>4</v>
      </c>
      <c r="G23" s="3">
        <v>5</v>
      </c>
      <c r="H23" s="3">
        <v>5</v>
      </c>
      <c r="I23" s="3">
        <v>4</v>
      </c>
      <c r="J23" s="3">
        <v>5</v>
      </c>
      <c r="K23" s="3">
        <v>5</v>
      </c>
      <c r="L23" s="3">
        <v>5</v>
      </c>
      <c r="M23" s="3">
        <v>2</v>
      </c>
      <c r="N23" s="3">
        <v>5</v>
      </c>
      <c r="O23" s="3">
        <v>4</v>
      </c>
      <c r="P23" s="3">
        <v>3</v>
      </c>
      <c r="Q23" s="3">
        <v>4</v>
      </c>
      <c r="R23" s="3">
        <v>4</v>
      </c>
      <c r="S23" s="3">
        <v>5</v>
      </c>
      <c r="T23" s="3">
        <v>5</v>
      </c>
      <c r="U23" s="3">
        <v>5</v>
      </c>
      <c r="V23" s="3">
        <v>5</v>
      </c>
      <c r="W23" s="3">
        <v>3</v>
      </c>
      <c r="X23" s="3">
        <v>5</v>
      </c>
      <c r="Y23" s="3">
        <v>5</v>
      </c>
      <c r="Z23" s="3">
        <v>5</v>
      </c>
      <c r="AA23" s="3">
        <v>4</v>
      </c>
    </row>
    <row r="24" spans="1:27" ht="13" x14ac:dyDescent="0.15">
      <c r="A24" s="3">
        <v>23</v>
      </c>
      <c r="B24" s="3" t="s">
        <v>1</v>
      </c>
      <c r="C24" s="3">
        <v>8</v>
      </c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5</v>
      </c>
      <c r="L24" s="3">
        <v>4</v>
      </c>
      <c r="M24" s="3">
        <v>2</v>
      </c>
      <c r="N24" s="3">
        <v>4</v>
      </c>
      <c r="O24" s="3">
        <v>5</v>
      </c>
      <c r="P24" s="3">
        <v>2</v>
      </c>
      <c r="Q24" s="3">
        <v>3</v>
      </c>
      <c r="R24" s="3">
        <v>4</v>
      </c>
      <c r="S24" s="3">
        <v>4</v>
      </c>
      <c r="T24" s="3">
        <v>5</v>
      </c>
      <c r="U24" s="3">
        <v>5</v>
      </c>
      <c r="V24" s="3">
        <v>4</v>
      </c>
      <c r="W24" s="3">
        <v>4</v>
      </c>
      <c r="X24" s="3">
        <v>4</v>
      </c>
      <c r="Y24" s="3">
        <v>5</v>
      </c>
      <c r="Z24" s="3">
        <v>5</v>
      </c>
      <c r="AA24" s="3">
        <v>3</v>
      </c>
    </row>
    <row r="25" spans="1:27" ht="13" x14ac:dyDescent="0.15">
      <c r="A25" s="3">
        <v>24</v>
      </c>
      <c r="B25" s="3" t="s">
        <v>2</v>
      </c>
      <c r="C25" s="3">
        <v>7</v>
      </c>
      <c r="D25" s="3">
        <v>3</v>
      </c>
      <c r="E25" s="3">
        <v>3</v>
      </c>
      <c r="F25" s="3">
        <v>3</v>
      </c>
      <c r="G25" s="3">
        <v>4</v>
      </c>
      <c r="H25" s="3">
        <v>4</v>
      </c>
      <c r="I25" s="3">
        <v>4</v>
      </c>
      <c r="J25" s="3">
        <v>4</v>
      </c>
      <c r="K25" s="3">
        <v>5</v>
      </c>
      <c r="L25" s="3">
        <v>4</v>
      </c>
      <c r="M25" s="3">
        <v>3</v>
      </c>
      <c r="N25" s="3">
        <v>4</v>
      </c>
      <c r="O25" s="3">
        <v>4</v>
      </c>
      <c r="P25" s="3">
        <v>4</v>
      </c>
      <c r="Q25" s="3">
        <v>4</v>
      </c>
      <c r="R25" s="3">
        <v>3</v>
      </c>
      <c r="S25" s="3">
        <v>5</v>
      </c>
      <c r="T25" s="3">
        <v>4</v>
      </c>
      <c r="U25" s="3">
        <v>5</v>
      </c>
      <c r="V25" s="3">
        <v>4</v>
      </c>
      <c r="W25" s="3">
        <v>2</v>
      </c>
      <c r="X25" s="3">
        <v>4</v>
      </c>
      <c r="Y25" s="3">
        <v>5</v>
      </c>
      <c r="Z25" s="3">
        <v>5</v>
      </c>
      <c r="AA25" s="3">
        <v>3</v>
      </c>
    </row>
    <row r="26" spans="1:27" ht="13" x14ac:dyDescent="0.15">
      <c r="A26" s="3">
        <v>25</v>
      </c>
      <c r="B26" s="3" t="s">
        <v>1</v>
      </c>
      <c r="C26" s="3">
        <v>7</v>
      </c>
      <c r="D26" s="3">
        <v>3</v>
      </c>
      <c r="E26" s="3">
        <v>4</v>
      </c>
      <c r="F26" s="3">
        <v>3</v>
      </c>
      <c r="G26" s="3">
        <v>1</v>
      </c>
      <c r="H26" s="3">
        <v>2</v>
      </c>
      <c r="I26" s="3">
        <v>3</v>
      </c>
      <c r="J26" s="3">
        <v>4</v>
      </c>
      <c r="K26" s="3">
        <v>3</v>
      </c>
      <c r="L26" s="3">
        <v>5</v>
      </c>
      <c r="M26" s="3">
        <v>2</v>
      </c>
      <c r="N26" s="3">
        <v>4</v>
      </c>
      <c r="O26" s="3">
        <v>4</v>
      </c>
      <c r="P26" s="3">
        <v>3</v>
      </c>
      <c r="Q26" s="3">
        <v>3</v>
      </c>
      <c r="R26" s="3">
        <v>3</v>
      </c>
      <c r="S26" s="3">
        <v>2</v>
      </c>
      <c r="T26" s="3">
        <v>3</v>
      </c>
      <c r="U26" s="3">
        <v>2</v>
      </c>
      <c r="V26" s="3">
        <v>5</v>
      </c>
      <c r="W26" s="3">
        <v>4</v>
      </c>
      <c r="X26" s="3">
        <v>4</v>
      </c>
      <c r="Y26" s="3">
        <v>3</v>
      </c>
      <c r="Z26" s="3">
        <v>3</v>
      </c>
      <c r="AA26" s="3">
        <v>3</v>
      </c>
    </row>
    <row r="27" spans="1:27" ht="13" x14ac:dyDescent="0.15">
      <c r="A27" s="3">
        <v>26</v>
      </c>
      <c r="B27" s="3" t="s">
        <v>1</v>
      </c>
      <c r="C27" s="3">
        <v>9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3</v>
      </c>
      <c r="N27" s="3">
        <v>4</v>
      </c>
      <c r="O27" s="3">
        <v>4</v>
      </c>
      <c r="P27" s="3">
        <v>2</v>
      </c>
      <c r="Q27" s="3">
        <v>3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4</v>
      </c>
      <c r="X27" s="3">
        <v>4</v>
      </c>
      <c r="Y27" s="3">
        <v>4</v>
      </c>
      <c r="Z27" s="3">
        <v>4</v>
      </c>
      <c r="AA27" s="3">
        <v>3</v>
      </c>
    </row>
    <row r="28" spans="1:27" ht="13" x14ac:dyDescent="0.15">
      <c r="A28" s="3">
        <v>27</v>
      </c>
      <c r="B28" s="3" t="s">
        <v>2</v>
      </c>
      <c r="C28" s="3">
        <v>9</v>
      </c>
      <c r="D28" s="3">
        <v>5</v>
      </c>
      <c r="E28" s="3">
        <v>5</v>
      </c>
      <c r="F28" s="3">
        <v>4</v>
      </c>
      <c r="G28" s="3">
        <v>5</v>
      </c>
      <c r="H28" s="3">
        <v>4</v>
      </c>
      <c r="I28" s="3">
        <v>3</v>
      </c>
      <c r="J28" s="3">
        <v>4</v>
      </c>
      <c r="K28" s="3">
        <v>3</v>
      </c>
      <c r="L28" s="3">
        <v>5</v>
      </c>
      <c r="M28" s="3">
        <v>3</v>
      </c>
      <c r="N28" s="3">
        <v>5</v>
      </c>
      <c r="O28" s="3">
        <v>4</v>
      </c>
      <c r="P28" s="3">
        <v>3</v>
      </c>
      <c r="Q28" s="3">
        <v>3</v>
      </c>
      <c r="R28" s="3">
        <v>3</v>
      </c>
      <c r="S28" s="3">
        <v>4</v>
      </c>
      <c r="T28" s="3">
        <v>4</v>
      </c>
      <c r="U28" s="3">
        <v>3</v>
      </c>
      <c r="V28" s="3">
        <v>5</v>
      </c>
      <c r="W28" s="3">
        <v>2</v>
      </c>
      <c r="X28" s="3">
        <v>5</v>
      </c>
      <c r="Y28" s="3">
        <v>3</v>
      </c>
      <c r="Z28" s="3">
        <v>5</v>
      </c>
      <c r="AA28" s="3">
        <v>2</v>
      </c>
    </row>
    <row r="29" spans="1:27" ht="13" x14ac:dyDescent="0.15">
      <c r="A29" s="3">
        <v>28</v>
      </c>
      <c r="B29" s="3" t="s">
        <v>1</v>
      </c>
      <c r="C29" s="3">
        <v>8</v>
      </c>
      <c r="D29" s="3">
        <v>4</v>
      </c>
      <c r="E29" s="3">
        <v>1</v>
      </c>
      <c r="F29" s="3">
        <v>1</v>
      </c>
      <c r="G29" s="3">
        <v>4</v>
      </c>
      <c r="H29" s="3">
        <v>4</v>
      </c>
      <c r="I29" s="3">
        <v>4</v>
      </c>
      <c r="J29" s="3">
        <v>4</v>
      </c>
      <c r="K29" s="3">
        <v>3</v>
      </c>
      <c r="L29" s="3">
        <v>1</v>
      </c>
      <c r="M29" s="3">
        <v>3</v>
      </c>
      <c r="N29" s="3">
        <v>4</v>
      </c>
      <c r="O29" s="3">
        <v>3</v>
      </c>
      <c r="P29" s="3">
        <v>2</v>
      </c>
      <c r="Q29" s="3">
        <v>4</v>
      </c>
      <c r="R29" s="3">
        <v>4</v>
      </c>
      <c r="S29" s="3">
        <v>3</v>
      </c>
      <c r="T29" s="3">
        <v>4</v>
      </c>
      <c r="U29" s="3">
        <v>4</v>
      </c>
      <c r="V29" s="3">
        <v>4</v>
      </c>
      <c r="W29" s="3">
        <v>3</v>
      </c>
      <c r="X29" s="3">
        <v>4</v>
      </c>
      <c r="Y29" s="3">
        <v>4</v>
      </c>
      <c r="Z29" s="3">
        <v>4</v>
      </c>
      <c r="AA29" s="3">
        <v>4</v>
      </c>
    </row>
    <row r="30" spans="1:27" ht="13" x14ac:dyDescent="0.15">
      <c r="A30" s="3">
        <v>29</v>
      </c>
      <c r="B30" s="3" t="s">
        <v>1</v>
      </c>
      <c r="C30" s="3">
        <v>7</v>
      </c>
      <c r="D30" s="3">
        <v>4</v>
      </c>
      <c r="E30" s="3">
        <v>4</v>
      </c>
      <c r="F30" s="3">
        <v>4</v>
      </c>
      <c r="G30" s="3">
        <v>4</v>
      </c>
      <c r="H30" s="3">
        <v>5</v>
      </c>
      <c r="I30" s="3">
        <v>4</v>
      </c>
      <c r="J30" s="3">
        <v>5</v>
      </c>
      <c r="K30" s="3">
        <v>4</v>
      </c>
      <c r="L30" s="3">
        <v>5</v>
      </c>
      <c r="M30" s="3">
        <v>2</v>
      </c>
      <c r="N30" s="3">
        <v>4</v>
      </c>
      <c r="O30" s="3">
        <v>4</v>
      </c>
      <c r="P30" s="3">
        <v>3</v>
      </c>
      <c r="Q30" s="3">
        <v>4</v>
      </c>
      <c r="R30" s="3">
        <v>4</v>
      </c>
      <c r="S30" s="3">
        <v>5</v>
      </c>
      <c r="T30" s="3">
        <v>4</v>
      </c>
      <c r="U30" s="3">
        <v>5</v>
      </c>
      <c r="V30" s="3">
        <v>5</v>
      </c>
      <c r="W30" s="3">
        <v>3</v>
      </c>
      <c r="X30" s="3">
        <v>5</v>
      </c>
      <c r="Y30" s="3">
        <v>4</v>
      </c>
      <c r="Z30" s="3">
        <v>5</v>
      </c>
      <c r="AA30" s="3">
        <v>4</v>
      </c>
    </row>
    <row r="31" spans="1:27" ht="13" x14ac:dyDescent="0.15">
      <c r="A31" s="3">
        <v>30</v>
      </c>
      <c r="B31" s="3" t="s">
        <v>1</v>
      </c>
      <c r="C31" s="3">
        <v>9</v>
      </c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3</v>
      </c>
      <c r="N31" s="3">
        <v>4</v>
      </c>
      <c r="O31" s="3">
        <v>4</v>
      </c>
      <c r="P31" s="3">
        <v>2</v>
      </c>
      <c r="Q31" s="3">
        <v>3</v>
      </c>
      <c r="R31" s="3">
        <v>4</v>
      </c>
      <c r="S31" s="3">
        <v>4</v>
      </c>
      <c r="T31" s="3">
        <v>5</v>
      </c>
      <c r="U31" s="3">
        <v>4</v>
      </c>
      <c r="V31" s="3">
        <v>4</v>
      </c>
      <c r="W31" s="3">
        <v>4</v>
      </c>
      <c r="X31" s="3">
        <v>5</v>
      </c>
      <c r="Y31" s="3">
        <v>5</v>
      </c>
      <c r="Z31" s="3">
        <v>5</v>
      </c>
      <c r="AA31" s="3">
        <v>3</v>
      </c>
    </row>
    <row r="32" spans="1:27" ht="13" x14ac:dyDescent="0.15">
      <c r="A32" s="3">
        <v>31</v>
      </c>
      <c r="B32" s="3" t="s">
        <v>1</v>
      </c>
      <c r="C32" s="3">
        <v>8</v>
      </c>
      <c r="D32" s="3">
        <v>2</v>
      </c>
      <c r="E32" s="3">
        <v>3</v>
      </c>
      <c r="F32" s="3">
        <v>4</v>
      </c>
      <c r="G32" s="3">
        <v>3</v>
      </c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>
        <v>2</v>
      </c>
      <c r="Q32" s="3">
        <v>3</v>
      </c>
      <c r="R32" s="3">
        <v>4</v>
      </c>
      <c r="S32" s="3">
        <v>3</v>
      </c>
      <c r="T32" s="3">
        <v>3</v>
      </c>
      <c r="U32" s="3">
        <v>3</v>
      </c>
      <c r="V32" s="3">
        <v>3</v>
      </c>
      <c r="W32" s="3">
        <v>3</v>
      </c>
      <c r="X32" s="3">
        <v>3</v>
      </c>
      <c r="Y32" s="3">
        <v>3</v>
      </c>
      <c r="Z32" s="3">
        <v>4</v>
      </c>
      <c r="AA32" s="3">
        <v>4</v>
      </c>
    </row>
    <row r="33" spans="1:27" ht="13" x14ac:dyDescent="0.15">
      <c r="A33" s="3">
        <v>32</v>
      </c>
      <c r="B33" s="3" t="s">
        <v>1</v>
      </c>
      <c r="C33" s="3">
        <v>8</v>
      </c>
      <c r="D33" s="3">
        <v>3</v>
      </c>
      <c r="E33" s="3">
        <v>3</v>
      </c>
      <c r="F33" s="3">
        <v>3</v>
      </c>
      <c r="G33" s="3">
        <v>3</v>
      </c>
      <c r="H33" s="3">
        <v>3</v>
      </c>
      <c r="I33" s="3">
        <v>3</v>
      </c>
      <c r="J33" s="3">
        <v>3</v>
      </c>
      <c r="K33" s="3">
        <v>3</v>
      </c>
      <c r="L33" s="3">
        <v>4</v>
      </c>
      <c r="M33" s="3">
        <v>3</v>
      </c>
      <c r="N33" s="3">
        <v>3</v>
      </c>
      <c r="O33" s="3">
        <v>3</v>
      </c>
      <c r="P33" s="3">
        <v>3</v>
      </c>
      <c r="Q33" s="3">
        <v>3</v>
      </c>
      <c r="R33" s="3">
        <v>3</v>
      </c>
      <c r="S33" s="3">
        <v>4</v>
      </c>
      <c r="T33" s="3">
        <v>3</v>
      </c>
      <c r="U33" s="3">
        <v>4</v>
      </c>
      <c r="V33" s="3">
        <v>3</v>
      </c>
      <c r="W33" s="3">
        <v>2</v>
      </c>
      <c r="X33" s="3">
        <v>4</v>
      </c>
      <c r="Y33" s="3">
        <v>3</v>
      </c>
      <c r="Z33" s="3">
        <v>3</v>
      </c>
      <c r="AA33" s="3">
        <v>3</v>
      </c>
    </row>
    <row r="34" spans="1:27" ht="13" x14ac:dyDescent="0.15">
      <c r="A34" s="3">
        <v>33</v>
      </c>
      <c r="B34" s="3" t="s">
        <v>1</v>
      </c>
      <c r="C34" s="3">
        <v>8</v>
      </c>
      <c r="D34" s="3">
        <v>4</v>
      </c>
      <c r="E34" s="3">
        <v>5</v>
      </c>
      <c r="F34" s="3">
        <v>4</v>
      </c>
      <c r="G34" s="3">
        <v>4</v>
      </c>
      <c r="H34" s="3">
        <v>5</v>
      </c>
      <c r="I34" s="3">
        <v>4</v>
      </c>
      <c r="J34" s="3">
        <v>4</v>
      </c>
      <c r="K34" s="3">
        <v>4</v>
      </c>
      <c r="L34" s="3">
        <v>4</v>
      </c>
      <c r="M34" s="3">
        <v>3</v>
      </c>
      <c r="N34" s="3">
        <v>4</v>
      </c>
      <c r="O34" s="3">
        <v>5</v>
      </c>
      <c r="P34" s="3">
        <v>2</v>
      </c>
      <c r="Q34" s="3">
        <v>4</v>
      </c>
      <c r="R34" s="3">
        <v>3</v>
      </c>
      <c r="S34" s="3">
        <v>4</v>
      </c>
      <c r="T34" s="3">
        <v>5</v>
      </c>
      <c r="U34" s="3">
        <v>5</v>
      </c>
      <c r="V34" s="3">
        <v>4</v>
      </c>
      <c r="W34" s="3">
        <v>4</v>
      </c>
      <c r="X34" s="3">
        <v>4</v>
      </c>
      <c r="Y34" s="3">
        <v>4</v>
      </c>
      <c r="Z34" s="3">
        <v>4</v>
      </c>
      <c r="AA34" s="3">
        <v>4</v>
      </c>
    </row>
    <row r="35" spans="1:27" ht="13" x14ac:dyDescent="0.15">
      <c r="A35" s="3">
        <v>34</v>
      </c>
      <c r="B35" s="3" t="s">
        <v>1</v>
      </c>
      <c r="C35" s="3">
        <v>7</v>
      </c>
      <c r="D35" s="3">
        <v>4</v>
      </c>
      <c r="E35" s="3">
        <v>4</v>
      </c>
      <c r="F35" s="3">
        <v>3</v>
      </c>
      <c r="G35" s="3">
        <v>4</v>
      </c>
      <c r="H35" s="3">
        <v>3</v>
      </c>
      <c r="I35" s="3">
        <v>4</v>
      </c>
      <c r="J35" s="3">
        <v>4</v>
      </c>
      <c r="K35" s="3">
        <v>4</v>
      </c>
      <c r="L35" s="3">
        <v>3</v>
      </c>
      <c r="M35" s="3">
        <v>3</v>
      </c>
      <c r="N35" s="3">
        <v>4</v>
      </c>
      <c r="O35" s="3">
        <v>3</v>
      </c>
      <c r="P35" s="3">
        <v>2</v>
      </c>
      <c r="Q35" s="3">
        <v>3</v>
      </c>
      <c r="R35" s="3">
        <v>4</v>
      </c>
      <c r="S35" s="3">
        <v>3</v>
      </c>
      <c r="T35" s="3">
        <v>4</v>
      </c>
      <c r="U35" s="3">
        <v>3</v>
      </c>
      <c r="V35" s="3">
        <v>3</v>
      </c>
      <c r="W35" s="3">
        <v>4</v>
      </c>
      <c r="X35" s="3">
        <v>5</v>
      </c>
      <c r="Y35" s="3">
        <v>3</v>
      </c>
      <c r="Z35" s="3">
        <v>4</v>
      </c>
      <c r="AA35" s="3">
        <v>4</v>
      </c>
    </row>
    <row r="36" spans="1:27" ht="13" x14ac:dyDescent="0.15">
      <c r="A36" s="3">
        <v>35</v>
      </c>
      <c r="B36" s="3" t="s">
        <v>1</v>
      </c>
      <c r="C36" s="3">
        <v>9</v>
      </c>
      <c r="D36" s="3">
        <v>3</v>
      </c>
      <c r="E36" s="3">
        <v>3</v>
      </c>
      <c r="F36" s="3">
        <v>3</v>
      </c>
      <c r="G36" s="3">
        <v>3</v>
      </c>
      <c r="H36" s="3">
        <v>3</v>
      </c>
      <c r="I36" s="3">
        <v>3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3</v>
      </c>
      <c r="R36" s="3">
        <v>3</v>
      </c>
      <c r="S36" s="3">
        <v>3</v>
      </c>
      <c r="T36" s="3">
        <v>3</v>
      </c>
      <c r="U36" s="3">
        <v>3</v>
      </c>
      <c r="V36" s="3">
        <v>3</v>
      </c>
      <c r="W36" s="3">
        <v>2</v>
      </c>
      <c r="X36" s="3">
        <v>3</v>
      </c>
      <c r="Y36" s="3">
        <v>3</v>
      </c>
      <c r="Z36" s="3">
        <v>3</v>
      </c>
      <c r="AA36" s="3">
        <v>2</v>
      </c>
    </row>
    <row r="37" spans="1:27" ht="13" x14ac:dyDescent="0.15">
      <c r="A37" s="3">
        <v>36</v>
      </c>
      <c r="B37" s="3" t="s">
        <v>1</v>
      </c>
      <c r="C37" s="3">
        <v>8</v>
      </c>
      <c r="D37" s="3">
        <v>4</v>
      </c>
      <c r="E37" s="3">
        <v>5</v>
      </c>
      <c r="F37" s="3">
        <v>4</v>
      </c>
      <c r="G37" s="3">
        <v>5</v>
      </c>
      <c r="H37" s="3">
        <v>4</v>
      </c>
      <c r="I37" s="3">
        <v>4</v>
      </c>
      <c r="J37" s="3">
        <v>5</v>
      </c>
      <c r="K37" s="3">
        <v>4</v>
      </c>
      <c r="L37" s="3">
        <v>5</v>
      </c>
      <c r="M37" s="3">
        <v>2</v>
      </c>
      <c r="N37" s="3">
        <v>4</v>
      </c>
      <c r="O37" s="3">
        <v>5</v>
      </c>
      <c r="P37" s="3">
        <v>3</v>
      </c>
      <c r="Q37" s="3">
        <v>3</v>
      </c>
      <c r="R37" s="3">
        <v>4</v>
      </c>
      <c r="S37" s="3">
        <v>4</v>
      </c>
      <c r="T37" s="3">
        <v>5</v>
      </c>
      <c r="U37" s="3">
        <v>4</v>
      </c>
      <c r="V37" s="3">
        <v>4</v>
      </c>
      <c r="W37" s="3">
        <v>4</v>
      </c>
      <c r="X37" s="3">
        <v>4</v>
      </c>
      <c r="Y37" s="3">
        <v>4</v>
      </c>
      <c r="Z37" s="3">
        <v>4</v>
      </c>
      <c r="AA37" s="3">
        <v>4</v>
      </c>
    </row>
    <row r="38" spans="1:27" ht="13" x14ac:dyDescent="0.15">
      <c r="A38" s="3">
        <v>37</v>
      </c>
      <c r="B38" s="3" t="s">
        <v>2</v>
      </c>
      <c r="C38" s="3">
        <v>9</v>
      </c>
      <c r="D38" s="3">
        <v>5</v>
      </c>
      <c r="E38" s="3">
        <v>5</v>
      </c>
      <c r="F38" s="3">
        <v>3</v>
      </c>
      <c r="G38" s="3">
        <v>4</v>
      </c>
      <c r="H38" s="3">
        <v>3</v>
      </c>
      <c r="I38" s="3">
        <v>3</v>
      </c>
      <c r="J38" s="3">
        <v>3</v>
      </c>
      <c r="K38" s="3">
        <v>3</v>
      </c>
      <c r="L38" s="3">
        <v>4</v>
      </c>
      <c r="M38" s="3">
        <v>2</v>
      </c>
      <c r="N38" s="3">
        <v>3</v>
      </c>
      <c r="O38" s="3">
        <v>3</v>
      </c>
      <c r="P38" s="3">
        <v>3</v>
      </c>
      <c r="Q38" s="3">
        <v>3</v>
      </c>
      <c r="R38" s="3">
        <v>3</v>
      </c>
      <c r="S38" s="3">
        <v>4</v>
      </c>
      <c r="T38" s="3">
        <v>4</v>
      </c>
      <c r="U38" s="3">
        <v>4</v>
      </c>
      <c r="V38" s="3">
        <v>4</v>
      </c>
      <c r="W38" s="3">
        <v>3</v>
      </c>
      <c r="X38" s="3">
        <v>4</v>
      </c>
      <c r="Y38" s="3">
        <v>4</v>
      </c>
      <c r="Z38" s="3">
        <v>4</v>
      </c>
      <c r="AA38" s="3">
        <v>3</v>
      </c>
    </row>
    <row r="39" spans="1:27" ht="13" x14ac:dyDescent="0.15">
      <c r="A39" s="3">
        <v>38</v>
      </c>
      <c r="B39" s="3" t="s">
        <v>2</v>
      </c>
      <c r="C39" s="3">
        <v>8</v>
      </c>
      <c r="D39" s="3">
        <v>3</v>
      </c>
      <c r="E39" s="3">
        <v>3</v>
      </c>
      <c r="F39" s="3">
        <v>3</v>
      </c>
      <c r="G39" s="3">
        <v>4</v>
      </c>
      <c r="H39" s="3">
        <v>4</v>
      </c>
      <c r="I39" s="3">
        <v>3</v>
      </c>
      <c r="J39" s="3">
        <v>3</v>
      </c>
      <c r="K39" s="3">
        <v>4</v>
      </c>
      <c r="L39" s="3">
        <v>4</v>
      </c>
      <c r="M39" s="3">
        <v>3</v>
      </c>
      <c r="N39" s="3">
        <v>5</v>
      </c>
      <c r="O39" s="3">
        <v>4</v>
      </c>
      <c r="P39" s="3">
        <v>3</v>
      </c>
      <c r="Q39" s="3">
        <v>3</v>
      </c>
      <c r="R39" s="3">
        <v>3</v>
      </c>
      <c r="S39" s="3">
        <v>5</v>
      </c>
      <c r="T39" s="3">
        <v>3</v>
      </c>
      <c r="U39" s="3">
        <v>3</v>
      </c>
      <c r="V39" s="3">
        <v>5</v>
      </c>
      <c r="W39" s="3">
        <v>4</v>
      </c>
      <c r="X39" s="3">
        <v>4</v>
      </c>
      <c r="Y39" s="3">
        <v>4</v>
      </c>
      <c r="Z39" s="3">
        <v>4</v>
      </c>
      <c r="AA39" s="3">
        <v>3</v>
      </c>
    </row>
    <row r="40" spans="1:27" ht="13" x14ac:dyDescent="0.15">
      <c r="A40" s="3">
        <v>39</v>
      </c>
      <c r="B40" s="3" t="s">
        <v>2</v>
      </c>
      <c r="C40" s="3">
        <v>9</v>
      </c>
      <c r="D40" s="3">
        <v>4</v>
      </c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3</v>
      </c>
      <c r="N40" s="3">
        <v>4</v>
      </c>
      <c r="O40" s="3">
        <v>4</v>
      </c>
      <c r="P40" s="3">
        <v>2</v>
      </c>
      <c r="Q40" s="3">
        <v>4</v>
      </c>
      <c r="R40" s="3">
        <v>3</v>
      </c>
      <c r="S40" s="3">
        <v>4</v>
      </c>
      <c r="T40" s="3">
        <v>4</v>
      </c>
      <c r="U40" s="3">
        <v>4</v>
      </c>
      <c r="V40" s="3">
        <v>4</v>
      </c>
      <c r="W40" s="3">
        <v>2</v>
      </c>
      <c r="X40" s="3">
        <v>4</v>
      </c>
      <c r="Y40" s="3">
        <v>4</v>
      </c>
      <c r="Z40" s="3">
        <v>4</v>
      </c>
      <c r="AA40" s="3">
        <v>4</v>
      </c>
    </row>
    <row r="41" spans="1:27" ht="13" x14ac:dyDescent="0.15">
      <c r="A41" s="3">
        <v>40</v>
      </c>
      <c r="B41" s="3" t="s">
        <v>2</v>
      </c>
      <c r="C41" s="3">
        <v>7</v>
      </c>
      <c r="D41" s="3">
        <v>2</v>
      </c>
      <c r="E41" s="3">
        <v>2</v>
      </c>
      <c r="F41" s="3">
        <v>2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2</v>
      </c>
      <c r="N41" s="3">
        <v>4</v>
      </c>
      <c r="O41" s="3">
        <v>3</v>
      </c>
      <c r="P41" s="3">
        <v>2</v>
      </c>
      <c r="Q41" s="3">
        <v>3</v>
      </c>
      <c r="R41" s="3">
        <v>4</v>
      </c>
      <c r="S41" s="3">
        <v>4</v>
      </c>
      <c r="T41" s="3">
        <v>4</v>
      </c>
      <c r="U41" s="3">
        <v>4</v>
      </c>
      <c r="V41" s="3">
        <v>4</v>
      </c>
      <c r="W41" s="3">
        <v>4</v>
      </c>
      <c r="X41" s="3">
        <v>4</v>
      </c>
      <c r="Y41" s="3">
        <v>4</v>
      </c>
      <c r="Z41" s="3">
        <v>4</v>
      </c>
      <c r="AA41" s="3">
        <v>2</v>
      </c>
    </row>
    <row r="42" spans="1:27" ht="13" x14ac:dyDescent="0.15">
      <c r="A42" s="3">
        <v>41</v>
      </c>
      <c r="B42" s="3" t="s">
        <v>2</v>
      </c>
      <c r="C42" s="3">
        <v>7</v>
      </c>
      <c r="D42" s="3">
        <v>5</v>
      </c>
      <c r="E42" s="3">
        <v>5</v>
      </c>
      <c r="F42" s="3">
        <v>3</v>
      </c>
      <c r="G42" s="3">
        <v>3</v>
      </c>
      <c r="H42" s="3">
        <v>5</v>
      </c>
      <c r="I42" s="3">
        <v>4</v>
      </c>
      <c r="J42" s="3">
        <v>5</v>
      </c>
      <c r="K42" s="3">
        <v>4</v>
      </c>
      <c r="L42" s="3">
        <v>3</v>
      </c>
      <c r="M42" s="3">
        <v>3</v>
      </c>
      <c r="N42" s="3">
        <v>3</v>
      </c>
      <c r="O42" s="3">
        <v>2</v>
      </c>
      <c r="P42" s="3">
        <v>3</v>
      </c>
      <c r="Q42" s="3">
        <v>4</v>
      </c>
      <c r="R42" s="3">
        <v>3</v>
      </c>
      <c r="S42" s="3">
        <v>5</v>
      </c>
      <c r="T42" s="3">
        <v>4</v>
      </c>
      <c r="U42" s="3">
        <v>2</v>
      </c>
      <c r="V42" s="3">
        <v>3</v>
      </c>
      <c r="W42" s="3">
        <v>2</v>
      </c>
      <c r="X42" s="3">
        <v>5</v>
      </c>
      <c r="Y42" s="3">
        <v>4</v>
      </c>
      <c r="Z42" s="3">
        <v>3</v>
      </c>
      <c r="AA42" s="3">
        <v>3</v>
      </c>
    </row>
    <row r="43" spans="1:27" ht="13" x14ac:dyDescent="0.15">
      <c r="A43" s="3">
        <v>42</v>
      </c>
      <c r="B43" s="3" t="s">
        <v>2</v>
      </c>
      <c r="C43" s="3">
        <v>8</v>
      </c>
      <c r="D43" s="3">
        <v>4</v>
      </c>
      <c r="E43" s="3">
        <v>4</v>
      </c>
      <c r="F43" s="3">
        <v>4</v>
      </c>
      <c r="G43" s="3">
        <v>3</v>
      </c>
      <c r="H43" s="3">
        <v>4</v>
      </c>
      <c r="I43" s="3">
        <v>4</v>
      </c>
      <c r="J43" s="3">
        <v>5</v>
      </c>
      <c r="K43" s="3">
        <v>4</v>
      </c>
      <c r="L43" s="3">
        <v>3</v>
      </c>
      <c r="M43" s="3">
        <v>3</v>
      </c>
      <c r="N43" s="3">
        <v>4</v>
      </c>
      <c r="O43" s="3">
        <v>4</v>
      </c>
      <c r="P43" s="3">
        <v>3</v>
      </c>
      <c r="Q43" s="3">
        <v>3</v>
      </c>
      <c r="R43" s="3">
        <v>4</v>
      </c>
      <c r="S43" s="3">
        <v>4</v>
      </c>
      <c r="T43" s="3">
        <v>4</v>
      </c>
      <c r="U43" s="3">
        <v>4</v>
      </c>
      <c r="V43" s="3">
        <v>3</v>
      </c>
      <c r="W43" s="3">
        <v>4</v>
      </c>
      <c r="X43" s="3">
        <v>4</v>
      </c>
      <c r="Y43" s="3">
        <v>3</v>
      </c>
      <c r="Z43" s="3">
        <v>4</v>
      </c>
      <c r="AA43" s="3">
        <v>4</v>
      </c>
    </row>
    <row r="44" spans="1:27" ht="13" x14ac:dyDescent="0.15">
      <c r="A44" s="3">
        <v>43</v>
      </c>
      <c r="B44" s="3" t="s">
        <v>2</v>
      </c>
      <c r="C44" s="3">
        <v>9</v>
      </c>
      <c r="D44" s="3">
        <v>4</v>
      </c>
      <c r="E44" s="3">
        <v>4</v>
      </c>
      <c r="F44" s="3">
        <v>4</v>
      </c>
      <c r="G44" s="3">
        <v>4</v>
      </c>
      <c r="H44" s="3">
        <v>4</v>
      </c>
      <c r="I44" s="3">
        <v>4</v>
      </c>
      <c r="J44" s="3">
        <v>4</v>
      </c>
      <c r="K44" s="3">
        <v>4</v>
      </c>
      <c r="L44" s="3">
        <v>4</v>
      </c>
      <c r="M44" s="3">
        <v>2</v>
      </c>
      <c r="N44" s="3">
        <v>4</v>
      </c>
      <c r="O44" s="3">
        <v>4</v>
      </c>
      <c r="P44" s="3">
        <v>4</v>
      </c>
      <c r="Q44" s="3">
        <v>4</v>
      </c>
      <c r="R44" s="3">
        <v>3</v>
      </c>
      <c r="S44" s="3">
        <v>4</v>
      </c>
      <c r="T44" s="3">
        <v>4</v>
      </c>
      <c r="U44" s="3">
        <v>4</v>
      </c>
      <c r="V44" s="3">
        <v>4</v>
      </c>
      <c r="W44" s="3">
        <v>4</v>
      </c>
      <c r="X44" s="3">
        <v>4</v>
      </c>
      <c r="Y44" s="3">
        <v>4</v>
      </c>
      <c r="Z44" s="3">
        <v>4</v>
      </c>
      <c r="AA44" s="3">
        <v>4</v>
      </c>
    </row>
    <row r="45" spans="1:27" ht="13" x14ac:dyDescent="0.15">
      <c r="A45" s="3">
        <v>44</v>
      </c>
      <c r="B45" s="3" t="s">
        <v>2</v>
      </c>
      <c r="C45" s="3">
        <v>8</v>
      </c>
      <c r="D45" s="3">
        <v>4</v>
      </c>
      <c r="E45" s="3">
        <v>4</v>
      </c>
      <c r="F45" s="3">
        <v>4</v>
      </c>
      <c r="G45" s="3">
        <v>3</v>
      </c>
      <c r="H45" s="3">
        <v>4</v>
      </c>
      <c r="I45" s="3">
        <v>3</v>
      </c>
      <c r="J45" s="3">
        <v>5</v>
      </c>
      <c r="K45" s="3">
        <v>5</v>
      </c>
      <c r="L45" s="3">
        <v>4</v>
      </c>
      <c r="M45" s="3">
        <v>3</v>
      </c>
      <c r="N45" s="3">
        <v>4</v>
      </c>
      <c r="O45" s="3">
        <v>4</v>
      </c>
      <c r="P45" s="3">
        <v>3</v>
      </c>
      <c r="Q45" s="3">
        <v>3</v>
      </c>
      <c r="R45" s="3">
        <v>4</v>
      </c>
      <c r="S45" s="3">
        <v>3</v>
      </c>
      <c r="T45" s="3">
        <v>4</v>
      </c>
      <c r="U45" s="3">
        <v>3</v>
      </c>
      <c r="V45" s="3">
        <v>5</v>
      </c>
      <c r="W45" s="3">
        <v>3</v>
      </c>
      <c r="X45" s="3">
        <v>4</v>
      </c>
      <c r="Y45" s="3">
        <v>4</v>
      </c>
      <c r="Z45" s="3">
        <v>5</v>
      </c>
      <c r="AA45" s="3">
        <v>3</v>
      </c>
    </row>
    <row r="46" spans="1:27" ht="13" x14ac:dyDescent="0.15">
      <c r="A46" s="3">
        <v>45</v>
      </c>
      <c r="B46" s="3" t="s">
        <v>2</v>
      </c>
      <c r="C46" s="3">
        <v>9</v>
      </c>
      <c r="D46" s="3">
        <v>4</v>
      </c>
      <c r="E46" s="3">
        <v>4</v>
      </c>
      <c r="F46" s="3">
        <v>4</v>
      </c>
      <c r="G46" s="3">
        <v>4</v>
      </c>
      <c r="H46" s="3">
        <v>4</v>
      </c>
      <c r="I46" s="3">
        <v>4</v>
      </c>
      <c r="J46" s="3">
        <v>4</v>
      </c>
      <c r="K46" s="3">
        <v>4</v>
      </c>
      <c r="L46" s="3">
        <v>4</v>
      </c>
      <c r="M46" s="3">
        <v>3</v>
      </c>
      <c r="N46" s="3">
        <v>4</v>
      </c>
      <c r="O46" s="3">
        <v>4</v>
      </c>
      <c r="P46" s="3">
        <v>4</v>
      </c>
      <c r="Q46" s="3">
        <v>4</v>
      </c>
      <c r="R46" s="3">
        <v>3</v>
      </c>
      <c r="S46" s="3">
        <v>4</v>
      </c>
      <c r="T46" s="3">
        <v>4</v>
      </c>
      <c r="U46" s="3">
        <v>4</v>
      </c>
      <c r="V46" s="3">
        <v>4</v>
      </c>
      <c r="W46" s="3">
        <v>4</v>
      </c>
      <c r="X46" s="3">
        <v>4</v>
      </c>
      <c r="Y46" s="3">
        <v>4</v>
      </c>
      <c r="Z46" s="3">
        <v>4</v>
      </c>
      <c r="AA46" s="3">
        <v>4</v>
      </c>
    </row>
    <row r="47" spans="1:27" ht="13" x14ac:dyDescent="0.15">
      <c r="A47" s="3">
        <v>46</v>
      </c>
      <c r="B47" s="3" t="s">
        <v>2</v>
      </c>
      <c r="C47" s="3">
        <v>7</v>
      </c>
      <c r="D47" s="3">
        <v>3</v>
      </c>
      <c r="E47" s="3">
        <v>3</v>
      </c>
      <c r="F47" s="3">
        <v>4</v>
      </c>
      <c r="G47" s="3">
        <v>4</v>
      </c>
      <c r="H47" s="3">
        <v>4</v>
      </c>
      <c r="I47" s="3">
        <v>3</v>
      </c>
      <c r="J47" s="3">
        <v>2</v>
      </c>
      <c r="K47" s="3">
        <v>4</v>
      </c>
      <c r="L47" s="3">
        <v>4</v>
      </c>
      <c r="M47" s="3">
        <v>2</v>
      </c>
      <c r="N47" s="3">
        <v>4</v>
      </c>
      <c r="O47" s="3">
        <v>4</v>
      </c>
      <c r="P47" s="3">
        <v>3</v>
      </c>
      <c r="Q47" s="3">
        <v>3</v>
      </c>
      <c r="R47" s="3">
        <v>3</v>
      </c>
      <c r="S47" s="3">
        <v>4</v>
      </c>
      <c r="T47" s="3">
        <v>4</v>
      </c>
      <c r="U47" s="3">
        <v>4</v>
      </c>
      <c r="V47" s="3">
        <v>4</v>
      </c>
      <c r="W47" s="3">
        <v>4</v>
      </c>
      <c r="X47" s="3">
        <v>4</v>
      </c>
      <c r="Y47" s="3">
        <v>4</v>
      </c>
      <c r="Z47" s="3">
        <v>4</v>
      </c>
      <c r="AA47" s="3">
        <v>2</v>
      </c>
    </row>
    <row r="48" spans="1:27" ht="13" x14ac:dyDescent="0.15">
      <c r="A48" s="3">
        <v>47</v>
      </c>
      <c r="B48" s="3" t="s">
        <v>2</v>
      </c>
      <c r="C48" s="3">
        <v>9</v>
      </c>
      <c r="D48" s="3">
        <v>4</v>
      </c>
      <c r="E48" s="3">
        <v>3</v>
      </c>
      <c r="F48" s="3">
        <v>3</v>
      </c>
      <c r="G48" s="3">
        <v>4</v>
      </c>
      <c r="H48" s="3">
        <v>4</v>
      </c>
      <c r="I48" s="3">
        <v>4</v>
      </c>
      <c r="J48" s="3">
        <v>3</v>
      </c>
      <c r="K48" s="3">
        <v>4</v>
      </c>
      <c r="L48" s="3">
        <v>5</v>
      </c>
      <c r="M48" s="3">
        <v>2</v>
      </c>
      <c r="N48" s="3">
        <v>4</v>
      </c>
      <c r="O48" s="3">
        <v>3</v>
      </c>
      <c r="P48" s="3">
        <v>3</v>
      </c>
      <c r="Q48" s="3">
        <v>3</v>
      </c>
      <c r="R48" s="3">
        <v>4</v>
      </c>
      <c r="S48" s="3">
        <v>4</v>
      </c>
      <c r="T48" s="3">
        <v>5</v>
      </c>
      <c r="U48" s="3">
        <v>4</v>
      </c>
      <c r="V48" s="3">
        <v>5</v>
      </c>
      <c r="W48" s="3">
        <v>4</v>
      </c>
      <c r="X48" s="3">
        <v>4</v>
      </c>
      <c r="Y48" s="3">
        <v>5</v>
      </c>
      <c r="Z48" s="3">
        <v>4</v>
      </c>
      <c r="AA48" s="3">
        <v>4</v>
      </c>
    </row>
    <row r="49" spans="1:27" ht="13" x14ac:dyDescent="0.15">
      <c r="A49" s="3">
        <v>48</v>
      </c>
      <c r="B49" s="3" t="s">
        <v>2</v>
      </c>
      <c r="C49" s="3">
        <v>9</v>
      </c>
      <c r="D49" s="3">
        <v>4</v>
      </c>
      <c r="E49" s="3">
        <v>4</v>
      </c>
      <c r="F49" s="3">
        <v>3</v>
      </c>
      <c r="G49" s="3">
        <v>5</v>
      </c>
      <c r="H49" s="3">
        <v>4</v>
      </c>
      <c r="I49" s="3">
        <v>4</v>
      </c>
      <c r="J49" s="3">
        <v>4</v>
      </c>
      <c r="K49" s="3">
        <v>5</v>
      </c>
      <c r="L49" s="3">
        <v>3</v>
      </c>
      <c r="M49" s="3">
        <v>3</v>
      </c>
      <c r="N49" s="3">
        <v>4</v>
      </c>
      <c r="O49" s="3">
        <v>4</v>
      </c>
      <c r="P49" s="3">
        <v>3</v>
      </c>
      <c r="Q49" s="3">
        <v>4</v>
      </c>
      <c r="R49" s="3">
        <v>3</v>
      </c>
      <c r="S49" s="3">
        <v>4</v>
      </c>
      <c r="T49" s="3">
        <v>5</v>
      </c>
      <c r="U49" s="3">
        <v>5</v>
      </c>
      <c r="V49" s="3">
        <v>5</v>
      </c>
      <c r="W49" s="3">
        <v>4</v>
      </c>
      <c r="X49" s="3">
        <v>5</v>
      </c>
      <c r="Y49" s="3">
        <v>4</v>
      </c>
      <c r="Z49" s="3">
        <v>4</v>
      </c>
      <c r="AA49" s="3">
        <v>3</v>
      </c>
    </row>
    <row r="50" spans="1:27" ht="13" x14ac:dyDescent="0.15">
      <c r="A50" s="3">
        <v>49</v>
      </c>
      <c r="B50" s="3" t="s">
        <v>1</v>
      </c>
      <c r="C50" s="3">
        <v>9</v>
      </c>
      <c r="D50" s="3">
        <v>4</v>
      </c>
      <c r="E50" s="3">
        <v>3</v>
      </c>
      <c r="F50" s="3">
        <v>4</v>
      </c>
      <c r="G50" s="3">
        <v>3</v>
      </c>
      <c r="H50" s="3">
        <v>4</v>
      </c>
      <c r="I50" s="3">
        <v>3</v>
      </c>
      <c r="J50" s="3">
        <v>4</v>
      </c>
      <c r="K50" s="3">
        <v>3</v>
      </c>
      <c r="L50" s="3">
        <v>4</v>
      </c>
      <c r="M50" s="3">
        <v>2</v>
      </c>
      <c r="N50" s="3">
        <v>4</v>
      </c>
      <c r="O50" s="3">
        <v>4</v>
      </c>
      <c r="P50" s="3">
        <v>4</v>
      </c>
      <c r="Q50" s="3">
        <v>4</v>
      </c>
      <c r="R50" s="3">
        <v>4</v>
      </c>
      <c r="S50" s="3">
        <v>3</v>
      </c>
      <c r="T50" s="3">
        <v>4</v>
      </c>
      <c r="U50" s="3">
        <v>4</v>
      </c>
      <c r="V50" s="3">
        <v>4</v>
      </c>
      <c r="W50" s="3">
        <v>3</v>
      </c>
      <c r="X50" s="3">
        <v>4</v>
      </c>
      <c r="Y50" s="3">
        <v>4</v>
      </c>
      <c r="Z50" s="3">
        <v>4</v>
      </c>
      <c r="AA50" s="3">
        <v>3</v>
      </c>
    </row>
    <row r="51" spans="1:27" ht="13" x14ac:dyDescent="0.15">
      <c r="A51" s="3">
        <v>50</v>
      </c>
      <c r="B51" s="3" t="s">
        <v>2</v>
      </c>
      <c r="C51" s="3">
        <v>9</v>
      </c>
      <c r="D51" s="3">
        <v>5</v>
      </c>
      <c r="E51" s="3">
        <v>5</v>
      </c>
      <c r="F51" s="3">
        <v>5</v>
      </c>
      <c r="G51" s="3">
        <v>5</v>
      </c>
      <c r="H51" s="3">
        <v>5</v>
      </c>
      <c r="I51" s="3">
        <v>4</v>
      </c>
      <c r="J51" s="3">
        <v>3</v>
      </c>
      <c r="K51" s="3">
        <v>3</v>
      </c>
      <c r="L51" s="3">
        <v>4</v>
      </c>
      <c r="M51" s="3">
        <v>3</v>
      </c>
      <c r="N51" s="3">
        <v>4</v>
      </c>
      <c r="O51" s="3">
        <v>3</v>
      </c>
      <c r="P51" s="3">
        <v>3</v>
      </c>
      <c r="Q51" s="3">
        <v>3</v>
      </c>
      <c r="R51" s="3">
        <v>3</v>
      </c>
      <c r="S51" s="3">
        <v>3</v>
      </c>
      <c r="T51" s="3">
        <v>4</v>
      </c>
      <c r="U51" s="3">
        <v>2</v>
      </c>
      <c r="V51" s="3">
        <v>5</v>
      </c>
      <c r="W51" s="3">
        <v>3</v>
      </c>
      <c r="X51" s="3">
        <v>4</v>
      </c>
      <c r="Y51" s="3">
        <v>4</v>
      </c>
      <c r="Z51" s="3">
        <v>4</v>
      </c>
      <c r="AA51" s="3">
        <v>3</v>
      </c>
    </row>
    <row r="52" spans="1:27" ht="13" x14ac:dyDescent="0.15">
      <c r="A52" s="3">
        <v>51</v>
      </c>
      <c r="B52" s="3" t="s">
        <v>2</v>
      </c>
      <c r="C52" s="3">
        <v>8</v>
      </c>
      <c r="D52" s="3">
        <v>4</v>
      </c>
      <c r="E52" s="3">
        <v>3</v>
      </c>
      <c r="F52" s="3">
        <v>4</v>
      </c>
      <c r="G52" s="3">
        <v>3</v>
      </c>
      <c r="H52" s="3">
        <v>4</v>
      </c>
      <c r="I52" s="3">
        <v>4</v>
      </c>
      <c r="J52" s="3">
        <v>4</v>
      </c>
      <c r="K52" s="3">
        <v>4</v>
      </c>
      <c r="L52" s="3">
        <v>3</v>
      </c>
      <c r="M52" s="3">
        <v>2</v>
      </c>
      <c r="N52" s="3">
        <v>4</v>
      </c>
      <c r="O52" s="3">
        <v>3</v>
      </c>
      <c r="P52" s="3">
        <v>4</v>
      </c>
      <c r="Q52" s="3">
        <v>4</v>
      </c>
      <c r="R52" s="3">
        <v>4</v>
      </c>
      <c r="S52" s="3">
        <v>3</v>
      </c>
      <c r="T52" s="3">
        <v>3</v>
      </c>
      <c r="U52" s="3">
        <v>4</v>
      </c>
      <c r="V52" s="3">
        <v>4</v>
      </c>
      <c r="W52" s="3">
        <v>3</v>
      </c>
      <c r="X52" s="3">
        <v>4</v>
      </c>
      <c r="Y52" s="3">
        <v>4</v>
      </c>
      <c r="Z52" s="3">
        <v>4</v>
      </c>
      <c r="AA52" s="3">
        <v>4</v>
      </c>
    </row>
    <row r="53" spans="1:27" ht="13" x14ac:dyDescent="0.15">
      <c r="A53" s="3">
        <v>52</v>
      </c>
      <c r="B53" s="3" t="s">
        <v>2</v>
      </c>
      <c r="C53" s="3">
        <v>8</v>
      </c>
      <c r="D53" s="3">
        <v>3</v>
      </c>
      <c r="E53" s="3">
        <v>4</v>
      </c>
      <c r="F53" s="3">
        <v>4</v>
      </c>
      <c r="G53" s="3">
        <v>3</v>
      </c>
      <c r="H53" s="3">
        <v>5</v>
      </c>
      <c r="I53" s="3">
        <v>4</v>
      </c>
      <c r="J53" s="3">
        <v>4</v>
      </c>
      <c r="K53" s="3">
        <v>5</v>
      </c>
      <c r="L53" s="3">
        <v>4</v>
      </c>
      <c r="M53" s="3">
        <v>3</v>
      </c>
      <c r="N53" s="3">
        <v>5</v>
      </c>
      <c r="O53" s="3">
        <v>4</v>
      </c>
      <c r="P53" s="3">
        <v>2</v>
      </c>
      <c r="Q53" s="3">
        <v>3</v>
      </c>
      <c r="R53" s="3">
        <v>3</v>
      </c>
      <c r="S53" s="3">
        <v>5</v>
      </c>
      <c r="T53" s="3">
        <v>4</v>
      </c>
      <c r="U53" s="3">
        <v>5</v>
      </c>
      <c r="V53" s="3">
        <v>4</v>
      </c>
      <c r="W53" s="3">
        <v>4</v>
      </c>
      <c r="X53" s="3">
        <v>5</v>
      </c>
      <c r="Y53" s="3">
        <v>4</v>
      </c>
      <c r="Z53" s="3">
        <v>3</v>
      </c>
      <c r="AA53" s="3">
        <v>2</v>
      </c>
    </row>
    <row r="54" spans="1:27" ht="13" x14ac:dyDescent="0.15">
      <c r="A54" s="3">
        <v>53</v>
      </c>
      <c r="B54" s="3" t="s">
        <v>1</v>
      </c>
      <c r="C54" s="3">
        <v>8</v>
      </c>
      <c r="D54" s="3">
        <v>4</v>
      </c>
      <c r="E54" s="3">
        <v>4</v>
      </c>
      <c r="F54" s="3">
        <v>4</v>
      </c>
      <c r="G54" s="3">
        <v>4</v>
      </c>
      <c r="H54" s="3">
        <v>4</v>
      </c>
      <c r="I54" s="3">
        <v>4</v>
      </c>
      <c r="J54" s="3">
        <v>4</v>
      </c>
      <c r="K54" s="3">
        <v>4</v>
      </c>
      <c r="L54" s="3">
        <v>4</v>
      </c>
      <c r="M54" s="3">
        <v>2</v>
      </c>
      <c r="N54" s="3">
        <v>4</v>
      </c>
      <c r="O54" s="3">
        <v>4</v>
      </c>
      <c r="P54" s="3">
        <v>3</v>
      </c>
      <c r="Q54" s="3">
        <v>4</v>
      </c>
      <c r="R54" s="3">
        <v>3</v>
      </c>
      <c r="S54" s="3">
        <v>4</v>
      </c>
      <c r="T54" s="3">
        <v>3</v>
      </c>
      <c r="U54" s="3">
        <v>3</v>
      </c>
      <c r="V54" s="3">
        <v>3</v>
      </c>
      <c r="W54" s="3">
        <v>4</v>
      </c>
      <c r="X54" s="3">
        <v>5</v>
      </c>
      <c r="Y54" s="3">
        <v>5</v>
      </c>
      <c r="Z54" s="3">
        <v>5</v>
      </c>
      <c r="AA54" s="3">
        <v>3</v>
      </c>
    </row>
    <row r="55" spans="1:27" ht="13" x14ac:dyDescent="0.15">
      <c r="A55" s="3">
        <v>54</v>
      </c>
      <c r="B55" s="3" t="s">
        <v>1</v>
      </c>
      <c r="C55" s="3">
        <v>9</v>
      </c>
      <c r="D55" s="3">
        <v>4</v>
      </c>
      <c r="E55" s="3">
        <v>5</v>
      </c>
      <c r="F55" s="3">
        <v>4</v>
      </c>
      <c r="G55" s="3">
        <v>5</v>
      </c>
      <c r="H55" s="3">
        <v>1</v>
      </c>
      <c r="I55" s="3">
        <v>3</v>
      </c>
      <c r="J55" s="3">
        <v>1</v>
      </c>
      <c r="K55" s="3">
        <v>1</v>
      </c>
      <c r="L55" s="3">
        <v>1</v>
      </c>
      <c r="M55" s="3">
        <v>3</v>
      </c>
      <c r="N55" s="3">
        <v>1</v>
      </c>
      <c r="O55" s="3">
        <v>3</v>
      </c>
      <c r="P55" s="3">
        <v>2</v>
      </c>
      <c r="Q55" s="3">
        <v>3</v>
      </c>
      <c r="R55" s="3">
        <v>4</v>
      </c>
      <c r="S55" s="3">
        <v>5</v>
      </c>
      <c r="T55" s="3">
        <v>4</v>
      </c>
      <c r="U55" s="3">
        <v>3</v>
      </c>
      <c r="V55" s="3">
        <v>4</v>
      </c>
      <c r="W55" s="3">
        <v>4</v>
      </c>
      <c r="X55" s="3">
        <v>5</v>
      </c>
      <c r="Y55" s="3">
        <v>4</v>
      </c>
      <c r="Z55" s="3">
        <v>4</v>
      </c>
      <c r="AA55" s="3">
        <v>4</v>
      </c>
    </row>
    <row r="56" spans="1:27" ht="13" x14ac:dyDescent="0.15">
      <c r="A56" s="3">
        <v>55</v>
      </c>
      <c r="B56" s="3" t="s">
        <v>1</v>
      </c>
      <c r="C56" s="3">
        <v>8</v>
      </c>
      <c r="D56" s="3">
        <v>3</v>
      </c>
      <c r="E56" s="3">
        <v>5</v>
      </c>
      <c r="F56" s="3">
        <v>4</v>
      </c>
      <c r="G56" s="3">
        <v>4</v>
      </c>
      <c r="H56" s="3">
        <v>4</v>
      </c>
      <c r="I56" s="3">
        <v>4</v>
      </c>
      <c r="J56" s="3">
        <v>4</v>
      </c>
      <c r="K56" s="3">
        <v>4</v>
      </c>
      <c r="L56" s="3">
        <v>3</v>
      </c>
      <c r="M56" s="3">
        <v>2</v>
      </c>
      <c r="N56" s="3">
        <v>4</v>
      </c>
      <c r="O56" s="3">
        <v>4</v>
      </c>
      <c r="P56" s="3">
        <v>3</v>
      </c>
      <c r="Q56" s="3">
        <v>4</v>
      </c>
      <c r="R56" s="3">
        <v>4</v>
      </c>
      <c r="S56" s="3">
        <v>5</v>
      </c>
      <c r="T56" s="3">
        <v>5</v>
      </c>
      <c r="U56" s="3">
        <v>4</v>
      </c>
      <c r="V56" s="3">
        <v>4</v>
      </c>
      <c r="W56" s="3">
        <v>4</v>
      </c>
      <c r="X56" s="3">
        <v>4</v>
      </c>
      <c r="Y56" s="3">
        <v>4</v>
      </c>
      <c r="Z56" s="3">
        <v>4</v>
      </c>
      <c r="AA56" s="3">
        <v>4</v>
      </c>
    </row>
    <row r="57" spans="1:27" ht="13" x14ac:dyDescent="0.15">
      <c r="A57" s="3">
        <v>56</v>
      </c>
      <c r="B57" s="3" t="s">
        <v>2</v>
      </c>
      <c r="C57" s="3">
        <v>8</v>
      </c>
      <c r="D57" s="3">
        <v>4</v>
      </c>
      <c r="E57" s="3">
        <v>4</v>
      </c>
      <c r="F57" s="3">
        <v>4</v>
      </c>
      <c r="G57" s="3">
        <v>3</v>
      </c>
      <c r="H57" s="3">
        <v>5</v>
      </c>
      <c r="I57" s="3">
        <v>4</v>
      </c>
      <c r="J57" s="3">
        <v>4</v>
      </c>
      <c r="K57" s="3">
        <v>4</v>
      </c>
      <c r="L57" s="3">
        <v>3</v>
      </c>
      <c r="M57" s="3">
        <v>3</v>
      </c>
      <c r="N57" s="3">
        <v>4</v>
      </c>
      <c r="O57" s="3">
        <v>3</v>
      </c>
      <c r="P57" s="3">
        <v>3</v>
      </c>
      <c r="Q57" s="3">
        <v>3</v>
      </c>
      <c r="R57" s="3">
        <v>3</v>
      </c>
      <c r="S57" s="3">
        <v>4</v>
      </c>
      <c r="T57" s="3">
        <v>5</v>
      </c>
      <c r="U57" s="3">
        <v>4</v>
      </c>
      <c r="V57" s="3">
        <v>3</v>
      </c>
      <c r="W57" s="3">
        <v>3</v>
      </c>
      <c r="X57" s="3">
        <v>4</v>
      </c>
      <c r="Y57" s="3">
        <v>3</v>
      </c>
      <c r="Z57" s="3">
        <v>3</v>
      </c>
      <c r="AA57" s="3">
        <v>3</v>
      </c>
    </row>
    <row r="58" spans="1:27" ht="13" x14ac:dyDescent="0.15">
      <c r="A58" s="3">
        <v>57</v>
      </c>
      <c r="B58" s="3" t="s">
        <v>1</v>
      </c>
      <c r="C58" s="3">
        <v>9</v>
      </c>
      <c r="D58" s="3">
        <v>4</v>
      </c>
      <c r="E58" s="3">
        <v>4</v>
      </c>
      <c r="F58" s="3">
        <v>4</v>
      </c>
      <c r="G58" s="3">
        <v>4</v>
      </c>
      <c r="H58" s="3">
        <v>4</v>
      </c>
      <c r="I58" s="3">
        <v>4</v>
      </c>
      <c r="J58" s="3">
        <v>4</v>
      </c>
      <c r="K58" s="3">
        <v>4</v>
      </c>
      <c r="L58" s="3">
        <v>4</v>
      </c>
      <c r="M58" s="3">
        <v>2</v>
      </c>
      <c r="N58" s="3">
        <v>4</v>
      </c>
      <c r="O58" s="3">
        <v>4</v>
      </c>
      <c r="P58" s="3">
        <v>3</v>
      </c>
      <c r="Q58" s="3">
        <v>4</v>
      </c>
      <c r="R58" s="3">
        <v>3</v>
      </c>
      <c r="S58" s="3">
        <v>4</v>
      </c>
      <c r="T58" s="3">
        <v>4</v>
      </c>
      <c r="U58" s="3">
        <v>4</v>
      </c>
      <c r="V58" s="3">
        <v>4</v>
      </c>
      <c r="W58" s="3">
        <v>4</v>
      </c>
      <c r="X58" s="3">
        <v>4</v>
      </c>
      <c r="Y58" s="3">
        <v>4</v>
      </c>
      <c r="Z58" s="3">
        <v>4</v>
      </c>
      <c r="AA58" s="3">
        <v>4</v>
      </c>
    </row>
    <row r="59" spans="1:27" ht="13" x14ac:dyDescent="0.15">
      <c r="A59" s="3">
        <v>58</v>
      </c>
      <c r="B59" s="3" t="s">
        <v>2</v>
      </c>
      <c r="C59" s="3">
        <v>8</v>
      </c>
      <c r="D59" s="3">
        <v>4</v>
      </c>
      <c r="E59" s="3">
        <v>3</v>
      </c>
      <c r="F59" s="3">
        <v>4</v>
      </c>
      <c r="G59" s="3">
        <v>3</v>
      </c>
      <c r="H59" s="3">
        <v>3</v>
      </c>
      <c r="I59" s="3">
        <v>4</v>
      </c>
      <c r="J59" s="3">
        <v>3</v>
      </c>
      <c r="K59" s="3">
        <v>4</v>
      </c>
      <c r="L59" s="3">
        <v>3</v>
      </c>
      <c r="M59" s="3">
        <v>2</v>
      </c>
      <c r="N59" s="3">
        <v>3</v>
      </c>
      <c r="O59" s="3">
        <v>4</v>
      </c>
      <c r="P59" s="3">
        <v>3</v>
      </c>
      <c r="Q59" s="3">
        <v>3</v>
      </c>
      <c r="R59" s="3">
        <v>3</v>
      </c>
      <c r="S59" s="3">
        <v>4</v>
      </c>
      <c r="T59" s="3">
        <v>3</v>
      </c>
      <c r="U59" s="3">
        <v>4</v>
      </c>
      <c r="V59" s="3">
        <v>3</v>
      </c>
      <c r="W59" s="3">
        <v>4</v>
      </c>
      <c r="X59" s="3">
        <v>3</v>
      </c>
      <c r="Y59" s="3">
        <v>3</v>
      </c>
      <c r="Z59" s="3">
        <v>3</v>
      </c>
      <c r="AA59" s="3">
        <v>3</v>
      </c>
    </row>
    <row r="60" spans="1:27" ht="13" x14ac:dyDescent="0.15">
      <c r="A60" s="3">
        <v>59</v>
      </c>
      <c r="B60" s="3" t="s">
        <v>1</v>
      </c>
      <c r="C60" s="3">
        <v>9</v>
      </c>
      <c r="D60" s="3">
        <v>5</v>
      </c>
      <c r="E60" s="3">
        <v>5</v>
      </c>
      <c r="F60" s="3">
        <v>3</v>
      </c>
      <c r="G60" s="3">
        <v>3</v>
      </c>
      <c r="H60" s="3">
        <v>5</v>
      </c>
      <c r="I60" s="3">
        <v>3</v>
      </c>
      <c r="J60" s="3">
        <v>4</v>
      </c>
      <c r="K60" s="3">
        <v>3</v>
      </c>
      <c r="L60" s="3">
        <v>4</v>
      </c>
      <c r="M60" s="3">
        <v>3</v>
      </c>
      <c r="N60" s="3">
        <v>4</v>
      </c>
      <c r="O60" s="3">
        <v>4</v>
      </c>
      <c r="P60" s="3">
        <v>2</v>
      </c>
      <c r="Q60" s="3">
        <v>4</v>
      </c>
      <c r="R60" s="3">
        <v>3</v>
      </c>
      <c r="S60" s="3">
        <v>4</v>
      </c>
      <c r="T60" s="3">
        <v>4</v>
      </c>
      <c r="U60" s="3">
        <v>4</v>
      </c>
      <c r="V60" s="3">
        <v>4</v>
      </c>
      <c r="W60" s="3">
        <v>4</v>
      </c>
      <c r="X60" s="3">
        <v>3</v>
      </c>
      <c r="Y60" s="3">
        <v>4</v>
      </c>
      <c r="Z60" s="3">
        <v>4</v>
      </c>
      <c r="AA60" s="3">
        <v>4</v>
      </c>
    </row>
    <row r="61" spans="1:27" ht="13" x14ac:dyDescent="0.15">
      <c r="A61" s="3">
        <v>60</v>
      </c>
      <c r="B61" s="3" t="s">
        <v>1</v>
      </c>
      <c r="C61" s="3">
        <v>8</v>
      </c>
      <c r="D61" s="3">
        <v>4</v>
      </c>
      <c r="E61" s="3">
        <v>4</v>
      </c>
      <c r="F61" s="3">
        <v>4</v>
      </c>
      <c r="G61" s="3">
        <v>4</v>
      </c>
      <c r="H61" s="3">
        <v>4</v>
      </c>
      <c r="I61" s="3">
        <v>4</v>
      </c>
      <c r="J61" s="3">
        <v>4</v>
      </c>
      <c r="K61" s="3">
        <v>4</v>
      </c>
      <c r="L61" s="3">
        <v>4</v>
      </c>
      <c r="M61" s="3">
        <v>3</v>
      </c>
      <c r="N61" s="3">
        <v>4</v>
      </c>
      <c r="O61" s="3">
        <v>4</v>
      </c>
      <c r="P61" s="3">
        <v>3</v>
      </c>
      <c r="Q61" s="3">
        <v>4</v>
      </c>
      <c r="R61" s="3">
        <v>4</v>
      </c>
      <c r="S61" s="3">
        <v>4</v>
      </c>
      <c r="T61" s="3">
        <v>4</v>
      </c>
      <c r="U61" s="3">
        <v>4</v>
      </c>
      <c r="V61" s="3">
        <v>4</v>
      </c>
      <c r="W61" s="3">
        <v>4</v>
      </c>
      <c r="X61" s="3">
        <v>4</v>
      </c>
      <c r="Y61" s="3">
        <v>4</v>
      </c>
      <c r="Z61" s="3">
        <v>4</v>
      </c>
      <c r="AA61" s="3">
        <v>4</v>
      </c>
    </row>
    <row r="62" spans="1:27" ht="13" x14ac:dyDescent="0.15">
      <c r="A62" s="3">
        <v>61</v>
      </c>
      <c r="B62" s="3" t="s">
        <v>2</v>
      </c>
      <c r="C62" s="3">
        <v>8</v>
      </c>
      <c r="D62" s="3">
        <v>3</v>
      </c>
      <c r="E62" s="3">
        <v>3</v>
      </c>
      <c r="F62" s="3">
        <v>3</v>
      </c>
      <c r="G62" s="3">
        <v>4</v>
      </c>
      <c r="H62" s="3">
        <v>4</v>
      </c>
      <c r="I62" s="3">
        <v>3</v>
      </c>
      <c r="J62" s="3">
        <v>3</v>
      </c>
      <c r="K62" s="3">
        <v>3</v>
      </c>
      <c r="L62" s="3">
        <v>4</v>
      </c>
      <c r="M62" s="3">
        <v>3</v>
      </c>
      <c r="N62" s="3">
        <v>4</v>
      </c>
      <c r="O62" s="3">
        <v>4</v>
      </c>
      <c r="P62" s="3">
        <v>3</v>
      </c>
      <c r="Q62" s="3">
        <v>3</v>
      </c>
      <c r="R62" s="3">
        <v>3</v>
      </c>
      <c r="S62" s="3">
        <v>4</v>
      </c>
      <c r="T62" s="3">
        <v>4</v>
      </c>
      <c r="U62" s="3">
        <v>4</v>
      </c>
      <c r="V62" s="3">
        <v>4</v>
      </c>
      <c r="W62" s="3">
        <v>4</v>
      </c>
      <c r="X62" s="3">
        <v>4</v>
      </c>
      <c r="Y62" s="3">
        <v>4</v>
      </c>
      <c r="Z62" s="3">
        <v>4</v>
      </c>
      <c r="AA62" s="3">
        <v>4</v>
      </c>
    </row>
    <row r="63" spans="1:27" ht="13" x14ac:dyDescent="0.15">
      <c r="A63" s="3">
        <v>62</v>
      </c>
      <c r="B63" s="3" t="s">
        <v>1</v>
      </c>
      <c r="C63" s="3">
        <v>7</v>
      </c>
      <c r="D63" s="3">
        <v>4</v>
      </c>
      <c r="E63" s="3">
        <v>4</v>
      </c>
      <c r="F63" s="3">
        <v>4</v>
      </c>
      <c r="G63" s="3">
        <v>4</v>
      </c>
      <c r="H63" s="3">
        <v>4</v>
      </c>
      <c r="I63" s="3">
        <v>4</v>
      </c>
      <c r="J63" s="3">
        <v>4</v>
      </c>
      <c r="K63" s="3">
        <v>4</v>
      </c>
      <c r="L63" s="3">
        <v>4</v>
      </c>
      <c r="M63" s="3">
        <v>2</v>
      </c>
      <c r="N63" s="3">
        <v>4</v>
      </c>
      <c r="O63" s="3">
        <v>4</v>
      </c>
      <c r="P63" s="3">
        <v>3</v>
      </c>
      <c r="Q63" s="3">
        <v>4</v>
      </c>
      <c r="R63" s="3">
        <v>4</v>
      </c>
      <c r="S63" s="3">
        <v>4</v>
      </c>
      <c r="T63" s="3">
        <v>4</v>
      </c>
      <c r="U63" s="3">
        <v>5</v>
      </c>
      <c r="V63" s="3">
        <v>5</v>
      </c>
      <c r="W63" s="3">
        <v>4</v>
      </c>
      <c r="X63" s="3">
        <v>4</v>
      </c>
      <c r="Y63" s="3">
        <v>4</v>
      </c>
      <c r="Z63" s="3">
        <v>4</v>
      </c>
      <c r="AA63" s="3">
        <v>3</v>
      </c>
    </row>
    <row r="64" spans="1:27" ht="13" x14ac:dyDescent="0.15">
      <c r="A64" s="3">
        <v>63</v>
      </c>
      <c r="B64" s="3" t="s">
        <v>1</v>
      </c>
      <c r="C64" s="3">
        <v>9</v>
      </c>
      <c r="D64" s="3">
        <v>4</v>
      </c>
      <c r="E64" s="3">
        <v>4</v>
      </c>
      <c r="F64" s="3">
        <v>4</v>
      </c>
      <c r="G64" s="3">
        <v>4</v>
      </c>
      <c r="H64" s="3">
        <v>3</v>
      </c>
      <c r="I64" s="3">
        <v>3</v>
      </c>
      <c r="J64" s="3">
        <v>4</v>
      </c>
      <c r="K64" s="3">
        <v>4</v>
      </c>
      <c r="L64" s="3">
        <v>4</v>
      </c>
      <c r="M64" s="3">
        <v>3</v>
      </c>
      <c r="N64" s="3">
        <v>4</v>
      </c>
      <c r="O64" s="3">
        <v>4</v>
      </c>
      <c r="P64" s="3">
        <v>3</v>
      </c>
      <c r="Q64" s="3">
        <v>3</v>
      </c>
      <c r="R64" s="3">
        <v>3</v>
      </c>
      <c r="S64" s="3">
        <v>4</v>
      </c>
      <c r="T64" s="3">
        <v>4</v>
      </c>
      <c r="U64" s="3">
        <v>5</v>
      </c>
      <c r="V64" s="3">
        <v>5</v>
      </c>
      <c r="W64" s="3">
        <v>4</v>
      </c>
      <c r="X64" s="3">
        <v>3</v>
      </c>
      <c r="Y64" s="3">
        <v>4</v>
      </c>
      <c r="Z64" s="3">
        <v>4</v>
      </c>
      <c r="AA64" s="3">
        <v>2</v>
      </c>
    </row>
    <row r="65" spans="1:27" ht="13" x14ac:dyDescent="0.15">
      <c r="A65" s="3">
        <v>63</v>
      </c>
      <c r="B65" s="3" t="s">
        <v>1</v>
      </c>
      <c r="C65" s="3">
        <v>9</v>
      </c>
      <c r="D65" s="3">
        <v>4</v>
      </c>
      <c r="E65" s="3">
        <v>4</v>
      </c>
      <c r="F65" s="3">
        <v>4</v>
      </c>
      <c r="G65" s="3">
        <v>4</v>
      </c>
      <c r="H65" s="3">
        <v>3</v>
      </c>
      <c r="I65" s="3">
        <v>3</v>
      </c>
      <c r="J65" s="3">
        <v>4</v>
      </c>
      <c r="K65" s="3">
        <v>4</v>
      </c>
      <c r="L65" s="3">
        <v>4</v>
      </c>
      <c r="M65" s="3">
        <v>3</v>
      </c>
      <c r="N65" s="3">
        <v>4</v>
      </c>
      <c r="O65" s="3">
        <v>4</v>
      </c>
      <c r="P65" s="3">
        <v>3</v>
      </c>
      <c r="Q65" s="3">
        <v>3</v>
      </c>
      <c r="R65" s="3">
        <v>3</v>
      </c>
      <c r="S65" s="3">
        <v>4</v>
      </c>
      <c r="T65" s="3">
        <v>4</v>
      </c>
      <c r="U65" s="3">
        <v>5</v>
      </c>
      <c r="V65" s="3">
        <v>5</v>
      </c>
      <c r="W65" s="3">
        <v>4</v>
      </c>
      <c r="X65" s="3">
        <v>3</v>
      </c>
      <c r="Y65" s="3">
        <v>4</v>
      </c>
      <c r="Z65" s="3">
        <v>4</v>
      </c>
      <c r="AA65" s="3">
        <v>2</v>
      </c>
    </row>
    <row r="66" spans="1:27" ht="15.75" customHeight="1" x14ac:dyDescent="0.15">
      <c r="A66" s="5"/>
      <c r="B66" s="5"/>
      <c r="C66" s="5"/>
      <c r="D66" s="10">
        <f>AVERAGE(Form_Responses[1])</f>
        <v>3.75</v>
      </c>
      <c r="E66" s="10">
        <f>AVERAGE(Form_Responses[2])</f>
        <v>3.75</v>
      </c>
      <c r="F66" s="10">
        <f>AVERAGE(Form_Responses[3])</f>
        <v>3.59375</v>
      </c>
      <c r="G66" s="10">
        <f>AVERAGE(Form_Responses[4])</f>
        <v>3.75</v>
      </c>
      <c r="H66" s="10">
        <f>AVERAGE(Form_Responses[5])</f>
        <v>3.984375</v>
      </c>
      <c r="I66" s="10">
        <f>AVERAGE(Form_Responses[6])</f>
        <v>3.671875</v>
      </c>
      <c r="J66" s="10">
        <f>AVERAGE(Form_Responses[7])</f>
        <v>3.921875</v>
      </c>
      <c r="K66" s="10">
        <f>AVERAGE(Form_Responses[8])</f>
        <v>3.828125</v>
      </c>
      <c r="L66" s="10">
        <f>AVERAGE(Form_Responses[9])</f>
        <v>3.765625</v>
      </c>
      <c r="M66" s="10">
        <f>AVERAGE(Form_Responses[10])</f>
        <v>2.671875</v>
      </c>
      <c r="N66" s="10">
        <f>AVERAGE(Form_Responses[11])</f>
        <v>3.84375</v>
      </c>
      <c r="O66" s="10">
        <f>AVERAGE(Form_Responses[12])</f>
        <v>3.671875</v>
      </c>
      <c r="P66" s="10">
        <f>AVERAGE(Form_Responses[13])</f>
        <v>2.84375</v>
      </c>
      <c r="Q66" s="10">
        <f>AVERAGE(Form_Responses[14])</f>
        <v>3.3125</v>
      </c>
      <c r="R66" s="10">
        <f>AVERAGE(Form_Responses[15])</f>
        <v>3.28125</v>
      </c>
      <c r="S66" s="10">
        <f>AVERAGE(Form_Responses[16])</f>
        <v>3.875</v>
      </c>
      <c r="T66" s="10">
        <f>AVERAGE(Form_Responses[17])</f>
        <v>4</v>
      </c>
      <c r="U66" s="10">
        <f>AVERAGE(Form_Responses[18])</f>
        <v>4</v>
      </c>
      <c r="V66" s="10">
        <f>AVERAGE(Form_Responses[19])</f>
        <v>4.140625</v>
      </c>
      <c r="W66" s="10">
        <f>AVERAGE(Form_Responses[20])</f>
        <v>3.390625</v>
      </c>
      <c r="X66" s="10">
        <f>AVERAGE(Form_Responses[21])</f>
        <v>4.0625</v>
      </c>
      <c r="Y66" s="10">
        <f>AVERAGE(Form_Responses[22])</f>
        <v>3.796875</v>
      </c>
      <c r="Z66" s="10">
        <f>AVERAGE(Form_Responses[23])</f>
        <v>4.015625</v>
      </c>
      <c r="AA66" s="10">
        <f>AVERAGE(Form_Responses[24])</f>
        <v>3.328125</v>
      </c>
    </row>
  </sheetData>
  <phoneticPr fontId="2" type="noConversion"/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AED2-DA7F-40F5-8FEA-CB63ED07074D}">
  <dimension ref="A1:AC70"/>
  <sheetViews>
    <sheetView workbookViewId="0">
      <selection activeCell="J88" sqref="J88"/>
    </sheetView>
  </sheetViews>
  <sheetFormatPr baseColWidth="10" defaultColWidth="12.6640625" defaultRowHeight="13" x14ac:dyDescent="0.15"/>
  <cols>
    <col min="1" max="1" width="10.83203125" customWidth="1"/>
    <col min="2" max="2" width="5.33203125" bestFit="1" customWidth="1"/>
    <col min="3" max="3" width="5.6640625" customWidth="1"/>
    <col min="4" max="27" width="4.6640625" bestFit="1" customWidth="1"/>
    <col min="28" max="31" width="18.83203125" customWidth="1"/>
  </cols>
  <sheetData>
    <row r="1" spans="1:29" ht="15.75" customHeight="1" x14ac:dyDescent="0.15">
      <c r="A1" s="1" t="s">
        <v>28</v>
      </c>
      <c r="B1" s="1" t="s">
        <v>0</v>
      </c>
      <c r="C1" s="1" t="s">
        <v>29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</row>
    <row r="2" spans="1:29" ht="15.75" customHeight="1" x14ac:dyDescent="0.15">
      <c r="A2" s="3">
        <v>1</v>
      </c>
      <c r="B2" s="3">
        <v>7</v>
      </c>
      <c r="C2" s="3" t="s">
        <v>1</v>
      </c>
      <c r="D2" s="3">
        <v>5</v>
      </c>
      <c r="E2" s="3">
        <v>5</v>
      </c>
      <c r="F2" s="3">
        <v>5</v>
      </c>
      <c r="G2" s="3">
        <v>5</v>
      </c>
      <c r="H2" s="3">
        <v>5</v>
      </c>
      <c r="I2" s="3">
        <v>5</v>
      </c>
      <c r="J2" s="3">
        <v>5</v>
      </c>
      <c r="K2" s="3">
        <v>5</v>
      </c>
      <c r="L2" s="3">
        <v>5</v>
      </c>
      <c r="M2" s="3">
        <v>5</v>
      </c>
      <c r="N2" s="3">
        <v>5</v>
      </c>
      <c r="O2" s="3">
        <v>5</v>
      </c>
      <c r="P2" s="3">
        <v>5</v>
      </c>
      <c r="Q2" s="3">
        <v>5</v>
      </c>
      <c r="R2" s="3">
        <v>5</v>
      </c>
      <c r="S2" s="3">
        <v>5</v>
      </c>
      <c r="T2" s="3">
        <v>5</v>
      </c>
      <c r="U2" s="3">
        <v>5</v>
      </c>
      <c r="V2" s="3">
        <v>5</v>
      </c>
      <c r="W2" s="3">
        <v>5</v>
      </c>
      <c r="X2" s="3">
        <v>5</v>
      </c>
      <c r="Y2" s="3">
        <v>5</v>
      </c>
      <c r="Z2" s="3">
        <v>5</v>
      </c>
      <c r="AA2" s="3">
        <v>5</v>
      </c>
    </row>
    <row r="3" spans="1:29" ht="15.75" customHeight="1" x14ac:dyDescent="0.15">
      <c r="A3" s="3">
        <v>2</v>
      </c>
      <c r="B3" s="3">
        <v>9</v>
      </c>
      <c r="C3" s="3" t="s">
        <v>1</v>
      </c>
      <c r="D3" s="3">
        <v>5</v>
      </c>
      <c r="E3" s="3">
        <v>5</v>
      </c>
      <c r="F3" s="3">
        <v>5</v>
      </c>
      <c r="G3" s="3">
        <v>5</v>
      </c>
      <c r="H3" s="3">
        <v>5</v>
      </c>
      <c r="I3" s="3">
        <v>5</v>
      </c>
      <c r="J3" s="3">
        <v>5</v>
      </c>
      <c r="K3" s="3">
        <v>5</v>
      </c>
      <c r="L3" s="3">
        <v>5</v>
      </c>
      <c r="M3" s="3">
        <v>5</v>
      </c>
      <c r="N3" s="3">
        <v>5</v>
      </c>
      <c r="O3" s="3">
        <v>4</v>
      </c>
      <c r="P3" s="3">
        <v>3</v>
      </c>
      <c r="Q3" s="3">
        <v>5</v>
      </c>
      <c r="R3" s="3">
        <v>5</v>
      </c>
      <c r="S3" s="3">
        <v>5</v>
      </c>
      <c r="T3" s="3">
        <v>5</v>
      </c>
      <c r="U3" s="3">
        <v>5</v>
      </c>
      <c r="V3" s="3">
        <v>5</v>
      </c>
      <c r="W3" s="3">
        <v>4</v>
      </c>
      <c r="X3" s="3">
        <v>5</v>
      </c>
      <c r="Y3" s="3">
        <v>5</v>
      </c>
      <c r="Z3" s="3">
        <v>5</v>
      </c>
      <c r="AA3" s="3">
        <v>5</v>
      </c>
    </row>
    <row r="4" spans="1:29" ht="15.75" customHeight="1" x14ac:dyDescent="0.15">
      <c r="A4" s="3">
        <v>3</v>
      </c>
      <c r="B4" s="3">
        <v>9</v>
      </c>
      <c r="C4" s="3" t="s">
        <v>1</v>
      </c>
      <c r="D4" s="3">
        <v>5</v>
      </c>
      <c r="E4" s="3">
        <v>4</v>
      </c>
      <c r="F4" s="3">
        <v>5</v>
      </c>
      <c r="G4" s="3">
        <v>5</v>
      </c>
      <c r="H4" s="3">
        <v>5</v>
      </c>
      <c r="I4" s="3">
        <v>4</v>
      </c>
      <c r="J4" s="3">
        <v>5</v>
      </c>
      <c r="K4" s="3">
        <v>4</v>
      </c>
      <c r="L4" s="3">
        <v>5</v>
      </c>
      <c r="M4" s="3">
        <v>4</v>
      </c>
      <c r="N4" s="3">
        <v>5</v>
      </c>
      <c r="O4" s="3">
        <v>4</v>
      </c>
      <c r="P4" s="3">
        <v>4</v>
      </c>
      <c r="Q4" s="3">
        <v>5</v>
      </c>
      <c r="R4" s="3">
        <v>5</v>
      </c>
      <c r="S4" s="3">
        <v>3</v>
      </c>
      <c r="T4" s="3">
        <v>5</v>
      </c>
      <c r="U4" s="3">
        <v>5</v>
      </c>
      <c r="V4" s="3">
        <v>4</v>
      </c>
      <c r="W4" s="3">
        <v>5</v>
      </c>
      <c r="X4" s="3">
        <v>5</v>
      </c>
      <c r="Y4" s="3">
        <v>5</v>
      </c>
      <c r="Z4" s="3">
        <v>4</v>
      </c>
      <c r="AA4" s="3">
        <v>5</v>
      </c>
    </row>
    <row r="5" spans="1:29" ht="15.75" customHeight="1" x14ac:dyDescent="0.15">
      <c r="A5" s="3">
        <v>4</v>
      </c>
      <c r="B5" s="3">
        <v>9</v>
      </c>
      <c r="C5" s="3" t="s">
        <v>2</v>
      </c>
      <c r="D5" s="3">
        <v>5</v>
      </c>
      <c r="E5" s="3">
        <v>4</v>
      </c>
      <c r="F5" s="3">
        <v>5</v>
      </c>
      <c r="G5" s="3">
        <v>4</v>
      </c>
      <c r="H5" s="3">
        <v>3</v>
      </c>
      <c r="I5" s="3">
        <v>4</v>
      </c>
      <c r="J5" s="3">
        <v>3</v>
      </c>
      <c r="K5" s="3">
        <v>3</v>
      </c>
      <c r="L5" s="3">
        <v>4</v>
      </c>
      <c r="M5" s="3">
        <v>3</v>
      </c>
      <c r="N5" s="3">
        <v>3</v>
      </c>
      <c r="O5" s="3">
        <v>3</v>
      </c>
      <c r="P5" s="3">
        <v>4</v>
      </c>
      <c r="Q5" s="3">
        <v>3</v>
      </c>
      <c r="R5" s="3">
        <v>4</v>
      </c>
      <c r="S5" s="3">
        <v>3</v>
      </c>
      <c r="T5" s="3">
        <v>3</v>
      </c>
      <c r="U5" s="3">
        <v>4</v>
      </c>
      <c r="V5" s="3">
        <v>4</v>
      </c>
      <c r="W5" s="3">
        <v>4</v>
      </c>
      <c r="X5" s="3">
        <v>3</v>
      </c>
      <c r="Y5" s="3">
        <v>4</v>
      </c>
      <c r="Z5" s="3">
        <v>5</v>
      </c>
      <c r="AA5" s="3">
        <v>4</v>
      </c>
    </row>
    <row r="6" spans="1:29" ht="15.75" customHeight="1" x14ac:dyDescent="0.15">
      <c r="A6" s="3">
        <v>5</v>
      </c>
      <c r="B6" s="3">
        <v>7</v>
      </c>
      <c r="C6" s="3" t="s">
        <v>1</v>
      </c>
      <c r="D6" s="3">
        <v>3</v>
      </c>
      <c r="E6" s="3">
        <v>3</v>
      </c>
      <c r="F6" s="3">
        <v>4</v>
      </c>
      <c r="G6" s="3">
        <v>3</v>
      </c>
      <c r="H6" s="3">
        <v>4</v>
      </c>
      <c r="I6" s="3">
        <v>3</v>
      </c>
      <c r="J6" s="3">
        <v>5</v>
      </c>
      <c r="K6" s="3">
        <v>4</v>
      </c>
      <c r="L6" s="3">
        <v>2</v>
      </c>
      <c r="M6" s="3">
        <v>5</v>
      </c>
      <c r="N6" s="3">
        <v>4</v>
      </c>
      <c r="O6" s="3">
        <v>4</v>
      </c>
      <c r="P6" s="3">
        <v>5</v>
      </c>
      <c r="Q6" s="3">
        <v>5</v>
      </c>
      <c r="R6" s="3">
        <v>5</v>
      </c>
      <c r="S6" s="3">
        <v>2</v>
      </c>
      <c r="T6" s="3">
        <v>4</v>
      </c>
      <c r="U6" s="3">
        <v>5</v>
      </c>
      <c r="V6" s="3">
        <v>5</v>
      </c>
      <c r="W6" s="3">
        <v>3</v>
      </c>
      <c r="X6" s="3">
        <v>3</v>
      </c>
      <c r="Y6" s="3">
        <v>3</v>
      </c>
      <c r="Z6" s="3">
        <v>4</v>
      </c>
      <c r="AA6" s="3">
        <v>3</v>
      </c>
    </row>
    <row r="7" spans="1:29" ht="15.75" customHeight="1" x14ac:dyDescent="0.15">
      <c r="A7" s="3">
        <v>6</v>
      </c>
      <c r="B7" s="3">
        <v>9</v>
      </c>
      <c r="C7" s="3" t="s">
        <v>1</v>
      </c>
      <c r="D7" s="3">
        <v>3</v>
      </c>
      <c r="E7" s="3">
        <v>4</v>
      </c>
      <c r="F7" s="3">
        <v>3</v>
      </c>
      <c r="G7" s="3">
        <v>3</v>
      </c>
      <c r="H7" s="3">
        <v>3</v>
      </c>
      <c r="I7" s="3">
        <v>3</v>
      </c>
      <c r="J7" s="3">
        <v>3</v>
      </c>
      <c r="K7" s="3">
        <v>3</v>
      </c>
      <c r="L7" s="3">
        <v>3</v>
      </c>
      <c r="M7" s="3">
        <v>3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5</v>
      </c>
      <c r="W7" s="3">
        <v>4</v>
      </c>
      <c r="X7" s="3">
        <v>4</v>
      </c>
      <c r="Y7" s="3">
        <v>4</v>
      </c>
      <c r="Z7" s="3">
        <v>4</v>
      </c>
      <c r="AA7" s="3">
        <v>3</v>
      </c>
    </row>
    <row r="8" spans="1:29" ht="15.75" customHeight="1" x14ac:dyDescent="0.15">
      <c r="A8" s="3">
        <v>7</v>
      </c>
      <c r="B8" s="3">
        <v>7</v>
      </c>
      <c r="C8" s="3" t="s">
        <v>1</v>
      </c>
      <c r="D8" s="3">
        <v>5</v>
      </c>
      <c r="E8" s="3">
        <v>3</v>
      </c>
      <c r="F8" s="3">
        <v>5</v>
      </c>
      <c r="G8" s="3">
        <v>5</v>
      </c>
      <c r="H8" s="3">
        <v>3</v>
      </c>
      <c r="I8" s="3">
        <v>4</v>
      </c>
      <c r="J8" s="3">
        <v>4</v>
      </c>
      <c r="K8" s="3">
        <v>4</v>
      </c>
      <c r="L8" s="3">
        <v>3</v>
      </c>
      <c r="M8" s="3">
        <v>4</v>
      </c>
      <c r="N8" s="3">
        <v>4</v>
      </c>
      <c r="O8" s="3">
        <v>3</v>
      </c>
      <c r="P8" s="3">
        <v>5</v>
      </c>
      <c r="Q8" s="3">
        <v>4</v>
      </c>
      <c r="R8" s="3">
        <v>3</v>
      </c>
      <c r="S8" s="3">
        <v>4</v>
      </c>
      <c r="T8" s="3">
        <v>5</v>
      </c>
      <c r="U8" s="3">
        <v>3</v>
      </c>
      <c r="V8" s="3">
        <v>4</v>
      </c>
      <c r="W8" s="3">
        <v>4</v>
      </c>
      <c r="X8" s="3">
        <v>5</v>
      </c>
      <c r="Y8" s="3">
        <v>3</v>
      </c>
      <c r="Z8" s="3">
        <v>3</v>
      </c>
      <c r="AA8" s="3">
        <v>4</v>
      </c>
    </row>
    <row r="9" spans="1:29" ht="15.75" customHeight="1" x14ac:dyDescent="0.15">
      <c r="A9" s="3">
        <v>8</v>
      </c>
      <c r="B9" s="3">
        <v>7</v>
      </c>
      <c r="C9" s="3" t="s">
        <v>1</v>
      </c>
      <c r="D9" s="3">
        <v>3</v>
      </c>
      <c r="E9" s="3">
        <v>5</v>
      </c>
      <c r="F9" s="3">
        <v>4</v>
      </c>
      <c r="G9" s="3">
        <v>3</v>
      </c>
      <c r="H9" s="3">
        <v>4</v>
      </c>
      <c r="I9" s="3">
        <v>4</v>
      </c>
      <c r="J9" s="3">
        <v>5</v>
      </c>
      <c r="K9" s="3">
        <v>2</v>
      </c>
      <c r="L9" s="3">
        <v>4</v>
      </c>
      <c r="M9" s="3">
        <v>3</v>
      </c>
      <c r="N9" s="3">
        <v>5</v>
      </c>
      <c r="O9" s="3">
        <v>5</v>
      </c>
      <c r="P9" s="3">
        <v>5</v>
      </c>
      <c r="Q9" s="3">
        <v>4</v>
      </c>
      <c r="R9" s="3">
        <v>5</v>
      </c>
      <c r="S9" s="3">
        <v>5</v>
      </c>
      <c r="T9" s="3">
        <v>5</v>
      </c>
      <c r="U9" s="3">
        <v>5</v>
      </c>
      <c r="V9" s="3">
        <v>4</v>
      </c>
      <c r="W9" s="3">
        <v>4</v>
      </c>
      <c r="X9" s="3">
        <v>4</v>
      </c>
      <c r="Y9" s="3">
        <v>4</v>
      </c>
      <c r="Z9" s="3">
        <v>4</v>
      </c>
      <c r="AA9" s="3">
        <v>4</v>
      </c>
    </row>
    <row r="10" spans="1:29" ht="15.75" customHeight="1" x14ac:dyDescent="0.15">
      <c r="A10" s="3">
        <v>9</v>
      </c>
      <c r="B10" s="3">
        <v>8</v>
      </c>
      <c r="C10" s="3" t="s">
        <v>1</v>
      </c>
      <c r="D10" s="3">
        <v>4</v>
      </c>
      <c r="E10" s="3">
        <v>3</v>
      </c>
      <c r="F10" s="3">
        <v>4</v>
      </c>
      <c r="G10" s="3">
        <v>4</v>
      </c>
      <c r="H10" s="3">
        <v>3</v>
      </c>
      <c r="I10" s="3">
        <v>4</v>
      </c>
      <c r="J10" s="3">
        <v>4</v>
      </c>
      <c r="K10" s="3">
        <v>3</v>
      </c>
      <c r="L10" s="3">
        <v>3</v>
      </c>
      <c r="M10" s="3">
        <v>3</v>
      </c>
      <c r="N10" s="3">
        <v>3</v>
      </c>
      <c r="O10" s="3">
        <v>4</v>
      </c>
      <c r="P10" s="3">
        <v>4</v>
      </c>
      <c r="Q10" s="3">
        <v>3</v>
      </c>
      <c r="R10" s="3">
        <v>3</v>
      </c>
      <c r="S10" s="3">
        <v>4</v>
      </c>
      <c r="T10" s="3">
        <v>3</v>
      </c>
      <c r="U10" s="3">
        <v>3</v>
      </c>
      <c r="V10" s="3">
        <v>4</v>
      </c>
      <c r="W10" s="3">
        <v>3</v>
      </c>
      <c r="X10" s="3">
        <v>3</v>
      </c>
      <c r="Y10" s="3">
        <v>4</v>
      </c>
      <c r="Z10" s="3">
        <v>3</v>
      </c>
      <c r="AA10" s="3">
        <v>4</v>
      </c>
    </row>
    <row r="11" spans="1:29" ht="15.75" customHeight="1" x14ac:dyDescent="0.15">
      <c r="A11" s="3">
        <v>10</v>
      </c>
      <c r="B11" s="3">
        <v>9</v>
      </c>
      <c r="C11" s="3" t="s">
        <v>1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3">
        <v>5</v>
      </c>
      <c r="N11" s="3">
        <v>5</v>
      </c>
      <c r="O11" s="3">
        <v>5</v>
      </c>
      <c r="P11" s="3">
        <v>5</v>
      </c>
      <c r="Q11" s="3">
        <v>5</v>
      </c>
      <c r="R11" s="3">
        <v>5</v>
      </c>
      <c r="S11" s="3">
        <v>5</v>
      </c>
      <c r="T11" s="3">
        <v>5</v>
      </c>
      <c r="U11" s="3">
        <v>5</v>
      </c>
      <c r="V11" s="3">
        <v>5</v>
      </c>
      <c r="W11" s="3">
        <v>5</v>
      </c>
      <c r="X11" s="3">
        <v>5</v>
      </c>
      <c r="Y11" s="3">
        <v>5</v>
      </c>
      <c r="Z11" s="3">
        <v>5</v>
      </c>
      <c r="AA11" s="3">
        <v>5</v>
      </c>
    </row>
    <row r="12" spans="1:29" ht="15.75" customHeight="1" x14ac:dyDescent="0.15">
      <c r="A12" s="3">
        <v>11</v>
      </c>
      <c r="B12" s="3">
        <v>8</v>
      </c>
      <c r="C12" s="3" t="s">
        <v>1</v>
      </c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3</v>
      </c>
      <c r="M12" s="3">
        <v>3</v>
      </c>
      <c r="N12" s="3">
        <v>4</v>
      </c>
      <c r="O12" s="3">
        <v>3</v>
      </c>
      <c r="P12" s="3">
        <v>4</v>
      </c>
      <c r="Q12" s="3">
        <v>4</v>
      </c>
      <c r="R12" s="3">
        <v>3</v>
      </c>
      <c r="S12" s="3">
        <v>3</v>
      </c>
      <c r="T12" s="3">
        <v>3</v>
      </c>
      <c r="U12" s="3">
        <v>3</v>
      </c>
      <c r="V12" s="3">
        <v>4</v>
      </c>
      <c r="W12" s="3">
        <v>4</v>
      </c>
      <c r="X12" s="3">
        <v>4</v>
      </c>
      <c r="Y12" s="3">
        <v>4</v>
      </c>
      <c r="Z12" s="3">
        <v>4</v>
      </c>
      <c r="AA12" s="3">
        <v>4</v>
      </c>
    </row>
    <row r="13" spans="1:29" ht="15.75" customHeight="1" x14ac:dyDescent="0.15">
      <c r="A13" s="3">
        <v>12</v>
      </c>
      <c r="B13" s="3">
        <v>9</v>
      </c>
      <c r="C13" s="3" t="s">
        <v>2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3</v>
      </c>
      <c r="K13" s="3">
        <v>4</v>
      </c>
      <c r="L13" s="3">
        <v>4</v>
      </c>
      <c r="M13" s="3">
        <v>3</v>
      </c>
      <c r="N13" s="3">
        <v>4</v>
      </c>
      <c r="O13" s="3">
        <v>4</v>
      </c>
      <c r="P13" s="3">
        <v>4</v>
      </c>
      <c r="Q13" s="3">
        <v>4</v>
      </c>
      <c r="R13" s="3">
        <v>3</v>
      </c>
      <c r="S13" s="3">
        <v>4</v>
      </c>
      <c r="T13" s="3">
        <v>3</v>
      </c>
      <c r="U13" s="3">
        <v>4</v>
      </c>
      <c r="V13" s="3">
        <v>4</v>
      </c>
      <c r="W13" s="3">
        <v>4</v>
      </c>
      <c r="X13" s="3">
        <v>4</v>
      </c>
      <c r="Y13" s="3">
        <v>4</v>
      </c>
      <c r="Z13" s="3">
        <v>4</v>
      </c>
      <c r="AA13" s="3">
        <v>4</v>
      </c>
      <c r="AC13" t="s">
        <v>59</v>
      </c>
    </row>
    <row r="14" spans="1:29" ht="15.75" customHeight="1" x14ac:dyDescent="0.15">
      <c r="A14" s="3">
        <v>13</v>
      </c>
      <c r="B14" s="3">
        <v>8</v>
      </c>
      <c r="C14" s="3" t="s">
        <v>1</v>
      </c>
      <c r="D14" s="3">
        <v>5</v>
      </c>
      <c r="E14" s="3">
        <v>5</v>
      </c>
      <c r="F14" s="3">
        <v>5</v>
      </c>
      <c r="G14" s="3">
        <v>5</v>
      </c>
      <c r="H14" s="3">
        <v>5</v>
      </c>
      <c r="I14" s="3">
        <v>5</v>
      </c>
      <c r="J14" s="3">
        <v>5</v>
      </c>
      <c r="K14" s="3">
        <v>4</v>
      </c>
      <c r="L14" s="3">
        <v>4</v>
      </c>
      <c r="M14" s="3">
        <v>5</v>
      </c>
      <c r="N14" s="3">
        <v>5</v>
      </c>
      <c r="O14" s="3">
        <v>4</v>
      </c>
      <c r="P14" s="3">
        <v>5</v>
      </c>
      <c r="Q14" s="3">
        <v>5</v>
      </c>
      <c r="R14" s="3">
        <v>5</v>
      </c>
      <c r="S14" s="3">
        <v>5</v>
      </c>
      <c r="T14" s="3">
        <v>5</v>
      </c>
      <c r="U14" s="3">
        <v>5</v>
      </c>
      <c r="V14" s="3">
        <v>5</v>
      </c>
      <c r="W14" s="3">
        <v>5</v>
      </c>
      <c r="X14" s="3">
        <v>5</v>
      </c>
      <c r="Y14" s="3">
        <v>5</v>
      </c>
      <c r="Z14" s="3">
        <v>5</v>
      </c>
      <c r="AA14" s="3">
        <v>5</v>
      </c>
    </row>
    <row r="15" spans="1:29" ht="15.75" customHeight="1" x14ac:dyDescent="0.15">
      <c r="A15" s="3">
        <v>14</v>
      </c>
      <c r="B15" s="3">
        <v>9</v>
      </c>
      <c r="C15" s="3" t="s">
        <v>2</v>
      </c>
      <c r="D15" s="3">
        <v>4</v>
      </c>
      <c r="E15" s="3">
        <v>4</v>
      </c>
      <c r="F15" s="3">
        <v>4</v>
      </c>
      <c r="G15" s="3">
        <v>4</v>
      </c>
      <c r="H15" s="3">
        <v>5</v>
      </c>
      <c r="I15" s="3">
        <v>5</v>
      </c>
      <c r="J15" s="3">
        <v>5</v>
      </c>
      <c r="K15" s="3">
        <v>5</v>
      </c>
      <c r="L15" s="3">
        <v>5</v>
      </c>
      <c r="M15" s="3">
        <v>5</v>
      </c>
      <c r="N15" s="3">
        <v>4</v>
      </c>
      <c r="O15" s="3">
        <v>4</v>
      </c>
      <c r="P15" s="3">
        <v>4</v>
      </c>
      <c r="Q15" s="3">
        <v>5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>
        <v>3</v>
      </c>
      <c r="X15" s="3">
        <v>4</v>
      </c>
      <c r="Y15" s="3">
        <v>4</v>
      </c>
      <c r="Z15" s="3">
        <v>4</v>
      </c>
      <c r="AA15" s="3">
        <v>4</v>
      </c>
    </row>
    <row r="16" spans="1:29" ht="15.75" customHeight="1" x14ac:dyDescent="0.15">
      <c r="A16" s="3">
        <v>15</v>
      </c>
      <c r="B16" s="3">
        <v>8</v>
      </c>
      <c r="C16" s="3" t="s">
        <v>2</v>
      </c>
      <c r="D16" s="3">
        <v>3</v>
      </c>
      <c r="E16" s="3">
        <v>3</v>
      </c>
      <c r="F16" s="3">
        <v>4</v>
      </c>
      <c r="G16" s="3">
        <v>4</v>
      </c>
      <c r="H16" s="3">
        <v>4</v>
      </c>
      <c r="I16" s="3">
        <v>4</v>
      </c>
      <c r="J16" s="3">
        <v>3</v>
      </c>
      <c r="K16" s="3">
        <v>4</v>
      </c>
      <c r="L16" s="3">
        <v>4</v>
      </c>
      <c r="M16" s="3">
        <v>4</v>
      </c>
      <c r="N16" s="3">
        <v>3</v>
      </c>
      <c r="O16" s="3">
        <v>4</v>
      </c>
      <c r="P16" s="3">
        <v>5</v>
      </c>
      <c r="Q16" s="3">
        <v>3</v>
      </c>
      <c r="R16" s="3">
        <v>4</v>
      </c>
      <c r="S16" s="3">
        <v>4</v>
      </c>
      <c r="T16" s="3">
        <v>4</v>
      </c>
      <c r="U16" s="3">
        <v>5</v>
      </c>
      <c r="V16" s="3">
        <v>3</v>
      </c>
      <c r="W16" s="3">
        <v>4</v>
      </c>
      <c r="X16" s="3">
        <v>3</v>
      </c>
      <c r="Y16" s="3">
        <v>3</v>
      </c>
      <c r="Z16" s="3">
        <v>3</v>
      </c>
      <c r="AA16" s="3">
        <v>4</v>
      </c>
    </row>
    <row r="17" spans="1:27" ht="15.75" customHeight="1" x14ac:dyDescent="0.15">
      <c r="A17" s="3">
        <v>16</v>
      </c>
      <c r="B17" s="3">
        <v>9</v>
      </c>
      <c r="C17" s="3" t="s">
        <v>1</v>
      </c>
      <c r="D17" s="3">
        <v>4</v>
      </c>
      <c r="E17" s="3">
        <v>4</v>
      </c>
      <c r="F17" s="3">
        <v>4</v>
      </c>
      <c r="G17" s="3">
        <v>4</v>
      </c>
      <c r="H17" s="3">
        <v>3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S17" s="3">
        <v>4</v>
      </c>
      <c r="T17" s="3">
        <v>4</v>
      </c>
      <c r="U17" s="3">
        <v>4</v>
      </c>
      <c r="V17" s="3">
        <v>4</v>
      </c>
      <c r="W17" s="3">
        <v>4</v>
      </c>
      <c r="X17" s="3">
        <v>4</v>
      </c>
      <c r="Y17" s="3">
        <v>4</v>
      </c>
      <c r="Z17" s="3">
        <v>4</v>
      </c>
      <c r="AA17" s="3">
        <v>4</v>
      </c>
    </row>
    <row r="18" spans="1:27" ht="15.75" customHeight="1" x14ac:dyDescent="0.15">
      <c r="A18" s="3">
        <v>17</v>
      </c>
      <c r="B18" s="3">
        <v>8</v>
      </c>
      <c r="C18" s="3" t="s">
        <v>2</v>
      </c>
      <c r="D18" s="3">
        <v>4</v>
      </c>
      <c r="E18" s="3">
        <v>4</v>
      </c>
      <c r="F18" s="3">
        <v>3</v>
      </c>
      <c r="G18" s="3">
        <v>4</v>
      </c>
      <c r="H18" s="3">
        <v>3</v>
      </c>
      <c r="I18" s="3">
        <v>4</v>
      </c>
      <c r="J18" s="3">
        <v>3</v>
      </c>
      <c r="K18" s="3">
        <v>4</v>
      </c>
      <c r="L18" s="3">
        <v>4</v>
      </c>
      <c r="M18" s="3">
        <v>3</v>
      </c>
      <c r="N18" s="3">
        <v>4</v>
      </c>
      <c r="O18" s="3">
        <v>3</v>
      </c>
      <c r="P18" s="3">
        <v>5</v>
      </c>
      <c r="Q18" s="3">
        <v>3</v>
      </c>
      <c r="R18" s="3">
        <v>4</v>
      </c>
      <c r="S18" s="3">
        <v>3</v>
      </c>
      <c r="T18" s="3">
        <v>4</v>
      </c>
      <c r="U18" s="3">
        <v>5</v>
      </c>
      <c r="V18" s="3">
        <v>4</v>
      </c>
      <c r="W18" s="3">
        <v>3</v>
      </c>
      <c r="X18" s="3">
        <v>4</v>
      </c>
      <c r="Y18" s="3">
        <v>3</v>
      </c>
      <c r="Z18" s="3">
        <v>4</v>
      </c>
      <c r="AA18" s="3">
        <v>4</v>
      </c>
    </row>
    <row r="19" spans="1:27" ht="15.75" customHeight="1" x14ac:dyDescent="0.15">
      <c r="A19" s="3">
        <v>18</v>
      </c>
      <c r="B19" s="3">
        <v>9</v>
      </c>
      <c r="C19" s="3" t="s">
        <v>1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3">
        <v>4</v>
      </c>
      <c r="Q19" s="3">
        <v>4</v>
      </c>
      <c r="R19" s="3">
        <v>4</v>
      </c>
      <c r="S19" s="3">
        <v>4</v>
      </c>
      <c r="T19" s="3">
        <v>4</v>
      </c>
      <c r="U19" s="3">
        <v>4</v>
      </c>
      <c r="V19" s="3">
        <v>4</v>
      </c>
      <c r="W19" s="3">
        <v>4</v>
      </c>
      <c r="X19" s="3">
        <v>4</v>
      </c>
      <c r="Y19" s="3">
        <v>4</v>
      </c>
      <c r="Z19" s="3">
        <v>4</v>
      </c>
      <c r="AA19" s="3">
        <v>4</v>
      </c>
    </row>
    <row r="20" spans="1:27" x14ac:dyDescent="0.15">
      <c r="A20" s="3">
        <v>19</v>
      </c>
      <c r="B20" s="3">
        <v>7</v>
      </c>
      <c r="C20" s="3" t="s">
        <v>2</v>
      </c>
      <c r="D20" s="3">
        <v>4</v>
      </c>
      <c r="E20" s="3">
        <v>4</v>
      </c>
      <c r="F20" s="3">
        <v>4</v>
      </c>
      <c r="G20" s="3">
        <v>3</v>
      </c>
      <c r="H20" s="3">
        <v>3</v>
      </c>
      <c r="I20" s="3">
        <v>5</v>
      </c>
      <c r="J20" s="3">
        <v>3</v>
      </c>
      <c r="K20" s="3">
        <v>4</v>
      </c>
      <c r="L20" s="3">
        <v>3</v>
      </c>
      <c r="M20" s="3">
        <v>4</v>
      </c>
      <c r="N20" s="3">
        <v>4</v>
      </c>
      <c r="O20" s="3">
        <v>3</v>
      </c>
      <c r="P20" s="3">
        <v>5</v>
      </c>
      <c r="Q20" s="3">
        <v>4</v>
      </c>
      <c r="R20" s="3">
        <v>5</v>
      </c>
      <c r="S20" s="3">
        <v>5</v>
      </c>
      <c r="T20" s="3">
        <v>4</v>
      </c>
      <c r="U20" s="3">
        <v>4</v>
      </c>
      <c r="V20" s="3">
        <v>3</v>
      </c>
      <c r="W20" s="3">
        <v>3</v>
      </c>
      <c r="X20" s="3">
        <v>3</v>
      </c>
      <c r="Y20" s="3">
        <v>4</v>
      </c>
      <c r="Z20" s="3">
        <v>3</v>
      </c>
      <c r="AA20" s="3">
        <v>3</v>
      </c>
    </row>
    <row r="21" spans="1:27" x14ac:dyDescent="0.15">
      <c r="A21" s="3">
        <v>20</v>
      </c>
      <c r="B21" s="3">
        <v>7</v>
      </c>
      <c r="C21" s="3" t="s">
        <v>2</v>
      </c>
      <c r="D21" s="3">
        <v>4</v>
      </c>
      <c r="E21" s="3">
        <v>4</v>
      </c>
      <c r="F21" s="3">
        <v>4</v>
      </c>
      <c r="G21" s="3">
        <v>3</v>
      </c>
      <c r="H21" s="3">
        <v>3</v>
      </c>
      <c r="I21" s="3">
        <v>4</v>
      </c>
      <c r="J21" s="3">
        <v>5</v>
      </c>
      <c r="K21" s="3">
        <v>3</v>
      </c>
      <c r="L21" s="3">
        <v>4</v>
      </c>
      <c r="M21" s="3">
        <v>3</v>
      </c>
      <c r="N21" s="3">
        <v>4</v>
      </c>
      <c r="O21" s="3">
        <v>4</v>
      </c>
      <c r="P21" s="3">
        <v>4</v>
      </c>
      <c r="Q21" s="3">
        <v>4</v>
      </c>
      <c r="R21" s="3">
        <v>5</v>
      </c>
      <c r="S21" s="3">
        <v>3</v>
      </c>
      <c r="T21" s="3">
        <v>3</v>
      </c>
      <c r="U21" s="3">
        <v>4</v>
      </c>
      <c r="V21" s="3">
        <v>3</v>
      </c>
      <c r="W21" s="3">
        <v>5</v>
      </c>
      <c r="X21" s="3">
        <v>5</v>
      </c>
      <c r="Y21" s="3">
        <v>4</v>
      </c>
      <c r="Z21" s="3">
        <v>4</v>
      </c>
      <c r="AA21" s="3">
        <v>3</v>
      </c>
    </row>
    <row r="22" spans="1:27" x14ac:dyDescent="0.15">
      <c r="A22" s="3">
        <v>21</v>
      </c>
      <c r="B22" s="3">
        <v>7</v>
      </c>
      <c r="C22" s="3" t="s">
        <v>2</v>
      </c>
      <c r="D22" s="3">
        <v>5</v>
      </c>
      <c r="E22" s="3">
        <v>5</v>
      </c>
      <c r="F22" s="3">
        <v>5</v>
      </c>
      <c r="G22" s="3">
        <v>4</v>
      </c>
      <c r="H22" s="3">
        <v>5</v>
      </c>
      <c r="I22" s="3">
        <v>5</v>
      </c>
      <c r="J22" s="3">
        <v>4</v>
      </c>
      <c r="K22" s="3">
        <v>5</v>
      </c>
      <c r="L22" s="3">
        <v>5</v>
      </c>
      <c r="M22" s="3">
        <v>4</v>
      </c>
      <c r="N22" s="3">
        <v>5</v>
      </c>
      <c r="O22" s="3">
        <v>5</v>
      </c>
      <c r="P22" s="3">
        <v>5</v>
      </c>
      <c r="Q22" s="3">
        <v>5</v>
      </c>
      <c r="R22" s="3">
        <v>5</v>
      </c>
      <c r="S22" s="3">
        <v>4</v>
      </c>
      <c r="T22" s="3">
        <v>5</v>
      </c>
      <c r="U22" s="3">
        <v>5</v>
      </c>
      <c r="V22" s="3">
        <v>5</v>
      </c>
      <c r="W22" s="3">
        <v>5</v>
      </c>
      <c r="X22" s="3">
        <v>5</v>
      </c>
      <c r="Y22" s="3">
        <v>4</v>
      </c>
      <c r="Z22" s="3">
        <v>5</v>
      </c>
      <c r="AA22" s="3">
        <v>5</v>
      </c>
    </row>
    <row r="23" spans="1:27" x14ac:dyDescent="0.15">
      <c r="A23" s="3">
        <v>22</v>
      </c>
      <c r="B23" s="3">
        <v>7</v>
      </c>
      <c r="C23" s="3" t="s">
        <v>2</v>
      </c>
      <c r="D23" s="3">
        <v>4</v>
      </c>
      <c r="E23" s="3">
        <v>4</v>
      </c>
      <c r="F23" s="3">
        <v>5</v>
      </c>
      <c r="G23" s="3">
        <v>4</v>
      </c>
      <c r="H23" s="3">
        <v>4</v>
      </c>
      <c r="I23" s="3">
        <v>5</v>
      </c>
      <c r="J23" s="3">
        <v>3</v>
      </c>
      <c r="K23" s="3">
        <v>4</v>
      </c>
      <c r="L23" s="3">
        <v>4</v>
      </c>
      <c r="M23" s="3">
        <v>4</v>
      </c>
      <c r="N23" s="3">
        <v>4</v>
      </c>
      <c r="O23" s="3">
        <v>5</v>
      </c>
      <c r="P23" s="3">
        <v>4</v>
      </c>
      <c r="Q23" s="3">
        <v>5</v>
      </c>
      <c r="R23" s="3">
        <v>4</v>
      </c>
      <c r="S23" s="3">
        <v>5</v>
      </c>
      <c r="T23" s="3">
        <v>4</v>
      </c>
      <c r="U23" s="3">
        <v>5</v>
      </c>
      <c r="V23" s="3">
        <v>4</v>
      </c>
      <c r="W23" s="3">
        <v>5</v>
      </c>
      <c r="X23" s="3">
        <v>4</v>
      </c>
      <c r="Y23" s="3">
        <v>3</v>
      </c>
      <c r="Z23" s="3">
        <v>5</v>
      </c>
      <c r="AA23" s="3">
        <v>3</v>
      </c>
    </row>
    <row r="24" spans="1:27" x14ac:dyDescent="0.15">
      <c r="A24" s="3">
        <v>23</v>
      </c>
      <c r="B24" s="3">
        <v>8</v>
      </c>
      <c r="C24" s="3" t="s">
        <v>1</v>
      </c>
      <c r="D24" s="3">
        <v>5</v>
      </c>
      <c r="E24" s="3">
        <v>5</v>
      </c>
      <c r="F24" s="3">
        <v>4</v>
      </c>
      <c r="G24" s="3">
        <v>5</v>
      </c>
      <c r="H24" s="3">
        <v>5</v>
      </c>
      <c r="I24" s="3">
        <v>5</v>
      </c>
      <c r="J24" s="3">
        <v>5</v>
      </c>
      <c r="K24" s="3">
        <v>5</v>
      </c>
      <c r="L24" s="3">
        <v>5</v>
      </c>
      <c r="M24" s="3">
        <v>5</v>
      </c>
      <c r="N24" s="3">
        <v>5</v>
      </c>
      <c r="O24" s="3">
        <v>4</v>
      </c>
      <c r="P24" s="3">
        <v>5</v>
      </c>
      <c r="Q24" s="3">
        <v>5</v>
      </c>
      <c r="R24" s="3">
        <v>5</v>
      </c>
      <c r="S24" s="3">
        <v>5</v>
      </c>
      <c r="T24" s="3">
        <v>5</v>
      </c>
      <c r="U24" s="3">
        <v>5</v>
      </c>
      <c r="V24" s="3">
        <v>5</v>
      </c>
      <c r="W24" s="3">
        <v>5</v>
      </c>
      <c r="X24" s="3">
        <v>5</v>
      </c>
      <c r="Y24" s="3">
        <v>5</v>
      </c>
      <c r="Z24" s="3">
        <v>5</v>
      </c>
      <c r="AA24" s="3">
        <v>5</v>
      </c>
    </row>
    <row r="25" spans="1:27" x14ac:dyDescent="0.15">
      <c r="A25" s="3">
        <v>24</v>
      </c>
      <c r="B25" s="3">
        <v>7</v>
      </c>
      <c r="C25" s="3" t="s">
        <v>2</v>
      </c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>
        <v>4</v>
      </c>
      <c r="O25" s="3">
        <v>5</v>
      </c>
      <c r="P25" s="3">
        <v>4</v>
      </c>
      <c r="Q25" s="3">
        <v>4</v>
      </c>
      <c r="R25" s="3">
        <v>4</v>
      </c>
      <c r="S25" s="3">
        <v>4</v>
      </c>
      <c r="T25" s="3">
        <v>5</v>
      </c>
      <c r="U25" s="3">
        <v>4</v>
      </c>
      <c r="V25" s="3">
        <v>4</v>
      </c>
      <c r="W25" s="3">
        <v>4</v>
      </c>
      <c r="X25" s="3">
        <v>4</v>
      </c>
      <c r="Y25" s="3">
        <v>4</v>
      </c>
      <c r="Z25" s="3">
        <v>4</v>
      </c>
      <c r="AA25" s="3">
        <v>5</v>
      </c>
    </row>
    <row r="26" spans="1:27" x14ac:dyDescent="0.15">
      <c r="A26" s="3">
        <v>25</v>
      </c>
      <c r="B26" s="3">
        <v>7</v>
      </c>
      <c r="C26" s="3" t="s">
        <v>1</v>
      </c>
      <c r="D26" s="3">
        <v>3</v>
      </c>
      <c r="E26" s="3">
        <v>4</v>
      </c>
      <c r="F26" s="3">
        <v>5</v>
      </c>
      <c r="G26" s="3">
        <v>4</v>
      </c>
      <c r="H26" s="3">
        <v>4</v>
      </c>
      <c r="I26" s="3">
        <v>4</v>
      </c>
      <c r="J26" s="3">
        <v>3</v>
      </c>
      <c r="K26" s="3">
        <v>4</v>
      </c>
      <c r="L26" s="3">
        <v>4</v>
      </c>
      <c r="M26" s="3">
        <v>3</v>
      </c>
      <c r="N26" s="3">
        <v>3</v>
      </c>
      <c r="O26" s="3">
        <v>3</v>
      </c>
      <c r="P26" s="3">
        <v>4</v>
      </c>
      <c r="Q26" s="3">
        <v>3</v>
      </c>
      <c r="R26" s="3">
        <v>3</v>
      </c>
      <c r="S26" s="3">
        <v>3</v>
      </c>
      <c r="T26" s="3">
        <v>4</v>
      </c>
      <c r="U26" s="3">
        <v>4</v>
      </c>
      <c r="V26" s="3">
        <v>5</v>
      </c>
      <c r="W26" s="3">
        <v>5</v>
      </c>
      <c r="X26" s="3">
        <v>4</v>
      </c>
      <c r="Y26" s="3">
        <v>3</v>
      </c>
      <c r="Z26" s="3">
        <v>4</v>
      </c>
      <c r="AA26" s="3">
        <v>5</v>
      </c>
    </row>
    <row r="27" spans="1:27" x14ac:dyDescent="0.15">
      <c r="A27" s="3">
        <v>26</v>
      </c>
      <c r="B27" s="3">
        <v>9</v>
      </c>
      <c r="C27" s="3" t="s">
        <v>1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5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4</v>
      </c>
      <c r="X27" s="3">
        <v>4</v>
      </c>
      <c r="Y27" s="3">
        <v>4</v>
      </c>
      <c r="Z27" s="3">
        <v>4</v>
      </c>
      <c r="AA27" s="3">
        <v>4</v>
      </c>
    </row>
    <row r="28" spans="1:27" x14ac:dyDescent="0.15">
      <c r="A28" s="3">
        <v>27</v>
      </c>
      <c r="B28" s="3">
        <v>9</v>
      </c>
      <c r="C28" s="3" t="s">
        <v>2</v>
      </c>
      <c r="D28" s="3">
        <v>5</v>
      </c>
      <c r="E28" s="3">
        <v>5</v>
      </c>
      <c r="F28" s="3">
        <v>4</v>
      </c>
      <c r="G28" s="3">
        <v>5</v>
      </c>
      <c r="H28" s="3">
        <v>5</v>
      </c>
      <c r="I28" s="3">
        <v>4</v>
      </c>
      <c r="J28" s="3">
        <v>5</v>
      </c>
      <c r="K28" s="3">
        <v>5</v>
      </c>
      <c r="L28" s="3">
        <v>5</v>
      </c>
      <c r="M28" s="3">
        <v>5</v>
      </c>
      <c r="N28" s="3">
        <v>5</v>
      </c>
      <c r="O28" s="3">
        <v>5</v>
      </c>
      <c r="P28" s="3">
        <v>5</v>
      </c>
      <c r="Q28" s="3">
        <v>3</v>
      </c>
      <c r="R28" s="3">
        <v>5</v>
      </c>
      <c r="S28" s="3">
        <v>4</v>
      </c>
      <c r="T28" s="3">
        <v>3</v>
      </c>
      <c r="U28" s="3">
        <v>5</v>
      </c>
      <c r="V28" s="3">
        <v>4</v>
      </c>
      <c r="W28" s="3">
        <v>3</v>
      </c>
      <c r="X28" s="3">
        <v>5</v>
      </c>
      <c r="Y28" s="3">
        <v>5</v>
      </c>
      <c r="Z28" s="3">
        <v>4</v>
      </c>
      <c r="AA28" s="3">
        <v>3</v>
      </c>
    </row>
    <row r="29" spans="1:27" x14ac:dyDescent="0.15">
      <c r="A29" s="3">
        <v>28</v>
      </c>
      <c r="B29" s="3">
        <v>8</v>
      </c>
      <c r="C29" s="3" t="s">
        <v>1</v>
      </c>
      <c r="D29" s="3">
        <v>4</v>
      </c>
      <c r="E29" s="3">
        <v>4</v>
      </c>
      <c r="F29" s="3">
        <v>5</v>
      </c>
      <c r="G29" s="3">
        <v>5</v>
      </c>
      <c r="H29" s="3">
        <v>5</v>
      </c>
      <c r="I29" s="3">
        <v>5</v>
      </c>
      <c r="J29" s="3">
        <v>5</v>
      </c>
      <c r="K29" s="3">
        <v>5</v>
      </c>
      <c r="L29" s="3">
        <v>5</v>
      </c>
      <c r="M29" s="3">
        <v>5</v>
      </c>
      <c r="N29" s="3">
        <v>5</v>
      </c>
      <c r="O29" s="3">
        <v>5</v>
      </c>
      <c r="P29" s="3">
        <v>5</v>
      </c>
      <c r="Q29" s="3">
        <v>5</v>
      </c>
      <c r="R29" s="3">
        <v>5</v>
      </c>
      <c r="S29" s="3">
        <v>5</v>
      </c>
      <c r="T29" s="3">
        <v>5</v>
      </c>
      <c r="U29" s="3">
        <v>3</v>
      </c>
      <c r="V29" s="3">
        <v>3</v>
      </c>
      <c r="W29" s="3">
        <v>4</v>
      </c>
      <c r="X29" s="3">
        <v>5</v>
      </c>
      <c r="Y29" s="3">
        <v>5</v>
      </c>
      <c r="Z29" s="3">
        <v>5</v>
      </c>
      <c r="AA29" s="3">
        <v>5</v>
      </c>
    </row>
    <row r="30" spans="1:27" x14ac:dyDescent="0.15">
      <c r="A30" s="3">
        <v>29</v>
      </c>
      <c r="B30" s="3">
        <v>7</v>
      </c>
      <c r="C30" s="3" t="s">
        <v>1</v>
      </c>
      <c r="D30" s="3">
        <v>5</v>
      </c>
      <c r="E30" s="3">
        <v>3</v>
      </c>
      <c r="F30" s="3">
        <v>5</v>
      </c>
      <c r="G30" s="3">
        <v>4</v>
      </c>
      <c r="H30" s="3">
        <v>5</v>
      </c>
      <c r="I30" s="3">
        <v>5</v>
      </c>
      <c r="J30" s="3">
        <v>4</v>
      </c>
      <c r="K30" s="3">
        <v>5</v>
      </c>
      <c r="L30" s="3">
        <v>5</v>
      </c>
      <c r="M30" s="3">
        <v>5</v>
      </c>
      <c r="N30" s="3">
        <v>5</v>
      </c>
      <c r="O30" s="3">
        <v>5</v>
      </c>
      <c r="P30" s="3">
        <v>5</v>
      </c>
      <c r="Q30" s="3">
        <v>5</v>
      </c>
      <c r="R30" s="3">
        <v>5</v>
      </c>
      <c r="S30" s="3">
        <v>5</v>
      </c>
      <c r="T30" s="3">
        <v>5</v>
      </c>
      <c r="U30" s="3">
        <v>5</v>
      </c>
      <c r="V30" s="3">
        <v>5</v>
      </c>
      <c r="W30" s="3">
        <v>5</v>
      </c>
      <c r="X30" s="3">
        <v>5</v>
      </c>
      <c r="Y30" s="3">
        <v>3</v>
      </c>
      <c r="Z30" s="3">
        <v>5</v>
      </c>
      <c r="AA30" s="3">
        <v>5</v>
      </c>
    </row>
    <row r="31" spans="1:27" x14ac:dyDescent="0.15">
      <c r="A31" s="3">
        <v>30</v>
      </c>
      <c r="B31" s="3">
        <v>9</v>
      </c>
      <c r="C31" s="3" t="s">
        <v>1</v>
      </c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5</v>
      </c>
      <c r="K31" s="3">
        <v>5</v>
      </c>
      <c r="L31" s="3">
        <v>5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5</v>
      </c>
      <c r="T31" s="3">
        <v>5</v>
      </c>
      <c r="U31" s="3">
        <v>4</v>
      </c>
      <c r="V31" s="3">
        <v>4</v>
      </c>
      <c r="W31" s="3">
        <v>4</v>
      </c>
      <c r="X31" s="3">
        <v>5</v>
      </c>
      <c r="Y31" s="3">
        <v>5</v>
      </c>
      <c r="Z31" s="3">
        <v>4</v>
      </c>
      <c r="AA31" s="3">
        <v>4</v>
      </c>
    </row>
    <row r="32" spans="1:27" x14ac:dyDescent="0.15">
      <c r="A32" s="3">
        <v>31</v>
      </c>
      <c r="B32" s="3">
        <v>8</v>
      </c>
      <c r="C32" s="3" t="s">
        <v>1</v>
      </c>
      <c r="D32" s="3">
        <v>5</v>
      </c>
      <c r="E32" s="3">
        <v>4</v>
      </c>
      <c r="F32" s="3">
        <v>4</v>
      </c>
      <c r="G32" s="3">
        <v>4</v>
      </c>
      <c r="H32" s="3">
        <v>4</v>
      </c>
      <c r="I32" s="3">
        <v>5</v>
      </c>
      <c r="J32" s="3">
        <v>4</v>
      </c>
      <c r="K32" s="3">
        <v>4</v>
      </c>
      <c r="L32" s="3">
        <v>5</v>
      </c>
      <c r="M32" s="3">
        <v>4</v>
      </c>
      <c r="N32" s="3">
        <v>4</v>
      </c>
      <c r="O32" s="3">
        <v>4</v>
      </c>
      <c r="P32" s="3">
        <v>5</v>
      </c>
      <c r="Q32" s="3">
        <v>4</v>
      </c>
      <c r="R32" s="3">
        <v>4</v>
      </c>
      <c r="S32" s="3">
        <v>4</v>
      </c>
      <c r="T32" s="3">
        <v>5</v>
      </c>
      <c r="U32" s="3">
        <v>4</v>
      </c>
      <c r="V32" s="3">
        <v>4</v>
      </c>
      <c r="W32" s="3">
        <v>4</v>
      </c>
      <c r="X32" s="3">
        <v>5</v>
      </c>
      <c r="Y32" s="3">
        <v>4</v>
      </c>
      <c r="Z32" s="3">
        <v>4</v>
      </c>
      <c r="AA32" s="3">
        <v>5</v>
      </c>
    </row>
    <row r="33" spans="1:27" x14ac:dyDescent="0.15">
      <c r="A33" s="3">
        <v>32</v>
      </c>
      <c r="B33" s="3">
        <v>8</v>
      </c>
      <c r="C33" s="3" t="s">
        <v>1</v>
      </c>
      <c r="D33" s="3">
        <v>5</v>
      </c>
      <c r="E33" s="3">
        <v>5</v>
      </c>
      <c r="F33" s="3">
        <v>5</v>
      </c>
      <c r="G33" s="3">
        <v>5</v>
      </c>
      <c r="H33" s="3">
        <v>5</v>
      </c>
      <c r="I33" s="3">
        <v>5</v>
      </c>
      <c r="J33" s="3">
        <v>5</v>
      </c>
      <c r="K33" s="3">
        <v>5</v>
      </c>
      <c r="L33" s="3">
        <v>5</v>
      </c>
      <c r="M33" s="3">
        <v>5</v>
      </c>
      <c r="N33" s="3">
        <v>5</v>
      </c>
      <c r="O33" s="3">
        <v>5</v>
      </c>
      <c r="P33" s="3">
        <v>5</v>
      </c>
      <c r="Q33" s="3">
        <v>5</v>
      </c>
      <c r="R33" s="3">
        <v>5</v>
      </c>
      <c r="S33" s="3">
        <v>5</v>
      </c>
      <c r="T33" s="3">
        <v>5</v>
      </c>
      <c r="U33" s="3">
        <v>5</v>
      </c>
      <c r="V33" s="3">
        <v>5</v>
      </c>
      <c r="W33" s="3">
        <v>5</v>
      </c>
      <c r="X33" s="3">
        <v>5</v>
      </c>
      <c r="Y33" s="3">
        <v>5</v>
      </c>
      <c r="Z33" s="3">
        <v>5</v>
      </c>
      <c r="AA33" s="3">
        <v>5</v>
      </c>
    </row>
    <row r="34" spans="1:27" x14ac:dyDescent="0.15">
      <c r="A34" s="3">
        <v>33</v>
      </c>
      <c r="B34" s="3">
        <v>8</v>
      </c>
      <c r="C34" s="3" t="s">
        <v>1</v>
      </c>
      <c r="D34" s="3">
        <v>5</v>
      </c>
      <c r="E34" s="3">
        <v>5</v>
      </c>
      <c r="F34" s="3">
        <v>5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5</v>
      </c>
      <c r="M34" s="3">
        <v>5</v>
      </c>
      <c r="N34" s="3">
        <v>5</v>
      </c>
      <c r="O34" s="3">
        <v>5</v>
      </c>
      <c r="P34" s="3">
        <v>5</v>
      </c>
      <c r="Q34" s="3">
        <v>5</v>
      </c>
      <c r="R34" s="3">
        <v>5</v>
      </c>
      <c r="S34" s="3">
        <v>5</v>
      </c>
      <c r="T34" s="3">
        <v>5</v>
      </c>
      <c r="U34" s="3">
        <v>5</v>
      </c>
      <c r="V34" s="3">
        <v>5</v>
      </c>
      <c r="W34" s="3">
        <v>5</v>
      </c>
      <c r="X34" s="3">
        <v>5</v>
      </c>
      <c r="Y34" s="3">
        <v>5</v>
      </c>
      <c r="Z34" s="3">
        <v>5</v>
      </c>
      <c r="AA34" s="3">
        <v>5</v>
      </c>
    </row>
    <row r="35" spans="1:27" x14ac:dyDescent="0.15">
      <c r="A35" s="3">
        <v>34</v>
      </c>
      <c r="B35" s="3">
        <v>7</v>
      </c>
      <c r="C35" s="3" t="s">
        <v>1</v>
      </c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3</v>
      </c>
      <c r="V35" s="3">
        <v>4</v>
      </c>
      <c r="W35" s="3">
        <v>3</v>
      </c>
      <c r="X35" s="3">
        <v>4</v>
      </c>
      <c r="Y35" s="3">
        <v>4</v>
      </c>
      <c r="Z35" s="3">
        <v>4</v>
      </c>
      <c r="AA35" s="3">
        <v>3</v>
      </c>
    </row>
    <row r="36" spans="1:27" x14ac:dyDescent="0.15">
      <c r="A36" s="3">
        <v>35</v>
      </c>
      <c r="B36" s="3">
        <v>9</v>
      </c>
      <c r="C36" s="3" t="s">
        <v>1</v>
      </c>
      <c r="D36" s="3">
        <v>4</v>
      </c>
      <c r="E36" s="3">
        <v>4</v>
      </c>
      <c r="F36" s="3">
        <v>4</v>
      </c>
      <c r="G36" s="3">
        <v>3</v>
      </c>
      <c r="H36" s="3">
        <v>4</v>
      </c>
      <c r="I36" s="3">
        <v>4</v>
      </c>
      <c r="J36" s="3">
        <v>4</v>
      </c>
      <c r="K36" s="3">
        <v>4</v>
      </c>
      <c r="L36" s="3">
        <v>5</v>
      </c>
      <c r="M36" s="3">
        <v>5</v>
      </c>
      <c r="N36" s="3">
        <v>5</v>
      </c>
      <c r="O36" s="3">
        <v>5</v>
      </c>
      <c r="P36" s="3">
        <v>4</v>
      </c>
      <c r="Q36" s="3">
        <v>3</v>
      </c>
      <c r="R36" s="3">
        <v>4</v>
      </c>
      <c r="S36" s="3">
        <v>4</v>
      </c>
      <c r="T36" s="3">
        <v>4</v>
      </c>
      <c r="U36" s="3">
        <v>5</v>
      </c>
      <c r="V36" s="3">
        <v>4</v>
      </c>
      <c r="W36" s="3">
        <v>4</v>
      </c>
      <c r="X36" s="3">
        <v>4</v>
      </c>
      <c r="Y36" s="3">
        <v>5</v>
      </c>
      <c r="Z36" s="3">
        <v>4</v>
      </c>
      <c r="AA36" s="3">
        <v>4</v>
      </c>
    </row>
    <row r="37" spans="1:27" x14ac:dyDescent="0.15">
      <c r="A37" s="3">
        <v>36</v>
      </c>
      <c r="B37" s="3">
        <v>7</v>
      </c>
      <c r="C37" s="3" t="s">
        <v>1</v>
      </c>
      <c r="D37" s="3">
        <v>5</v>
      </c>
      <c r="E37" s="3">
        <v>5</v>
      </c>
      <c r="F37" s="3">
        <v>5</v>
      </c>
      <c r="G37" s="3">
        <v>3</v>
      </c>
      <c r="H37" s="3">
        <v>4</v>
      </c>
      <c r="I37" s="3">
        <v>5</v>
      </c>
      <c r="J37" s="3">
        <v>4</v>
      </c>
      <c r="K37" s="3">
        <v>4</v>
      </c>
      <c r="L37" s="3">
        <v>5</v>
      </c>
      <c r="M37" s="3">
        <v>5</v>
      </c>
      <c r="N37" s="3">
        <v>5</v>
      </c>
      <c r="O37" s="3">
        <v>4</v>
      </c>
      <c r="P37" s="3">
        <v>5</v>
      </c>
      <c r="Q37" s="3">
        <v>5</v>
      </c>
      <c r="R37" s="3">
        <v>5</v>
      </c>
      <c r="S37" s="3">
        <v>5</v>
      </c>
      <c r="T37" s="3">
        <v>4</v>
      </c>
      <c r="U37" s="3">
        <v>5</v>
      </c>
      <c r="V37" s="3">
        <v>4</v>
      </c>
      <c r="W37" s="3">
        <v>5</v>
      </c>
      <c r="X37" s="3">
        <v>5</v>
      </c>
      <c r="Y37" s="3">
        <v>4</v>
      </c>
      <c r="Z37" s="3">
        <v>4</v>
      </c>
      <c r="AA37" s="3">
        <v>5</v>
      </c>
    </row>
    <row r="38" spans="1:27" x14ac:dyDescent="0.15">
      <c r="A38" s="3">
        <v>37</v>
      </c>
      <c r="B38" s="3">
        <v>9</v>
      </c>
      <c r="C38" s="3" t="s">
        <v>2</v>
      </c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3</v>
      </c>
      <c r="K38" s="3">
        <v>3</v>
      </c>
      <c r="L38" s="3">
        <v>3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3</v>
      </c>
      <c r="T38" s="3">
        <v>4</v>
      </c>
      <c r="U38" s="3">
        <v>4</v>
      </c>
      <c r="V38" s="3">
        <v>4</v>
      </c>
      <c r="W38" s="3">
        <v>4</v>
      </c>
      <c r="X38" s="3">
        <v>3</v>
      </c>
      <c r="Y38" s="3">
        <v>3</v>
      </c>
      <c r="Z38" s="3">
        <v>4</v>
      </c>
      <c r="AA38" s="3">
        <v>4</v>
      </c>
    </row>
    <row r="39" spans="1:27" x14ac:dyDescent="0.15">
      <c r="A39" s="3">
        <v>38</v>
      </c>
      <c r="B39" s="3">
        <v>8</v>
      </c>
      <c r="C39" s="3" t="s">
        <v>2</v>
      </c>
      <c r="D39" s="3">
        <v>4</v>
      </c>
      <c r="E39" s="3">
        <v>4</v>
      </c>
      <c r="F39" s="3">
        <v>5</v>
      </c>
      <c r="G39" s="3">
        <v>3</v>
      </c>
      <c r="H39" s="3">
        <v>3</v>
      </c>
      <c r="I39" s="3">
        <v>4</v>
      </c>
      <c r="J39" s="3">
        <v>3</v>
      </c>
      <c r="K39" s="3">
        <v>4</v>
      </c>
      <c r="L39" s="3">
        <v>4</v>
      </c>
      <c r="M39" s="3">
        <v>3</v>
      </c>
      <c r="N39" s="3">
        <v>4</v>
      </c>
      <c r="O39" s="3">
        <v>4</v>
      </c>
      <c r="P39" s="3">
        <v>5</v>
      </c>
      <c r="Q39" s="3">
        <v>4</v>
      </c>
      <c r="R39" s="3">
        <v>4</v>
      </c>
      <c r="S39" s="3">
        <v>3</v>
      </c>
      <c r="T39" s="3">
        <v>4</v>
      </c>
      <c r="U39" s="3">
        <v>3</v>
      </c>
      <c r="V39" s="3">
        <v>5</v>
      </c>
      <c r="W39" s="3">
        <v>3</v>
      </c>
      <c r="X39" s="3">
        <v>4</v>
      </c>
      <c r="Y39" s="3">
        <v>3</v>
      </c>
      <c r="Z39" s="3">
        <v>3</v>
      </c>
      <c r="AA39" s="3">
        <v>5</v>
      </c>
    </row>
    <row r="40" spans="1:27" x14ac:dyDescent="0.15">
      <c r="A40" s="3">
        <v>39</v>
      </c>
      <c r="B40" s="3">
        <v>9</v>
      </c>
      <c r="C40" s="3" t="s">
        <v>2</v>
      </c>
      <c r="D40" s="3">
        <v>4</v>
      </c>
      <c r="E40" s="3">
        <v>4</v>
      </c>
      <c r="F40" s="3">
        <v>5</v>
      </c>
      <c r="G40" s="3">
        <v>5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>
        <v>4</v>
      </c>
      <c r="S40" s="3">
        <v>4</v>
      </c>
      <c r="T40" s="3">
        <v>4</v>
      </c>
      <c r="U40" s="3">
        <v>4</v>
      </c>
      <c r="V40" s="3">
        <v>5</v>
      </c>
      <c r="W40" s="3">
        <v>4</v>
      </c>
      <c r="X40" s="3">
        <v>4</v>
      </c>
      <c r="Y40" s="3">
        <v>4</v>
      </c>
      <c r="Z40" s="3">
        <v>5</v>
      </c>
      <c r="AA40" s="3">
        <v>4</v>
      </c>
    </row>
    <row r="41" spans="1:27" x14ac:dyDescent="0.15">
      <c r="A41" s="3">
        <v>40</v>
      </c>
      <c r="B41" s="3">
        <v>7</v>
      </c>
      <c r="C41" s="3" t="s">
        <v>2</v>
      </c>
      <c r="D41" s="3">
        <v>4</v>
      </c>
      <c r="E41" s="3">
        <v>5</v>
      </c>
      <c r="F41" s="3">
        <v>4</v>
      </c>
      <c r="G41" s="3">
        <v>4</v>
      </c>
      <c r="H41" s="3">
        <v>4</v>
      </c>
      <c r="I41" s="3">
        <v>5</v>
      </c>
      <c r="J41" s="3">
        <v>5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4</v>
      </c>
      <c r="R41" s="3">
        <v>4</v>
      </c>
      <c r="S41" s="3">
        <v>4</v>
      </c>
      <c r="T41" s="3">
        <v>4</v>
      </c>
      <c r="U41" s="3">
        <v>4</v>
      </c>
      <c r="V41" s="3">
        <v>4</v>
      </c>
      <c r="W41" s="3">
        <v>4</v>
      </c>
      <c r="X41" s="3">
        <v>4</v>
      </c>
      <c r="Y41" s="3">
        <v>4</v>
      </c>
      <c r="Z41" s="3">
        <v>4</v>
      </c>
      <c r="AA41" s="3">
        <v>4</v>
      </c>
    </row>
    <row r="42" spans="1:27" x14ac:dyDescent="0.15">
      <c r="A42" s="3">
        <v>41</v>
      </c>
      <c r="B42" s="3">
        <v>7</v>
      </c>
      <c r="C42" s="3" t="s">
        <v>2</v>
      </c>
      <c r="D42" s="3">
        <v>5</v>
      </c>
      <c r="E42" s="3">
        <v>5</v>
      </c>
      <c r="F42" s="3">
        <v>5</v>
      </c>
      <c r="G42" s="3">
        <v>5</v>
      </c>
      <c r="H42" s="3">
        <v>5</v>
      </c>
      <c r="I42" s="3">
        <v>3</v>
      </c>
      <c r="J42" s="3">
        <v>3</v>
      </c>
      <c r="K42" s="3">
        <v>5</v>
      </c>
      <c r="L42" s="3">
        <v>5</v>
      </c>
      <c r="M42" s="3">
        <v>3</v>
      </c>
      <c r="N42" s="3">
        <v>5</v>
      </c>
      <c r="O42" s="3">
        <v>5</v>
      </c>
      <c r="P42" s="3">
        <v>3</v>
      </c>
      <c r="Q42" s="3">
        <v>3</v>
      </c>
      <c r="R42" s="3">
        <v>5</v>
      </c>
      <c r="S42" s="3">
        <v>3</v>
      </c>
      <c r="T42" s="3">
        <v>4</v>
      </c>
      <c r="U42" s="3">
        <v>3</v>
      </c>
      <c r="V42" s="3">
        <v>3</v>
      </c>
      <c r="W42" s="3">
        <v>3</v>
      </c>
      <c r="X42" s="3">
        <v>3</v>
      </c>
      <c r="Y42" s="3">
        <v>3</v>
      </c>
      <c r="Z42" s="3">
        <v>4</v>
      </c>
      <c r="AA42" s="3">
        <v>3</v>
      </c>
    </row>
    <row r="43" spans="1:27" x14ac:dyDescent="0.15">
      <c r="A43" s="3">
        <v>42</v>
      </c>
      <c r="B43" s="3">
        <v>8</v>
      </c>
      <c r="C43" s="3" t="s">
        <v>2</v>
      </c>
      <c r="D43" s="3">
        <v>4</v>
      </c>
      <c r="E43" s="3">
        <v>4</v>
      </c>
      <c r="F43" s="3">
        <v>4</v>
      </c>
      <c r="G43" s="3">
        <v>4</v>
      </c>
      <c r="H43" s="3">
        <v>5</v>
      </c>
      <c r="I43" s="3">
        <v>5</v>
      </c>
      <c r="J43" s="3">
        <v>4</v>
      </c>
      <c r="K43" s="3">
        <v>4</v>
      </c>
      <c r="L43" s="3">
        <v>4</v>
      </c>
      <c r="M43" s="3">
        <v>4</v>
      </c>
      <c r="N43" s="3">
        <v>4</v>
      </c>
      <c r="O43" s="3">
        <v>4</v>
      </c>
      <c r="P43" s="3">
        <v>4</v>
      </c>
      <c r="Q43" s="3">
        <v>4</v>
      </c>
      <c r="R43" s="3">
        <v>4</v>
      </c>
      <c r="S43" s="3">
        <v>4</v>
      </c>
      <c r="T43" s="3">
        <v>4</v>
      </c>
      <c r="U43" s="3">
        <v>4</v>
      </c>
      <c r="V43" s="3">
        <v>4</v>
      </c>
      <c r="W43" s="3">
        <v>4</v>
      </c>
      <c r="X43" s="3">
        <v>4</v>
      </c>
      <c r="Y43" s="3">
        <v>4</v>
      </c>
      <c r="Z43" s="3">
        <v>4</v>
      </c>
      <c r="AA43" s="3">
        <v>4</v>
      </c>
    </row>
    <row r="44" spans="1:27" x14ac:dyDescent="0.15">
      <c r="A44" s="3">
        <v>43</v>
      </c>
      <c r="B44" s="3">
        <v>9</v>
      </c>
      <c r="C44" s="3" t="s">
        <v>2</v>
      </c>
      <c r="D44" s="3">
        <v>5</v>
      </c>
      <c r="E44" s="3">
        <v>4</v>
      </c>
      <c r="F44" s="3">
        <v>4</v>
      </c>
      <c r="G44" s="3">
        <v>4</v>
      </c>
      <c r="H44" s="3">
        <v>4</v>
      </c>
      <c r="I44" s="3">
        <v>4</v>
      </c>
      <c r="J44" s="3">
        <v>4</v>
      </c>
      <c r="K44" s="3">
        <v>4</v>
      </c>
      <c r="L44" s="3">
        <v>4</v>
      </c>
      <c r="M44" s="3">
        <v>4</v>
      </c>
      <c r="N44" s="3">
        <v>4</v>
      </c>
      <c r="O44" s="3">
        <v>4</v>
      </c>
      <c r="P44" s="3">
        <v>4</v>
      </c>
      <c r="Q44" s="3">
        <v>4</v>
      </c>
      <c r="R44" s="3">
        <v>4</v>
      </c>
      <c r="S44" s="3">
        <v>4</v>
      </c>
      <c r="T44" s="3">
        <v>4</v>
      </c>
      <c r="U44" s="3">
        <v>4</v>
      </c>
      <c r="V44" s="3">
        <v>4</v>
      </c>
      <c r="W44" s="3">
        <v>4</v>
      </c>
      <c r="X44" s="3">
        <v>4</v>
      </c>
      <c r="Y44" s="3">
        <v>4</v>
      </c>
      <c r="Z44" s="3">
        <v>4</v>
      </c>
      <c r="AA44" s="3">
        <v>4</v>
      </c>
    </row>
    <row r="45" spans="1:27" x14ac:dyDescent="0.15">
      <c r="A45" s="3">
        <v>44</v>
      </c>
      <c r="B45" s="3">
        <v>8</v>
      </c>
      <c r="C45" s="3" t="s">
        <v>2</v>
      </c>
      <c r="D45" s="3">
        <v>4</v>
      </c>
      <c r="E45" s="3">
        <v>4</v>
      </c>
      <c r="F45" s="3">
        <v>4</v>
      </c>
      <c r="G45" s="3">
        <v>4</v>
      </c>
      <c r="H45" s="3">
        <v>3</v>
      </c>
      <c r="I45" s="3">
        <v>5</v>
      </c>
      <c r="J45" s="3">
        <v>4</v>
      </c>
      <c r="K45" s="3">
        <v>4</v>
      </c>
      <c r="L45" s="3">
        <v>4</v>
      </c>
      <c r="M45" s="3">
        <v>4</v>
      </c>
      <c r="N45" s="3">
        <v>4</v>
      </c>
      <c r="O45" s="3">
        <v>4</v>
      </c>
      <c r="P45" s="3">
        <v>4</v>
      </c>
      <c r="Q45" s="3">
        <v>4</v>
      </c>
      <c r="R45" s="3">
        <v>4</v>
      </c>
      <c r="S45" s="3">
        <v>4</v>
      </c>
      <c r="T45" s="3">
        <v>4</v>
      </c>
      <c r="U45" s="3">
        <v>4</v>
      </c>
      <c r="V45" s="3">
        <v>4</v>
      </c>
      <c r="W45" s="3">
        <v>3</v>
      </c>
      <c r="X45" s="3">
        <v>4</v>
      </c>
      <c r="Y45" s="3">
        <v>4</v>
      </c>
      <c r="Z45" s="3">
        <v>4</v>
      </c>
      <c r="AA45" s="3">
        <v>4</v>
      </c>
    </row>
    <row r="46" spans="1:27" x14ac:dyDescent="0.15">
      <c r="A46" s="3">
        <v>45</v>
      </c>
      <c r="B46" s="3">
        <v>9</v>
      </c>
      <c r="C46" s="3" t="s">
        <v>2</v>
      </c>
      <c r="D46" s="3">
        <v>4</v>
      </c>
      <c r="E46" s="3">
        <v>4</v>
      </c>
      <c r="F46" s="3">
        <v>4</v>
      </c>
      <c r="G46" s="3">
        <v>4</v>
      </c>
      <c r="H46" s="3">
        <v>4</v>
      </c>
      <c r="I46" s="3">
        <v>4</v>
      </c>
      <c r="J46" s="3">
        <v>4</v>
      </c>
      <c r="K46" s="3">
        <v>4</v>
      </c>
      <c r="L46" s="3">
        <v>4</v>
      </c>
      <c r="M46" s="3">
        <v>4</v>
      </c>
      <c r="N46" s="3">
        <v>4</v>
      </c>
      <c r="O46" s="3">
        <v>4</v>
      </c>
      <c r="P46" s="3">
        <v>4</v>
      </c>
      <c r="Q46" s="3">
        <v>4</v>
      </c>
      <c r="R46" s="3">
        <v>4</v>
      </c>
      <c r="S46" s="3">
        <v>4</v>
      </c>
      <c r="T46" s="3">
        <v>4</v>
      </c>
      <c r="U46" s="3">
        <v>4</v>
      </c>
      <c r="V46" s="3">
        <v>4</v>
      </c>
      <c r="W46" s="3">
        <v>4</v>
      </c>
      <c r="X46" s="3">
        <v>4</v>
      </c>
      <c r="Y46" s="3">
        <v>4</v>
      </c>
      <c r="Z46" s="3">
        <v>4</v>
      </c>
      <c r="AA46" s="3">
        <v>4</v>
      </c>
    </row>
    <row r="47" spans="1:27" x14ac:dyDescent="0.15">
      <c r="A47" s="3">
        <v>46</v>
      </c>
      <c r="B47" s="3">
        <v>7</v>
      </c>
      <c r="C47" s="3" t="s">
        <v>2</v>
      </c>
      <c r="D47" s="3">
        <v>4</v>
      </c>
      <c r="E47" s="3">
        <v>3</v>
      </c>
      <c r="F47" s="3">
        <v>4</v>
      </c>
      <c r="G47" s="3">
        <v>4</v>
      </c>
      <c r="H47" s="3">
        <v>4</v>
      </c>
      <c r="I47" s="3">
        <v>4</v>
      </c>
      <c r="J47" s="3">
        <v>4</v>
      </c>
      <c r="K47" s="3">
        <v>4</v>
      </c>
      <c r="L47" s="3">
        <v>4</v>
      </c>
      <c r="M47" s="3">
        <v>3</v>
      </c>
      <c r="N47" s="3">
        <v>4</v>
      </c>
      <c r="O47" s="3">
        <v>3</v>
      </c>
      <c r="P47" s="3">
        <v>4</v>
      </c>
      <c r="Q47" s="3">
        <v>3</v>
      </c>
      <c r="R47" s="3">
        <v>4</v>
      </c>
      <c r="S47" s="3">
        <v>4</v>
      </c>
      <c r="T47" s="3">
        <v>4</v>
      </c>
      <c r="U47" s="3">
        <v>3</v>
      </c>
      <c r="V47" s="3">
        <v>4</v>
      </c>
      <c r="W47" s="3">
        <v>4</v>
      </c>
      <c r="X47" s="3">
        <v>3</v>
      </c>
      <c r="Y47" s="3">
        <v>3</v>
      </c>
      <c r="Z47" s="3">
        <v>4</v>
      </c>
      <c r="AA47" s="3">
        <v>4</v>
      </c>
    </row>
    <row r="48" spans="1:27" x14ac:dyDescent="0.15">
      <c r="A48" s="3">
        <v>47</v>
      </c>
      <c r="B48" s="3">
        <v>9</v>
      </c>
      <c r="C48" s="3" t="s">
        <v>2</v>
      </c>
      <c r="D48" s="3">
        <v>4</v>
      </c>
      <c r="E48" s="3">
        <v>3</v>
      </c>
      <c r="F48" s="3">
        <v>5</v>
      </c>
      <c r="G48" s="3">
        <v>5</v>
      </c>
      <c r="H48" s="3">
        <v>3</v>
      </c>
      <c r="I48" s="3">
        <v>5</v>
      </c>
      <c r="J48" s="3">
        <v>5</v>
      </c>
      <c r="K48" s="3">
        <v>5</v>
      </c>
      <c r="L48" s="3">
        <v>4</v>
      </c>
      <c r="M48" s="3">
        <v>3</v>
      </c>
      <c r="N48" s="3">
        <v>4</v>
      </c>
      <c r="O48" s="3">
        <v>3</v>
      </c>
      <c r="P48" s="3">
        <v>4</v>
      </c>
      <c r="Q48" s="3">
        <v>3</v>
      </c>
      <c r="R48" s="3">
        <v>4</v>
      </c>
      <c r="S48" s="3">
        <v>3</v>
      </c>
      <c r="T48" s="3">
        <v>3</v>
      </c>
      <c r="U48" s="3">
        <v>4</v>
      </c>
      <c r="V48" s="3">
        <v>4</v>
      </c>
      <c r="W48" s="3">
        <v>3</v>
      </c>
      <c r="X48" s="3">
        <v>3</v>
      </c>
      <c r="Y48" s="3">
        <v>3</v>
      </c>
      <c r="Z48" s="3">
        <v>4</v>
      </c>
      <c r="AA48" s="3">
        <v>4</v>
      </c>
    </row>
    <row r="49" spans="1:27" x14ac:dyDescent="0.15">
      <c r="A49" s="3">
        <v>48</v>
      </c>
      <c r="B49" s="3">
        <v>9</v>
      </c>
      <c r="C49" s="3" t="s">
        <v>2</v>
      </c>
      <c r="D49" s="3">
        <v>4</v>
      </c>
      <c r="E49" s="3">
        <v>4</v>
      </c>
      <c r="F49" s="3">
        <v>5</v>
      </c>
      <c r="G49" s="3">
        <v>4</v>
      </c>
      <c r="H49" s="3">
        <v>4</v>
      </c>
      <c r="I49" s="3">
        <v>5</v>
      </c>
      <c r="J49" s="3">
        <v>4</v>
      </c>
      <c r="K49" s="3">
        <v>5</v>
      </c>
      <c r="L49" s="3">
        <v>4</v>
      </c>
      <c r="M49" s="3">
        <v>5</v>
      </c>
      <c r="N49" s="3">
        <v>4</v>
      </c>
      <c r="O49" s="3">
        <v>5</v>
      </c>
      <c r="P49" s="3">
        <v>3</v>
      </c>
      <c r="Q49" s="3">
        <v>3</v>
      </c>
      <c r="R49" s="3">
        <v>5</v>
      </c>
      <c r="S49" s="3">
        <v>4</v>
      </c>
      <c r="T49" s="3">
        <v>4</v>
      </c>
      <c r="U49" s="3">
        <v>5</v>
      </c>
      <c r="V49" s="3">
        <v>4</v>
      </c>
      <c r="W49" s="3">
        <v>4</v>
      </c>
      <c r="X49" s="3">
        <v>4</v>
      </c>
      <c r="Y49" s="3">
        <v>4</v>
      </c>
      <c r="Z49" s="3">
        <v>4</v>
      </c>
      <c r="AA49" s="3">
        <v>5</v>
      </c>
    </row>
    <row r="50" spans="1:27" x14ac:dyDescent="0.15">
      <c r="A50" s="3">
        <v>49</v>
      </c>
      <c r="B50" s="3">
        <v>9</v>
      </c>
      <c r="C50" s="3" t="s">
        <v>1</v>
      </c>
      <c r="D50" s="3">
        <v>4</v>
      </c>
      <c r="E50" s="3">
        <v>4</v>
      </c>
      <c r="F50" s="3">
        <v>3</v>
      </c>
      <c r="G50" s="3">
        <v>4</v>
      </c>
      <c r="H50" s="3">
        <v>4</v>
      </c>
      <c r="I50" s="3">
        <v>4</v>
      </c>
      <c r="J50" s="3">
        <v>4</v>
      </c>
      <c r="K50" s="3">
        <v>4</v>
      </c>
      <c r="L50" s="3">
        <v>4</v>
      </c>
      <c r="M50" s="3">
        <v>5</v>
      </c>
      <c r="N50" s="3">
        <v>4</v>
      </c>
      <c r="O50" s="3">
        <v>3</v>
      </c>
      <c r="P50" s="3">
        <v>4</v>
      </c>
      <c r="Q50" s="3">
        <v>4</v>
      </c>
      <c r="R50" s="3">
        <v>4</v>
      </c>
      <c r="S50" s="3">
        <v>3</v>
      </c>
      <c r="T50" s="3">
        <v>4</v>
      </c>
      <c r="U50" s="3">
        <v>4</v>
      </c>
      <c r="V50" s="3">
        <v>3</v>
      </c>
      <c r="W50" s="3">
        <v>4</v>
      </c>
      <c r="X50" s="3">
        <v>4</v>
      </c>
      <c r="Y50" s="3">
        <v>4</v>
      </c>
      <c r="Z50" s="3">
        <v>3</v>
      </c>
      <c r="AA50" s="3">
        <v>4</v>
      </c>
    </row>
    <row r="51" spans="1:27" x14ac:dyDescent="0.15">
      <c r="A51" s="3">
        <v>50</v>
      </c>
      <c r="B51" s="3">
        <v>9</v>
      </c>
      <c r="C51" s="3" t="s">
        <v>2</v>
      </c>
      <c r="D51" s="3">
        <v>3</v>
      </c>
      <c r="E51" s="3">
        <v>3</v>
      </c>
      <c r="F51" s="3">
        <v>5</v>
      </c>
      <c r="G51" s="3">
        <v>3</v>
      </c>
      <c r="H51" s="3">
        <v>3</v>
      </c>
      <c r="I51" s="3">
        <v>4</v>
      </c>
      <c r="J51" s="3">
        <v>3</v>
      </c>
      <c r="K51" s="3">
        <v>3</v>
      </c>
      <c r="L51" s="3">
        <v>3</v>
      </c>
      <c r="M51" s="3">
        <v>4</v>
      </c>
      <c r="N51" s="3">
        <v>3</v>
      </c>
      <c r="O51" s="3">
        <v>4</v>
      </c>
      <c r="P51" s="3">
        <v>5</v>
      </c>
      <c r="Q51" s="3">
        <v>3</v>
      </c>
      <c r="R51" s="3">
        <v>3</v>
      </c>
      <c r="S51" s="3">
        <v>5</v>
      </c>
      <c r="T51" s="3">
        <v>4</v>
      </c>
      <c r="U51" s="3">
        <v>3</v>
      </c>
      <c r="V51" s="3">
        <v>4</v>
      </c>
      <c r="W51" s="3">
        <v>4</v>
      </c>
      <c r="X51" s="3">
        <v>4</v>
      </c>
      <c r="Y51" s="3">
        <v>3</v>
      </c>
      <c r="Z51" s="3">
        <v>5</v>
      </c>
      <c r="AA51" s="3">
        <v>4</v>
      </c>
    </row>
    <row r="52" spans="1:27" x14ac:dyDescent="0.15">
      <c r="A52" s="3">
        <v>51</v>
      </c>
      <c r="B52" s="3">
        <v>8</v>
      </c>
      <c r="C52" s="3" t="s">
        <v>2</v>
      </c>
      <c r="D52" s="3">
        <v>4</v>
      </c>
      <c r="E52" s="3">
        <v>4</v>
      </c>
      <c r="F52" s="3">
        <v>4</v>
      </c>
      <c r="G52" s="3">
        <v>4</v>
      </c>
      <c r="H52" s="3">
        <v>3</v>
      </c>
      <c r="I52" s="3">
        <v>4</v>
      </c>
      <c r="J52" s="3">
        <v>4</v>
      </c>
      <c r="K52" s="3">
        <v>4</v>
      </c>
      <c r="L52" s="3">
        <v>3</v>
      </c>
      <c r="M52" s="3">
        <v>4</v>
      </c>
      <c r="N52" s="3">
        <v>4</v>
      </c>
      <c r="O52" s="3">
        <v>3</v>
      </c>
      <c r="P52" s="3">
        <v>5</v>
      </c>
      <c r="Q52" s="3">
        <v>4</v>
      </c>
      <c r="R52" s="3">
        <v>4</v>
      </c>
      <c r="S52" s="3">
        <v>4</v>
      </c>
      <c r="T52" s="3">
        <v>4</v>
      </c>
      <c r="U52" s="3">
        <v>3</v>
      </c>
      <c r="V52" s="3">
        <v>4</v>
      </c>
      <c r="W52" s="3">
        <v>5</v>
      </c>
      <c r="X52" s="3">
        <v>4</v>
      </c>
      <c r="Y52" s="3">
        <v>4</v>
      </c>
      <c r="Z52" s="3">
        <v>4</v>
      </c>
      <c r="AA52" s="3">
        <v>4</v>
      </c>
    </row>
    <row r="53" spans="1:27" x14ac:dyDescent="0.15">
      <c r="A53" s="3">
        <v>52</v>
      </c>
      <c r="B53" s="3">
        <v>8</v>
      </c>
      <c r="C53" s="3" t="s">
        <v>2</v>
      </c>
      <c r="D53" s="3">
        <v>4</v>
      </c>
      <c r="E53" s="3">
        <v>4</v>
      </c>
      <c r="F53" s="3">
        <v>3</v>
      </c>
      <c r="G53" s="3">
        <v>4</v>
      </c>
      <c r="H53" s="3">
        <v>4</v>
      </c>
      <c r="I53" s="3">
        <v>4</v>
      </c>
      <c r="J53" s="3">
        <v>5</v>
      </c>
      <c r="K53" s="3">
        <v>4</v>
      </c>
      <c r="L53" s="3">
        <v>5</v>
      </c>
      <c r="M53" s="3">
        <v>4</v>
      </c>
      <c r="N53" s="3">
        <v>5</v>
      </c>
      <c r="O53" s="3">
        <v>4</v>
      </c>
      <c r="P53" s="3">
        <v>5</v>
      </c>
      <c r="Q53" s="3">
        <v>5</v>
      </c>
      <c r="R53" s="3">
        <v>5</v>
      </c>
      <c r="S53" s="3">
        <v>4</v>
      </c>
      <c r="T53" s="3">
        <v>4</v>
      </c>
      <c r="U53" s="3">
        <v>5</v>
      </c>
      <c r="V53" s="3">
        <v>4</v>
      </c>
      <c r="W53" s="3">
        <v>3</v>
      </c>
      <c r="X53" s="3">
        <v>4</v>
      </c>
      <c r="Y53" s="3">
        <v>4</v>
      </c>
      <c r="Z53" s="3">
        <v>5</v>
      </c>
      <c r="AA53" s="3">
        <v>5</v>
      </c>
    </row>
    <row r="54" spans="1:27" x14ac:dyDescent="0.15">
      <c r="A54" s="3">
        <v>53</v>
      </c>
      <c r="B54" s="3">
        <v>8</v>
      </c>
      <c r="C54" s="3" t="s">
        <v>1</v>
      </c>
      <c r="D54" s="3">
        <v>5</v>
      </c>
      <c r="E54" s="3">
        <v>5</v>
      </c>
      <c r="F54" s="3">
        <v>5</v>
      </c>
      <c r="G54" s="3">
        <v>5</v>
      </c>
      <c r="H54" s="3">
        <v>5</v>
      </c>
      <c r="I54" s="3">
        <v>5</v>
      </c>
      <c r="J54" s="3">
        <v>5</v>
      </c>
      <c r="K54" s="3">
        <v>5</v>
      </c>
      <c r="L54" s="3">
        <v>5</v>
      </c>
      <c r="M54" s="3">
        <v>5</v>
      </c>
      <c r="N54" s="3">
        <v>5</v>
      </c>
      <c r="O54" s="3">
        <v>5</v>
      </c>
      <c r="P54" s="3">
        <v>5</v>
      </c>
      <c r="Q54" s="3">
        <v>5</v>
      </c>
      <c r="R54" s="3">
        <v>5</v>
      </c>
      <c r="S54" s="3">
        <v>5</v>
      </c>
      <c r="T54" s="3">
        <v>5</v>
      </c>
      <c r="U54" s="3">
        <v>5</v>
      </c>
      <c r="V54" s="3">
        <v>5</v>
      </c>
      <c r="W54" s="3">
        <v>5</v>
      </c>
      <c r="X54" s="3">
        <v>5</v>
      </c>
      <c r="Y54" s="3">
        <v>5</v>
      </c>
      <c r="Z54" s="3">
        <v>5</v>
      </c>
      <c r="AA54" s="3">
        <v>5</v>
      </c>
    </row>
    <row r="55" spans="1:27" x14ac:dyDescent="0.15">
      <c r="A55" s="3">
        <v>54</v>
      </c>
      <c r="B55" s="3">
        <v>9</v>
      </c>
      <c r="C55" s="3" t="s">
        <v>1</v>
      </c>
      <c r="D55" s="3">
        <v>3</v>
      </c>
      <c r="E55" s="3">
        <v>3</v>
      </c>
      <c r="F55" s="3">
        <v>4</v>
      </c>
      <c r="G55" s="3">
        <v>3</v>
      </c>
      <c r="H55" s="3">
        <v>5</v>
      </c>
      <c r="I55" s="3">
        <v>5</v>
      </c>
      <c r="J55" s="3">
        <v>5</v>
      </c>
      <c r="K55" s="3">
        <v>3</v>
      </c>
      <c r="L55" s="3">
        <v>4</v>
      </c>
      <c r="M55" s="3">
        <v>4</v>
      </c>
      <c r="N55" s="3">
        <v>3</v>
      </c>
      <c r="O55" s="3">
        <v>3</v>
      </c>
      <c r="P55" s="3">
        <v>5</v>
      </c>
      <c r="Q55" s="3">
        <v>3</v>
      </c>
      <c r="R55" s="3">
        <v>5</v>
      </c>
      <c r="S55" s="3">
        <v>5</v>
      </c>
      <c r="T55" s="3">
        <v>3</v>
      </c>
      <c r="U55" s="3">
        <v>2</v>
      </c>
      <c r="V55" s="3">
        <v>4</v>
      </c>
      <c r="W55" s="3">
        <v>3</v>
      </c>
      <c r="X55" s="3">
        <v>4</v>
      </c>
      <c r="Y55" s="3">
        <v>5</v>
      </c>
      <c r="Z55" s="3">
        <v>4</v>
      </c>
      <c r="AA55" s="3">
        <v>5</v>
      </c>
    </row>
    <row r="56" spans="1:27" x14ac:dyDescent="0.15">
      <c r="A56" s="3">
        <v>55</v>
      </c>
      <c r="B56" s="3">
        <v>8</v>
      </c>
      <c r="C56" s="3" t="s">
        <v>1</v>
      </c>
      <c r="D56" s="3">
        <v>5</v>
      </c>
      <c r="E56" s="3">
        <v>4</v>
      </c>
      <c r="F56" s="3">
        <v>5</v>
      </c>
      <c r="G56" s="3">
        <v>4</v>
      </c>
      <c r="H56" s="3">
        <v>5</v>
      </c>
      <c r="I56" s="3">
        <v>5</v>
      </c>
      <c r="J56" s="3">
        <v>5</v>
      </c>
      <c r="K56" s="3">
        <v>4</v>
      </c>
      <c r="L56" s="3">
        <v>4</v>
      </c>
      <c r="M56" s="3">
        <v>5</v>
      </c>
      <c r="N56" s="3">
        <v>5</v>
      </c>
      <c r="O56" s="3">
        <v>5</v>
      </c>
      <c r="P56" s="3">
        <v>5</v>
      </c>
      <c r="Q56" s="3">
        <v>5</v>
      </c>
      <c r="R56" s="3">
        <v>5</v>
      </c>
      <c r="S56" s="3">
        <v>4</v>
      </c>
      <c r="T56" s="3">
        <v>5</v>
      </c>
      <c r="U56" s="3">
        <v>5</v>
      </c>
      <c r="V56" s="3">
        <v>5</v>
      </c>
      <c r="W56" s="3">
        <v>4</v>
      </c>
      <c r="X56" s="3">
        <v>5</v>
      </c>
      <c r="Y56" s="3">
        <v>3</v>
      </c>
      <c r="Z56" s="3">
        <v>5</v>
      </c>
      <c r="AA56" s="3">
        <v>5</v>
      </c>
    </row>
    <row r="57" spans="1:27" x14ac:dyDescent="0.15">
      <c r="A57" s="3">
        <v>56</v>
      </c>
      <c r="B57" s="3">
        <v>8</v>
      </c>
      <c r="C57" s="3" t="s">
        <v>2</v>
      </c>
      <c r="D57" s="3">
        <v>3</v>
      </c>
      <c r="E57" s="3">
        <v>4</v>
      </c>
      <c r="F57" s="3">
        <v>3</v>
      </c>
      <c r="G57" s="3">
        <v>3</v>
      </c>
      <c r="H57" s="3">
        <v>4</v>
      </c>
      <c r="I57" s="3">
        <v>4</v>
      </c>
      <c r="J57" s="3">
        <v>4</v>
      </c>
      <c r="K57" s="3">
        <v>4</v>
      </c>
      <c r="L57" s="3">
        <v>3</v>
      </c>
      <c r="M57" s="3">
        <v>4</v>
      </c>
      <c r="N57" s="3">
        <v>4</v>
      </c>
      <c r="O57" s="3">
        <v>3</v>
      </c>
      <c r="P57" s="3">
        <v>4</v>
      </c>
      <c r="Q57" s="3">
        <v>4</v>
      </c>
      <c r="R57" s="3">
        <v>4</v>
      </c>
      <c r="S57" s="3">
        <v>4</v>
      </c>
      <c r="T57" s="3">
        <v>4</v>
      </c>
      <c r="U57" s="3">
        <v>3</v>
      </c>
      <c r="V57" s="3">
        <v>4</v>
      </c>
      <c r="W57" s="3">
        <v>4</v>
      </c>
      <c r="X57" s="3">
        <v>4</v>
      </c>
      <c r="Y57" s="3">
        <v>3</v>
      </c>
      <c r="Z57" s="3">
        <v>3</v>
      </c>
      <c r="AA57" s="3">
        <v>4</v>
      </c>
    </row>
    <row r="58" spans="1:27" x14ac:dyDescent="0.15">
      <c r="A58" s="3">
        <v>57</v>
      </c>
      <c r="B58" s="3">
        <v>9</v>
      </c>
      <c r="C58" s="3" t="s">
        <v>1</v>
      </c>
      <c r="D58" s="3">
        <v>4</v>
      </c>
      <c r="E58" s="3">
        <v>3</v>
      </c>
      <c r="F58" s="3">
        <v>4</v>
      </c>
      <c r="G58" s="3">
        <v>4</v>
      </c>
      <c r="H58" s="3">
        <v>4</v>
      </c>
      <c r="I58" s="3">
        <v>4</v>
      </c>
      <c r="J58" s="3">
        <v>4</v>
      </c>
      <c r="K58" s="3">
        <v>4</v>
      </c>
      <c r="L58" s="3">
        <v>4</v>
      </c>
      <c r="M58" s="3">
        <v>5</v>
      </c>
      <c r="N58" s="3">
        <v>4</v>
      </c>
      <c r="O58" s="3">
        <v>4</v>
      </c>
      <c r="P58" s="3">
        <v>4</v>
      </c>
      <c r="Q58" s="3">
        <v>4</v>
      </c>
      <c r="R58" s="3">
        <v>5</v>
      </c>
      <c r="S58" s="3">
        <v>4</v>
      </c>
      <c r="T58" s="3">
        <v>4</v>
      </c>
      <c r="U58" s="3">
        <v>4</v>
      </c>
      <c r="V58" s="3">
        <v>4</v>
      </c>
      <c r="W58" s="3">
        <v>4</v>
      </c>
      <c r="X58" s="3">
        <v>4</v>
      </c>
      <c r="Y58" s="3">
        <v>5</v>
      </c>
      <c r="Z58" s="3">
        <v>4</v>
      </c>
      <c r="AA58" s="3">
        <v>5</v>
      </c>
    </row>
    <row r="59" spans="1:27" x14ac:dyDescent="0.15">
      <c r="A59" s="3">
        <v>58</v>
      </c>
      <c r="B59" s="3">
        <v>8</v>
      </c>
      <c r="C59" s="3" t="s">
        <v>2</v>
      </c>
      <c r="D59" s="3">
        <v>4</v>
      </c>
      <c r="E59" s="3">
        <v>4</v>
      </c>
      <c r="F59" s="3">
        <v>3</v>
      </c>
      <c r="G59" s="3">
        <v>5</v>
      </c>
      <c r="H59" s="3">
        <v>3</v>
      </c>
      <c r="I59" s="3">
        <v>3</v>
      </c>
      <c r="J59" s="3">
        <v>3</v>
      </c>
      <c r="K59" s="3">
        <v>5</v>
      </c>
      <c r="L59" s="3">
        <v>3</v>
      </c>
      <c r="M59" s="3">
        <v>4</v>
      </c>
      <c r="N59" s="3">
        <v>3</v>
      </c>
      <c r="O59" s="3">
        <v>3</v>
      </c>
      <c r="P59" s="3">
        <v>3</v>
      </c>
      <c r="Q59" s="3">
        <v>3</v>
      </c>
      <c r="R59" s="3">
        <v>3</v>
      </c>
      <c r="S59" s="3">
        <v>4</v>
      </c>
      <c r="T59" s="3">
        <v>3</v>
      </c>
      <c r="U59" s="3">
        <v>3</v>
      </c>
      <c r="V59" s="3">
        <v>4</v>
      </c>
      <c r="W59" s="3">
        <v>4</v>
      </c>
      <c r="X59" s="3">
        <v>3</v>
      </c>
      <c r="Y59" s="3">
        <v>4</v>
      </c>
      <c r="Z59" s="3">
        <v>3</v>
      </c>
      <c r="AA59" s="3">
        <v>4</v>
      </c>
    </row>
    <row r="60" spans="1:27" x14ac:dyDescent="0.15">
      <c r="A60" s="3">
        <v>59</v>
      </c>
      <c r="B60" s="3">
        <v>9</v>
      </c>
      <c r="C60" s="3" t="s">
        <v>1</v>
      </c>
      <c r="D60" s="3">
        <v>4</v>
      </c>
      <c r="E60" s="3">
        <v>3</v>
      </c>
      <c r="F60" s="3">
        <v>4</v>
      </c>
      <c r="G60" s="3">
        <v>4</v>
      </c>
      <c r="H60" s="3">
        <v>4</v>
      </c>
      <c r="I60" s="3">
        <v>4</v>
      </c>
      <c r="J60" s="3">
        <v>4</v>
      </c>
      <c r="K60" s="3">
        <v>4</v>
      </c>
      <c r="L60" s="3">
        <v>4</v>
      </c>
      <c r="M60" s="3">
        <v>4</v>
      </c>
      <c r="N60" s="3">
        <v>3</v>
      </c>
      <c r="O60" s="3">
        <v>3</v>
      </c>
      <c r="P60" s="3">
        <v>4</v>
      </c>
      <c r="Q60" s="3">
        <v>4</v>
      </c>
      <c r="R60" s="3">
        <v>4</v>
      </c>
      <c r="S60" s="3">
        <v>4</v>
      </c>
      <c r="T60" s="3">
        <v>4</v>
      </c>
      <c r="U60" s="3">
        <v>4</v>
      </c>
      <c r="V60" s="3">
        <v>4</v>
      </c>
      <c r="W60" s="3">
        <v>3</v>
      </c>
      <c r="X60" s="3">
        <v>3</v>
      </c>
      <c r="Y60" s="3">
        <v>4</v>
      </c>
      <c r="Z60" s="3">
        <v>4</v>
      </c>
      <c r="AA60" s="3">
        <v>4</v>
      </c>
    </row>
    <row r="61" spans="1:27" x14ac:dyDescent="0.15">
      <c r="A61" s="3">
        <v>60</v>
      </c>
      <c r="B61" s="3">
        <v>8</v>
      </c>
      <c r="C61" s="3" t="s">
        <v>1</v>
      </c>
      <c r="D61" s="3">
        <v>4</v>
      </c>
      <c r="E61" s="3">
        <v>3</v>
      </c>
      <c r="F61" s="3">
        <v>4</v>
      </c>
      <c r="G61" s="3">
        <v>4</v>
      </c>
      <c r="H61" s="3">
        <v>5</v>
      </c>
      <c r="I61" s="3">
        <v>4</v>
      </c>
      <c r="J61" s="3">
        <v>3</v>
      </c>
      <c r="K61" s="3">
        <v>4</v>
      </c>
      <c r="L61" s="3">
        <v>4</v>
      </c>
      <c r="M61" s="3">
        <v>4</v>
      </c>
      <c r="N61" s="3">
        <v>4</v>
      </c>
      <c r="O61" s="3">
        <v>4</v>
      </c>
      <c r="P61" s="3">
        <v>4</v>
      </c>
      <c r="Q61" s="3">
        <v>4</v>
      </c>
      <c r="R61" s="3">
        <v>3</v>
      </c>
      <c r="S61" s="3">
        <v>4</v>
      </c>
      <c r="T61" s="3">
        <v>4</v>
      </c>
      <c r="U61" s="3">
        <v>4</v>
      </c>
      <c r="V61" s="3">
        <v>5</v>
      </c>
      <c r="W61" s="3">
        <v>4</v>
      </c>
      <c r="X61" s="3">
        <v>5</v>
      </c>
      <c r="Y61" s="3">
        <v>5</v>
      </c>
      <c r="Z61" s="3">
        <v>4</v>
      </c>
      <c r="AA61" s="3">
        <v>4</v>
      </c>
    </row>
    <row r="62" spans="1:27" x14ac:dyDescent="0.15">
      <c r="A62" s="3">
        <v>61</v>
      </c>
      <c r="B62" s="3">
        <v>8</v>
      </c>
      <c r="C62" s="3" t="s">
        <v>2</v>
      </c>
      <c r="D62" s="3">
        <v>5</v>
      </c>
      <c r="E62" s="3">
        <v>5</v>
      </c>
      <c r="F62" s="3">
        <v>5</v>
      </c>
      <c r="G62" s="3">
        <v>4</v>
      </c>
      <c r="H62" s="3">
        <v>5</v>
      </c>
      <c r="I62" s="3">
        <v>5</v>
      </c>
      <c r="J62" s="3">
        <v>4</v>
      </c>
      <c r="K62" s="3">
        <v>4</v>
      </c>
      <c r="L62" s="3">
        <v>5</v>
      </c>
      <c r="M62" s="3">
        <v>5</v>
      </c>
      <c r="N62" s="3">
        <v>4</v>
      </c>
      <c r="O62" s="3">
        <v>5</v>
      </c>
      <c r="P62" s="3">
        <v>3</v>
      </c>
      <c r="Q62" s="3">
        <v>3</v>
      </c>
      <c r="R62" s="3">
        <v>4</v>
      </c>
      <c r="S62" s="3">
        <v>5</v>
      </c>
      <c r="T62" s="3">
        <v>3</v>
      </c>
      <c r="U62" s="3">
        <v>4</v>
      </c>
      <c r="V62" s="3">
        <v>5</v>
      </c>
      <c r="W62" s="3">
        <v>3</v>
      </c>
      <c r="X62" s="3">
        <v>4</v>
      </c>
      <c r="Y62" s="3">
        <v>3</v>
      </c>
      <c r="Z62" s="3">
        <v>5</v>
      </c>
      <c r="AA62" s="3">
        <v>4</v>
      </c>
    </row>
    <row r="63" spans="1:27" x14ac:dyDescent="0.15">
      <c r="A63" s="3">
        <v>62</v>
      </c>
      <c r="B63" s="3">
        <v>7</v>
      </c>
      <c r="C63" s="3" t="s">
        <v>1</v>
      </c>
      <c r="D63" s="3">
        <v>5</v>
      </c>
      <c r="E63" s="3">
        <v>4</v>
      </c>
      <c r="F63" s="3">
        <v>4</v>
      </c>
      <c r="G63" s="3">
        <v>5</v>
      </c>
      <c r="H63" s="3">
        <v>4</v>
      </c>
      <c r="I63" s="3">
        <v>4</v>
      </c>
      <c r="J63" s="3">
        <v>4</v>
      </c>
      <c r="K63" s="3">
        <v>4</v>
      </c>
      <c r="L63" s="3">
        <v>4</v>
      </c>
      <c r="M63" s="3">
        <v>5</v>
      </c>
      <c r="N63" s="3">
        <v>4</v>
      </c>
      <c r="O63" s="3">
        <v>4</v>
      </c>
      <c r="P63" s="3">
        <v>4</v>
      </c>
      <c r="Q63" s="3">
        <v>4</v>
      </c>
      <c r="R63" s="3">
        <v>4</v>
      </c>
      <c r="S63" s="3">
        <v>4</v>
      </c>
      <c r="T63" s="3">
        <v>4</v>
      </c>
      <c r="U63" s="3">
        <v>4</v>
      </c>
      <c r="V63" s="3">
        <v>4</v>
      </c>
      <c r="W63" s="3">
        <v>5</v>
      </c>
      <c r="X63" s="3">
        <v>5</v>
      </c>
      <c r="Y63" s="3">
        <v>4</v>
      </c>
      <c r="Z63" s="3">
        <v>4</v>
      </c>
      <c r="AA63" s="3">
        <v>4</v>
      </c>
    </row>
    <row r="64" spans="1:27" x14ac:dyDescent="0.15">
      <c r="A64" s="3">
        <v>63</v>
      </c>
      <c r="B64" s="3">
        <v>9</v>
      </c>
      <c r="C64" s="3" t="s">
        <v>1</v>
      </c>
      <c r="D64" s="3">
        <v>4</v>
      </c>
      <c r="E64" s="3">
        <v>4</v>
      </c>
      <c r="F64" s="3">
        <v>3</v>
      </c>
      <c r="G64" s="3">
        <v>4</v>
      </c>
      <c r="H64" s="3">
        <v>4</v>
      </c>
      <c r="I64" s="3">
        <v>5</v>
      </c>
      <c r="J64" s="3">
        <v>4</v>
      </c>
      <c r="K64" s="3">
        <v>4</v>
      </c>
      <c r="L64" s="3">
        <v>4</v>
      </c>
      <c r="M64" s="3">
        <v>5</v>
      </c>
      <c r="N64" s="3">
        <v>4</v>
      </c>
      <c r="O64" s="3">
        <v>4</v>
      </c>
      <c r="P64" s="3">
        <v>4</v>
      </c>
      <c r="Q64" s="3">
        <v>5</v>
      </c>
      <c r="R64" s="3">
        <v>3</v>
      </c>
      <c r="S64" s="3">
        <v>5</v>
      </c>
      <c r="T64" s="3">
        <v>4</v>
      </c>
      <c r="U64" s="3">
        <v>4</v>
      </c>
      <c r="V64" s="3">
        <v>4</v>
      </c>
      <c r="W64" s="3">
        <v>4</v>
      </c>
      <c r="X64" s="3">
        <v>4</v>
      </c>
      <c r="Y64" s="3">
        <v>5</v>
      </c>
      <c r="Z64" s="3">
        <v>4</v>
      </c>
      <c r="AA64" s="3">
        <v>4</v>
      </c>
    </row>
    <row r="65" spans="1:27" x14ac:dyDescent="0.15">
      <c r="A65" s="5"/>
      <c r="B65" s="9"/>
      <c r="C65" s="9"/>
      <c r="D65" s="10">
        <f>AVERAGE(Form_Responses3[1])</f>
        <v>4.2063492063492065</v>
      </c>
      <c r="E65" s="10">
        <f>AVERAGE(Form_Responses3[2])</f>
        <v>4.0476190476190474</v>
      </c>
      <c r="F65" s="10">
        <f>AVERAGE(Form_Responses3[3])</f>
        <v>4.2698412698412698</v>
      </c>
      <c r="G65" s="10">
        <f>AVERAGE(Form_Responses3[4])</f>
        <v>4.0793650793650791</v>
      </c>
      <c r="H65" s="10">
        <f>AVERAGE(Form_Responses3[5])</f>
        <v>4.0793650793650791</v>
      </c>
      <c r="I65" s="10">
        <f>AVERAGE(Form_Responses3[6])</f>
        <v>4.3174603174603172</v>
      </c>
      <c r="J65" s="10">
        <f>AVERAGE(Form_Responses3[7])</f>
        <v>4.0952380952380949</v>
      </c>
      <c r="K65" s="10">
        <f>AVERAGE(Form_Responses3[8])</f>
        <v>4.1111111111111107</v>
      </c>
      <c r="L65" s="10">
        <f>AVERAGE(Form_Responses3[9])</f>
        <v>4.1269841269841274</v>
      </c>
      <c r="M65" s="10">
        <f>AVERAGE(Form_Responses3[10])</f>
        <v>4.1428571428571432</v>
      </c>
      <c r="N65" s="10">
        <f>AVERAGE(Form_Responses3[11])</f>
        <v>4.1746031746031749</v>
      </c>
      <c r="O65" s="10">
        <f>AVERAGE(Form_Responses3[12])</f>
        <v>4.0476190476190474</v>
      </c>
      <c r="P65" s="10">
        <f>AVERAGE(Form_Responses3[13])</f>
        <v>4.333333333333333</v>
      </c>
      <c r="Q65" s="10">
        <f>AVERAGE(Form_Responses3[14])</f>
        <v>4.0634920634920633</v>
      </c>
      <c r="R65" s="10">
        <f>AVERAGE(Form_Responses3[15])</f>
        <v>4.2222222222222223</v>
      </c>
      <c r="S65" s="10">
        <f>AVERAGE(Form_Responses3[16])</f>
        <v>4.0793650793650791</v>
      </c>
      <c r="T65" s="10">
        <f>AVERAGE(Form_Responses3[17])</f>
        <v>4.1111111111111107</v>
      </c>
      <c r="U65" s="10">
        <f>AVERAGE(Form_Responses3[18])</f>
        <v>4.1111111111111107</v>
      </c>
      <c r="V65" s="10">
        <f>AVERAGE(Form_Responses3[19])</f>
        <v>4.1746031746031749</v>
      </c>
      <c r="W65" s="10">
        <f>AVERAGE(Form_Responses3[20])</f>
        <v>4.0158730158730158</v>
      </c>
      <c r="X65" s="10">
        <f>AVERAGE(Form_Responses3[21])</f>
        <v>4.1587301587301591</v>
      </c>
      <c r="Y65" s="10">
        <f>AVERAGE(Form_Responses3[22])</f>
        <v>4.0158730158730158</v>
      </c>
      <c r="Z65" s="10">
        <f>AVERAGE(Form_Responses3[23])</f>
        <v>4.1587301587301591</v>
      </c>
      <c r="AA65" s="10">
        <f>AVERAGE(Form_Responses3[24])</f>
        <v>4.2222222222222223</v>
      </c>
    </row>
    <row r="67" spans="1:27" x14ac:dyDescent="0.15">
      <c r="A67" s="7"/>
    </row>
    <row r="68" spans="1:27" x14ac:dyDescent="0.15">
      <c r="A68" s="7"/>
    </row>
    <row r="69" spans="1:27" x14ac:dyDescent="0.15">
      <c r="A69" s="7"/>
    </row>
    <row r="70" spans="1:27" x14ac:dyDescent="0.15">
      <c r="A70" s="7"/>
    </row>
  </sheetData>
  <phoneticPr fontId="2" type="noConversion"/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F9F4-4A65-8B45-A34A-F1F53E7426F4}">
  <dimension ref="A1:C54"/>
  <sheetViews>
    <sheetView workbookViewId="0">
      <selection activeCell="D24" sqref="D24"/>
    </sheetView>
  </sheetViews>
  <sheetFormatPr baseColWidth="10" defaultRowHeight="13" x14ac:dyDescent="0.15"/>
  <cols>
    <col min="1" max="1" width="6.5" customWidth="1"/>
  </cols>
  <sheetData>
    <row r="1" spans="1:3" x14ac:dyDescent="0.15">
      <c r="B1" s="7" t="s">
        <v>89</v>
      </c>
      <c r="C1" s="7" t="s">
        <v>90</v>
      </c>
    </row>
    <row r="2" spans="1:3" ht="16" x14ac:dyDescent="0.15">
      <c r="A2" s="11" t="s">
        <v>65</v>
      </c>
      <c r="B2" s="10">
        <f>AVERAGE(Form_Responses[1])</f>
        <v>3.75</v>
      </c>
      <c r="C2" s="10">
        <f>AVERAGE(Form_Responses3[1])</f>
        <v>4.2063492063492065</v>
      </c>
    </row>
    <row r="3" spans="1:3" ht="16" x14ac:dyDescent="0.15">
      <c r="A3" s="11" t="s">
        <v>66</v>
      </c>
      <c r="B3" s="10">
        <f>AVERAGE(Form_Responses[2])</f>
        <v>3.75</v>
      </c>
      <c r="C3" s="10">
        <f>AVERAGE(Form_Responses3[2])</f>
        <v>4.0476190476190474</v>
      </c>
    </row>
    <row r="4" spans="1:3" ht="16" x14ac:dyDescent="0.15">
      <c r="A4" s="11" t="s">
        <v>67</v>
      </c>
      <c r="B4" s="10">
        <f>AVERAGE(Form_Responses[3])</f>
        <v>3.59375</v>
      </c>
      <c r="C4" s="10">
        <f>AVERAGE(Form_Responses3[3])</f>
        <v>4.2698412698412698</v>
      </c>
    </row>
    <row r="5" spans="1:3" ht="16" x14ac:dyDescent="0.15">
      <c r="A5" s="11" t="s">
        <v>68</v>
      </c>
      <c r="B5" s="10">
        <f>AVERAGE(Form_Responses[4])</f>
        <v>3.75</v>
      </c>
      <c r="C5" s="10">
        <f>AVERAGE(Form_Responses3[4])</f>
        <v>4.0793650793650791</v>
      </c>
    </row>
    <row r="6" spans="1:3" ht="16" x14ac:dyDescent="0.15">
      <c r="A6" s="11" t="s">
        <v>69</v>
      </c>
      <c r="B6" s="10">
        <f>AVERAGE(Form_Responses[5])</f>
        <v>3.984375</v>
      </c>
      <c r="C6" s="10">
        <f>AVERAGE(Form_Responses3[5])</f>
        <v>4.0793650793650791</v>
      </c>
    </row>
    <row r="7" spans="1:3" ht="16" x14ac:dyDescent="0.15">
      <c r="A7" s="11" t="s">
        <v>70</v>
      </c>
      <c r="B7" s="10">
        <f>AVERAGE(Form_Responses[6])</f>
        <v>3.671875</v>
      </c>
      <c r="C7" s="10">
        <f>AVERAGE(Form_Responses3[6])</f>
        <v>4.3174603174603172</v>
      </c>
    </row>
    <row r="8" spans="1:3" ht="16" x14ac:dyDescent="0.15">
      <c r="A8" s="11" t="s">
        <v>71</v>
      </c>
      <c r="B8" s="10">
        <f>AVERAGE(Form_Responses[7])</f>
        <v>3.921875</v>
      </c>
      <c r="C8" s="10">
        <f>AVERAGE(Form_Responses3[7])</f>
        <v>4.0952380952380949</v>
      </c>
    </row>
    <row r="9" spans="1:3" ht="16" x14ac:dyDescent="0.15">
      <c r="A9" s="11" t="s">
        <v>72</v>
      </c>
      <c r="B9" s="10">
        <f>AVERAGE(Form_Responses[8])</f>
        <v>3.828125</v>
      </c>
      <c r="C9" s="10">
        <f>AVERAGE(Form_Responses3[8])</f>
        <v>4.1111111111111107</v>
      </c>
    </row>
    <row r="10" spans="1:3" ht="16" x14ac:dyDescent="0.15">
      <c r="A10" s="11" t="s">
        <v>73</v>
      </c>
      <c r="B10" s="10">
        <f>AVERAGE(Form_Responses[9])</f>
        <v>3.765625</v>
      </c>
      <c r="C10" s="10">
        <f>AVERAGE(Form_Responses3[9])</f>
        <v>4.1269841269841274</v>
      </c>
    </row>
    <row r="11" spans="1:3" ht="16" x14ac:dyDescent="0.15">
      <c r="A11" s="11" t="s">
        <v>74</v>
      </c>
      <c r="B11" s="10">
        <f>AVERAGE(Form_Responses[10])</f>
        <v>2.671875</v>
      </c>
      <c r="C11" s="10">
        <f>AVERAGE(Form_Responses3[10])</f>
        <v>4.1428571428571432</v>
      </c>
    </row>
    <row r="12" spans="1:3" ht="16" x14ac:dyDescent="0.15">
      <c r="A12" s="11" t="s">
        <v>75</v>
      </c>
      <c r="B12" s="10">
        <f>AVERAGE(Form_Responses[11])</f>
        <v>3.84375</v>
      </c>
      <c r="C12" s="10">
        <f>AVERAGE(Form_Responses3[11])</f>
        <v>4.1746031746031749</v>
      </c>
    </row>
    <row r="13" spans="1:3" ht="16" x14ac:dyDescent="0.15">
      <c r="A13" s="11" t="s">
        <v>76</v>
      </c>
      <c r="B13" s="10">
        <f>AVERAGE(Form_Responses[12])</f>
        <v>3.671875</v>
      </c>
      <c r="C13" s="10">
        <f>AVERAGE(Form_Responses3[12])</f>
        <v>4.0476190476190474</v>
      </c>
    </row>
    <row r="14" spans="1:3" ht="16" x14ac:dyDescent="0.15">
      <c r="A14" s="11" t="s">
        <v>77</v>
      </c>
      <c r="B14" s="10">
        <f>AVERAGE(Form_Responses[13])</f>
        <v>2.84375</v>
      </c>
      <c r="C14" s="10">
        <f>AVERAGE(Form_Responses3[13])</f>
        <v>4.333333333333333</v>
      </c>
    </row>
    <row r="15" spans="1:3" ht="16" x14ac:dyDescent="0.15">
      <c r="A15" s="11" t="s">
        <v>78</v>
      </c>
      <c r="B15" s="10">
        <f>AVERAGE(Form_Responses[14])</f>
        <v>3.3125</v>
      </c>
      <c r="C15" s="10">
        <f>AVERAGE(Form_Responses3[14])</f>
        <v>4.0634920634920633</v>
      </c>
    </row>
    <row r="16" spans="1:3" ht="16" x14ac:dyDescent="0.15">
      <c r="A16" s="11" t="s">
        <v>79</v>
      </c>
      <c r="B16" s="10">
        <f>AVERAGE(Form_Responses[15])</f>
        <v>3.28125</v>
      </c>
      <c r="C16" s="10">
        <f>AVERAGE(Form_Responses3[15])</f>
        <v>4.2222222222222223</v>
      </c>
    </row>
    <row r="17" spans="1:3" ht="16" x14ac:dyDescent="0.15">
      <c r="A17" s="11" t="s">
        <v>80</v>
      </c>
      <c r="B17" s="10">
        <f>AVERAGE(Form_Responses[16])</f>
        <v>3.875</v>
      </c>
      <c r="C17" s="10">
        <f>AVERAGE(Form_Responses3[16])</f>
        <v>4.0793650793650791</v>
      </c>
    </row>
    <row r="18" spans="1:3" ht="16" x14ac:dyDescent="0.15">
      <c r="A18" s="11" t="s">
        <v>81</v>
      </c>
      <c r="B18" s="10">
        <f>AVERAGE(Form_Responses[17])</f>
        <v>4</v>
      </c>
      <c r="C18" s="10">
        <f>AVERAGE(Form_Responses3[17])</f>
        <v>4.1111111111111107</v>
      </c>
    </row>
    <row r="19" spans="1:3" ht="16" x14ac:dyDescent="0.15">
      <c r="A19" s="11" t="s">
        <v>82</v>
      </c>
      <c r="B19" s="10">
        <f>AVERAGE(Form_Responses[18])</f>
        <v>4</v>
      </c>
      <c r="C19" s="10">
        <f>AVERAGE(Form_Responses3[18])</f>
        <v>4.1111111111111107</v>
      </c>
    </row>
    <row r="20" spans="1:3" ht="16" x14ac:dyDescent="0.15">
      <c r="A20" s="11" t="s">
        <v>83</v>
      </c>
      <c r="B20" s="10">
        <f>AVERAGE(Form_Responses[19])</f>
        <v>4.140625</v>
      </c>
      <c r="C20" s="10">
        <f>AVERAGE(Form_Responses3[19])</f>
        <v>4.1746031746031749</v>
      </c>
    </row>
    <row r="21" spans="1:3" ht="16" x14ac:dyDescent="0.15">
      <c r="A21" s="11" t="s">
        <v>84</v>
      </c>
      <c r="B21" s="10">
        <f>AVERAGE(Form_Responses[20])</f>
        <v>3.390625</v>
      </c>
      <c r="C21" s="10">
        <f>AVERAGE(Form_Responses3[20])</f>
        <v>4.0158730158730158</v>
      </c>
    </row>
    <row r="22" spans="1:3" ht="16" x14ac:dyDescent="0.15">
      <c r="A22" s="11" t="s">
        <v>85</v>
      </c>
      <c r="B22" s="10">
        <f>AVERAGE(Form_Responses[21])</f>
        <v>4.0625</v>
      </c>
      <c r="C22" s="10">
        <f>AVERAGE(Form_Responses3[21])</f>
        <v>4.1587301587301591</v>
      </c>
    </row>
    <row r="23" spans="1:3" ht="16" x14ac:dyDescent="0.15">
      <c r="A23" s="11" t="s">
        <v>86</v>
      </c>
      <c r="B23" s="10">
        <f>AVERAGE(Form_Responses[22])</f>
        <v>3.796875</v>
      </c>
      <c r="C23" s="10">
        <f>AVERAGE(Form_Responses3[22])</f>
        <v>4.0158730158730158</v>
      </c>
    </row>
    <row r="24" spans="1:3" ht="16" x14ac:dyDescent="0.15">
      <c r="A24" s="11" t="s">
        <v>87</v>
      </c>
      <c r="B24" s="10">
        <f>AVERAGE(Form_Responses[23])</f>
        <v>4.015625</v>
      </c>
      <c r="C24" s="10">
        <f>AVERAGE(Form_Responses3[23])</f>
        <v>4.1587301587301591</v>
      </c>
    </row>
    <row r="25" spans="1:3" ht="16" x14ac:dyDescent="0.15">
      <c r="A25" s="11" t="s">
        <v>88</v>
      </c>
      <c r="B25" s="10">
        <f>AVERAGE(Form_Responses[24])</f>
        <v>3.328125</v>
      </c>
      <c r="C25" s="10">
        <f>AVERAGE(Form_Responses3[24])</f>
        <v>4.2222222222222223</v>
      </c>
    </row>
    <row r="30" spans="1:3" x14ac:dyDescent="0.15">
      <c r="A30" s="7" t="s">
        <v>91</v>
      </c>
      <c r="B30" s="7" t="s">
        <v>89</v>
      </c>
      <c r="C30" s="7" t="s">
        <v>90</v>
      </c>
    </row>
    <row r="31" spans="1:3" ht="16" x14ac:dyDescent="0.15">
      <c r="A31" s="11">
        <v>1</v>
      </c>
      <c r="B31" s="10">
        <f>AVERAGE(Form_Responses[1])</f>
        <v>3.75</v>
      </c>
      <c r="C31" s="10">
        <f>AVERAGE(Form_Responses3[1])</f>
        <v>4.2063492063492065</v>
      </c>
    </row>
    <row r="32" spans="1:3" ht="16" x14ac:dyDescent="0.15">
      <c r="A32" s="11">
        <v>2</v>
      </c>
      <c r="B32" s="10">
        <f>AVERAGE(Form_Responses[2])</f>
        <v>3.75</v>
      </c>
      <c r="C32" s="10">
        <f>AVERAGE(Form_Responses3[2])</f>
        <v>4.0476190476190474</v>
      </c>
    </row>
    <row r="33" spans="1:3" ht="16" x14ac:dyDescent="0.15">
      <c r="A33" s="11">
        <v>3</v>
      </c>
      <c r="B33" s="10">
        <f>AVERAGE(Form_Responses[3])</f>
        <v>3.59375</v>
      </c>
      <c r="C33" s="10">
        <f>AVERAGE(Form_Responses3[3])</f>
        <v>4.2698412698412698</v>
      </c>
    </row>
    <row r="34" spans="1:3" ht="16" x14ac:dyDescent="0.15">
      <c r="A34" s="11">
        <v>4</v>
      </c>
      <c r="B34" s="10">
        <f>AVERAGE(Form_Responses[4])</f>
        <v>3.75</v>
      </c>
      <c r="C34" s="10">
        <f>AVERAGE(Form_Responses3[4])</f>
        <v>4.0793650793650791</v>
      </c>
    </row>
    <row r="35" spans="1:3" ht="16" x14ac:dyDescent="0.15">
      <c r="A35" s="11">
        <v>5</v>
      </c>
      <c r="B35" s="10">
        <f>AVERAGE(Form_Responses[5])</f>
        <v>3.984375</v>
      </c>
      <c r="C35" s="10">
        <f>AVERAGE(Form_Responses3[5])</f>
        <v>4.0793650793650791</v>
      </c>
    </row>
    <row r="36" spans="1:3" ht="16" x14ac:dyDescent="0.15">
      <c r="A36" s="11">
        <v>6</v>
      </c>
      <c r="B36" s="10">
        <f>AVERAGE(Form_Responses[6])</f>
        <v>3.671875</v>
      </c>
      <c r="C36" s="10">
        <f>AVERAGE(Form_Responses3[6])</f>
        <v>4.3174603174603172</v>
      </c>
    </row>
    <row r="37" spans="1:3" ht="16" x14ac:dyDescent="0.15">
      <c r="A37" s="11">
        <v>7</v>
      </c>
      <c r="B37" s="10">
        <f>AVERAGE(Form_Responses[7])</f>
        <v>3.921875</v>
      </c>
      <c r="C37" s="10">
        <f>AVERAGE(Form_Responses3[7])</f>
        <v>4.0952380952380949</v>
      </c>
    </row>
    <row r="38" spans="1:3" ht="16" x14ac:dyDescent="0.15">
      <c r="A38" s="11">
        <v>8</v>
      </c>
      <c r="B38" s="10">
        <f>AVERAGE(Form_Responses[8])</f>
        <v>3.828125</v>
      </c>
      <c r="C38" s="10">
        <f>AVERAGE(Form_Responses3[8])</f>
        <v>4.1111111111111107</v>
      </c>
    </row>
    <row r="39" spans="1:3" ht="16" x14ac:dyDescent="0.15">
      <c r="A39" s="11">
        <v>9</v>
      </c>
      <c r="B39" s="10">
        <f>AVERAGE(Form_Responses[9])</f>
        <v>3.765625</v>
      </c>
      <c r="C39" s="10">
        <f>AVERAGE(Form_Responses3[9])</f>
        <v>4.1269841269841274</v>
      </c>
    </row>
    <row r="40" spans="1:3" ht="16" x14ac:dyDescent="0.15">
      <c r="A40" s="11">
        <v>10</v>
      </c>
      <c r="B40" s="10">
        <f>AVERAGE(Form_Responses[10])</f>
        <v>2.671875</v>
      </c>
      <c r="C40" s="10">
        <f>AVERAGE(Form_Responses3[10])</f>
        <v>4.1428571428571432</v>
      </c>
    </row>
    <row r="41" spans="1:3" ht="16" x14ac:dyDescent="0.15">
      <c r="A41" s="11">
        <v>11</v>
      </c>
      <c r="B41" s="10">
        <f>AVERAGE(Form_Responses[11])</f>
        <v>3.84375</v>
      </c>
      <c r="C41" s="10">
        <f>AVERAGE(Form_Responses3[11])</f>
        <v>4.1746031746031749</v>
      </c>
    </row>
    <row r="42" spans="1:3" ht="16" x14ac:dyDescent="0.15">
      <c r="A42" s="11">
        <v>12</v>
      </c>
      <c r="B42" s="10">
        <f>AVERAGE(Form_Responses[12])</f>
        <v>3.671875</v>
      </c>
      <c r="C42" s="10">
        <f>AVERAGE(Form_Responses3[12])</f>
        <v>4.0476190476190474</v>
      </c>
    </row>
    <row r="43" spans="1:3" ht="16" x14ac:dyDescent="0.15">
      <c r="A43" s="11">
        <v>13</v>
      </c>
      <c r="B43" s="10">
        <f>AVERAGE(Form_Responses[13])</f>
        <v>2.84375</v>
      </c>
      <c r="C43" s="10">
        <f>AVERAGE(Form_Responses3[13])</f>
        <v>4.333333333333333</v>
      </c>
    </row>
    <row r="44" spans="1:3" ht="16" x14ac:dyDescent="0.15">
      <c r="A44" s="11">
        <v>14</v>
      </c>
      <c r="B44" s="10">
        <f>AVERAGE(Form_Responses[14])</f>
        <v>3.3125</v>
      </c>
      <c r="C44" s="10">
        <f>AVERAGE(Form_Responses3[14])</f>
        <v>4.0634920634920633</v>
      </c>
    </row>
    <row r="45" spans="1:3" ht="16" x14ac:dyDescent="0.15">
      <c r="A45" s="11">
        <v>15</v>
      </c>
      <c r="B45" s="10">
        <f>AVERAGE(Form_Responses[15])</f>
        <v>3.28125</v>
      </c>
      <c r="C45" s="10">
        <f>AVERAGE(Form_Responses3[15])</f>
        <v>4.2222222222222223</v>
      </c>
    </row>
    <row r="46" spans="1:3" ht="16" x14ac:dyDescent="0.15">
      <c r="A46" s="11">
        <v>16</v>
      </c>
      <c r="B46" s="10">
        <f>AVERAGE(Form_Responses[16])</f>
        <v>3.875</v>
      </c>
      <c r="C46" s="10">
        <f>AVERAGE(Form_Responses3[16])</f>
        <v>4.0793650793650791</v>
      </c>
    </row>
    <row r="47" spans="1:3" ht="16" x14ac:dyDescent="0.15">
      <c r="A47" s="11">
        <v>17</v>
      </c>
      <c r="B47" s="10">
        <f>AVERAGE(Form_Responses[17])</f>
        <v>4</v>
      </c>
      <c r="C47" s="10">
        <f>AVERAGE(Form_Responses3[17])</f>
        <v>4.1111111111111107</v>
      </c>
    </row>
    <row r="48" spans="1:3" ht="16" x14ac:dyDescent="0.15">
      <c r="A48" s="11">
        <v>18</v>
      </c>
      <c r="B48" s="10">
        <f>AVERAGE(Form_Responses[18])</f>
        <v>4</v>
      </c>
      <c r="C48" s="10">
        <f>AVERAGE(Form_Responses3[18])</f>
        <v>4.1111111111111107</v>
      </c>
    </row>
    <row r="49" spans="1:3" ht="16" x14ac:dyDescent="0.15">
      <c r="A49" s="11">
        <v>19</v>
      </c>
      <c r="B49" s="10">
        <f>AVERAGE(Form_Responses[19])</f>
        <v>4.140625</v>
      </c>
      <c r="C49" s="10">
        <f>AVERAGE(Form_Responses3[19])</f>
        <v>4.1746031746031749</v>
      </c>
    </row>
    <row r="50" spans="1:3" ht="16" x14ac:dyDescent="0.15">
      <c r="A50" s="11">
        <v>20</v>
      </c>
      <c r="B50" s="10">
        <f>AVERAGE(Form_Responses[20])</f>
        <v>3.390625</v>
      </c>
      <c r="C50" s="10">
        <f>AVERAGE(Form_Responses3[20])</f>
        <v>4.0158730158730158</v>
      </c>
    </row>
    <row r="51" spans="1:3" ht="16" x14ac:dyDescent="0.15">
      <c r="A51" s="11">
        <v>21</v>
      </c>
      <c r="B51" s="10">
        <f>AVERAGE(Form_Responses[21])</f>
        <v>4.0625</v>
      </c>
      <c r="C51" s="10">
        <f>AVERAGE(Form_Responses3[21])</f>
        <v>4.1587301587301591</v>
      </c>
    </row>
    <row r="52" spans="1:3" ht="16" x14ac:dyDescent="0.15">
      <c r="A52" s="11">
        <v>22</v>
      </c>
      <c r="B52" s="10">
        <f>AVERAGE(Form_Responses[22])</f>
        <v>3.796875</v>
      </c>
      <c r="C52" s="10">
        <f>AVERAGE(Form_Responses3[22])</f>
        <v>4.0158730158730158</v>
      </c>
    </row>
    <row r="53" spans="1:3" ht="16" x14ac:dyDescent="0.15">
      <c r="A53" s="11">
        <v>23</v>
      </c>
      <c r="B53" s="10">
        <f>AVERAGE(Form_Responses[23])</f>
        <v>4.015625</v>
      </c>
      <c r="C53" s="10">
        <f>AVERAGE(Form_Responses3[23])</f>
        <v>4.1587301587301591</v>
      </c>
    </row>
    <row r="54" spans="1:3" ht="16" x14ac:dyDescent="0.15">
      <c r="A54" s="11">
        <v>24</v>
      </c>
      <c r="B54" s="10">
        <f>AVERAGE(Form_Responses[24])</f>
        <v>3.328125</v>
      </c>
      <c r="C54" s="10">
        <f>AVERAGE(Form_Responses3[24])</f>
        <v>4.2222222222222223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6BA8-7ECD-9A4C-BDE3-73DC2EBE0EE5}">
  <dimension ref="A1:AF66"/>
  <sheetViews>
    <sheetView workbookViewId="0">
      <selection activeCell="AH12" sqref="AH12"/>
    </sheetView>
  </sheetViews>
  <sheetFormatPr baseColWidth="10" defaultRowHeight="13" x14ac:dyDescent="0.15"/>
  <cols>
    <col min="1" max="1" width="13.33203125" bestFit="1" customWidth="1"/>
    <col min="2" max="2" width="8" bestFit="1" customWidth="1"/>
    <col min="3" max="3" width="5.5" bestFit="1" customWidth="1"/>
    <col min="4" max="9" width="2.1640625" bestFit="1" customWidth="1"/>
    <col min="10" max="10" width="3.1640625" style="24" bestFit="1" customWidth="1"/>
    <col min="11" max="12" width="2.1640625" bestFit="1" customWidth="1"/>
    <col min="13" max="16" width="3.1640625" bestFit="1" customWidth="1"/>
    <col min="17" max="17" width="4.1640625" style="24" bestFit="1" customWidth="1"/>
    <col min="18" max="23" width="3.1640625" bestFit="1" customWidth="1"/>
    <col min="24" max="24" width="4.1640625" style="24" bestFit="1" customWidth="1"/>
    <col min="25" max="30" width="3.1640625" bestFit="1" customWidth="1"/>
    <col min="31" max="31" width="3.1640625" style="24" bestFit="1" customWidth="1"/>
    <col min="32" max="32" width="8.1640625" bestFit="1" customWidth="1"/>
  </cols>
  <sheetData>
    <row r="1" spans="1:32" x14ac:dyDescent="0.15">
      <c r="A1" s="33" t="s">
        <v>31</v>
      </c>
      <c r="B1" s="33" t="s">
        <v>32</v>
      </c>
      <c r="C1" s="33" t="s">
        <v>3</v>
      </c>
      <c r="D1" s="33" t="s">
        <v>33</v>
      </c>
      <c r="E1" s="33" t="s">
        <v>34</v>
      </c>
      <c r="F1" s="33" t="s">
        <v>35</v>
      </c>
      <c r="G1" s="33" t="s">
        <v>36</v>
      </c>
      <c r="H1" s="33" t="s">
        <v>37</v>
      </c>
      <c r="I1" s="33" t="s">
        <v>38</v>
      </c>
      <c r="J1" s="33" t="s">
        <v>39</v>
      </c>
      <c r="K1" s="33" t="s">
        <v>40</v>
      </c>
      <c r="L1" s="33" t="s">
        <v>41</v>
      </c>
      <c r="M1" s="33" t="s">
        <v>42</v>
      </c>
      <c r="N1" s="33" t="s">
        <v>43</v>
      </c>
      <c r="O1" s="33" t="s">
        <v>44</v>
      </c>
      <c r="P1" s="33" t="s">
        <v>45</v>
      </c>
      <c r="Q1" s="33" t="s">
        <v>46</v>
      </c>
      <c r="R1" s="33" t="s">
        <v>47</v>
      </c>
      <c r="S1" s="33" t="s">
        <v>48</v>
      </c>
      <c r="T1" s="33" t="s">
        <v>49</v>
      </c>
      <c r="U1" s="33" t="s">
        <v>50</v>
      </c>
      <c r="V1" s="33" t="s">
        <v>51</v>
      </c>
      <c r="W1" s="33" t="s">
        <v>52</v>
      </c>
      <c r="X1" s="33" t="s">
        <v>53</v>
      </c>
      <c r="Y1" s="33" t="s">
        <v>54</v>
      </c>
      <c r="Z1" s="33" t="s">
        <v>55</v>
      </c>
      <c r="AA1" s="33" t="s">
        <v>56</v>
      </c>
      <c r="AB1" s="33" t="s">
        <v>57</v>
      </c>
      <c r="AC1" s="33" t="s">
        <v>58</v>
      </c>
      <c r="AD1" s="33" t="s">
        <v>62</v>
      </c>
      <c r="AE1" s="8" t="s">
        <v>63</v>
      </c>
      <c r="AF1" s="8" t="s">
        <v>64</v>
      </c>
    </row>
    <row r="2" spans="1:32" x14ac:dyDescent="0.15">
      <c r="A2" s="12" t="s">
        <v>28</v>
      </c>
      <c r="B2" s="12" t="s">
        <v>29</v>
      </c>
      <c r="C2" s="12" t="s">
        <v>0</v>
      </c>
      <c r="D2" s="13">
        <v>1</v>
      </c>
      <c r="E2" s="13">
        <v>2</v>
      </c>
      <c r="F2" s="13">
        <v>3</v>
      </c>
      <c r="G2" s="13">
        <v>4</v>
      </c>
      <c r="H2" s="13">
        <v>5</v>
      </c>
      <c r="I2" s="13">
        <v>6</v>
      </c>
      <c r="J2" s="20"/>
      <c r="K2" s="13">
        <v>7</v>
      </c>
      <c r="L2" s="13">
        <v>8</v>
      </c>
      <c r="M2" s="13">
        <v>9</v>
      </c>
      <c r="N2" s="13">
        <v>10</v>
      </c>
      <c r="O2" s="13">
        <v>11</v>
      </c>
      <c r="P2" s="13">
        <v>12</v>
      </c>
      <c r="Q2" s="20"/>
      <c r="R2" s="13">
        <v>13</v>
      </c>
      <c r="S2" s="13">
        <v>14</v>
      </c>
      <c r="T2" s="13">
        <v>15</v>
      </c>
      <c r="U2" s="13">
        <v>16</v>
      </c>
      <c r="V2" s="13">
        <v>17</v>
      </c>
      <c r="W2" s="13">
        <v>18</v>
      </c>
      <c r="X2" s="20"/>
      <c r="Y2" s="13">
        <v>19</v>
      </c>
      <c r="Z2" s="13">
        <v>20</v>
      </c>
      <c r="AA2" s="13">
        <v>21</v>
      </c>
      <c r="AB2" s="13">
        <v>22</v>
      </c>
      <c r="AC2" s="13">
        <v>23</v>
      </c>
      <c r="AD2" s="13">
        <v>24</v>
      </c>
      <c r="AE2" s="25"/>
      <c r="AF2" s="14" t="s">
        <v>30</v>
      </c>
    </row>
    <row r="3" spans="1:32" x14ac:dyDescent="0.15">
      <c r="A3" s="15">
        <v>1</v>
      </c>
      <c r="B3" s="15" t="s">
        <v>1</v>
      </c>
      <c r="C3" s="15">
        <v>8</v>
      </c>
      <c r="D3" s="15">
        <v>5</v>
      </c>
      <c r="E3" s="15">
        <v>5</v>
      </c>
      <c r="F3" s="15">
        <v>4</v>
      </c>
      <c r="G3" s="15">
        <v>5</v>
      </c>
      <c r="H3" s="15">
        <v>5</v>
      </c>
      <c r="I3" s="15">
        <v>4</v>
      </c>
      <c r="J3" s="21">
        <v>93</v>
      </c>
      <c r="K3" s="15">
        <v>4</v>
      </c>
      <c r="L3" s="15">
        <v>4</v>
      </c>
      <c r="M3" s="15">
        <v>5</v>
      </c>
      <c r="N3" s="15">
        <v>2</v>
      </c>
      <c r="O3" s="15">
        <v>5</v>
      </c>
      <c r="P3" s="15">
        <v>5</v>
      </c>
      <c r="Q3" s="21">
        <v>83</v>
      </c>
      <c r="R3" s="15">
        <v>3</v>
      </c>
      <c r="S3" s="15">
        <v>4</v>
      </c>
      <c r="T3" s="15">
        <v>3</v>
      </c>
      <c r="U3" s="15">
        <v>5</v>
      </c>
      <c r="V3" s="15">
        <v>5</v>
      </c>
      <c r="W3" s="15">
        <v>5</v>
      </c>
      <c r="X3" s="21">
        <v>83</v>
      </c>
      <c r="Y3" s="15">
        <v>4</v>
      </c>
      <c r="Z3" s="15">
        <v>4</v>
      </c>
      <c r="AA3" s="15">
        <v>5</v>
      </c>
      <c r="AB3" s="15">
        <v>5</v>
      </c>
      <c r="AC3" s="15">
        <v>5</v>
      </c>
      <c r="AD3" s="15">
        <v>4</v>
      </c>
      <c r="AE3" s="26">
        <v>90</v>
      </c>
      <c r="AF3" s="16">
        <v>87.5</v>
      </c>
    </row>
    <row r="4" spans="1:32" x14ac:dyDescent="0.15">
      <c r="A4" s="17">
        <v>2</v>
      </c>
      <c r="B4" s="17" t="s">
        <v>1</v>
      </c>
      <c r="C4" s="17">
        <v>9</v>
      </c>
      <c r="D4" s="17">
        <v>5</v>
      </c>
      <c r="E4" s="17">
        <v>4</v>
      </c>
      <c r="F4" s="17">
        <v>4</v>
      </c>
      <c r="G4" s="17">
        <v>5</v>
      </c>
      <c r="H4" s="17">
        <v>4</v>
      </c>
      <c r="I4" s="17">
        <v>4</v>
      </c>
      <c r="J4" s="22">
        <v>87</v>
      </c>
      <c r="K4" s="17">
        <v>4</v>
      </c>
      <c r="L4" s="17">
        <v>5</v>
      </c>
      <c r="M4" s="17">
        <v>5</v>
      </c>
      <c r="N4" s="17">
        <v>4</v>
      </c>
      <c r="O4" s="17">
        <v>4</v>
      </c>
      <c r="P4" s="17">
        <v>5</v>
      </c>
      <c r="Q4" s="22">
        <v>90</v>
      </c>
      <c r="R4" s="17">
        <v>3</v>
      </c>
      <c r="S4" s="17">
        <v>2</v>
      </c>
      <c r="T4" s="17">
        <v>4</v>
      </c>
      <c r="U4" s="17">
        <v>5</v>
      </c>
      <c r="V4" s="17">
        <v>5</v>
      </c>
      <c r="W4" s="17">
        <v>4</v>
      </c>
      <c r="X4" s="22">
        <v>77</v>
      </c>
      <c r="Y4" s="17">
        <v>4</v>
      </c>
      <c r="Z4" s="17">
        <v>4</v>
      </c>
      <c r="AA4" s="17">
        <v>5</v>
      </c>
      <c r="AB4" s="17">
        <v>5</v>
      </c>
      <c r="AC4" s="17">
        <v>5</v>
      </c>
      <c r="AD4" s="17">
        <v>3</v>
      </c>
      <c r="AE4" s="20">
        <v>87</v>
      </c>
      <c r="AF4" s="13">
        <v>85</v>
      </c>
    </row>
    <row r="5" spans="1:32" x14ac:dyDescent="0.15">
      <c r="A5" s="15">
        <v>3</v>
      </c>
      <c r="B5" s="15" t="s">
        <v>1</v>
      </c>
      <c r="C5" s="15">
        <v>9</v>
      </c>
      <c r="D5" s="15">
        <v>4</v>
      </c>
      <c r="E5" s="15">
        <v>4</v>
      </c>
      <c r="F5" s="15">
        <v>4</v>
      </c>
      <c r="G5" s="15">
        <v>4</v>
      </c>
      <c r="H5" s="15">
        <v>5</v>
      </c>
      <c r="I5" s="15">
        <v>4</v>
      </c>
      <c r="J5" s="21">
        <v>83</v>
      </c>
      <c r="K5" s="15">
        <v>5</v>
      </c>
      <c r="L5" s="15">
        <v>4</v>
      </c>
      <c r="M5" s="15">
        <v>4</v>
      </c>
      <c r="N5" s="15">
        <v>2</v>
      </c>
      <c r="O5" s="15">
        <v>5</v>
      </c>
      <c r="P5" s="15">
        <v>4</v>
      </c>
      <c r="Q5" s="21">
        <v>80</v>
      </c>
      <c r="R5" s="15">
        <v>4</v>
      </c>
      <c r="S5" s="15">
        <v>4</v>
      </c>
      <c r="T5" s="15">
        <v>3</v>
      </c>
      <c r="U5" s="15">
        <v>4</v>
      </c>
      <c r="V5" s="15">
        <v>5</v>
      </c>
      <c r="W5" s="15">
        <v>4</v>
      </c>
      <c r="X5" s="21">
        <v>80</v>
      </c>
      <c r="Y5" s="15">
        <v>5</v>
      </c>
      <c r="Z5" s="15">
        <v>4</v>
      </c>
      <c r="AA5" s="15">
        <v>5</v>
      </c>
      <c r="AB5" s="15">
        <v>4</v>
      </c>
      <c r="AC5" s="15">
        <v>5</v>
      </c>
      <c r="AD5" s="15">
        <v>4</v>
      </c>
      <c r="AE5" s="26">
        <v>90</v>
      </c>
      <c r="AF5" s="16">
        <v>83.333299999999994</v>
      </c>
    </row>
    <row r="6" spans="1:32" x14ac:dyDescent="0.15">
      <c r="A6" s="17">
        <v>4</v>
      </c>
      <c r="B6" s="17" t="s">
        <v>2</v>
      </c>
      <c r="C6" s="17">
        <v>9</v>
      </c>
      <c r="D6" s="17">
        <v>3</v>
      </c>
      <c r="E6" s="17">
        <v>3</v>
      </c>
      <c r="F6" s="17">
        <v>4</v>
      </c>
      <c r="G6" s="17">
        <v>2</v>
      </c>
      <c r="H6" s="17">
        <v>3</v>
      </c>
      <c r="I6" s="17">
        <v>4</v>
      </c>
      <c r="J6" s="22">
        <v>63</v>
      </c>
      <c r="K6" s="17">
        <v>5</v>
      </c>
      <c r="L6" s="17">
        <v>4</v>
      </c>
      <c r="M6" s="17">
        <v>4</v>
      </c>
      <c r="N6" s="17">
        <v>2</v>
      </c>
      <c r="O6" s="17">
        <v>3</v>
      </c>
      <c r="P6" s="17">
        <v>3</v>
      </c>
      <c r="Q6" s="22">
        <v>70</v>
      </c>
      <c r="R6" s="17">
        <v>3</v>
      </c>
      <c r="S6" s="17">
        <v>2</v>
      </c>
      <c r="T6" s="17">
        <v>2</v>
      </c>
      <c r="U6" s="17">
        <v>5</v>
      </c>
      <c r="V6" s="17">
        <v>5</v>
      </c>
      <c r="W6" s="17">
        <v>4</v>
      </c>
      <c r="X6" s="22">
        <v>70</v>
      </c>
      <c r="Y6" s="17">
        <v>5</v>
      </c>
      <c r="Z6" s="17">
        <v>1</v>
      </c>
      <c r="AA6" s="17">
        <v>4</v>
      </c>
      <c r="AB6" s="17">
        <v>1</v>
      </c>
      <c r="AC6" s="17">
        <v>5</v>
      </c>
      <c r="AD6" s="17">
        <v>3</v>
      </c>
      <c r="AE6" s="20">
        <v>63</v>
      </c>
      <c r="AF6" s="13">
        <v>66.666700000000006</v>
      </c>
    </row>
    <row r="7" spans="1:32" x14ac:dyDescent="0.15">
      <c r="A7" s="15">
        <v>5</v>
      </c>
      <c r="B7" s="15" t="s">
        <v>1</v>
      </c>
      <c r="C7" s="15">
        <v>7</v>
      </c>
      <c r="D7" s="15">
        <v>1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21">
        <v>70</v>
      </c>
      <c r="K7" s="15">
        <v>5</v>
      </c>
      <c r="L7" s="15">
        <v>5</v>
      </c>
      <c r="M7" s="15">
        <v>2</v>
      </c>
      <c r="N7" s="15">
        <v>4</v>
      </c>
      <c r="O7" s="15">
        <v>1</v>
      </c>
      <c r="P7" s="15">
        <v>2</v>
      </c>
      <c r="Q7" s="21">
        <v>63</v>
      </c>
      <c r="R7" s="15">
        <v>1</v>
      </c>
      <c r="S7" s="15">
        <v>4</v>
      </c>
      <c r="T7" s="15">
        <v>2</v>
      </c>
      <c r="U7" s="15">
        <v>2</v>
      </c>
      <c r="V7" s="15">
        <v>2</v>
      </c>
      <c r="W7" s="15">
        <v>5</v>
      </c>
      <c r="X7" s="21">
        <v>53</v>
      </c>
      <c r="Y7" s="15">
        <v>3</v>
      </c>
      <c r="Z7" s="15">
        <v>2</v>
      </c>
      <c r="AA7" s="15">
        <v>1</v>
      </c>
      <c r="AB7" s="15">
        <v>4</v>
      </c>
      <c r="AC7" s="15">
        <v>1</v>
      </c>
      <c r="AD7" s="15">
        <v>4</v>
      </c>
      <c r="AE7" s="26">
        <v>50</v>
      </c>
      <c r="AF7" s="16">
        <v>59.166699999999999</v>
      </c>
    </row>
    <row r="8" spans="1:32" x14ac:dyDescent="0.15">
      <c r="A8" s="17">
        <v>6</v>
      </c>
      <c r="B8" s="17" t="s">
        <v>1</v>
      </c>
      <c r="C8" s="17">
        <v>9</v>
      </c>
      <c r="D8" s="17">
        <v>4</v>
      </c>
      <c r="E8" s="17">
        <v>4</v>
      </c>
      <c r="F8" s="17">
        <v>4</v>
      </c>
      <c r="G8" s="17">
        <v>4</v>
      </c>
      <c r="H8" s="17">
        <v>4</v>
      </c>
      <c r="I8" s="17">
        <v>4</v>
      </c>
      <c r="J8" s="22">
        <v>80</v>
      </c>
      <c r="K8" s="17">
        <v>4</v>
      </c>
      <c r="L8" s="17">
        <v>4</v>
      </c>
      <c r="M8" s="17">
        <v>4</v>
      </c>
      <c r="N8" s="17">
        <v>2</v>
      </c>
      <c r="O8" s="17">
        <v>3</v>
      </c>
      <c r="P8" s="17">
        <v>3</v>
      </c>
      <c r="Q8" s="22">
        <v>67</v>
      </c>
      <c r="R8" s="17">
        <v>3</v>
      </c>
      <c r="S8" s="17">
        <v>3</v>
      </c>
      <c r="T8" s="17">
        <v>3</v>
      </c>
      <c r="U8" s="17">
        <v>3</v>
      </c>
      <c r="V8" s="17">
        <v>3</v>
      </c>
      <c r="W8" s="17">
        <v>3</v>
      </c>
      <c r="X8" s="22">
        <v>60</v>
      </c>
      <c r="Y8" s="17">
        <v>3</v>
      </c>
      <c r="Z8" s="17">
        <v>2</v>
      </c>
      <c r="AA8" s="17">
        <v>3</v>
      </c>
      <c r="AB8" s="17">
        <v>3</v>
      </c>
      <c r="AC8" s="17">
        <v>3</v>
      </c>
      <c r="AD8" s="17">
        <v>3</v>
      </c>
      <c r="AE8" s="20">
        <v>57</v>
      </c>
      <c r="AF8" s="13">
        <v>65.833299999999994</v>
      </c>
    </row>
    <row r="9" spans="1:32" x14ac:dyDescent="0.15">
      <c r="A9" s="15">
        <v>7</v>
      </c>
      <c r="B9" s="15" t="s">
        <v>1</v>
      </c>
      <c r="C9" s="15">
        <v>7</v>
      </c>
      <c r="D9" s="15">
        <v>3</v>
      </c>
      <c r="E9" s="15">
        <v>3</v>
      </c>
      <c r="F9" s="15">
        <v>3</v>
      </c>
      <c r="G9" s="15">
        <v>3</v>
      </c>
      <c r="H9" s="15">
        <v>5</v>
      </c>
      <c r="I9" s="15">
        <v>4</v>
      </c>
      <c r="J9" s="21">
        <v>70</v>
      </c>
      <c r="K9" s="15">
        <v>4</v>
      </c>
      <c r="L9" s="15">
        <v>4</v>
      </c>
      <c r="M9" s="15">
        <v>3</v>
      </c>
      <c r="N9" s="15">
        <v>3</v>
      </c>
      <c r="O9" s="15">
        <v>4</v>
      </c>
      <c r="P9" s="15">
        <v>5</v>
      </c>
      <c r="Q9" s="21">
        <v>77</v>
      </c>
      <c r="R9" s="15">
        <v>3</v>
      </c>
      <c r="S9" s="15">
        <v>3</v>
      </c>
      <c r="T9" s="15">
        <v>3</v>
      </c>
      <c r="U9" s="15">
        <v>4</v>
      </c>
      <c r="V9" s="15">
        <v>4</v>
      </c>
      <c r="W9" s="15">
        <v>5</v>
      </c>
      <c r="X9" s="21">
        <v>73</v>
      </c>
      <c r="Y9" s="15">
        <v>5</v>
      </c>
      <c r="Z9" s="15">
        <v>3</v>
      </c>
      <c r="AA9" s="15">
        <v>4</v>
      </c>
      <c r="AB9" s="15">
        <v>3</v>
      </c>
      <c r="AC9" s="15">
        <v>3</v>
      </c>
      <c r="AD9" s="15">
        <v>2</v>
      </c>
      <c r="AE9" s="26">
        <v>67</v>
      </c>
      <c r="AF9" s="16">
        <v>71.666700000000006</v>
      </c>
    </row>
    <row r="10" spans="1:32" x14ac:dyDescent="0.15">
      <c r="A10" s="17">
        <v>8</v>
      </c>
      <c r="B10" s="17" t="s">
        <v>1</v>
      </c>
      <c r="C10" s="17">
        <v>7</v>
      </c>
      <c r="D10" s="17">
        <v>4</v>
      </c>
      <c r="E10" s="17">
        <v>3</v>
      </c>
      <c r="F10" s="17">
        <v>4</v>
      </c>
      <c r="G10" s="17">
        <v>4</v>
      </c>
      <c r="H10" s="17">
        <v>3</v>
      </c>
      <c r="I10" s="17">
        <v>3</v>
      </c>
      <c r="J10" s="22">
        <v>70</v>
      </c>
      <c r="K10" s="17">
        <v>5</v>
      </c>
      <c r="L10" s="17">
        <v>5</v>
      </c>
      <c r="M10" s="17">
        <v>4</v>
      </c>
      <c r="N10" s="17">
        <v>4</v>
      </c>
      <c r="O10" s="17">
        <v>2</v>
      </c>
      <c r="P10" s="17">
        <v>1</v>
      </c>
      <c r="Q10" s="22">
        <v>70</v>
      </c>
      <c r="R10" s="17">
        <v>2</v>
      </c>
      <c r="S10" s="17">
        <v>3</v>
      </c>
      <c r="T10" s="17">
        <v>4</v>
      </c>
      <c r="U10" s="17">
        <v>2</v>
      </c>
      <c r="V10" s="17">
        <v>3</v>
      </c>
      <c r="W10" s="17">
        <v>5</v>
      </c>
      <c r="X10" s="22">
        <v>63</v>
      </c>
      <c r="Y10" s="17">
        <v>5</v>
      </c>
      <c r="Z10" s="17">
        <v>4</v>
      </c>
      <c r="AA10" s="17">
        <v>3</v>
      </c>
      <c r="AB10" s="17">
        <v>3</v>
      </c>
      <c r="AC10" s="17">
        <v>3</v>
      </c>
      <c r="AD10" s="17">
        <v>4</v>
      </c>
      <c r="AE10" s="20">
        <v>73</v>
      </c>
      <c r="AF10" s="13">
        <v>69.166700000000006</v>
      </c>
    </row>
    <row r="11" spans="1:32" x14ac:dyDescent="0.15">
      <c r="A11" s="15">
        <v>9</v>
      </c>
      <c r="B11" s="15" t="s">
        <v>1</v>
      </c>
      <c r="C11" s="15">
        <v>8</v>
      </c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21">
        <v>60</v>
      </c>
      <c r="K11" s="15">
        <v>3</v>
      </c>
      <c r="L11" s="15">
        <v>3</v>
      </c>
      <c r="M11" s="15">
        <v>3</v>
      </c>
      <c r="N11" s="15">
        <v>3</v>
      </c>
      <c r="O11" s="15">
        <v>3</v>
      </c>
      <c r="P11" s="15">
        <v>3</v>
      </c>
      <c r="Q11" s="21">
        <v>60</v>
      </c>
      <c r="R11" s="15">
        <v>3</v>
      </c>
      <c r="S11" s="15">
        <v>3</v>
      </c>
      <c r="T11" s="15">
        <v>2</v>
      </c>
      <c r="U11" s="15">
        <v>3</v>
      </c>
      <c r="V11" s="15">
        <v>3</v>
      </c>
      <c r="W11" s="15">
        <v>3</v>
      </c>
      <c r="X11" s="21">
        <v>57</v>
      </c>
      <c r="Y11" s="15">
        <v>3</v>
      </c>
      <c r="Z11" s="15">
        <v>3</v>
      </c>
      <c r="AA11" s="15">
        <v>3</v>
      </c>
      <c r="AB11" s="15">
        <v>3</v>
      </c>
      <c r="AC11" s="15">
        <v>3</v>
      </c>
      <c r="AD11" s="15">
        <v>3</v>
      </c>
      <c r="AE11" s="26">
        <v>60</v>
      </c>
      <c r="AF11" s="16">
        <v>59.166699999999999</v>
      </c>
    </row>
    <row r="12" spans="1:32" x14ac:dyDescent="0.15">
      <c r="A12" s="17">
        <v>10</v>
      </c>
      <c r="B12" s="17" t="s">
        <v>1</v>
      </c>
      <c r="C12" s="17">
        <v>9</v>
      </c>
      <c r="D12" s="17">
        <v>5</v>
      </c>
      <c r="E12" s="17">
        <v>4</v>
      </c>
      <c r="F12" s="17">
        <v>4</v>
      </c>
      <c r="G12" s="17">
        <v>4</v>
      </c>
      <c r="H12" s="17">
        <v>5</v>
      </c>
      <c r="I12" s="17">
        <v>4</v>
      </c>
      <c r="J12" s="22">
        <v>87</v>
      </c>
      <c r="K12" s="17">
        <v>5</v>
      </c>
      <c r="L12" s="17">
        <v>4</v>
      </c>
      <c r="M12" s="17">
        <v>5</v>
      </c>
      <c r="N12" s="17">
        <v>2</v>
      </c>
      <c r="O12" s="17">
        <v>5</v>
      </c>
      <c r="P12" s="17">
        <v>4</v>
      </c>
      <c r="Q12" s="22">
        <v>83</v>
      </c>
      <c r="R12" s="17">
        <v>3</v>
      </c>
      <c r="S12" s="17">
        <v>3</v>
      </c>
      <c r="T12" s="17">
        <v>3</v>
      </c>
      <c r="U12" s="17">
        <v>4</v>
      </c>
      <c r="V12" s="17">
        <v>4</v>
      </c>
      <c r="W12" s="17">
        <v>5</v>
      </c>
      <c r="X12" s="22">
        <v>73</v>
      </c>
      <c r="Y12" s="17">
        <v>5</v>
      </c>
      <c r="Z12" s="17">
        <v>4</v>
      </c>
      <c r="AA12" s="17">
        <v>4</v>
      </c>
      <c r="AB12" s="17">
        <v>5</v>
      </c>
      <c r="AC12" s="17">
        <v>5</v>
      </c>
      <c r="AD12" s="17">
        <v>3</v>
      </c>
      <c r="AE12" s="20">
        <v>87</v>
      </c>
      <c r="AF12" s="13">
        <v>82.5</v>
      </c>
    </row>
    <row r="13" spans="1:32" x14ac:dyDescent="0.15">
      <c r="A13" s="15">
        <v>11</v>
      </c>
      <c r="B13" s="15" t="s">
        <v>1</v>
      </c>
      <c r="C13" s="15">
        <v>8</v>
      </c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21">
        <v>60</v>
      </c>
      <c r="K13" s="15">
        <v>3</v>
      </c>
      <c r="L13" s="15">
        <v>3</v>
      </c>
      <c r="M13" s="15">
        <v>3</v>
      </c>
      <c r="N13" s="15">
        <v>3</v>
      </c>
      <c r="O13" s="15">
        <v>4</v>
      </c>
      <c r="P13" s="15">
        <v>3</v>
      </c>
      <c r="Q13" s="21">
        <v>63</v>
      </c>
      <c r="R13" s="15">
        <v>4</v>
      </c>
      <c r="S13" s="15">
        <v>3</v>
      </c>
      <c r="T13" s="15">
        <v>3</v>
      </c>
      <c r="U13" s="15">
        <v>4</v>
      </c>
      <c r="V13" s="15">
        <v>4</v>
      </c>
      <c r="W13" s="15">
        <v>3</v>
      </c>
      <c r="X13" s="21">
        <v>70</v>
      </c>
      <c r="Y13" s="15">
        <v>4</v>
      </c>
      <c r="Z13" s="15">
        <v>4</v>
      </c>
      <c r="AA13" s="15">
        <v>3</v>
      </c>
      <c r="AB13" s="15">
        <v>3</v>
      </c>
      <c r="AC13" s="15">
        <v>3</v>
      </c>
      <c r="AD13" s="15">
        <v>3</v>
      </c>
      <c r="AE13" s="26">
        <v>67</v>
      </c>
      <c r="AF13" s="16">
        <v>65</v>
      </c>
    </row>
    <row r="14" spans="1:32" x14ac:dyDescent="0.15">
      <c r="A14" s="17">
        <v>12</v>
      </c>
      <c r="B14" s="17" t="s">
        <v>2</v>
      </c>
      <c r="C14" s="17">
        <v>8</v>
      </c>
      <c r="D14" s="17">
        <v>3</v>
      </c>
      <c r="E14" s="17">
        <v>3</v>
      </c>
      <c r="F14" s="17">
        <v>3</v>
      </c>
      <c r="G14" s="17">
        <v>3</v>
      </c>
      <c r="H14" s="17">
        <v>4</v>
      </c>
      <c r="I14" s="17">
        <v>3</v>
      </c>
      <c r="J14" s="22">
        <v>63</v>
      </c>
      <c r="K14" s="17">
        <v>3</v>
      </c>
      <c r="L14" s="17">
        <v>2</v>
      </c>
      <c r="M14" s="17">
        <v>4</v>
      </c>
      <c r="N14" s="17">
        <v>2</v>
      </c>
      <c r="O14" s="17">
        <v>5</v>
      </c>
      <c r="P14" s="17">
        <v>3</v>
      </c>
      <c r="Q14" s="22">
        <v>63</v>
      </c>
      <c r="R14" s="17">
        <v>3</v>
      </c>
      <c r="S14" s="17">
        <v>3</v>
      </c>
      <c r="T14" s="17">
        <v>3</v>
      </c>
      <c r="U14" s="17">
        <v>5</v>
      </c>
      <c r="V14" s="17">
        <v>5</v>
      </c>
      <c r="W14" s="17">
        <v>5</v>
      </c>
      <c r="X14" s="22">
        <v>80</v>
      </c>
      <c r="Y14" s="17">
        <v>5</v>
      </c>
      <c r="Z14" s="17">
        <v>2</v>
      </c>
      <c r="AA14" s="17">
        <v>5</v>
      </c>
      <c r="AB14" s="17">
        <v>1</v>
      </c>
      <c r="AC14" s="17">
        <v>5</v>
      </c>
      <c r="AD14" s="17">
        <v>3</v>
      </c>
      <c r="AE14" s="20">
        <v>70</v>
      </c>
      <c r="AF14" s="13">
        <v>69.166700000000006</v>
      </c>
    </row>
    <row r="15" spans="1:32" x14ac:dyDescent="0.15">
      <c r="A15" s="15">
        <v>13</v>
      </c>
      <c r="B15" s="15" t="s">
        <v>1</v>
      </c>
      <c r="C15" s="15">
        <v>8</v>
      </c>
      <c r="D15" s="15">
        <v>5</v>
      </c>
      <c r="E15" s="15">
        <v>5</v>
      </c>
      <c r="F15" s="15">
        <v>4</v>
      </c>
      <c r="G15" s="15">
        <v>5</v>
      </c>
      <c r="H15" s="15">
        <v>5</v>
      </c>
      <c r="I15" s="15">
        <v>4</v>
      </c>
      <c r="J15" s="21">
        <v>93</v>
      </c>
      <c r="K15" s="15">
        <v>4</v>
      </c>
      <c r="L15" s="15">
        <v>4</v>
      </c>
      <c r="M15" s="15">
        <v>4</v>
      </c>
      <c r="N15" s="15">
        <v>2</v>
      </c>
      <c r="O15" s="15">
        <v>4</v>
      </c>
      <c r="P15" s="15">
        <v>4</v>
      </c>
      <c r="Q15" s="21">
        <v>73</v>
      </c>
      <c r="R15" s="15">
        <v>3</v>
      </c>
      <c r="S15" s="15">
        <v>3</v>
      </c>
      <c r="T15" s="15">
        <v>3</v>
      </c>
      <c r="U15" s="15">
        <v>4</v>
      </c>
      <c r="V15" s="15">
        <v>5</v>
      </c>
      <c r="W15" s="15">
        <v>5</v>
      </c>
      <c r="X15" s="21">
        <v>77</v>
      </c>
      <c r="Y15" s="15">
        <v>5</v>
      </c>
      <c r="Z15" s="15">
        <v>4</v>
      </c>
      <c r="AA15" s="15">
        <v>5</v>
      </c>
      <c r="AB15" s="15">
        <v>5</v>
      </c>
      <c r="AC15" s="15">
        <v>5</v>
      </c>
      <c r="AD15" s="15">
        <v>5</v>
      </c>
      <c r="AE15" s="26">
        <v>97</v>
      </c>
      <c r="AF15" s="16">
        <v>85</v>
      </c>
    </row>
    <row r="16" spans="1:32" x14ac:dyDescent="0.15">
      <c r="A16" s="17">
        <v>14</v>
      </c>
      <c r="B16" s="17" t="s">
        <v>2</v>
      </c>
      <c r="C16" s="17">
        <v>9</v>
      </c>
      <c r="D16" s="17">
        <v>4</v>
      </c>
      <c r="E16" s="17">
        <v>4</v>
      </c>
      <c r="F16" s="17">
        <v>3</v>
      </c>
      <c r="G16" s="17">
        <v>4</v>
      </c>
      <c r="H16" s="17">
        <v>4</v>
      </c>
      <c r="I16" s="17">
        <v>4</v>
      </c>
      <c r="J16" s="22">
        <v>77</v>
      </c>
      <c r="K16" s="17">
        <v>4</v>
      </c>
      <c r="L16" s="17">
        <v>4</v>
      </c>
      <c r="M16" s="17">
        <v>4</v>
      </c>
      <c r="N16" s="17">
        <v>4</v>
      </c>
      <c r="O16" s="17">
        <v>4</v>
      </c>
      <c r="P16" s="17">
        <v>4</v>
      </c>
      <c r="Q16" s="22">
        <v>80</v>
      </c>
      <c r="R16" s="17">
        <v>4</v>
      </c>
      <c r="S16" s="17">
        <v>4</v>
      </c>
      <c r="T16" s="17">
        <v>2</v>
      </c>
      <c r="U16" s="17">
        <v>4</v>
      </c>
      <c r="V16" s="17">
        <v>4</v>
      </c>
      <c r="W16" s="17">
        <v>4</v>
      </c>
      <c r="X16" s="22">
        <v>73</v>
      </c>
      <c r="Y16" s="17">
        <v>4</v>
      </c>
      <c r="Z16" s="17">
        <v>4</v>
      </c>
      <c r="AA16" s="17">
        <v>4</v>
      </c>
      <c r="AB16" s="17">
        <v>4</v>
      </c>
      <c r="AC16" s="17">
        <v>4</v>
      </c>
      <c r="AD16" s="17">
        <v>4</v>
      </c>
      <c r="AE16" s="20">
        <v>80</v>
      </c>
      <c r="AF16" s="13">
        <v>77.5</v>
      </c>
    </row>
    <row r="17" spans="1:32" x14ac:dyDescent="0.15">
      <c r="A17" s="15">
        <v>15</v>
      </c>
      <c r="B17" s="15" t="s">
        <v>2</v>
      </c>
      <c r="C17" s="15">
        <v>8</v>
      </c>
      <c r="D17" s="15">
        <v>3</v>
      </c>
      <c r="E17" s="15">
        <v>3</v>
      </c>
      <c r="F17" s="15">
        <v>3</v>
      </c>
      <c r="G17" s="15">
        <v>3</v>
      </c>
      <c r="H17" s="15">
        <v>4</v>
      </c>
      <c r="I17" s="15">
        <v>3</v>
      </c>
      <c r="J17" s="21">
        <v>63</v>
      </c>
      <c r="K17" s="15">
        <v>4</v>
      </c>
      <c r="L17" s="15">
        <v>3</v>
      </c>
      <c r="M17" s="15">
        <v>3</v>
      </c>
      <c r="N17" s="15">
        <v>3</v>
      </c>
      <c r="O17" s="15">
        <v>4</v>
      </c>
      <c r="P17" s="15">
        <v>3</v>
      </c>
      <c r="Q17" s="21">
        <v>67</v>
      </c>
      <c r="R17" s="15">
        <v>3</v>
      </c>
      <c r="S17" s="15">
        <v>3</v>
      </c>
      <c r="T17" s="15">
        <v>3</v>
      </c>
      <c r="U17" s="15">
        <v>3</v>
      </c>
      <c r="V17" s="15">
        <v>3</v>
      </c>
      <c r="W17" s="15">
        <v>4</v>
      </c>
      <c r="X17" s="21">
        <v>63</v>
      </c>
      <c r="Y17" s="15">
        <v>5</v>
      </c>
      <c r="Z17" s="15">
        <v>3</v>
      </c>
      <c r="AA17" s="15">
        <v>3</v>
      </c>
      <c r="AB17" s="15">
        <v>3</v>
      </c>
      <c r="AC17" s="15">
        <v>3</v>
      </c>
      <c r="AD17" s="15">
        <v>3</v>
      </c>
      <c r="AE17" s="26">
        <v>67</v>
      </c>
      <c r="AF17" s="16">
        <v>65</v>
      </c>
    </row>
    <row r="18" spans="1:32" x14ac:dyDescent="0.15">
      <c r="A18" s="17">
        <v>16</v>
      </c>
      <c r="B18" s="17" t="s">
        <v>1</v>
      </c>
      <c r="C18" s="17">
        <v>9</v>
      </c>
      <c r="D18" s="17">
        <v>3</v>
      </c>
      <c r="E18" s="17">
        <v>3</v>
      </c>
      <c r="F18" s="17">
        <v>2</v>
      </c>
      <c r="G18" s="17">
        <v>2</v>
      </c>
      <c r="H18" s="17">
        <v>5</v>
      </c>
      <c r="I18" s="17">
        <v>4</v>
      </c>
      <c r="J18" s="22">
        <v>63</v>
      </c>
      <c r="K18" s="17">
        <v>4</v>
      </c>
      <c r="L18" s="17">
        <v>4</v>
      </c>
      <c r="M18" s="17">
        <v>4</v>
      </c>
      <c r="N18" s="17">
        <v>4</v>
      </c>
      <c r="O18" s="17">
        <v>5</v>
      </c>
      <c r="P18" s="17">
        <v>4</v>
      </c>
      <c r="Q18" s="22">
        <v>83</v>
      </c>
      <c r="R18" s="17">
        <v>2</v>
      </c>
      <c r="S18" s="17">
        <v>3</v>
      </c>
      <c r="T18" s="17">
        <v>3</v>
      </c>
      <c r="U18" s="17">
        <v>4</v>
      </c>
      <c r="V18" s="17">
        <v>4</v>
      </c>
      <c r="W18" s="17">
        <v>4</v>
      </c>
      <c r="X18" s="22">
        <v>67</v>
      </c>
      <c r="Y18" s="17">
        <v>4</v>
      </c>
      <c r="Z18" s="17">
        <v>4</v>
      </c>
      <c r="AA18" s="17">
        <v>4</v>
      </c>
      <c r="AB18" s="17">
        <v>4</v>
      </c>
      <c r="AC18" s="17">
        <v>4</v>
      </c>
      <c r="AD18" s="17">
        <v>4</v>
      </c>
      <c r="AE18" s="20">
        <v>80</v>
      </c>
      <c r="AF18" s="13">
        <v>73.333299999999994</v>
      </c>
    </row>
    <row r="19" spans="1:32" x14ac:dyDescent="0.15">
      <c r="A19" s="15">
        <v>17</v>
      </c>
      <c r="B19" s="15" t="s">
        <v>2</v>
      </c>
      <c r="C19" s="15">
        <v>8</v>
      </c>
      <c r="D19" s="15">
        <v>3</v>
      </c>
      <c r="E19" s="15">
        <v>3</v>
      </c>
      <c r="F19" s="15">
        <v>3</v>
      </c>
      <c r="G19" s="15">
        <v>3</v>
      </c>
      <c r="H19" s="15">
        <v>4</v>
      </c>
      <c r="I19" s="15">
        <v>3</v>
      </c>
      <c r="J19" s="21">
        <v>63</v>
      </c>
      <c r="K19" s="15">
        <v>5</v>
      </c>
      <c r="L19" s="15">
        <v>4</v>
      </c>
      <c r="M19" s="15">
        <v>3</v>
      </c>
      <c r="N19" s="15">
        <v>3</v>
      </c>
      <c r="O19" s="15">
        <v>3</v>
      </c>
      <c r="P19" s="15">
        <v>3</v>
      </c>
      <c r="Q19" s="21">
        <v>70</v>
      </c>
      <c r="R19" s="15">
        <v>2</v>
      </c>
      <c r="S19" s="15">
        <v>3</v>
      </c>
      <c r="T19" s="15">
        <v>3</v>
      </c>
      <c r="U19" s="15">
        <v>4</v>
      </c>
      <c r="V19" s="15">
        <v>4</v>
      </c>
      <c r="W19" s="15">
        <v>3</v>
      </c>
      <c r="X19" s="21">
        <v>63</v>
      </c>
      <c r="Y19" s="15">
        <v>4</v>
      </c>
      <c r="Z19" s="15">
        <v>2</v>
      </c>
      <c r="AA19" s="15">
        <v>4</v>
      </c>
      <c r="AB19" s="15">
        <v>4</v>
      </c>
      <c r="AC19" s="15">
        <v>3</v>
      </c>
      <c r="AD19" s="15">
        <v>3</v>
      </c>
      <c r="AE19" s="26">
        <v>67</v>
      </c>
      <c r="AF19" s="16">
        <v>65.833299999999994</v>
      </c>
    </row>
    <row r="20" spans="1:32" x14ac:dyDescent="0.15">
      <c r="A20" s="17">
        <v>18</v>
      </c>
      <c r="B20" s="17" t="s">
        <v>1</v>
      </c>
      <c r="C20" s="17">
        <v>9</v>
      </c>
      <c r="D20" s="17">
        <v>4</v>
      </c>
      <c r="E20" s="17">
        <v>3</v>
      </c>
      <c r="F20" s="17">
        <v>3</v>
      </c>
      <c r="G20" s="17">
        <v>4</v>
      </c>
      <c r="H20" s="17">
        <v>4</v>
      </c>
      <c r="I20" s="17">
        <v>4</v>
      </c>
      <c r="J20" s="22">
        <v>73</v>
      </c>
      <c r="K20" s="17">
        <v>4</v>
      </c>
      <c r="L20" s="17">
        <v>4</v>
      </c>
      <c r="M20" s="17">
        <v>4</v>
      </c>
      <c r="N20" s="17">
        <v>2</v>
      </c>
      <c r="O20" s="17">
        <v>4</v>
      </c>
      <c r="P20" s="17">
        <v>4</v>
      </c>
      <c r="Q20" s="22">
        <v>73</v>
      </c>
      <c r="R20" s="17">
        <v>2</v>
      </c>
      <c r="S20" s="17">
        <v>3</v>
      </c>
      <c r="T20" s="17">
        <v>4</v>
      </c>
      <c r="U20" s="17">
        <v>4</v>
      </c>
      <c r="V20" s="17">
        <v>4</v>
      </c>
      <c r="W20" s="17">
        <v>4</v>
      </c>
      <c r="X20" s="22">
        <v>70</v>
      </c>
      <c r="Y20" s="17">
        <v>4</v>
      </c>
      <c r="Z20" s="17">
        <v>4</v>
      </c>
      <c r="AA20" s="17">
        <v>4</v>
      </c>
      <c r="AB20" s="17">
        <v>4</v>
      </c>
      <c r="AC20" s="17">
        <v>4</v>
      </c>
      <c r="AD20" s="17">
        <v>4</v>
      </c>
      <c r="AE20" s="20">
        <v>80</v>
      </c>
      <c r="AF20" s="13">
        <v>74.166700000000006</v>
      </c>
    </row>
    <row r="21" spans="1:32" x14ac:dyDescent="0.15">
      <c r="A21" s="15">
        <v>19</v>
      </c>
      <c r="B21" s="15" t="s">
        <v>2</v>
      </c>
      <c r="C21" s="15">
        <v>8</v>
      </c>
      <c r="D21" s="15">
        <v>3</v>
      </c>
      <c r="E21" s="15">
        <v>3</v>
      </c>
      <c r="F21" s="15">
        <v>4</v>
      </c>
      <c r="G21" s="15">
        <v>4</v>
      </c>
      <c r="H21" s="15">
        <v>4</v>
      </c>
      <c r="I21" s="15">
        <v>4</v>
      </c>
      <c r="J21" s="21">
        <v>73</v>
      </c>
      <c r="K21" s="15">
        <v>4</v>
      </c>
      <c r="L21" s="15">
        <v>4</v>
      </c>
      <c r="M21" s="15">
        <v>3</v>
      </c>
      <c r="N21" s="15">
        <v>3</v>
      </c>
      <c r="O21" s="15">
        <v>4</v>
      </c>
      <c r="P21" s="15">
        <v>4</v>
      </c>
      <c r="Q21" s="21">
        <v>73</v>
      </c>
      <c r="R21" s="15">
        <v>3</v>
      </c>
      <c r="S21" s="15">
        <v>2</v>
      </c>
      <c r="T21" s="15">
        <v>3</v>
      </c>
      <c r="U21" s="15">
        <v>3</v>
      </c>
      <c r="V21" s="15">
        <v>4</v>
      </c>
      <c r="W21" s="15">
        <v>5</v>
      </c>
      <c r="X21" s="21">
        <v>67</v>
      </c>
      <c r="Y21" s="15">
        <v>5</v>
      </c>
      <c r="Z21" s="15">
        <v>2</v>
      </c>
      <c r="AA21" s="15">
        <v>5</v>
      </c>
      <c r="AB21" s="15">
        <v>3</v>
      </c>
      <c r="AC21" s="15">
        <v>5</v>
      </c>
      <c r="AD21" s="15">
        <v>2</v>
      </c>
      <c r="AE21" s="26">
        <v>73</v>
      </c>
      <c r="AF21" s="16">
        <v>71.666700000000006</v>
      </c>
    </row>
    <row r="22" spans="1:32" x14ac:dyDescent="0.15">
      <c r="A22" s="17">
        <v>20</v>
      </c>
      <c r="B22" s="17" t="s">
        <v>2</v>
      </c>
      <c r="C22" s="17">
        <v>7</v>
      </c>
      <c r="D22" s="17">
        <v>2</v>
      </c>
      <c r="E22" s="17">
        <v>3</v>
      </c>
      <c r="F22" s="17">
        <v>4</v>
      </c>
      <c r="G22" s="17">
        <v>3</v>
      </c>
      <c r="H22" s="17">
        <v>5</v>
      </c>
      <c r="I22" s="17">
        <v>4</v>
      </c>
      <c r="J22" s="22">
        <v>70</v>
      </c>
      <c r="K22" s="17">
        <v>3</v>
      </c>
      <c r="L22" s="17">
        <v>3</v>
      </c>
      <c r="M22" s="17">
        <v>3</v>
      </c>
      <c r="N22" s="17">
        <v>3</v>
      </c>
      <c r="O22" s="17">
        <v>4</v>
      </c>
      <c r="P22" s="17">
        <v>3</v>
      </c>
      <c r="Q22" s="22">
        <v>63</v>
      </c>
      <c r="R22" s="17">
        <v>4</v>
      </c>
      <c r="S22" s="17">
        <v>4</v>
      </c>
      <c r="T22" s="17">
        <v>2</v>
      </c>
      <c r="U22" s="17">
        <v>5</v>
      </c>
      <c r="V22" s="17">
        <v>4</v>
      </c>
      <c r="W22" s="17">
        <v>3</v>
      </c>
      <c r="X22" s="22">
        <v>73</v>
      </c>
      <c r="Y22" s="17">
        <v>3</v>
      </c>
      <c r="Z22" s="17">
        <v>4</v>
      </c>
      <c r="AA22" s="17">
        <v>5</v>
      </c>
      <c r="AB22" s="17">
        <v>3</v>
      </c>
      <c r="AC22" s="17">
        <v>5</v>
      </c>
      <c r="AD22" s="17">
        <v>4</v>
      </c>
      <c r="AE22" s="20">
        <v>80</v>
      </c>
      <c r="AF22" s="13">
        <v>71.666700000000006</v>
      </c>
    </row>
    <row r="23" spans="1:32" x14ac:dyDescent="0.15">
      <c r="A23" s="15">
        <v>21</v>
      </c>
      <c r="B23" s="15" t="s">
        <v>2</v>
      </c>
      <c r="C23" s="15">
        <v>7</v>
      </c>
      <c r="D23" s="15">
        <v>5</v>
      </c>
      <c r="E23" s="15">
        <v>4</v>
      </c>
      <c r="F23" s="15">
        <v>4</v>
      </c>
      <c r="G23" s="15">
        <v>5</v>
      </c>
      <c r="H23" s="15">
        <v>5</v>
      </c>
      <c r="I23" s="15">
        <v>4</v>
      </c>
      <c r="J23" s="21">
        <v>90</v>
      </c>
      <c r="K23" s="15">
        <v>5</v>
      </c>
      <c r="L23" s="15">
        <v>4</v>
      </c>
      <c r="M23" s="15">
        <v>5</v>
      </c>
      <c r="N23" s="15">
        <v>2</v>
      </c>
      <c r="O23" s="15">
        <v>3</v>
      </c>
      <c r="P23" s="15">
        <v>4</v>
      </c>
      <c r="Q23" s="21">
        <v>77</v>
      </c>
      <c r="R23" s="15">
        <v>2</v>
      </c>
      <c r="S23" s="15">
        <v>3</v>
      </c>
      <c r="T23" s="15">
        <v>4</v>
      </c>
      <c r="U23" s="15">
        <v>1</v>
      </c>
      <c r="V23" s="15">
        <v>3</v>
      </c>
      <c r="W23" s="15">
        <v>5</v>
      </c>
      <c r="X23" s="21">
        <v>60</v>
      </c>
      <c r="Y23" s="15">
        <v>5</v>
      </c>
      <c r="Z23" s="15">
        <v>3</v>
      </c>
      <c r="AA23" s="15">
        <v>5</v>
      </c>
      <c r="AB23" s="15">
        <v>4</v>
      </c>
      <c r="AC23" s="15">
        <v>5</v>
      </c>
      <c r="AD23" s="15">
        <v>4</v>
      </c>
      <c r="AE23" s="26">
        <v>87</v>
      </c>
      <c r="AF23" s="16">
        <v>78.333299999999994</v>
      </c>
    </row>
    <row r="24" spans="1:32" x14ac:dyDescent="0.15">
      <c r="A24" s="17">
        <v>22</v>
      </c>
      <c r="B24" s="17" t="s">
        <v>2</v>
      </c>
      <c r="C24" s="17">
        <v>7</v>
      </c>
      <c r="D24" s="17">
        <v>5</v>
      </c>
      <c r="E24" s="17">
        <v>5</v>
      </c>
      <c r="F24" s="17">
        <v>4</v>
      </c>
      <c r="G24" s="17">
        <v>5</v>
      </c>
      <c r="H24" s="17">
        <v>5</v>
      </c>
      <c r="I24" s="17">
        <v>4</v>
      </c>
      <c r="J24" s="22">
        <v>93</v>
      </c>
      <c r="K24" s="17">
        <v>5</v>
      </c>
      <c r="L24" s="17">
        <v>5</v>
      </c>
      <c r="M24" s="17">
        <v>5</v>
      </c>
      <c r="N24" s="17">
        <v>2</v>
      </c>
      <c r="O24" s="17">
        <v>5</v>
      </c>
      <c r="P24" s="17">
        <v>4</v>
      </c>
      <c r="Q24" s="22">
        <v>87</v>
      </c>
      <c r="R24" s="17">
        <v>3</v>
      </c>
      <c r="S24" s="17">
        <v>4</v>
      </c>
      <c r="T24" s="17">
        <v>4</v>
      </c>
      <c r="U24" s="17">
        <v>5</v>
      </c>
      <c r="V24" s="17">
        <v>5</v>
      </c>
      <c r="W24" s="17">
        <v>5</v>
      </c>
      <c r="X24" s="22">
        <v>87</v>
      </c>
      <c r="Y24" s="17">
        <v>5</v>
      </c>
      <c r="Z24" s="17">
        <v>3</v>
      </c>
      <c r="AA24" s="17">
        <v>5</v>
      </c>
      <c r="AB24" s="17">
        <v>5</v>
      </c>
      <c r="AC24" s="17">
        <v>5</v>
      </c>
      <c r="AD24" s="17">
        <v>4</v>
      </c>
      <c r="AE24" s="20">
        <v>90</v>
      </c>
      <c r="AF24" s="13">
        <v>89.166700000000006</v>
      </c>
    </row>
    <row r="25" spans="1:32" x14ac:dyDescent="0.15">
      <c r="A25" s="15">
        <v>23</v>
      </c>
      <c r="B25" s="15" t="s">
        <v>1</v>
      </c>
      <c r="C25" s="15">
        <v>8</v>
      </c>
      <c r="D25" s="15">
        <v>4</v>
      </c>
      <c r="E25" s="15">
        <v>4</v>
      </c>
      <c r="F25" s="15">
        <v>4</v>
      </c>
      <c r="G25" s="15">
        <v>4</v>
      </c>
      <c r="H25" s="15">
        <v>4</v>
      </c>
      <c r="I25" s="15">
        <v>4</v>
      </c>
      <c r="J25" s="21">
        <v>80</v>
      </c>
      <c r="K25" s="15">
        <v>4</v>
      </c>
      <c r="L25" s="15">
        <v>5</v>
      </c>
      <c r="M25" s="15">
        <v>4</v>
      </c>
      <c r="N25" s="15">
        <v>2</v>
      </c>
      <c r="O25" s="15">
        <v>4</v>
      </c>
      <c r="P25" s="15">
        <v>5</v>
      </c>
      <c r="Q25" s="21">
        <v>80</v>
      </c>
      <c r="R25" s="15">
        <v>2</v>
      </c>
      <c r="S25" s="15">
        <v>3</v>
      </c>
      <c r="T25" s="15">
        <v>4</v>
      </c>
      <c r="U25" s="15">
        <v>4</v>
      </c>
      <c r="V25" s="15">
        <v>5</v>
      </c>
      <c r="W25" s="15">
        <v>5</v>
      </c>
      <c r="X25" s="21">
        <v>77</v>
      </c>
      <c r="Y25" s="15">
        <v>4</v>
      </c>
      <c r="Z25" s="15">
        <v>4</v>
      </c>
      <c r="AA25" s="15">
        <v>4</v>
      </c>
      <c r="AB25" s="15">
        <v>5</v>
      </c>
      <c r="AC25" s="15">
        <v>5</v>
      </c>
      <c r="AD25" s="15">
        <v>3</v>
      </c>
      <c r="AE25" s="26">
        <v>83</v>
      </c>
      <c r="AF25" s="16">
        <v>80</v>
      </c>
    </row>
    <row r="26" spans="1:32" x14ac:dyDescent="0.15">
      <c r="A26" s="17">
        <v>24</v>
      </c>
      <c r="B26" s="17" t="s">
        <v>2</v>
      </c>
      <c r="C26" s="17">
        <v>7</v>
      </c>
      <c r="D26" s="17">
        <v>3</v>
      </c>
      <c r="E26" s="17">
        <v>3</v>
      </c>
      <c r="F26" s="17">
        <v>3</v>
      </c>
      <c r="G26" s="17">
        <v>4</v>
      </c>
      <c r="H26" s="17">
        <v>4</v>
      </c>
      <c r="I26" s="17">
        <v>4</v>
      </c>
      <c r="J26" s="22">
        <v>70</v>
      </c>
      <c r="K26" s="17">
        <v>4</v>
      </c>
      <c r="L26" s="17">
        <v>5</v>
      </c>
      <c r="M26" s="17">
        <v>4</v>
      </c>
      <c r="N26" s="17">
        <v>3</v>
      </c>
      <c r="O26" s="17">
        <v>4</v>
      </c>
      <c r="P26" s="17">
        <v>4</v>
      </c>
      <c r="Q26" s="22">
        <v>80</v>
      </c>
      <c r="R26" s="17">
        <v>4</v>
      </c>
      <c r="S26" s="17">
        <v>4</v>
      </c>
      <c r="T26" s="17">
        <v>3</v>
      </c>
      <c r="U26" s="17">
        <v>5</v>
      </c>
      <c r="V26" s="17">
        <v>4</v>
      </c>
      <c r="W26" s="17">
        <v>5</v>
      </c>
      <c r="X26" s="22">
        <v>83</v>
      </c>
      <c r="Y26" s="17">
        <v>4</v>
      </c>
      <c r="Z26" s="17">
        <v>2</v>
      </c>
      <c r="AA26" s="17">
        <v>4</v>
      </c>
      <c r="AB26" s="17">
        <v>5</v>
      </c>
      <c r="AC26" s="17">
        <v>5</v>
      </c>
      <c r="AD26" s="17">
        <v>3</v>
      </c>
      <c r="AE26" s="20">
        <v>77</v>
      </c>
      <c r="AF26" s="13">
        <v>77.5</v>
      </c>
    </row>
    <row r="27" spans="1:32" x14ac:dyDescent="0.15">
      <c r="A27" s="15">
        <v>25</v>
      </c>
      <c r="B27" s="15" t="s">
        <v>1</v>
      </c>
      <c r="C27" s="15">
        <v>7</v>
      </c>
      <c r="D27" s="15">
        <v>3</v>
      </c>
      <c r="E27" s="15">
        <v>4</v>
      </c>
      <c r="F27" s="15">
        <v>3</v>
      </c>
      <c r="G27" s="15">
        <v>1</v>
      </c>
      <c r="H27" s="15">
        <v>2</v>
      </c>
      <c r="I27" s="15">
        <v>3</v>
      </c>
      <c r="J27" s="21">
        <v>53</v>
      </c>
      <c r="K27" s="15">
        <v>4</v>
      </c>
      <c r="L27" s="15">
        <v>3</v>
      </c>
      <c r="M27" s="15">
        <v>5</v>
      </c>
      <c r="N27" s="15">
        <v>2</v>
      </c>
      <c r="O27" s="15">
        <v>4</v>
      </c>
      <c r="P27" s="15">
        <v>4</v>
      </c>
      <c r="Q27" s="21">
        <v>73</v>
      </c>
      <c r="R27" s="15">
        <v>3</v>
      </c>
      <c r="S27" s="15">
        <v>3</v>
      </c>
      <c r="T27" s="15">
        <v>3</v>
      </c>
      <c r="U27" s="15">
        <v>2</v>
      </c>
      <c r="V27" s="15">
        <v>3</v>
      </c>
      <c r="W27" s="15">
        <v>2</v>
      </c>
      <c r="X27" s="21">
        <v>53</v>
      </c>
      <c r="Y27" s="15">
        <v>5</v>
      </c>
      <c r="Z27" s="15">
        <v>4</v>
      </c>
      <c r="AA27" s="15">
        <v>4</v>
      </c>
      <c r="AB27" s="15">
        <v>3</v>
      </c>
      <c r="AC27" s="15">
        <v>3</v>
      </c>
      <c r="AD27" s="15">
        <v>3</v>
      </c>
      <c r="AE27" s="26">
        <v>73</v>
      </c>
      <c r="AF27" s="16">
        <v>63.333300000000001</v>
      </c>
    </row>
    <row r="28" spans="1:32" x14ac:dyDescent="0.15">
      <c r="A28" s="17">
        <v>26</v>
      </c>
      <c r="B28" s="17" t="s">
        <v>1</v>
      </c>
      <c r="C28" s="17">
        <v>9</v>
      </c>
      <c r="D28" s="17">
        <v>4</v>
      </c>
      <c r="E28" s="17">
        <v>4</v>
      </c>
      <c r="F28" s="17">
        <v>4</v>
      </c>
      <c r="G28" s="17">
        <v>4</v>
      </c>
      <c r="H28" s="17">
        <v>4</v>
      </c>
      <c r="I28" s="17">
        <v>4</v>
      </c>
      <c r="J28" s="22">
        <v>80</v>
      </c>
      <c r="K28" s="17">
        <v>4</v>
      </c>
      <c r="L28" s="17">
        <v>4</v>
      </c>
      <c r="M28" s="17">
        <v>4</v>
      </c>
      <c r="N28" s="17">
        <v>3</v>
      </c>
      <c r="O28" s="17">
        <v>4</v>
      </c>
      <c r="P28" s="17">
        <v>4</v>
      </c>
      <c r="Q28" s="22">
        <v>77</v>
      </c>
      <c r="R28" s="17">
        <v>2</v>
      </c>
      <c r="S28" s="17">
        <v>3</v>
      </c>
      <c r="T28" s="17">
        <v>4</v>
      </c>
      <c r="U28" s="17">
        <v>4</v>
      </c>
      <c r="V28" s="17">
        <v>4</v>
      </c>
      <c r="W28" s="17">
        <v>4</v>
      </c>
      <c r="X28" s="22">
        <v>70</v>
      </c>
      <c r="Y28" s="17">
        <v>4</v>
      </c>
      <c r="Z28" s="17">
        <v>4</v>
      </c>
      <c r="AA28" s="17">
        <v>4</v>
      </c>
      <c r="AB28" s="17">
        <v>4</v>
      </c>
      <c r="AC28" s="17">
        <v>4</v>
      </c>
      <c r="AD28" s="17">
        <v>3</v>
      </c>
      <c r="AE28" s="20">
        <v>77</v>
      </c>
      <c r="AF28" s="13">
        <v>75.833299999999994</v>
      </c>
    </row>
    <row r="29" spans="1:32" x14ac:dyDescent="0.15">
      <c r="A29" s="15">
        <v>27</v>
      </c>
      <c r="B29" s="15" t="s">
        <v>2</v>
      </c>
      <c r="C29" s="15">
        <v>9</v>
      </c>
      <c r="D29" s="15">
        <v>5</v>
      </c>
      <c r="E29" s="15">
        <v>5</v>
      </c>
      <c r="F29" s="15">
        <v>4</v>
      </c>
      <c r="G29" s="15">
        <v>5</v>
      </c>
      <c r="H29" s="15">
        <v>4</v>
      </c>
      <c r="I29" s="15">
        <v>3</v>
      </c>
      <c r="J29" s="21">
        <v>87</v>
      </c>
      <c r="K29" s="15">
        <v>4</v>
      </c>
      <c r="L29" s="15">
        <v>3</v>
      </c>
      <c r="M29" s="15">
        <v>5</v>
      </c>
      <c r="N29" s="15">
        <v>3</v>
      </c>
      <c r="O29" s="15">
        <v>5</v>
      </c>
      <c r="P29" s="15">
        <v>4</v>
      </c>
      <c r="Q29" s="21">
        <v>80</v>
      </c>
      <c r="R29" s="15">
        <v>3</v>
      </c>
      <c r="S29" s="15">
        <v>3</v>
      </c>
      <c r="T29" s="15">
        <v>3</v>
      </c>
      <c r="U29" s="15">
        <v>4</v>
      </c>
      <c r="V29" s="15">
        <v>4</v>
      </c>
      <c r="W29" s="15">
        <v>3</v>
      </c>
      <c r="X29" s="21">
        <v>67</v>
      </c>
      <c r="Y29" s="15">
        <v>5</v>
      </c>
      <c r="Z29" s="15">
        <v>2</v>
      </c>
      <c r="AA29" s="15">
        <v>5</v>
      </c>
      <c r="AB29" s="15">
        <v>3</v>
      </c>
      <c r="AC29" s="15">
        <v>5</v>
      </c>
      <c r="AD29" s="15">
        <v>2</v>
      </c>
      <c r="AE29" s="26">
        <v>73</v>
      </c>
      <c r="AF29" s="16">
        <v>76.666700000000006</v>
      </c>
    </row>
    <row r="30" spans="1:32" x14ac:dyDescent="0.15">
      <c r="A30" s="17">
        <v>28</v>
      </c>
      <c r="B30" s="17" t="s">
        <v>1</v>
      </c>
      <c r="C30" s="17">
        <v>8</v>
      </c>
      <c r="D30" s="17">
        <v>4</v>
      </c>
      <c r="E30" s="17">
        <v>1</v>
      </c>
      <c r="F30" s="17">
        <v>1</v>
      </c>
      <c r="G30" s="17">
        <v>4</v>
      </c>
      <c r="H30" s="17">
        <v>4</v>
      </c>
      <c r="I30" s="17">
        <v>4</v>
      </c>
      <c r="J30" s="22">
        <v>60</v>
      </c>
      <c r="K30" s="17">
        <v>4</v>
      </c>
      <c r="L30" s="17">
        <v>3</v>
      </c>
      <c r="M30" s="17">
        <v>1</v>
      </c>
      <c r="N30" s="17">
        <v>3</v>
      </c>
      <c r="O30" s="17">
        <v>4</v>
      </c>
      <c r="P30" s="17">
        <v>3</v>
      </c>
      <c r="Q30" s="22">
        <v>60</v>
      </c>
      <c r="R30" s="17">
        <v>2</v>
      </c>
      <c r="S30" s="17">
        <v>4</v>
      </c>
      <c r="T30" s="17">
        <v>4</v>
      </c>
      <c r="U30" s="17">
        <v>3</v>
      </c>
      <c r="V30" s="17">
        <v>4</v>
      </c>
      <c r="W30" s="17">
        <v>4</v>
      </c>
      <c r="X30" s="22">
        <v>70</v>
      </c>
      <c r="Y30" s="17">
        <v>4</v>
      </c>
      <c r="Z30" s="17">
        <v>3</v>
      </c>
      <c r="AA30" s="17">
        <v>4</v>
      </c>
      <c r="AB30" s="17">
        <v>4</v>
      </c>
      <c r="AC30" s="17">
        <v>4</v>
      </c>
      <c r="AD30" s="17">
        <v>4</v>
      </c>
      <c r="AE30" s="20">
        <v>77</v>
      </c>
      <c r="AF30" s="13">
        <v>66.666700000000006</v>
      </c>
    </row>
    <row r="31" spans="1:32" x14ac:dyDescent="0.15">
      <c r="A31" s="15">
        <v>29</v>
      </c>
      <c r="B31" s="15" t="s">
        <v>1</v>
      </c>
      <c r="C31" s="15">
        <v>7</v>
      </c>
      <c r="D31" s="15">
        <v>4</v>
      </c>
      <c r="E31" s="15">
        <v>4</v>
      </c>
      <c r="F31" s="15">
        <v>4</v>
      </c>
      <c r="G31" s="15">
        <v>4</v>
      </c>
      <c r="H31" s="15">
        <v>5</v>
      </c>
      <c r="I31" s="15">
        <v>4</v>
      </c>
      <c r="J31" s="21">
        <v>83</v>
      </c>
      <c r="K31" s="15">
        <v>5</v>
      </c>
      <c r="L31" s="15">
        <v>4</v>
      </c>
      <c r="M31" s="15">
        <v>5</v>
      </c>
      <c r="N31" s="15">
        <v>2</v>
      </c>
      <c r="O31" s="15">
        <v>4</v>
      </c>
      <c r="P31" s="15">
        <v>4</v>
      </c>
      <c r="Q31" s="21">
        <v>80</v>
      </c>
      <c r="R31" s="15">
        <v>3</v>
      </c>
      <c r="S31" s="15">
        <v>4</v>
      </c>
      <c r="T31" s="15">
        <v>4</v>
      </c>
      <c r="U31" s="15">
        <v>5</v>
      </c>
      <c r="V31" s="15">
        <v>4</v>
      </c>
      <c r="W31" s="15">
        <v>5</v>
      </c>
      <c r="X31" s="21">
        <v>83</v>
      </c>
      <c r="Y31" s="15">
        <v>5</v>
      </c>
      <c r="Z31" s="15">
        <v>3</v>
      </c>
      <c r="AA31" s="15">
        <v>5</v>
      </c>
      <c r="AB31" s="15">
        <v>4</v>
      </c>
      <c r="AC31" s="15">
        <v>5</v>
      </c>
      <c r="AD31" s="15">
        <v>4</v>
      </c>
      <c r="AE31" s="26">
        <v>87</v>
      </c>
      <c r="AF31" s="16">
        <v>83.333299999999994</v>
      </c>
    </row>
    <row r="32" spans="1:32" x14ac:dyDescent="0.15">
      <c r="A32" s="17">
        <v>30</v>
      </c>
      <c r="B32" s="17" t="s">
        <v>1</v>
      </c>
      <c r="C32" s="17">
        <v>9</v>
      </c>
      <c r="D32" s="17">
        <v>4</v>
      </c>
      <c r="E32" s="17">
        <v>4</v>
      </c>
      <c r="F32" s="17">
        <v>4</v>
      </c>
      <c r="G32" s="17">
        <v>4</v>
      </c>
      <c r="H32" s="17">
        <v>4</v>
      </c>
      <c r="I32" s="17">
        <v>4</v>
      </c>
      <c r="J32" s="22">
        <v>80</v>
      </c>
      <c r="K32" s="17">
        <v>4</v>
      </c>
      <c r="L32" s="17">
        <v>4</v>
      </c>
      <c r="M32" s="17">
        <v>4</v>
      </c>
      <c r="N32" s="17">
        <v>3</v>
      </c>
      <c r="O32" s="17">
        <v>4</v>
      </c>
      <c r="P32" s="17">
        <v>4</v>
      </c>
      <c r="Q32" s="22">
        <v>77</v>
      </c>
      <c r="R32" s="17">
        <v>2</v>
      </c>
      <c r="S32" s="17">
        <v>3</v>
      </c>
      <c r="T32" s="17">
        <v>4</v>
      </c>
      <c r="U32" s="17">
        <v>4</v>
      </c>
      <c r="V32" s="17">
        <v>5</v>
      </c>
      <c r="W32" s="17">
        <v>4</v>
      </c>
      <c r="X32" s="22">
        <v>73</v>
      </c>
      <c r="Y32" s="17">
        <v>4</v>
      </c>
      <c r="Z32" s="17">
        <v>4</v>
      </c>
      <c r="AA32" s="17">
        <v>5</v>
      </c>
      <c r="AB32" s="17">
        <v>5</v>
      </c>
      <c r="AC32" s="17">
        <v>5</v>
      </c>
      <c r="AD32" s="17">
        <v>3</v>
      </c>
      <c r="AE32" s="20">
        <v>87</v>
      </c>
      <c r="AF32" s="13">
        <v>79.166700000000006</v>
      </c>
    </row>
    <row r="33" spans="1:32" x14ac:dyDescent="0.15">
      <c r="A33" s="15">
        <v>31</v>
      </c>
      <c r="B33" s="15" t="s">
        <v>1</v>
      </c>
      <c r="C33" s="15">
        <v>8</v>
      </c>
      <c r="D33" s="15">
        <v>2</v>
      </c>
      <c r="E33" s="15">
        <v>3</v>
      </c>
      <c r="F33" s="15">
        <v>4</v>
      </c>
      <c r="G33" s="15">
        <v>3</v>
      </c>
      <c r="H33" s="15">
        <v>3</v>
      </c>
      <c r="I33" s="15">
        <v>3</v>
      </c>
      <c r="J33" s="21">
        <v>60</v>
      </c>
      <c r="K33" s="15">
        <v>3</v>
      </c>
      <c r="L33" s="15">
        <v>3</v>
      </c>
      <c r="M33" s="15">
        <v>3</v>
      </c>
      <c r="N33" s="15">
        <v>3</v>
      </c>
      <c r="O33" s="15">
        <v>3</v>
      </c>
      <c r="P33" s="15">
        <v>3</v>
      </c>
      <c r="Q33" s="21">
        <v>60</v>
      </c>
      <c r="R33" s="15">
        <v>2</v>
      </c>
      <c r="S33" s="15">
        <v>3</v>
      </c>
      <c r="T33" s="15">
        <v>4</v>
      </c>
      <c r="U33" s="15">
        <v>3</v>
      </c>
      <c r="V33" s="15">
        <v>3</v>
      </c>
      <c r="W33" s="15">
        <v>3</v>
      </c>
      <c r="X33" s="21">
        <v>60</v>
      </c>
      <c r="Y33" s="15">
        <v>3</v>
      </c>
      <c r="Z33" s="15">
        <v>3</v>
      </c>
      <c r="AA33" s="15">
        <v>3</v>
      </c>
      <c r="AB33" s="15">
        <v>3</v>
      </c>
      <c r="AC33" s="15">
        <v>4</v>
      </c>
      <c r="AD33" s="15">
        <v>4</v>
      </c>
      <c r="AE33" s="26">
        <v>67</v>
      </c>
      <c r="AF33" s="16">
        <v>61.666699999999999</v>
      </c>
    </row>
    <row r="34" spans="1:32" x14ac:dyDescent="0.15">
      <c r="A34" s="17">
        <v>32</v>
      </c>
      <c r="B34" s="17" t="s">
        <v>1</v>
      </c>
      <c r="C34" s="17">
        <v>8</v>
      </c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22">
        <v>60</v>
      </c>
      <c r="K34" s="17">
        <v>3</v>
      </c>
      <c r="L34" s="17">
        <v>3</v>
      </c>
      <c r="M34" s="17">
        <v>4</v>
      </c>
      <c r="N34" s="17">
        <v>3</v>
      </c>
      <c r="O34" s="17">
        <v>3</v>
      </c>
      <c r="P34" s="17">
        <v>3</v>
      </c>
      <c r="Q34" s="22">
        <v>63</v>
      </c>
      <c r="R34" s="17">
        <v>3</v>
      </c>
      <c r="S34" s="17">
        <v>3</v>
      </c>
      <c r="T34" s="17">
        <v>3</v>
      </c>
      <c r="U34" s="17">
        <v>4</v>
      </c>
      <c r="V34" s="17">
        <v>3</v>
      </c>
      <c r="W34" s="17">
        <v>4</v>
      </c>
      <c r="X34" s="22">
        <v>67</v>
      </c>
      <c r="Y34" s="17">
        <v>3</v>
      </c>
      <c r="Z34" s="17">
        <v>2</v>
      </c>
      <c r="AA34" s="17">
        <v>4</v>
      </c>
      <c r="AB34" s="17">
        <v>3</v>
      </c>
      <c r="AC34" s="17">
        <v>3</v>
      </c>
      <c r="AD34" s="17">
        <v>3</v>
      </c>
      <c r="AE34" s="20">
        <v>60</v>
      </c>
      <c r="AF34" s="13">
        <v>62.5</v>
      </c>
    </row>
    <row r="35" spans="1:32" x14ac:dyDescent="0.15">
      <c r="A35" s="15">
        <v>33</v>
      </c>
      <c r="B35" s="15" t="s">
        <v>1</v>
      </c>
      <c r="C35" s="15">
        <v>8</v>
      </c>
      <c r="D35" s="15">
        <v>4</v>
      </c>
      <c r="E35" s="15">
        <v>5</v>
      </c>
      <c r="F35" s="15">
        <v>4</v>
      </c>
      <c r="G35" s="15">
        <v>4</v>
      </c>
      <c r="H35" s="15">
        <v>5</v>
      </c>
      <c r="I35" s="15">
        <v>4</v>
      </c>
      <c r="J35" s="21">
        <v>87</v>
      </c>
      <c r="K35" s="15">
        <v>4</v>
      </c>
      <c r="L35" s="15">
        <v>4</v>
      </c>
      <c r="M35" s="15">
        <v>4</v>
      </c>
      <c r="N35" s="15">
        <v>3</v>
      </c>
      <c r="O35" s="15">
        <v>4</v>
      </c>
      <c r="P35" s="15">
        <v>5</v>
      </c>
      <c r="Q35" s="21">
        <v>80</v>
      </c>
      <c r="R35" s="15">
        <v>2</v>
      </c>
      <c r="S35" s="15">
        <v>4</v>
      </c>
      <c r="T35" s="15">
        <v>3</v>
      </c>
      <c r="U35" s="15">
        <v>4</v>
      </c>
      <c r="V35" s="15">
        <v>5</v>
      </c>
      <c r="W35" s="15">
        <v>5</v>
      </c>
      <c r="X35" s="21">
        <v>77</v>
      </c>
      <c r="Y35" s="15">
        <v>4</v>
      </c>
      <c r="Z35" s="15">
        <v>4</v>
      </c>
      <c r="AA35" s="15">
        <v>4</v>
      </c>
      <c r="AB35" s="15">
        <v>4</v>
      </c>
      <c r="AC35" s="15">
        <v>4</v>
      </c>
      <c r="AD35" s="15">
        <v>4</v>
      </c>
      <c r="AE35" s="26">
        <v>80</v>
      </c>
      <c r="AF35" s="16">
        <v>80.833299999999994</v>
      </c>
    </row>
    <row r="36" spans="1:32" x14ac:dyDescent="0.15">
      <c r="A36" s="17">
        <v>34</v>
      </c>
      <c r="B36" s="17" t="s">
        <v>1</v>
      </c>
      <c r="C36" s="17">
        <v>7</v>
      </c>
      <c r="D36" s="17">
        <v>4</v>
      </c>
      <c r="E36" s="17">
        <v>4</v>
      </c>
      <c r="F36" s="17">
        <v>3</v>
      </c>
      <c r="G36" s="17">
        <v>4</v>
      </c>
      <c r="H36" s="17">
        <v>3</v>
      </c>
      <c r="I36" s="17">
        <v>4</v>
      </c>
      <c r="J36" s="22">
        <v>73</v>
      </c>
      <c r="K36" s="17">
        <v>4</v>
      </c>
      <c r="L36" s="17">
        <v>4</v>
      </c>
      <c r="M36" s="17">
        <v>3</v>
      </c>
      <c r="N36" s="17">
        <v>3</v>
      </c>
      <c r="O36" s="17">
        <v>4</v>
      </c>
      <c r="P36" s="17">
        <v>3</v>
      </c>
      <c r="Q36" s="22">
        <v>70</v>
      </c>
      <c r="R36" s="17">
        <v>2</v>
      </c>
      <c r="S36" s="17">
        <v>3</v>
      </c>
      <c r="T36" s="17">
        <v>4</v>
      </c>
      <c r="U36" s="17">
        <v>3</v>
      </c>
      <c r="V36" s="17">
        <v>4</v>
      </c>
      <c r="W36" s="17">
        <v>3</v>
      </c>
      <c r="X36" s="22">
        <v>63</v>
      </c>
      <c r="Y36" s="17">
        <v>3</v>
      </c>
      <c r="Z36" s="17">
        <v>4</v>
      </c>
      <c r="AA36" s="17">
        <v>5</v>
      </c>
      <c r="AB36" s="17">
        <v>3</v>
      </c>
      <c r="AC36" s="17">
        <v>4</v>
      </c>
      <c r="AD36" s="17">
        <v>4</v>
      </c>
      <c r="AE36" s="20">
        <v>77</v>
      </c>
      <c r="AF36" s="13">
        <v>70.833299999999994</v>
      </c>
    </row>
    <row r="37" spans="1:32" x14ac:dyDescent="0.15">
      <c r="A37" s="15">
        <v>35</v>
      </c>
      <c r="B37" s="15" t="s">
        <v>1</v>
      </c>
      <c r="C37" s="15">
        <v>9</v>
      </c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21">
        <v>60</v>
      </c>
      <c r="K37" s="15">
        <v>3</v>
      </c>
      <c r="L37" s="15">
        <v>3</v>
      </c>
      <c r="M37" s="15">
        <v>3</v>
      </c>
      <c r="N37" s="15">
        <v>3</v>
      </c>
      <c r="O37" s="15">
        <v>3</v>
      </c>
      <c r="P37" s="15">
        <v>3</v>
      </c>
      <c r="Q37" s="21">
        <v>60</v>
      </c>
      <c r="R37" s="15">
        <v>3</v>
      </c>
      <c r="S37" s="15">
        <v>3</v>
      </c>
      <c r="T37" s="15">
        <v>3</v>
      </c>
      <c r="U37" s="15">
        <v>3</v>
      </c>
      <c r="V37" s="15">
        <v>3</v>
      </c>
      <c r="W37" s="15">
        <v>3</v>
      </c>
      <c r="X37" s="21">
        <v>60</v>
      </c>
      <c r="Y37" s="15">
        <v>3</v>
      </c>
      <c r="Z37" s="15">
        <v>2</v>
      </c>
      <c r="AA37" s="15">
        <v>3</v>
      </c>
      <c r="AB37" s="15">
        <v>3</v>
      </c>
      <c r="AC37" s="15">
        <v>3</v>
      </c>
      <c r="AD37" s="15">
        <v>2</v>
      </c>
      <c r="AE37" s="26">
        <v>53</v>
      </c>
      <c r="AF37" s="16">
        <v>58.333300000000001</v>
      </c>
    </row>
    <row r="38" spans="1:32" x14ac:dyDescent="0.15">
      <c r="A38" s="17">
        <v>36</v>
      </c>
      <c r="B38" s="17" t="s">
        <v>1</v>
      </c>
      <c r="C38" s="17">
        <v>8</v>
      </c>
      <c r="D38" s="17">
        <v>4</v>
      </c>
      <c r="E38" s="17">
        <v>5</v>
      </c>
      <c r="F38" s="17">
        <v>4</v>
      </c>
      <c r="G38" s="17">
        <v>5</v>
      </c>
      <c r="H38" s="17">
        <v>4</v>
      </c>
      <c r="I38" s="17">
        <v>4</v>
      </c>
      <c r="J38" s="22">
        <v>87</v>
      </c>
      <c r="K38" s="17">
        <v>5</v>
      </c>
      <c r="L38" s="17">
        <v>4</v>
      </c>
      <c r="M38" s="17">
        <v>5</v>
      </c>
      <c r="N38" s="17">
        <v>2</v>
      </c>
      <c r="O38" s="17">
        <v>4</v>
      </c>
      <c r="P38" s="17">
        <v>5</v>
      </c>
      <c r="Q38" s="22">
        <v>83</v>
      </c>
      <c r="R38" s="17">
        <v>3</v>
      </c>
      <c r="S38" s="17">
        <v>3</v>
      </c>
      <c r="T38" s="17">
        <v>4</v>
      </c>
      <c r="U38" s="17">
        <v>4</v>
      </c>
      <c r="V38" s="17">
        <v>5</v>
      </c>
      <c r="W38" s="17">
        <v>4</v>
      </c>
      <c r="X38" s="22">
        <v>77</v>
      </c>
      <c r="Y38" s="17">
        <v>4</v>
      </c>
      <c r="Z38" s="17">
        <v>4</v>
      </c>
      <c r="AA38" s="17">
        <v>4</v>
      </c>
      <c r="AB38" s="17">
        <v>4</v>
      </c>
      <c r="AC38" s="17">
        <v>4</v>
      </c>
      <c r="AD38" s="17">
        <v>4</v>
      </c>
      <c r="AE38" s="20">
        <v>80</v>
      </c>
      <c r="AF38" s="13">
        <v>81.666700000000006</v>
      </c>
    </row>
    <row r="39" spans="1:32" x14ac:dyDescent="0.15">
      <c r="A39" s="15">
        <v>37</v>
      </c>
      <c r="B39" s="15" t="s">
        <v>2</v>
      </c>
      <c r="C39" s="15">
        <v>9</v>
      </c>
      <c r="D39" s="15">
        <v>5</v>
      </c>
      <c r="E39" s="15">
        <v>5</v>
      </c>
      <c r="F39" s="15">
        <v>3</v>
      </c>
      <c r="G39" s="15">
        <v>4</v>
      </c>
      <c r="H39" s="15">
        <v>3</v>
      </c>
      <c r="I39" s="15">
        <v>3</v>
      </c>
      <c r="J39" s="21">
        <v>77</v>
      </c>
      <c r="K39" s="15">
        <v>3</v>
      </c>
      <c r="L39" s="15">
        <v>3</v>
      </c>
      <c r="M39" s="15">
        <v>4</v>
      </c>
      <c r="N39" s="15">
        <v>2</v>
      </c>
      <c r="O39" s="15">
        <v>3</v>
      </c>
      <c r="P39" s="15">
        <v>3</v>
      </c>
      <c r="Q39" s="21">
        <v>60</v>
      </c>
      <c r="R39" s="15">
        <v>3</v>
      </c>
      <c r="S39" s="15">
        <v>3</v>
      </c>
      <c r="T39" s="15">
        <v>3</v>
      </c>
      <c r="U39" s="15">
        <v>4</v>
      </c>
      <c r="V39" s="15">
        <v>4</v>
      </c>
      <c r="W39" s="15">
        <v>4</v>
      </c>
      <c r="X39" s="21">
        <v>70</v>
      </c>
      <c r="Y39" s="15">
        <v>4</v>
      </c>
      <c r="Z39" s="15">
        <v>3</v>
      </c>
      <c r="AA39" s="15">
        <v>4</v>
      </c>
      <c r="AB39" s="15">
        <v>4</v>
      </c>
      <c r="AC39" s="15">
        <v>4</v>
      </c>
      <c r="AD39" s="15">
        <v>3</v>
      </c>
      <c r="AE39" s="26">
        <v>73</v>
      </c>
      <c r="AF39" s="16">
        <v>70</v>
      </c>
    </row>
    <row r="40" spans="1:32" x14ac:dyDescent="0.15">
      <c r="A40" s="17">
        <v>38</v>
      </c>
      <c r="B40" s="17" t="s">
        <v>2</v>
      </c>
      <c r="C40" s="17">
        <v>8</v>
      </c>
      <c r="D40" s="17">
        <v>3</v>
      </c>
      <c r="E40" s="17">
        <v>3</v>
      </c>
      <c r="F40" s="17">
        <v>3</v>
      </c>
      <c r="G40" s="17">
        <v>4</v>
      </c>
      <c r="H40" s="17">
        <v>4</v>
      </c>
      <c r="I40" s="17">
        <v>3</v>
      </c>
      <c r="J40" s="22">
        <v>67</v>
      </c>
      <c r="K40" s="17">
        <v>3</v>
      </c>
      <c r="L40" s="17">
        <v>4</v>
      </c>
      <c r="M40" s="17">
        <v>4</v>
      </c>
      <c r="N40" s="17">
        <v>3</v>
      </c>
      <c r="O40" s="17">
        <v>5</v>
      </c>
      <c r="P40" s="17">
        <v>4</v>
      </c>
      <c r="Q40" s="22">
        <v>77</v>
      </c>
      <c r="R40" s="17">
        <v>3</v>
      </c>
      <c r="S40" s="17">
        <v>3</v>
      </c>
      <c r="T40" s="17">
        <v>3</v>
      </c>
      <c r="U40" s="17">
        <v>5</v>
      </c>
      <c r="V40" s="17">
        <v>3</v>
      </c>
      <c r="W40" s="17">
        <v>3</v>
      </c>
      <c r="X40" s="22">
        <v>67</v>
      </c>
      <c r="Y40" s="17">
        <v>5</v>
      </c>
      <c r="Z40" s="17">
        <v>4</v>
      </c>
      <c r="AA40" s="17">
        <v>4</v>
      </c>
      <c r="AB40" s="17">
        <v>4</v>
      </c>
      <c r="AC40" s="17">
        <v>4</v>
      </c>
      <c r="AD40" s="17">
        <v>3</v>
      </c>
      <c r="AE40" s="20">
        <v>80</v>
      </c>
      <c r="AF40" s="13">
        <v>72.5</v>
      </c>
    </row>
    <row r="41" spans="1:32" x14ac:dyDescent="0.15">
      <c r="A41" s="15">
        <v>39</v>
      </c>
      <c r="B41" s="15" t="s">
        <v>2</v>
      </c>
      <c r="C41" s="15">
        <v>9</v>
      </c>
      <c r="D41" s="15">
        <v>4</v>
      </c>
      <c r="E41" s="15">
        <v>4</v>
      </c>
      <c r="F41" s="15">
        <v>4</v>
      </c>
      <c r="G41" s="15">
        <v>4</v>
      </c>
      <c r="H41" s="15">
        <v>4</v>
      </c>
      <c r="I41" s="15">
        <v>4</v>
      </c>
      <c r="J41" s="21">
        <v>80</v>
      </c>
      <c r="K41" s="15">
        <v>4</v>
      </c>
      <c r="L41" s="15">
        <v>4</v>
      </c>
      <c r="M41" s="15">
        <v>4</v>
      </c>
      <c r="N41" s="15">
        <v>3</v>
      </c>
      <c r="O41" s="15">
        <v>4</v>
      </c>
      <c r="P41" s="15">
        <v>4</v>
      </c>
      <c r="Q41" s="21">
        <v>77</v>
      </c>
      <c r="R41" s="15">
        <v>2</v>
      </c>
      <c r="S41" s="15">
        <v>4</v>
      </c>
      <c r="T41" s="15">
        <v>3</v>
      </c>
      <c r="U41" s="15">
        <v>4</v>
      </c>
      <c r="V41" s="15">
        <v>4</v>
      </c>
      <c r="W41" s="15">
        <v>4</v>
      </c>
      <c r="X41" s="21">
        <v>70</v>
      </c>
      <c r="Y41" s="15">
        <v>4</v>
      </c>
      <c r="Z41" s="15">
        <v>2</v>
      </c>
      <c r="AA41" s="15">
        <v>4</v>
      </c>
      <c r="AB41" s="15">
        <v>4</v>
      </c>
      <c r="AC41" s="15">
        <v>4</v>
      </c>
      <c r="AD41" s="15">
        <v>4</v>
      </c>
      <c r="AE41" s="26">
        <v>73</v>
      </c>
      <c r="AF41" s="16">
        <v>75</v>
      </c>
    </row>
    <row r="42" spans="1:32" x14ac:dyDescent="0.15">
      <c r="A42" s="17">
        <v>40</v>
      </c>
      <c r="B42" s="17" t="s">
        <v>2</v>
      </c>
      <c r="C42" s="17">
        <v>7</v>
      </c>
      <c r="D42" s="17">
        <v>2</v>
      </c>
      <c r="E42" s="17">
        <v>2</v>
      </c>
      <c r="F42" s="17">
        <v>2</v>
      </c>
      <c r="G42" s="17">
        <v>4</v>
      </c>
      <c r="H42" s="17">
        <v>4</v>
      </c>
      <c r="I42" s="17">
        <v>4</v>
      </c>
      <c r="J42" s="22">
        <v>60</v>
      </c>
      <c r="K42" s="17">
        <v>4</v>
      </c>
      <c r="L42" s="17">
        <v>4</v>
      </c>
      <c r="M42" s="17">
        <v>4</v>
      </c>
      <c r="N42" s="17">
        <v>2</v>
      </c>
      <c r="O42" s="17">
        <v>4</v>
      </c>
      <c r="P42" s="17">
        <v>3</v>
      </c>
      <c r="Q42" s="22">
        <v>70</v>
      </c>
      <c r="R42" s="17">
        <v>2</v>
      </c>
      <c r="S42" s="17">
        <v>3</v>
      </c>
      <c r="T42" s="17">
        <v>4</v>
      </c>
      <c r="U42" s="17">
        <v>4</v>
      </c>
      <c r="V42" s="17">
        <v>4</v>
      </c>
      <c r="W42" s="17">
        <v>4</v>
      </c>
      <c r="X42" s="22">
        <v>70</v>
      </c>
      <c r="Y42" s="17">
        <v>4</v>
      </c>
      <c r="Z42" s="17">
        <v>4</v>
      </c>
      <c r="AA42" s="17">
        <v>4</v>
      </c>
      <c r="AB42" s="17">
        <v>4</v>
      </c>
      <c r="AC42" s="17">
        <v>4</v>
      </c>
      <c r="AD42" s="17">
        <v>2</v>
      </c>
      <c r="AE42" s="20">
        <v>73</v>
      </c>
      <c r="AF42" s="13">
        <v>68.333299999999994</v>
      </c>
    </row>
    <row r="43" spans="1:32" x14ac:dyDescent="0.15">
      <c r="A43" s="15">
        <v>41</v>
      </c>
      <c r="B43" s="15" t="s">
        <v>2</v>
      </c>
      <c r="C43" s="15">
        <v>7</v>
      </c>
      <c r="D43" s="15">
        <v>5</v>
      </c>
      <c r="E43" s="15">
        <v>5</v>
      </c>
      <c r="F43" s="15">
        <v>3</v>
      </c>
      <c r="G43" s="15">
        <v>3</v>
      </c>
      <c r="H43" s="15">
        <v>5</v>
      </c>
      <c r="I43" s="15">
        <v>4</v>
      </c>
      <c r="J43" s="21">
        <v>83</v>
      </c>
      <c r="K43" s="15">
        <v>5</v>
      </c>
      <c r="L43" s="15">
        <v>4</v>
      </c>
      <c r="M43" s="15">
        <v>3</v>
      </c>
      <c r="N43" s="15">
        <v>3</v>
      </c>
      <c r="O43" s="15">
        <v>3</v>
      </c>
      <c r="P43" s="15">
        <v>2</v>
      </c>
      <c r="Q43" s="21">
        <v>67</v>
      </c>
      <c r="R43" s="15">
        <v>3</v>
      </c>
      <c r="S43" s="15">
        <v>4</v>
      </c>
      <c r="T43" s="15">
        <v>3</v>
      </c>
      <c r="U43" s="15">
        <v>5</v>
      </c>
      <c r="V43" s="15">
        <v>4</v>
      </c>
      <c r="W43" s="15">
        <v>2</v>
      </c>
      <c r="X43" s="21">
        <v>70</v>
      </c>
      <c r="Y43" s="15">
        <v>3</v>
      </c>
      <c r="Z43" s="15">
        <v>2</v>
      </c>
      <c r="AA43" s="15">
        <v>5</v>
      </c>
      <c r="AB43" s="15">
        <v>4</v>
      </c>
      <c r="AC43" s="15">
        <v>3</v>
      </c>
      <c r="AD43" s="15">
        <v>3</v>
      </c>
      <c r="AE43" s="26">
        <v>67</v>
      </c>
      <c r="AF43" s="16">
        <v>71.666700000000006</v>
      </c>
    </row>
    <row r="44" spans="1:32" x14ac:dyDescent="0.15">
      <c r="A44" s="17">
        <v>42</v>
      </c>
      <c r="B44" s="17" t="s">
        <v>2</v>
      </c>
      <c r="C44" s="17">
        <v>8</v>
      </c>
      <c r="D44" s="17">
        <v>4</v>
      </c>
      <c r="E44" s="17">
        <v>4</v>
      </c>
      <c r="F44" s="17">
        <v>4</v>
      </c>
      <c r="G44" s="17">
        <v>3</v>
      </c>
      <c r="H44" s="17">
        <v>4</v>
      </c>
      <c r="I44" s="17">
        <v>4</v>
      </c>
      <c r="J44" s="22">
        <v>77</v>
      </c>
      <c r="K44" s="17">
        <v>5</v>
      </c>
      <c r="L44" s="17">
        <v>4</v>
      </c>
      <c r="M44" s="17">
        <v>3</v>
      </c>
      <c r="N44" s="17">
        <v>3</v>
      </c>
      <c r="O44" s="17">
        <v>4</v>
      </c>
      <c r="P44" s="17">
        <v>4</v>
      </c>
      <c r="Q44" s="22">
        <v>77</v>
      </c>
      <c r="R44" s="17">
        <v>3</v>
      </c>
      <c r="S44" s="17">
        <v>3</v>
      </c>
      <c r="T44" s="17">
        <v>4</v>
      </c>
      <c r="U44" s="17">
        <v>4</v>
      </c>
      <c r="V44" s="17">
        <v>4</v>
      </c>
      <c r="W44" s="17">
        <v>4</v>
      </c>
      <c r="X44" s="22">
        <v>73</v>
      </c>
      <c r="Y44" s="17">
        <v>3</v>
      </c>
      <c r="Z44" s="17">
        <v>4</v>
      </c>
      <c r="AA44" s="17">
        <v>4</v>
      </c>
      <c r="AB44" s="17">
        <v>3</v>
      </c>
      <c r="AC44" s="17">
        <v>4</v>
      </c>
      <c r="AD44" s="17">
        <v>4</v>
      </c>
      <c r="AE44" s="20">
        <v>73</v>
      </c>
      <c r="AF44" s="13">
        <v>75</v>
      </c>
    </row>
    <row r="45" spans="1:32" x14ac:dyDescent="0.15">
      <c r="A45" s="15">
        <v>43</v>
      </c>
      <c r="B45" s="15" t="s">
        <v>2</v>
      </c>
      <c r="C45" s="15">
        <v>9</v>
      </c>
      <c r="D45" s="15">
        <v>4</v>
      </c>
      <c r="E45" s="15">
        <v>4</v>
      </c>
      <c r="F45" s="15">
        <v>4</v>
      </c>
      <c r="G45" s="15">
        <v>4</v>
      </c>
      <c r="H45" s="15">
        <v>4</v>
      </c>
      <c r="I45" s="15">
        <v>4</v>
      </c>
      <c r="J45" s="21">
        <v>80</v>
      </c>
      <c r="K45" s="15">
        <v>4</v>
      </c>
      <c r="L45" s="15">
        <v>4</v>
      </c>
      <c r="M45" s="15">
        <v>4</v>
      </c>
      <c r="N45" s="15">
        <v>2</v>
      </c>
      <c r="O45" s="15">
        <v>4</v>
      </c>
      <c r="P45" s="15">
        <v>4</v>
      </c>
      <c r="Q45" s="21">
        <v>73</v>
      </c>
      <c r="R45" s="15">
        <v>4</v>
      </c>
      <c r="S45" s="15">
        <v>4</v>
      </c>
      <c r="T45" s="15">
        <v>3</v>
      </c>
      <c r="U45" s="15">
        <v>4</v>
      </c>
      <c r="V45" s="15">
        <v>4</v>
      </c>
      <c r="W45" s="15">
        <v>4</v>
      </c>
      <c r="X45" s="21">
        <v>77</v>
      </c>
      <c r="Y45" s="15">
        <v>4</v>
      </c>
      <c r="Z45" s="15">
        <v>4</v>
      </c>
      <c r="AA45" s="15">
        <v>4</v>
      </c>
      <c r="AB45" s="15">
        <v>4</v>
      </c>
      <c r="AC45" s="15">
        <v>4</v>
      </c>
      <c r="AD45" s="15">
        <v>4</v>
      </c>
      <c r="AE45" s="26">
        <v>80</v>
      </c>
      <c r="AF45" s="16">
        <v>77.5</v>
      </c>
    </row>
    <row r="46" spans="1:32" x14ac:dyDescent="0.15">
      <c r="A46" s="17">
        <v>44</v>
      </c>
      <c r="B46" s="17" t="s">
        <v>2</v>
      </c>
      <c r="C46" s="17">
        <v>8</v>
      </c>
      <c r="D46" s="17">
        <v>4</v>
      </c>
      <c r="E46" s="17">
        <v>4</v>
      </c>
      <c r="F46" s="17">
        <v>4</v>
      </c>
      <c r="G46" s="17">
        <v>3</v>
      </c>
      <c r="H46" s="17">
        <v>4</v>
      </c>
      <c r="I46" s="17">
        <v>3</v>
      </c>
      <c r="J46" s="22">
        <v>73</v>
      </c>
      <c r="K46" s="17">
        <v>5</v>
      </c>
      <c r="L46" s="17">
        <v>5</v>
      </c>
      <c r="M46" s="17">
        <v>4</v>
      </c>
      <c r="N46" s="17">
        <v>3</v>
      </c>
      <c r="O46" s="17">
        <v>4</v>
      </c>
      <c r="P46" s="17">
        <v>4</v>
      </c>
      <c r="Q46" s="22">
        <v>83</v>
      </c>
      <c r="R46" s="17">
        <v>3</v>
      </c>
      <c r="S46" s="17">
        <v>3</v>
      </c>
      <c r="T46" s="17">
        <v>4</v>
      </c>
      <c r="U46" s="17">
        <v>3</v>
      </c>
      <c r="V46" s="17">
        <v>4</v>
      </c>
      <c r="W46" s="17">
        <v>3</v>
      </c>
      <c r="X46" s="22">
        <v>67</v>
      </c>
      <c r="Y46" s="17">
        <v>5</v>
      </c>
      <c r="Z46" s="17">
        <v>3</v>
      </c>
      <c r="AA46" s="17">
        <v>4</v>
      </c>
      <c r="AB46" s="17">
        <v>4</v>
      </c>
      <c r="AC46" s="17">
        <v>5</v>
      </c>
      <c r="AD46" s="17">
        <v>3</v>
      </c>
      <c r="AE46" s="20">
        <v>80</v>
      </c>
      <c r="AF46" s="13">
        <v>75.833299999999994</v>
      </c>
    </row>
    <row r="47" spans="1:32" x14ac:dyDescent="0.15">
      <c r="A47" s="15">
        <v>45</v>
      </c>
      <c r="B47" s="15" t="s">
        <v>2</v>
      </c>
      <c r="C47" s="15">
        <v>9</v>
      </c>
      <c r="D47" s="15">
        <v>4</v>
      </c>
      <c r="E47" s="15">
        <v>4</v>
      </c>
      <c r="F47" s="15">
        <v>4</v>
      </c>
      <c r="G47" s="15">
        <v>4</v>
      </c>
      <c r="H47" s="15">
        <v>4</v>
      </c>
      <c r="I47" s="15">
        <v>4</v>
      </c>
      <c r="J47" s="21">
        <v>80</v>
      </c>
      <c r="K47" s="15">
        <v>4</v>
      </c>
      <c r="L47" s="15">
        <v>4</v>
      </c>
      <c r="M47" s="15">
        <v>4</v>
      </c>
      <c r="N47" s="15">
        <v>3</v>
      </c>
      <c r="O47" s="15">
        <v>4</v>
      </c>
      <c r="P47" s="15">
        <v>4</v>
      </c>
      <c r="Q47" s="21">
        <v>77</v>
      </c>
      <c r="R47" s="15">
        <v>4</v>
      </c>
      <c r="S47" s="15">
        <v>4</v>
      </c>
      <c r="T47" s="15">
        <v>3</v>
      </c>
      <c r="U47" s="15">
        <v>4</v>
      </c>
      <c r="V47" s="15">
        <v>4</v>
      </c>
      <c r="W47" s="15">
        <v>4</v>
      </c>
      <c r="X47" s="21">
        <v>77</v>
      </c>
      <c r="Y47" s="15">
        <v>4</v>
      </c>
      <c r="Z47" s="15">
        <v>4</v>
      </c>
      <c r="AA47" s="15">
        <v>4</v>
      </c>
      <c r="AB47" s="15">
        <v>4</v>
      </c>
      <c r="AC47" s="15">
        <v>4</v>
      </c>
      <c r="AD47" s="15">
        <v>4</v>
      </c>
      <c r="AE47" s="26">
        <v>80</v>
      </c>
      <c r="AF47" s="16">
        <v>78.333299999999994</v>
      </c>
    </row>
    <row r="48" spans="1:32" x14ac:dyDescent="0.15">
      <c r="A48" s="17">
        <v>46</v>
      </c>
      <c r="B48" s="17" t="s">
        <v>2</v>
      </c>
      <c r="C48" s="17">
        <v>7</v>
      </c>
      <c r="D48" s="17">
        <v>3</v>
      </c>
      <c r="E48" s="17">
        <v>3</v>
      </c>
      <c r="F48" s="17">
        <v>4</v>
      </c>
      <c r="G48" s="17">
        <v>4</v>
      </c>
      <c r="H48" s="17">
        <v>4</v>
      </c>
      <c r="I48" s="17">
        <v>3</v>
      </c>
      <c r="J48" s="22">
        <v>70</v>
      </c>
      <c r="K48" s="17">
        <v>2</v>
      </c>
      <c r="L48" s="17">
        <v>4</v>
      </c>
      <c r="M48" s="17">
        <v>4</v>
      </c>
      <c r="N48" s="17">
        <v>2</v>
      </c>
      <c r="O48" s="17">
        <v>4</v>
      </c>
      <c r="P48" s="17">
        <v>4</v>
      </c>
      <c r="Q48" s="22">
        <v>67</v>
      </c>
      <c r="R48" s="17">
        <v>3</v>
      </c>
      <c r="S48" s="17">
        <v>3</v>
      </c>
      <c r="T48" s="17">
        <v>3</v>
      </c>
      <c r="U48" s="17">
        <v>4</v>
      </c>
      <c r="V48" s="17">
        <v>4</v>
      </c>
      <c r="W48" s="17">
        <v>4</v>
      </c>
      <c r="X48" s="22">
        <v>70</v>
      </c>
      <c r="Y48" s="17">
        <v>4</v>
      </c>
      <c r="Z48" s="17">
        <v>4</v>
      </c>
      <c r="AA48" s="17">
        <v>4</v>
      </c>
      <c r="AB48" s="17">
        <v>4</v>
      </c>
      <c r="AC48" s="17">
        <v>4</v>
      </c>
      <c r="AD48" s="17">
        <v>2</v>
      </c>
      <c r="AE48" s="20">
        <v>73</v>
      </c>
      <c r="AF48" s="13">
        <v>70</v>
      </c>
    </row>
    <row r="49" spans="1:32" x14ac:dyDescent="0.15">
      <c r="A49" s="15">
        <v>47</v>
      </c>
      <c r="B49" s="15" t="s">
        <v>2</v>
      </c>
      <c r="C49" s="15">
        <v>9</v>
      </c>
      <c r="D49" s="15">
        <v>4</v>
      </c>
      <c r="E49" s="15">
        <v>3</v>
      </c>
      <c r="F49" s="15">
        <v>3</v>
      </c>
      <c r="G49" s="15">
        <v>4</v>
      </c>
      <c r="H49" s="15">
        <v>4</v>
      </c>
      <c r="I49" s="15">
        <v>4</v>
      </c>
      <c r="J49" s="21">
        <v>73</v>
      </c>
      <c r="K49" s="15">
        <v>3</v>
      </c>
      <c r="L49" s="15">
        <v>4</v>
      </c>
      <c r="M49" s="15">
        <v>5</v>
      </c>
      <c r="N49" s="15">
        <v>2</v>
      </c>
      <c r="O49" s="15">
        <v>4</v>
      </c>
      <c r="P49" s="15">
        <v>3</v>
      </c>
      <c r="Q49" s="21">
        <v>70</v>
      </c>
      <c r="R49" s="15">
        <v>3</v>
      </c>
      <c r="S49" s="15">
        <v>3</v>
      </c>
      <c r="T49" s="15">
        <v>4</v>
      </c>
      <c r="U49" s="15">
        <v>4</v>
      </c>
      <c r="V49" s="15">
        <v>5</v>
      </c>
      <c r="W49" s="15">
        <v>4</v>
      </c>
      <c r="X49" s="21">
        <v>77</v>
      </c>
      <c r="Y49" s="15">
        <v>5</v>
      </c>
      <c r="Z49" s="15">
        <v>4</v>
      </c>
      <c r="AA49" s="15">
        <v>4</v>
      </c>
      <c r="AB49" s="15">
        <v>5</v>
      </c>
      <c r="AC49" s="15">
        <v>4</v>
      </c>
      <c r="AD49" s="15">
        <v>4</v>
      </c>
      <c r="AE49" s="26">
        <v>87</v>
      </c>
      <c r="AF49" s="16">
        <v>76.666700000000006</v>
      </c>
    </row>
    <row r="50" spans="1:32" x14ac:dyDescent="0.15">
      <c r="A50" s="17">
        <v>48</v>
      </c>
      <c r="B50" s="17" t="s">
        <v>2</v>
      </c>
      <c r="C50" s="17">
        <v>9</v>
      </c>
      <c r="D50" s="17">
        <v>4</v>
      </c>
      <c r="E50" s="17">
        <v>4</v>
      </c>
      <c r="F50" s="17">
        <v>3</v>
      </c>
      <c r="G50" s="17">
        <v>5</v>
      </c>
      <c r="H50" s="17">
        <v>4</v>
      </c>
      <c r="I50" s="17">
        <v>4</v>
      </c>
      <c r="J50" s="22">
        <v>80</v>
      </c>
      <c r="K50" s="17">
        <v>4</v>
      </c>
      <c r="L50" s="17">
        <v>5</v>
      </c>
      <c r="M50" s="17">
        <v>3</v>
      </c>
      <c r="N50" s="17">
        <v>3</v>
      </c>
      <c r="O50" s="17">
        <v>4</v>
      </c>
      <c r="P50" s="17">
        <v>4</v>
      </c>
      <c r="Q50" s="22">
        <v>77</v>
      </c>
      <c r="R50" s="17">
        <v>3</v>
      </c>
      <c r="S50" s="17">
        <v>4</v>
      </c>
      <c r="T50" s="17">
        <v>3</v>
      </c>
      <c r="U50" s="17">
        <v>4</v>
      </c>
      <c r="V50" s="17">
        <v>5</v>
      </c>
      <c r="W50" s="17">
        <v>5</v>
      </c>
      <c r="X50" s="22">
        <v>80</v>
      </c>
      <c r="Y50" s="17">
        <v>5</v>
      </c>
      <c r="Z50" s="17">
        <v>4</v>
      </c>
      <c r="AA50" s="17">
        <v>5</v>
      </c>
      <c r="AB50" s="17">
        <v>4</v>
      </c>
      <c r="AC50" s="17">
        <v>4</v>
      </c>
      <c r="AD50" s="17">
        <v>3</v>
      </c>
      <c r="AE50" s="20">
        <v>83</v>
      </c>
      <c r="AF50" s="13">
        <v>80</v>
      </c>
    </row>
    <row r="51" spans="1:32" x14ac:dyDescent="0.15">
      <c r="A51" s="15">
        <v>49</v>
      </c>
      <c r="B51" s="15" t="s">
        <v>1</v>
      </c>
      <c r="C51" s="15">
        <v>9</v>
      </c>
      <c r="D51" s="15">
        <v>4</v>
      </c>
      <c r="E51" s="15">
        <v>3</v>
      </c>
      <c r="F51" s="15">
        <v>4</v>
      </c>
      <c r="G51" s="15">
        <v>3</v>
      </c>
      <c r="H51" s="15">
        <v>4</v>
      </c>
      <c r="I51" s="15">
        <v>3</v>
      </c>
      <c r="J51" s="21">
        <v>70</v>
      </c>
      <c r="K51" s="15">
        <v>4</v>
      </c>
      <c r="L51" s="15">
        <v>3</v>
      </c>
      <c r="M51" s="15">
        <v>4</v>
      </c>
      <c r="N51" s="15">
        <v>2</v>
      </c>
      <c r="O51" s="15">
        <v>4</v>
      </c>
      <c r="P51" s="15">
        <v>4</v>
      </c>
      <c r="Q51" s="21">
        <v>70</v>
      </c>
      <c r="R51" s="15">
        <v>4</v>
      </c>
      <c r="S51" s="15">
        <v>4</v>
      </c>
      <c r="T51" s="15">
        <v>4</v>
      </c>
      <c r="U51" s="15">
        <v>3</v>
      </c>
      <c r="V51" s="15">
        <v>4</v>
      </c>
      <c r="W51" s="15">
        <v>4</v>
      </c>
      <c r="X51" s="21">
        <v>77</v>
      </c>
      <c r="Y51" s="15">
        <v>4</v>
      </c>
      <c r="Z51" s="15">
        <v>3</v>
      </c>
      <c r="AA51" s="15">
        <v>4</v>
      </c>
      <c r="AB51" s="15">
        <v>4</v>
      </c>
      <c r="AC51" s="15">
        <v>4</v>
      </c>
      <c r="AD51" s="15">
        <v>3</v>
      </c>
      <c r="AE51" s="26">
        <v>73</v>
      </c>
      <c r="AF51" s="16">
        <v>72.5</v>
      </c>
    </row>
    <row r="52" spans="1:32" x14ac:dyDescent="0.15">
      <c r="A52" s="17">
        <v>50</v>
      </c>
      <c r="B52" s="17" t="s">
        <v>2</v>
      </c>
      <c r="C52" s="17">
        <v>9</v>
      </c>
      <c r="D52" s="17">
        <v>5</v>
      </c>
      <c r="E52" s="17">
        <v>5</v>
      </c>
      <c r="F52" s="17">
        <v>5</v>
      </c>
      <c r="G52" s="17">
        <v>5</v>
      </c>
      <c r="H52" s="17">
        <v>5</v>
      </c>
      <c r="I52" s="17">
        <v>4</v>
      </c>
      <c r="J52" s="22">
        <v>97</v>
      </c>
      <c r="K52" s="17">
        <v>3</v>
      </c>
      <c r="L52" s="17">
        <v>3</v>
      </c>
      <c r="M52" s="17">
        <v>4</v>
      </c>
      <c r="N52" s="17">
        <v>3</v>
      </c>
      <c r="O52" s="17">
        <v>4</v>
      </c>
      <c r="P52" s="17">
        <v>3</v>
      </c>
      <c r="Q52" s="22">
        <v>67</v>
      </c>
      <c r="R52" s="17">
        <v>3</v>
      </c>
      <c r="S52" s="17">
        <v>3</v>
      </c>
      <c r="T52" s="17">
        <v>3</v>
      </c>
      <c r="U52" s="17">
        <v>3</v>
      </c>
      <c r="V52" s="17">
        <v>4</v>
      </c>
      <c r="W52" s="17">
        <v>2</v>
      </c>
      <c r="X52" s="22">
        <v>60</v>
      </c>
      <c r="Y52" s="17">
        <v>5</v>
      </c>
      <c r="Z52" s="17">
        <v>3</v>
      </c>
      <c r="AA52" s="17">
        <v>4</v>
      </c>
      <c r="AB52" s="17">
        <v>4</v>
      </c>
      <c r="AC52" s="17">
        <v>4</v>
      </c>
      <c r="AD52" s="17">
        <v>3</v>
      </c>
      <c r="AE52" s="20">
        <v>77</v>
      </c>
      <c r="AF52" s="13">
        <v>75</v>
      </c>
    </row>
    <row r="53" spans="1:32" x14ac:dyDescent="0.15">
      <c r="A53" s="15">
        <v>51</v>
      </c>
      <c r="B53" s="15" t="s">
        <v>2</v>
      </c>
      <c r="C53" s="15">
        <v>8</v>
      </c>
      <c r="D53" s="15">
        <v>4</v>
      </c>
      <c r="E53" s="15">
        <v>3</v>
      </c>
      <c r="F53" s="15">
        <v>4</v>
      </c>
      <c r="G53" s="15">
        <v>3</v>
      </c>
      <c r="H53" s="15">
        <v>4</v>
      </c>
      <c r="I53" s="15">
        <v>4</v>
      </c>
      <c r="J53" s="21">
        <v>73</v>
      </c>
      <c r="K53" s="15">
        <v>4</v>
      </c>
      <c r="L53" s="15">
        <v>4</v>
      </c>
      <c r="M53" s="15">
        <v>3</v>
      </c>
      <c r="N53" s="15">
        <v>2</v>
      </c>
      <c r="O53" s="15">
        <v>4</v>
      </c>
      <c r="P53" s="15">
        <v>3</v>
      </c>
      <c r="Q53" s="21">
        <v>67</v>
      </c>
      <c r="R53" s="15">
        <v>4</v>
      </c>
      <c r="S53" s="15">
        <v>4</v>
      </c>
      <c r="T53" s="15">
        <v>4</v>
      </c>
      <c r="U53" s="15">
        <v>3</v>
      </c>
      <c r="V53" s="15">
        <v>3</v>
      </c>
      <c r="W53" s="15">
        <v>4</v>
      </c>
      <c r="X53" s="21">
        <v>73</v>
      </c>
      <c r="Y53" s="15">
        <v>4</v>
      </c>
      <c r="Z53" s="15">
        <v>3</v>
      </c>
      <c r="AA53" s="15">
        <v>4</v>
      </c>
      <c r="AB53" s="15">
        <v>4</v>
      </c>
      <c r="AC53" s="15">
        <v>4</v>
      </c>
      <c r="AD53" s="15">
        <v>4</v>
      </c>
      <c r="AE53" s="26">
        <v>77</v>
      </c>
      <c r="AF53" s="16">
        <v>72.5</v>
      </c>
    </row>
    <row r="54" spans="1:32" x14ac:dyDescent="0.15">
      <c r="A54" s="17">
        <v>52</v>
      </c>
      <c r="B54" s="17" t="s">
        <v>2</v>
      </c>
      <c r="C54" s="17">
        <v>8</v>
      </c>
      <c r="D54" s="17">
        <v>3</v>
      </c>
      <c r="E54" s="17">
        <v>4</v>
      </c>
      <c r="F54" s="17">
        <v>4</v>
      </c>
      <c r="G54" s="17">
        <v>3</v>
      </c>
      <c r="H54" s="17">
        <v>5</v>
      </c>
      <c r="I54" s="17">
        <v>4</v>
      </c>
      <c r="J54" s="22">
        <v>77</v>
      </c>
      <c r="K54" s="17">
        <v>4</v>
      </c>
      <c r="L54" s="17">
        <v>5</v>
      </c>
      <c r="M54" s="17">
        <v>4</v>
      </c>
      <c r="N54" s="17">
        <v>3</v>
      </c>
      <c r="O54" s="17">
        <v>5</v>
      </c>
      <c r="P54" s="17">
        <v>4</v>
      </c>
      <c r="Q54" s="22">
        <v>83</v>
      </c>
      <c r="R54" s="17">
        <v>2</v>
      </c>
      <c r="S54" s="17">
        <v>3</v>
      </c>
      <c r="T54" s="17">
        <v>3</v>
      </c>
      <c r="U54" s="17">
        <v>5</v>
      </c>
      <c r="V54" s="17">
        <v>4</v>
      </c>
      <c r="W54" s="17">
        <v>5</v>
      </c>
      <c r="X54" s="22">
        <v>73</v>
      </c>
      <c r="Y54" s="17">
        <v>4</v>
      </c>
      <c r="Z54" s="17">
        <v>4</v>
      </c>
      <c r="AA54" s="17">
        <v>5</v>
      </c>
      <c r="AB54" s="17">
        <v>4</v>
      </c>
      <c r="AC54" s="17">
        <v>3</v>
      </c>
      <c r="AD54" s="17">
        <v>2</v>
      </c>
      <c r="AE54" s="20">
        <v>73</v>
      </c>
      <c r="AF54" s="13">
        <v>76.666700000000006</v>
      </c>
    </row>
    <row r="55" spans="1:32" x14ac:dyDescent="0.15">
      <c r="A55" s="15">
        <v>53</v>
      </c>
      <c r="B55" s="15" t="s">
        <v>1</v>
      </c>
      <c r="C55" s="15">
        <v>8</v>
      </c>
      <c r="D55" s="15">
        <v>4</v>
      </c>
      <c r="E55" s="15">
        <v>4</v>
      </c>
      <c r="F55" s="15">
        <v>4</v>
      </c>
      <c r="G55" s="15">
        <v>4</v>
      </c>
      <c r="H55" s="15">
        <v>4</v>
      </c>
      <c r="I55" s="15">
        <v>4</v>
      </c>
      <c r="J55" s="21">
        <v>80</v>
      </c>
      <c r="K55" s="15">
        <v>4</v>
      </c>
      <c r="L55" s="15">
        <v>4</v>
      </c>
      <c r="M55" s="15">
        <v>4</v>
      </c>
      <c r="N55" s="15">
        <v>2</v>
      </c>
      <c r="O55" s="15">
        <v>4</v>
      </c>
      <c r="P55" s="15">
        <v>4</v>
      </c>
      <c r="Q55" s="21">
        <v>73</v>
      </c>
      <c r="R55" s="15">
        <v>3</v>
      </c>
      <c r="S55" s="15">
        <v>4</v>
      </c>
      <c r="T55" s="15">
        <v>3</v>
      </c>
      <c r="U55" s="15">
        <v>4</v>
      </c>
      <c r="V55" s="15">
        <v>3</v>
      </c>
      <c r="W55" s="15">
        <v>3</v>
      </c>
      <c r="X55" s="21">
        <v>67</v>
      </c>
      <c r="Y55" s="15">
        <v>3</v>
      </c>
      <c r="Z55" s="15">
        <v>4</v>
      </c>
      <c r="AA55" s="15">
        <v>5</v>
      </c>
      <c r="AB55" s="15">
        <v>5</v>
      </c>
      <c r="AC55" s="15">
        <v>5</v>
      </c>
      <c r="AD55" s="15">
        <v>3</v>
      </c>
      <c r="AE55" s="26">
        <v>83</v>
      </c>
      <c r="AF55" s="16">
        <v>75.833299999999994</v>
      </c>
    </row>
    <row r="56" spans="1:32" x14ac:dyDescent="0.15">
      <c r="A56" s="17">
        <v>54</v>
      </c>
      <c r="B56" s="17" t="s">
        <v>1</v>
      </c>
      <c r="C56" s="17">
        <v>9</v>
      </c>
      <c r="D56" s="17">
        <v>4</v>
      </c>
      <c r="E56" s="17">
        <v>5</v>
      </c>
      <c r="F56" s="17">
        <v>4</v>
      </c>
      <c r="G56" s="17">
        <v>5</v>
      </c>
      <c r="H56" s="17">
        <v>1</v>
      </c>
      <c r="I56" s="17">
        <v>3</v>
      </c>
      <c r="J56" s="22">
        <v>73</v>
      </c>
      <c r="K56" s="17">
        <v>1</v>
      </c>
      <c r="L56" s="17">
        <v>1</v>
      </c>
      <c r="M56" s="17">
        <v>1</v>
      </c>
      <c r="N56" s="17">
        <v>3</v>
      </c>
      <c r="O56" s="17">
        <v>1</v>
      </c>
      <c r="P56" s="17">
        <v>3</v>
      </c>
      <c r="Q56" s="22">
        <v>33</v>
      </c>
      <c r="R56" s="17">
        <v>2</v>
      </c>
      <c r="S56" s="17">
        <v>3</v>
      </c>
      <c r="T56" s="17">
        <v>4</v>
      </c>
      <c r="U56" s="17">
        <v>5</v>
      </c>
      <c r="V56" s="17">
        <v>4</v>
      </c>
      <c r="W56" s="17">
        <v>3</v>
      </c>
      <c r="X56" s="22">
        <v>70</v>
      </c>
      <c r="Y56" s="17">
        <v>4</v>
      </c>
      <c r="Z56" s="17">
        <v>4</v>
      </c>
      <c r="AA56" s="17">
        <v>5</v>
      </c>
      <c r="AB56" s="17">
        <v>4</v>
      </c>
      <c r="AC56" s="17">
        <v>4</v>
      </c>
      <c r="AD56" s="17">
        <v>4</v>
      </c>
      <c r="AE56" s="20">
        <v>83</v>
      </c>
      <c r="AF56" s="13">
        <v>65</v>
      </c>
    </row>
    <row r="57" spans="1:32" x14ac:dyDescent="0.15">
      <c r="A57" s="15">
        <v>55</v>
      </c>
      <c r="B57" s="15" t="s">
        <v>1</v>
      </c>
      <c r="C57" s="15">
        <v>8</v>
      </c>
      <c r="D57" s="15">
        <v>3</v>
      </c>
      <c r="E57" s="15">
        <v>5</v>
      </c>
      <c r="F57" s="15">
        <v>4</v>
      </c>
      <c r="G57" s="15">
        <v>4</v>
      </c>
      <c r="H57" s="15">
        <v>4</v>
      </c>
      <c r="I57" s="15">
        <v>4</v>
      </c>
      <c r="J57" s="21">
        <v>80</v>
      </c>
      <c r="K57" s="15">
        <v>4</v>
      </c>
      <c r="L57" s="15">
        <v>4</v>
      </c>
      <c r="M57" s="15">
        <v>3</v>
      </c>
      <c r="N57" s="15">
        <v>2</v>
      </c>
      <c r="O57" s="15">
        <v>4</v>
      </c>
      <c r="P57" s="15">
        <v>4</v>
      </c>
      <c r="Q57" s="21">
        <v>70</v>
      </c>
      <c r="R57" s="15">
        <v>3</v>
      </c>
      <c r="S57" s="15">
        <v>4</v>
      </c>
      <c r="T57" s="15">
        <v>4</v>
      </c>
      <c r="U57" s="15">
        <v>5</v>
      </c>
      <c r="V57" s="15">
        <v>5</v>
      </c>
      <c r="W57" s="15">
        <v>4</v>
      </c>
      <c r="X57" s="21">
        <v>83</v>
      </c>
      <c r="Y57" s="15">
        <v>4</v>
      </c>
      <c r="Z57" s="15">
        <v>4</v>
      </c>
      <c r="AA57" s="15">
        <v>4</v>
      </c>
      <c r="AB57" s="15">
        <v>4</v>
      </c>
      <c r="AC57" s="15">
        <v>4</v>
      </c>
      <c r="AD57" s="15">
        <v>4</v>
      </c>
      <c r="AE57" s="26">
        <v>80</v>
      </c>
      <c r="AF57" s="16">
        <v>78.333299999999994</v>
      </c>
    </row>
    <row r="58" spans="1:32" x14ac:dyDescent="0.15">
      <c r="A58" s="17">
        <v>56</v>
      </c>
      <c r="B58" s="17" t="s">
        <v>2</v>
      </c>
      <c r="C58" s="17">
        <v>8</v>
      </c>
      <c r="D58" s="17">
        <v>4</v>
      </c>
      <c r="E58" s="17">
        <v>4</v>
      </c>
      <c r="F58" s="17">
        <v>4</v>
      </c>
      <c r="G58" s="17">
        <v>3</v>
      </c>
      <c r="H58" s="17">
        <v>5</v>
      </c>
      <c r="I58" s="17">
        <v>4</v>
      </c>
      <c r="J58" s="22">
        <v>80</v>
      </c>
      <c r="K58" s="17">
        <v>4</v>
      </c>
      <c r="L58" s="17">
        <v>4</v>
      </c>
      <c r="M58" s="17">
        <v>3</v>
      </c>
      <c r="N58" s="17">
        <v>3</v>
      </c>
      <c r="O58" s="17">
        <v>4</v>
      </c>
      <c r="P58" s="17">
        <v>3</v>
      </c>
      <c r="Q58" s="22">
        <v>70</v>
      </c>
      <c r="R58" s="17">
        <v>3</v>
      </c>
      <c r="S58" s="17">
        <v>3</v>
      </c>
      <c r="T58" s="17">
        <v>3</v>
      </c>
      <c r="U58" s="17">
        <v>4</v>
      </c>
      <c r="V58" s="17">
        <v>5</v>
      </c>
      <c r="W58" s="17">
        <v>4</v>
      </c>
      <c r="X58" s="22">
        <v>73</v>
      </c>
      <c r="Y58" s="17">
        <v>3</v>
      </c>
      <c r="Z58" s="17">
        <v>3</v>
      </c>
      <c r="AA58" s="17">
        <v>4</v>
      </c>
      <c r="AB58" s="17">
        <v>3</v>
      </c>
      <c r="AC58" s="17">
        <v>3</v>
      </c>
      <c r="AD58" s="17">
        <v>3</v>
      </c>
      <c r="AE58" s="20">
        <v>63</v>
      </c>
      <c r="AF58" s="13">
        <v>71.666700000000006</v>
      </c>
    </row>
    <row r="59" spans="1:32" x14ac:dyDescent="0.15">
      <c r="A59" s="15">
        <v>57</v>
      </c>
      <c r="B59" s="15" t="s">
        <v>1</v>
      </c>
      <c r="C59" s="15">
        <v>9</v>
      </c>
      <c r="D59" s="15">
        <v>4</v>
      </c>
      <c r="E59" s="15">
        <v>4</v>
      </c>
      <c r="F59" s="15">
        <v>4</v>
      </c>
      <c r="G59" s="15">
        <v>4</v>
      </c>
      <c r="H59" s="15">
        <v>4</v>
      </c>
      <c r="I59" s="15">
        <v>4</v>
      </c>
      <c r="J59" s="21">
        <v>80</v>
      </c>
      <c r="K59" s="15">
        <v>4</v>
      </c>
      <c r="L59" s="15">
        <v>4</v>
      </c>
      <c r="M59" s="15">
        <v>4</v>
      </c>
      <c r="N59" s="15">
        <v>2</v>
      </c>
      <c r="O59" s="15">
        <v>4</v>
      </c>
      <c r="P59" s="15">
        <v>4</v>
      </c>
      <c r="Q59" s="21">
        <v>73</v>
      </c>
      <c r="R59" s="15">
        <v>3</v>
      </c>
      <c r="S59" s="15">
        <v>4</v>
      </c>
      <c r="T59" s="15">
        <v>3</v>
      </c>
      <c r="U59" s="15">
        <v>4</v>
      </c>
      <c r="V59" s="15">
        <v>4</v>
      </c>
      <c r="W59" s="15">
        <v>4</v>
      </c>
      <c r="X59" s="21">
        <v>73</v>
      </c>
      <c r="Y59" s="15">
        <v>4</v>
      </c>
      <c r="Z59" s="15">
        <v>4</v>
      </c>
      <c r="AA59" s="15">
        <v>4</v>
      </c>
      <c r="AB59" s="15">
        <v>4</v>
      </c>
      <c r="AC59" s="15">
        <v>4</v>
      </c>
      <c r="AD59" s="15">
        <v>4</v>
      </c>
      <c r="AE59" s="26">
        <v>80</v>
      </c>
      <c r="AF59" s="16">
        <v>76.666700000000006</v>
      </c>
    </row>
    <row r="60" spans="1:32" x14ac:dyDescent="0.15">
      <c r="A60" s="17">
        <v>58</v>
      </c>
      <c r="B60" s="17" t="s">
        <v>2</v>
      </c>
      <c r="C60" s="17">
        <v>8</v>
      </c>
      <c r="D60" s="17">
        <v>4</v>
      </c>
      <c r="E60" s="17">
        <v>3</v>
      </c>
      <c r="F60" s="17">
        <v>4</v>
      </c>
      <c r="G60" s="17">
        <v>3</v>
      </c>
      <c r="H60" s="17">
        <v>3</v>
      </c>
      <c r="I60" s="17">
        <v>4</v>
      </c>
      <c r="J60" s="22">
        <v>70</v>
      </c>
      <c r="K60" s="17">
        <v>3</v>
      </c>
      <c r="L60" s="17">
        <v>4</v>
      </c>
      <c r="M60" s="17">
        <v>3</v>
      </c>
      <c r="N60" s="17">
        <v>2</v>
      </c>
      <c r="O60" s="17">
        <v>3</v>
      </c>
      <c r="P60" s="17">
        <v>4</v>
      </c>
      <c r="Q60" s="22">
        <v>63</v>
      </c>
      <c r="R60" s="17">
        <v>3</v>
      </c>
      <c r="S60" s="17">
        <v>3</v>
      </c>
      <c r="T60" s="17">
        <v>3</v>
      </c>
      <c r="U60" s="17">
        <v>4</v>
      </c>
      <c r="V60" s="17">
        <v>3</v>
      </c>
      <c r="W60" s="17">
        <v>4</v>
      </c>
      <c r="X60" s="22">
        <v>67</v>
      </c>
      <c r="Y60" s="17">
        <v>3</v>
      </c>
      <c r="Z60" s="17">
        <v>4</v>
      </c>
      <c r="AA60" s="17">
        <v>3</v>
      </c>
      <c r="AB60" s="17">
        <v>3</v>
      </c>
      <c r="AC60" s="17">
        <v>3</v>
      </c>
      <c r="AD60" s="17">
        <v>3</v>
      </c>
      <c r="AE60" s="20">
        <v>63</v>
      </c>
      <c r="AF60" s="13">
        <v>65.833299999999994</v>
      </c>
    </row>
    <row r="61" spans="1:32" x14ac:dyDescent="0.15">
      <c r="A61" s="15">
        <v>59</v>
      </c>
      <c r="B61" s="15" t="s">
        <v>1</v>
      </c>
      <c r="C61" s="15">
        <v>9</v>
      </c>
      <c r="D61" s="15">
        <v>5</v>
      </c>
      <c r="E61" s="15">
        <v>5</v>
      </c>
      <c r="F61" s="15">
        <v>3</v>
      </c>
      <c r="G61" s="15">
        <v>3</v>
      </c>
      <c r="H61" s="15">
        <v>5</v>
      </c>
      <c r="I61" s="15">
        <v>3</v>
      </c>
      <c r="J61" s="21">
        <v>80</v>
      </c>
      <c r="K61" s="15">
        <v>4</v>
      </c>
      <c r="L61" s="15">
        <v>3</v>
      </c>
      <c r="M61" s="15">
        <v>4</v>
      </c>
      <c r="N61" s="15">
        <v>3</v>
      </c>
      <c r="O61" s="15">
        <v>4</v>
      </c>
      <c r="P61" s="15">
        <v>4</v>
      </c>
      <c r="Q61" s="21">
        <v>73</v>
      </c>
      <c r="R61" s="15">
        <v>2</v>
      </c>
      <c r="S61" s="15">
        <v>4</v>
      </c>
      <c r="T61" s="15">
        <v>3</v>
      </c>
      <c r="U61" s="15">
        <v>4</v>
      </c>
      <c r="V61" s="15">
        <v>4</v>
      </c>
      <c r="W61" s="15">
        <v>4</v>
      </c>
      <c r="X61" s="21">
        <v>70</v>
      </c>
      <c r="Y61" s="15">
        <v>4</v>
      </c>
      <c r="Z61" s="15">
        <v>4</v>
      </c>
      <c r="AA61" s="15">
        <v>3</v>
      </c>
      <c r="AB61" s="15">
        <v>4</v>
      </c>
      <c r="AC61" s="15">
        <v>4</v>
      </c>
      <c r="AD61" s="15">
        <v>4</v>
      </c>
      <c r="AE61" s="26">
        <v>77</v>
      </c>
      <c r="AF61" s="16">
        <v>75</v>
      </c>
    </row>
    <row r="62" spans="1:32" x14ac:dyDescent="0.15">
      <c r="A62" s="17">
        <v>60</v>
      </c>
      <c r="B62" s="17" t="s">
        <v>1</v>
      </c>
      <c r="C62" s="17">
        <v>8</v>
      </c>
      <c r="D62" s="17">
        <v>4</v>
      </c>
      <c r="E62" s="17">
        <v>4</v>
      </c>
      <c r="F62" s="17">
        <v>4</v>
      </c>
      <c r="G62" s="17">
        <v>4</v>
      </c>
      <c r="H62" s="17">
        <v>4</v>
      </c>
      <c r="I62" s="17">
        <v>4</v>
      </c>
      <c r="J62" s="22">
        <v>80</v>
      </c>
      <c r="K62" s="17">
        <v>4</v>
      </c>
      <c r="L62" s="17">
        <v>4</v>
      </c>
      <c r="M62" s="17">
        <v>4</v>
      </c>
      <c r="N62" s="17">
        <v>3</v>
      </c>
      <c r="O62" s="17">
        <v>4</v>
      </c>
      <c r="P62" s="17">
        <v>4</v>
      </c>
      <c r="Q62" s="22">
        <v>77</v>
      </c>
      <c r="R62" s="17">
        <v>3</v>
      </c>
      <c r="S62" s="17">
        <v>4</v>
      </c>
      <c r="T62" s="17">
        <v>4</v>
      </c>
      <c r="U62" s="17">
        <v>4</v>
      </c>
      <c r="V62" s="17">
        <v>4</v>
      </c>
      <c r="W62" s="17">
        <v>4</v>
      </c>
      <c r="X62" s="22">
        <v>77</v>
      </c>
      <c r="Y62" s="17">
        <v>4</v>
      </c>
      <c r="Z62" s="17">
        <v>4</v>
      </c>
      <c r="AA62" s="17">
        <v>4</v>
      </c>
      <c r="AB62" s="17">
        <v>4</v>
      </c>
      <c r="AC62" s="17">
        <v>4</v>
      </c>
      <c r="AD62" s="17">
        <v>4</v>
      </c>
      <c r="AE62" s="20">
        <v>80</v>
      </c>
      <c r="AF62" s="13">
        <v>78.333299999999994</v>
      </c>
    </row>
    <row r="63" spans="1:32" x14ac:dyDescent="0.15">
      <c r="A63" s="15">
        <v>61</v>
      </c>
      <c r="B63" s="15" t="s">
        <v>2</v>
      </c>
      <c r="C63" s="15">
        <v>8</v>
      </c>
      <c r="D63" s="15">
        <v>3</v>
      </c>
      <c r="E63" s="15">
        <v>3</v>
      </c>
      <c r="F63" s="15">
        <v>3</v>
      </c>
      <c r="G63" s="15">
        <v>4</v>
      </c>
      <c r="H63" s="15">
        <v>4</v>
      </c>
      <c r="I63" s="15">
        <v>3</v>
      </c>
      <c r="J63" s="21">
        <v>67</v>
      </c>
      <c r="K63" s="15">
        <v>3</v>
      </c>
      <c r="L63" s="15">
        <v>3</v>
      </c>
      <c r="M63" s="15">
        <v>4</v>
      </c>
      <c r="N63" s="15">
        <v>3</v>
      </c>
      <c r="O63" s="15">
        <v>4</v>
      </c>
      <c r="P63" s="15">
        <v>4</v>
      </c>
      <c r="Q63" s="21">
        <v>70</v>
      </c>
      <c r="R63" s="15">
        <v>3</v>
      </c>
      <c r="S63" s="15">
        <v>3</v>
      </c>
      <c r="T63" s="15">
        <v>3</v>
      </c>
      <c r="U63" s="15">
        <v>4</v>
      </c>
      <c r="V63" s="15">
        <v>4</v>
      </c>
      <c r="W63" s="15">
        <v>4</v>
      </c>
      <c r="X63" s="21">
        <v>70</v>
      </c>
      <c r="Y63" s="15">
        <v>4</v>
      </c>
      <c r="Z63" s="15">
        <v>4</v>
      </c>
      <c r="AA63" s="15">
        <v>4</v>
      </c>
      <c r="AB63" s="15">
        <v>4</v>
      </c>
      <c r="AC63" s="15">
        <v>4</v>
      </c>
      <c r="AD63" s="15">
        <v>4</v>
      </c>
      <c r="AE63" s="26">
        <v>80</v>
      </c>
      <c r="AF63" s="16">
        <v>71.666700000000006</v>
      </c>
    </row>
    <row r="64" spans="1:32" x14ac:dyDescent="0.15">
      <c r="A64" s="17">
        <v>62</v>
      </c>
      <c r="B64" s="17" t="s">
        <v>1</v>
      </c>
      <c r="C64" s="17">
        <v>7</v>
      </c>
      <c r="D64" s="17">
        <v>4</v>
      </c>
      <c r="E64" s="17">
        <v>4</v>
      </c>
      <c r="F64" s="17">
        <v>4</v>
      </c>
      <c r="G64" s="17">
        <v>4</v>
      </c>
      <c r="H64" s="17">
        <v>4</v>
      </c>
      <c r="I64" s="17">
        <v>4</v>
      </c>
      <c r="J64" s="22">
        <v>80</v>
      </c>
      <c r="K64" s="17">
        <v>4</v>
      </c>
      <c r="L64" s="17">
        <v>4</v>
      </c>
      <c r="M64" s="17">
        <v>4</v>
      </c>
      <c r="N64" s="17">
        <v>2</v>
      </c>
      <c r="O64" s="17">
        <v>4</v>
      </c>
      <c r="P64" s="17">
        <v>4</v>
      </c>
      <c r="Q64" s="22">
        <v>73</v>
      </c>
      <c r="R64" s="17">
        <v>3</v>
      </c>
      <c r="S64" s="17">
        <v>4</v>
      </c>
      <c r="T64" s="17">
        <v>4</v>
      </c>
      <c r="U64" s="17">
        <v>4</v>
      </c>
      <c r="V64" s="17">
        <v>4</v>
      </c>
      <c r="W64" s="17">
        <v>5</v>
      </c>
      <c r="X64" s="22">
        <v>80</v>
      </c>
      <c r="Y64" s="17">
        <v>5</v>
      </c>
      <c r="Z64" s="17">
        <v>4</v>
      </c>
      <c r="AA64" s="17">
        <v>4</v>
      </c>
      <c r="AB64" s="17">
        <v>4</v>
      </c>
      <c r="AC64" s="17">
        <v>4</v>
      </c>
      <c r="AD64" s="17">
        <v>3</v>
      </c>
      <c r="AE64" s="20">
        <v>80</v>
      </c>
      <c r="AF64" s="13">
        <v>78.333299999999994</v>
      </c>
    </row>
    <row r="65" spans="1:32" x14ac:dyDescent="0.15">
      <c r="A65" s="15">
        <v>63</v>
      </c>
      <c r="B65" s="15" t="s">
        <v>1</v>
      </c>
      <c r="C65" s="15">
        <v>9</v>
      </c>
      <c r="D65" s="15">
        <v>4</v>
      </c>
      <c r="E65" s="15">
        <v>4</v>
      </c>
      <c r="F65" s="15">
        <v>4</v>
      </c>
      <c r="G65" s="15">
        <v>4</v>
      </c>
      <c r="H65" s="15">
        <v>3</v>
      </c>
      <c r="I65" s="15">
        <v>3</v>
      </c>
      <c r="J65" s="21">
        <v>73</v>
      </c>
      <c r="K65" s="15">
        <v>4</v>
      </c>
      <c r="L65" s="15">
        <v>4</v>
      </c>
      <c r="M65" s="15">
        <v>4</v>
      </c>
      <c r="N65" s="15">
        <v>3</v>
      </c>
      <c r="O65" s="15">
        <v>4</v>
      </c>
      <c r="P65" s="15">
        <v>4</v>
      </c>
      <c r="Q65" s="21">
        <v>77</v>
      </c>
      <c r="R65" s="15">
        <v>3</v>
      </c>
      <c r="S65" s="15">
        <v>3</v>
      </c>
      <c r="T65" s="15">
        <v>3</v>
      </c>
      <c r="U65" s="15">
        <v>4</v>
      </c>
      <c r="V65" s="15">
        <v>4</v>
      </c>
      <c r="W65" s="15">
        <v>5</v>
      </c>
      <c r="X65" s="21">
        <v>73</v>
      </c>
      <c r="Y65" s="15">
        <v>5</v>
      </c>
      <c r="Z65" s="15">
        <v>4</v>
      </c>
      <c r="AA65" s="15">
        <v>3</v>
      </c>
      <c r="AB65" s="15">
        <v>4</v>
      </c>
      <c r="AC65" s="15">
        <v>4</v>
      </c>
      <c r="AD65" s="15">
        <v>2</v>
      </c>
      <c r="AE65" s="27">
        <v>73</v>
      </c>
      <c r="AF65" s="16">
        <v>74.166700000000006</v>
      </c>
    </row>
    <row r="66" spans="1:32" x14ac:dyDescent="0.15">
      <c r="A66" s="18"/>
      <c r="B66" s="19"/>
      <c r="C66" s="19"/>
      <c r="D66" s="19"/>
      <c r="E66" s="19"/>
      <c r="F66" s="19"/>
      <c r="G66" s="19"/>
      <c r="H66" s="19"/>
      <c r="I66" s="19"/>
      <c r="J66" s="23">
        <v>75</v>
      </c>
      <c r="K66" s="19"/>
      <c r="L66" s="19"/>
      <c r="M66" s="19"/>
      <c r="N66" s="19"/>
      <c r="O66" s="19"/>
      <c r="P66" s="19"/>
      <c r="Q66" s="23">
        <v>72</v>
      </c>
      <c r="R66" s="19"/>
      <c r="S66" s="19"/>
      <c r="T66" s="19"/>
      <c r="U66" s="19"/>
      <c r="V66" s="19"/>
      <c r="W66" s="19"/>
      <c r="X66" s="23">
        <v>71</v>
      </c>
      <c r="Y66" s="19"/>
      <c r="Z66" s="19"/>
      <c r="AA66" s="19"/>
      <c r="AB66" s="19"/>
      <c r="AC66" s="19"/>
      <c r="AD66" s="19"/>
      <c r="AE66" s="28">
        <v>76</v>
      </c>
      <c r="AF66" s="19">
        <v>73.531700000000001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4E7F-FA00-E341-8536-9B03ACDA8642}">
  <dimension ref="A1:AH106"/>
  <sheetViews>
    <sheetView workbookViewId="0">
      <selection activeCell="AH14" sqref="AH14"/>
    </sheetView>
  </sheetViews>
  <sheetFormatPr baseColWidth="10" defaultColWidth="12.6640625" defaultRowHeight="13" x14ac:dyDescent="0.15"/>
  <cols>
    <col min="1" max="1" width="25.1640625" customWidth="1"/>
    <col min="2" max="2" width="5.33203125" bestFit="1" customWidth="1"/>
    <col min="3" max="3" width="5.6640625" customWidth="1"/>
    <col min="4" max="4" width="7.6640625" customWidth="1"/>
    <col min="5" max="9" width="2.83203125" customWidth="1"/>
    <col min="10" max="10" width="4" style="24" customWidth="1"/>
    <col min="11" max="11" width="2.5" customWidth="1"/>
    <col min="12" max="12" width="3.1640625" customWidth="1"/>
    <col min="13" max="13" width="2.6640625" customWidth="1"/>
    <col min="14" max="16" width="2.83203125" bestFit="1" customWidth="1"/>
    <col min="17" max="17" width="4.1640625" style="24" customWidth="1"/>
    <col min="18" max="23" width="2.83203125" bestFit="1" customWidth="1"/>
    <col min="24" max="24" width="3.83203125" style="24" customWidth="1"/>
    <col min="25" max="30" width="2.83203125" bestFit="1" customWidth="1"/>
    <col min="31" max="31" width="5" style="24" customWidth="1"/>
    <col min="32" max="32" width="9.33203125" customWidth="1"/>
    <col min="33" max="36" width="18.83203125" customWidth="1"/>
  </cols>
  <sheetData>
    <row r="1" spans="1:34" ht="15.75" customHeight="1" x14ac:dyDescent="0.15">
      <c r="A1" s="6" t="s">
        <v>31</v>
      </c>
      <c r="B1" s="6" t="s">
        <v>32</v>
      </c>
      <c r="C1" s="6" t="s">
        <v>3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34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34" t="s">
        <v>46</v>
      </c>
      <c r="R1" s="6" t="s">
        <v>47</v>
      </c>
      <c r="S1" s="6" t="s">
        <v>48</v>
      </c>
      <c r="T1" s="6" t="s">
        <v>49</v>
      </c>
      <c r="U1" s="6" t="s">
        <v>50</v>
      </c>
      <c r="V1" s="6" t="s">
        <v>51</v>
      </c>
      <c r="W1" s="6" t="s">
        <v>52</v>
      </c>
      <c r="X1" s="34" t="s">
        <v>53</v>
      </c>
      <c r="Y1" s="6" t="s">
        <v>54</v>
      </c>
      <c r="Z1" s="6" t="s">
        <v>55</v>
      </c>
      <c r="AA1" s="6" t="s">
        <v>56</v>
      </c>
      <c r="AB1" s="6" t="s">
        <v>57</v>
      </c>
      <c r="AC1" s="6" t="s">
        <v>58</v>
      </c>
      <c r="AD1" s="6" t="s">
        <v>62</v>
      </c>
      <c r="AE1" s="24" t="s">
        <v>63</v>
      </c>
      <c r="AF1" t="s">
        <v>64</v>
      </c>
    </row>
    <row r="2" spans="1:34" ht="15.75" customHeight="1" x14ac:dyDescent="0.15">
      <c r="A2" s="1" t="s">
        <v>28</v>
      </c>
      <c r="B2" s="1" t="s">
        <v>0</v>
      </c>
      <c r="C2" s="1" t="s">
        <v>29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35"/>
      <c r="K2" s="1">
        <v>7</v>
      </c>
      <c r="L2" s="1">
        <v>8</v>
      </c>
      <c r="M2" s="1">
        <v>9</v>
      </c>
      <c r="N2" s="1">
        <v>10</v>
      </c>
      <c r="O2" s="1">
        <v>11</v>
      </c>
      <c r="P2" s="1">
        <v>12</v>
      </c>
      <c r="Q2" s="35"/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35"/>
      <c r="Y2" s="1">
        <v>19</v>
      </c>
      <c r="Z2" s="1">
        <v>20</v>
      </c>
      <c r="AA2" s="1">
        <v>21</v>
      </c>
      <c r="AB2" s="1">
        <v>22</v>
      </c>
      <c r="AC2" s="1">
        <v>23</v>
      </c>
      <c r="AD2" s="1">
        <v>24</v>
      </c>
      <c r="AE2" s="38"/>
      <c r="AF2" s="4" t="s">
        <v>30</v>
      </c>
    </row>
    <row r="3" spans="1:34" ht="15.75" customHeight="1" x14ac:dyDescent="0.15">
      <c r="A3" s="3">
        <v>1</v>
      </c>
      <c r="B3" s="3">
        <v>8</v>
      </c>
      <c r="C3" s="3" t="s">
        <v>1</v>
      </c>
      <c r="D3" s="3">
        <v>5</v>
      </c>
      <c r="E3" s="3">
        <v>5</v>
      </c>
      <c r="F3" s="3">
        <v>5</v>
      </c>
      <c r="G3" s="3">
        <v>5</v>
      </c>
      <c r="H3" s="3">
        <v>5</v>
      </c>
      <c r="I3" s="3">
        <v>5</v>
      </c>
      <c r="J3" s="36">
        <f>SUM(Form_Responses34[[#This Row],[Column4]:[Column9]])/30*100</f>
        <v>100</v>
      </c>
      <c r="K3" s="3">
        <v>5</v>
      </c>
      <c r="L3" s="3">
        <v>5</v>
      </c>
      <c r="M3" s="3">
        <v>5</v>
      </c>
      <c r="N3" s="3">
        <v>5</v>
      </c>
      <c r="O3" s="3">
        <v>5</v>
      </c>
      <c r="P3" s="3">
        <v>5</v>
      </c>
      <c r="Q3" s="36">
        <f>SUM(Form_Responses34[[#This Row],[Column11]:[Column16]])/30*100</f>
        <v>100</v>
      </c>
      <c r="R3" s="3">
        <v>5</v>
      </c>
      <c r="S3" s="3">
        <v>5</v>
      </c>
      <c r="T3" s="3">
        <v>5</v>
      </c>
      <c r="U3" s="3">
        <v>5</v>
      </c>
      <c r="V3" s="3">
        <v>5</v>
      </c>
      <c r="W3" s="3">
        <v>5</v>
      </c>
      <c r="X3" s="36">
        <f>SUM(Form_Responses34[[#This Row],[Column18]:[Column23]])/30*100</f>
        <v>100</v>
      </c>
      <c r="Y3" s="3">
        <v>5</v>
      </c>
      <c r="Z3" s="3">
        <v>5</v>
      </c>
      <c r="AA3" s="3">
        <v>5</v>
      </c>
      <c r="AB3" s="3">
        <v>5</v>
      </c>
      <c r="AC3" s="3">
        <v>5</v>
      </c>
      <c r="AD3" s="3">
        <v>5</v>
      </c>
      <c r="AE3" s="39">
        <f>SUM(Form_Responses34[[#This Row],[Column25]:[Column30]])/30*100</f>
        <v>100</v>
      </c>
      <c r="AF3" s="2">
        <f>AVERAGE(Form_Responses34[[#This Row],[Column10]],Form_Responses34[[#This Row],[Column17]],Form_Responses34[[#This Row],[Column24]],Form_Responses34[[#This Row],[Column31]])</f>
        <v>100</v>
      </c>
    </row>
    <row r="4" spans="1:34" ht="15.75" customHeight="1" x14ac:dyDescent="0.15">
      <c r="A4" s="3">
        <v>2</v>
      </c>
      <c r="B4" s="3">
        <v>9</v>
      </c>
      <c r="C4" s="3" t="s">
        <v>1</v>
      </c>
      <c r="D4" s="3">
        <v>5</v>
      </c>
      <c r="E4" s="3">
        <v>5</v>
      </c>
      <c r="F4" s="3">
        <v>5</v>
      </c>
      <c r="G4" s="3">
        <v>5</v>
      </c>
      <c r="H4" s="3">
        <v>5</v>
      </c>
      <c r="I4" s="3">
        <v>5</v>
      </c>
      <c r="J4" s="36">
        <f>SUM(Form_Responses34[[#This Row],[Column4]:[Column9]])/30*100</f>
        <v>100</v>
      </c>
      <c r="K4" s="3">
        <v>5</v>
      </c>
      <c r="L4" s="3">
        <v>5</v>
      </c>
      <c r="M4" s="3">
        <v>5</v>
      </c>
      <c r="N4" s="3">
        <v>5</v>
      </c>
      <c r="O4" s="3">
        <v>5</v>
      </c>
      <c r="P4" s="3">
        <v>4</v>
      </c>
      <c r="Q4" s="36">
        <f>SUM(Form_Responses34[[#This Row],[Column11]:[Column16]])/30*100</f>
        <v>96.666666666666671</v>
      </c>
      <c r="R4" s="3">
        <v>3</v>
      </c>
      <c r="S4" s="3">
        <v>5</v>
      </c>
      <c r="T4" s="3">
        <v>5</v>
      </c>
      <c r="U4" s="3">
        <v>5</v>
      </c>
      <c r="V4" s="3">
        <v>5</v>
      </c>
      <c r="W4" s="3">
        <v>5</v>
      </c>
      <c r="X4" s="36">
        <f>SUM(Form_Responses34[[#This Row],[Column18]:[Column23]])/30*100</f>
        <v>93.333333333333329</v>
      </c>
      <c r="Y4" s="3">
        <v>5</v>
      </c>
      <c r="Z4" s="3">
        <v>4</v>
      </c>
      <c r="AA4" s="3">
        <v>5</v>
      </c>
      <c r="AB4" s="3">
        <v>5</v>
      </c>
      <c r="AC4" s="3">
        <v>5</v>
      </c>
      <c r="AD4" s="3">
        <v>5</v>
      </c>
      <c r="AE4" s="39">
        <f>SUM(Form_Responses34[[#This Row],[Column25]:[Column30]])/30*100</f>
        <v>96.666666666666671</v>
      </c>
      <c r="AF4" s="2">
        <f>AVERAGE(Form_Responses34[[#This Row],[Column10]],Form_Responses34[[#This Row],[Column17]],Form_Responses34[[#This Row],[Column24]],Form_Responses34[[#This Row],[Column31]])</f>
        <v>96.666666666666671</v>
      </c>
    </row>
    <row r="5" spans="1:34" ht="15.75" customHeight="1" x14ac:dyDescent="0.15">
      <c r="A5" s="3">
        <v>3</v>
      </c>
      <c r="B5" s="3">
        <v>9</v>
      </c>
      <c r="C5" s="3" t="s">
        <v>1</v>
      </c>
      <c r="D5" s="3">
        <v>5</v>
      </c>
      <c r="E5" s="3">
        <v>4</v>
      </c>
      <c r="F5" s="3">
        <v>5</v>
      </c>
      <c r="G5" s="3">
        <v>5</v>
      </c>
      <c r="H5" s="3">
        <v>5</v>
      </c>
      <c r="I5" s="3">
        <v>4</v>
      </c>
      <c r="J5" s="36">
        <f>SUM(Form_Responses34[[#This Row],[Column4]:[Column9]])/30*100</f>
        <v>93.333333333333329</v>
      </c>
      <c r="K5" s="3">
        <v>5</v>
      </c>
      <c r="L5" s="3">
        <v>4</v>
      </c>
      <c r="M5" s="3">
        <v>5</v>
      </c>
      <c r="N5" s="3">
        <v>4</v>
      </c>
      <c r="O5" s="3">
        <v>5</v>
      </c>
      <c r="P5" s="3">
        <v>4</v>
      </c>
      <c r="Q5" s="36">
        <f>SUM(Form_Responses34[[#This Row],[Column11]:[Column16]])/30*100</f>
        <v>90</v>
      </c>
      <c r="R5" s="3">
        <v>4</v>
      </c>
      <c r="S5" s="3">
        <v>5</v>
      </c>
      <c r="T5" s="3">
        <v>5</v>
      </c>
      <c r="U5" s="3">
        <v>3</v>
      </c>
      <c r="V5" s="3">
        <v>5</v>
      </c>
      <c r="W5" s="3">
        <v>5</v>
      </c>
      <c r="X5" s="36">
        <f>SUM(Form_Responses34[[#This Row],[Column18]:[Column23]])/30*100</f>
        <v>90</v>
      </c>
      <c r="Y5" s="3">
        <v>4</v>
      </c>
      <c r="Z5" s="3">
        <v>5</v>
      </c>
      <c r="AA5" s="3">
        <v>5</v>
      </c>
      <c r="AB5" s="3">
        <v>5</v>
      </c>
      <c r="AC5" s="3">
        <v>4</v>
      </c>
      <c r="AD5" s="3">
        <v>5</v>
      </c>
      <c r="AE5" s="39">
        <f>SUM(Form_Responses34[[#This Row],[Column25]:[Column30]])/30*100</f>
        <v>93.333333333333329</v>
      </c>
      <c r="AF5" s="2">
        <f>AVERAGE(Form_Responses34[[#This Row],[Column10]],Form_Responses34[[#This Row],[Column17]],Form_Responses34[[#This Row],[Column24]],Form_Responses34[[#This Row],[Column31]])</f>
        <v>91.666666666666657</v>
      </c>
    </row>
    <row r="6" spans="1:34" ht="15.75" customHeight="1" x14ac:dyDescent="0.15">
      <c r="A6" s="3">
        <v>4</v>
      </c>
      <c r="B6" s="3">
        <v>9</v>
      </c>
      <c r="C6" s="3" t="s">
        <v>2</v>
      </c>
      <c r="D6" s="3">
        <v>5</v>
      </c>
      <c r="E6" s="3">
        <v>4</v>
      </c>
      <c r="F6" s="3">
        <v>5</v>
      </c>
      <c r="G6" s="3">
        <v>4</v>
      </c>
      <c r="H6" s="3">
        <v>3</v>
      </c>
      <c r="I6" s="3">
        <v>4</v>
      </c>
      <c r="J6" s="36">
        <f>SUM(Form_Responses34[[#This Row],[Column4]:[Column9]])/30*100</f>
        <v>83.333333333333343</v>
      </c>
      <c r="K6" s="3">
        <v>3</v>
      </c>
      <c r="L6" s="3">
        <v>3</v>
      </c>
      <c r="M6" s="3">
        <v>4</v>
      </c>
      <c r="N6" s="3">
        <v>3</v>
      </c>
      <c r="O6" s="3">
        <v>3</v>
      </c>
      <c r="P6" s="3">
        <v>3</v>
      </c>
      <c r="Q6" s="36">
        <f>SUM(Form_Responses34[[#This Row],[Column11]:[Column16]])/30*100</f>
        <v>63.333333333333329</v>
      </c>
      <c r="R6" s="3">
        <v>4</v>
      </c>
      <c r="S6" s="3">
        <v>3</v>
      </c>
      <c r="T6" s="3">
        <v>4</v>
      </c>
      <c r="U6" s="3">
        <v>3</v>
      </c>
      <c r="V6" s="3">
        <v>3</v>
      </c>
      <c r="W6" s="3">
        <v>4</v>
      </c>
      <c r="X6" s="36">
        <f>SUM(Form_Responses34[[#This Row],[Column18]:[Column23]])/30*100</f>
        <v>70</v>
      </c>
      <c r="Y6" s="3">
        <v>4</v>
      </c>
      <c r="Z6" s="3">
        <v>4</v>
      </c>
      <c r="AA6" s="3">
        <v>3</v>
      </c>
      <c r="AB6" s="3">
        <v>4</v>
      </c>
      <c r="AC6" s="3">
        <v>5</v>
      </c>
      <c r="AD6" s="3">
        <v>4</v>
      </c>
      <c r="AE6" s="39">
        <f>SUM(Form_Responses34[[#This Row],[Column25]:[Column30]])/30*100</f>
        <v>80</v>
      </c>
      <c r="AF6" s="2">
        <f>AVERAGE(Form_Responses34[[#This Row],[Column10]],Form_Responses34[[#This Row],[Column17]],Form_Responses34[[#This Row],[Column24]],Form_Responses34[[#This Row],[Column31]])</f>
        <v>74.166666666666671</v>
      </c>
    </row>
    <row r="7" spans="1:34" ht="15.75" customHeight="1" x14ac:dyDescent="0.15">
      <c r="A7" s="3">
        <v>5</v>
      </c>
      <c r="B7" s="3">
        <v>7</v>
      </c>
      <c r="C7" s="3" t="s">
        <v>1</v>
      </c>
      <c r="D7" s="3">
        <v>3</v>
      </c>
      <c r="E7" s="3">
        <v>3</v>
      </c>
      <c r="F7" s="3">
        <v>4</v>
      </c>
      <c r="G7" s="3">
        <v>3</v>
      </c>
      <c r="H7" s="3">
        <v>4</v>
      </c>
      <c r="I7" s="3">
        <v>3</v>
      </c>
      <c r="J7" s="36">
        <f>SUM(Form_Responses34[[#This Row],[Column4]:[Column9]])/30*100</f>
        <v>66.666666666666657</v>
      </c>
      <c r="K7" s="3">
        <v>5</v>
      </c>
      <c r="L7" s="3">
        <v>4</v>
      </c>
      <c r="M7" s="3">
        <v>2</v>
      </c>
      <c r="N7" s="3">
        <v>5</v>
      </c>
      <c r="O7" s="3">
        <v>4</v>
      </c>
      <c r="P7" s="3">
        <v>4</v>
      </c>
      <c r="Q7" s="36">
        <f>SUM(Form_Responses34[[#This Row],[Column11]:[Column16]])/30*100</f>
        <v>80</v>
      </c>
      <c r="R7" s="3">
        <v>5</v>
      </c>
      <c r="S7" s="3">
        <v>5</v>
      </c>
      <c r="T7" s="3">
        <v>5</v>
      </c>
      <c r="U7" s="3">
        <v>2</v>
      </c>
      <c r="V7" s="3">
        <v>4</v>
      </c>
      <c r="W7" s="3">
        <v>5</v>
      </c>
      <c r="X7" s="36">
        <f>SUM(Form_Responses34[[#This Row],[Column18]:[Column23]])/30*100</f>
        <v>86.666666666666671</v>
      </c>
      <c r="Y7" s="3">
        <v>5</v>
      </c>
      <c r="Z7" s="3">
        <v>3</v>
      </c>
      <c r="AA7" s="3">
        <v>3</v>
      </c>
      <c r="AB7" s="3">
        <v>3</v>
      </c>
      <c r="AC7" s="3">
        <v>4</v>
      </c>
      <c r="AD7" s="3">
        <v>3</v>
      </c>
      <c r="AE7" s="39">
        <f>SUM(Form_Responses34[[#This Row],[Column25]:[Column30]])/30*100</f>
        <v>70</v>
      </c>
      <c r="AF7" s="2">
        <f>AVERAGE(Form_Responses34[[#This Row],[Column10]],Form_Responses34[[#This Row],[Column17]],Form_Responses34[[#This Row],[Column24]],Form_Responses34[[#This Row],[Column31]])</f>
        <v>75.833333333333329</v>
      </c>
    </row>
    <row r="8" spans="1:34" ht="15.75" customHeight="1" x14ac:dyDescent="0.15">
      <c r="A8" s="3">
        <v>6</v>
      </c>
      <c r="B8" s="3">
        <v>9</v>
      </c>
      <c r="C8" s="3" t="s">
        <v>1</v>
      </c>
      <c r="D8" s="3">
        <v>3</v>
      </c>
      <c r="E8" s="3">
        <v>4</v>
      </c>
      <c r="F8" s="3">
        <v>3</v>
      </c>
      <c r="G8" s="3">
        <v>3</v>
      </c>
      <c r="H8" s="3">
        <v>3</v>
      </c>
      <c r="I8" s="3">
        <v>3</v>
      </c>
      <c r="J8" s="36">
        <f>SUM(Form_Responses34[[#This Row],[Column4]:[Column9]])/30*100</f>
        <v>63.333333333333329</v>
      </c>
      <c r="K8" s="3">
        <v>3</v>
      </c>
      <c r="L8" s="3">
        <v>3</v>
      </c>
      <c r="M8" s="3">
        <v>3</v>
      </c>
      <c r="N8" s="3">
        <v>3</v>
      </c>
      <c r="O8" s="3">
        <v>4</v>
      </c>
      <c r="P8" s="3">
        <v>4</v>
      </c>
      <c r="Q8" s="36">
        <f>SUM(Form_Responses34[[#This Row],[Column11]:[Column16]])/30*100</f>
        <v>66.666666666666657</v>
      </c>
      <c r="R8" s="3">
        <v>4</v>
      </c>
      <c r="S8" s="3">
        <v>4</v>
      </c>
      <c r="T8" s="3">
        <v>4</v>
      </c>
      <c r="U8" s="3">
        <v>4</v>
      </c>
      <c r="V8" s="3">
        <v>4</v>
      </c>
      <c r="W8" s="3">
        <v>4</v>
      </c>
      <c r="X8" s="36">
        <f>SUM(Form_Responses34[[#This Row],[Column18]:[Column23]])/30*100</f>
        <v>80</v>
      </c>
      <c r="Y8" s="3">
        <v>5</v>
      </c>
      <c r="Z8" s="3">
        <v>4</v>
      </c>
      <c r="AA8" s="3">
        <v>4</v>
      </c>
      <c r="AB8" s="3">
        <v>4</v>
      </c>
      <c r="AC8" s="3">
        <v>4</v>
      </c>
      <c r="AD8" s="3">
        <v>3</v>
      </c>
      <c r="AE8" s="39">
        <f>SUM(Form_Responses34[[#This Row],[Column25]:[Column30]])/30*100</f>
        <v>80</v>
      </c>
      <c r="AF8" s="2">
        <f>AVERAGE(Form_Responses34[[#This Row],[Column10]],Form_Responses34[[#This Row],[Column17]],Form_Responses34[[#This Row],[Column24]],Form_Responses34[[#This Row],[Column31]])</f>
        <v>72.5</v>
      </c>
    </row>
    <row r="9" spans="1:34" ht="15.75" customHeight="1" x14ac:dyDescent="0.15">
      <c r="A9" s="3">
        <v>7</v>
      </c>
      <c r="B9" s="3">
        <v>7</v>
      </c>
      <c r="C9" s="3" t="s">
        <v>1</v>
      </c>
      <c r="D9" s="3">
        <v>5</v>
      </c>
      <c r="E9" s="3">
        <v>3</v>
      </c>
      <c r="F9" s="3">
        <v>5</v>
      </c>
      <c r="G9" s="3">
        <v>5</v>
      </c>
      <c r="H9" s="3">
        <v>3</v>
      </c>
      <c r="I9" s="3">
        <v>4</v>
      </c>
      <c r="J9" s="36">
        <f>SUM(Form_Responses34[[#This Row],[Column4]:[Column9]])/30*100</f>
        <v>83.333333333333343</v>
      </c>
      <c r="K9" s="3">
        <v>4</v>
      </c>
      <c r="L9" s="3">
        <v>4</v>
      </c>
      <c r="M9" s="3">
        <v>3</v>
      </c>
      <c r="N9" s="3">
        <v>4</v>
      </c>
      <c r="O9" s="3">
        <v>4</v>
      </c>
      <c r="P9" s="3">
        <v>3</v>
      </c>
      <c r="Q9" s="36">
        <f>SUM(Form_Responses34[[#This Row],[Column11]:[Column16]])/30*100</f>
        <v>73.333333333333329</v>
      </c>
      <c r="R9" s="3">
        <v>5</v>
      </c>
      <c r="S9" s="3">
        <v>4</v>
      </c>
      <c r="T9" s="3">
        <v>3</v>
      </c>
      <c r="U9" s="3">
        <v>4</v>
      </c>
      <c r="V9" s="3">
        <v>5</v>
      </c>
      <c r="W9" s="3">
        <v>3</v>
      </c>
      <c r="X9" s="36">
        <f>SUM(Form_Responses34[[#This Row],[Column18]:[Column23]])/30*100</f>
        <v>80</v>
      </c>
      <c r="Y9" s="3">
        <v>4</v>
      </c>
      <c r="Z9" s="3">
        <v>4</v>
      </c>
      <c r="AA9" s="3">
        <v>5</v>
      </c>
      <c r="AB9" s="3">
        <v>3</v>
      </c>
      <c r="AC9" s="3">
        <v>3</v>
      </c>
      <c r="AD9" s="3">
        <v>4</v>
      </c>
      <c r="AE9" s="39">
        <f>SUM(Form_Responses34[[#This Row],[Column25]:[Column30]])/30*100</f>
        <v>76.666666666666671</v>
      </c>
      <c r="AF9" s="2">
        <f>AVERAGE(Form_Responses34[[#This Row],[Column10]],Form_Responses34[[#This Row],[Column17]],Form_Responses34[[#This Row],[Column24]],Form_Responses34[[#This Row],[Column31]])</f>
        <v>78.333333333333343</v>
      </c>
    </row>
    <row r="10" spans="1:34" ht="15.75" customHeight="1" x14ac:dyDescent="0.15">
      <c r="A10" s="3">
        <v>8</v>
      </c>
      <c r="B10" s="3">
        <v>7</v>
      </c>
      <c r="C10" s="3" t="s">
        <v>1</v>
      </c>
      <c r="D10" s="3">
        <v>3</v>
      </c>
      <c r="E10" s="3">
        <v>5</v>
      </c>
      <c r="F10" s="3">
        <v>4</v>
      </c>
      <c r="G10" s="3">
        <v>3</v>
      </c>
      <c r="H10" s="3">
        <v>4</v>
      </c>
      <c r="I10" s="3">
        <v>4</v>
      </c>
      <c r="J10" s="36">
        <f>SUM(Form_Responses34[[#This Row],[Column4]:[Column9]])/30*100</f>
        <v>76.666666666666671</v>
      </c>
      <c r="K10" s="3">
        <v>5</v>
      </c>
      <c r="L10" s="3">
        <v>2</v>
      </c>
      <c r="M10" s="3">
        <v>4</v>
      </c>
      <c r="N10" s="3">
        <v>3</v>
      </c>
      <c r="O10" s="3">
        <v>5</v>
      </c>
      <c r="P10" s="3">
        <v>5</v>
      </c>
      <c r="Q10" s="36">
        <f>SUM(Form_Responses34[[#This Row],[Column11]:[Column16]])/30*100</f>
        <v>80</v>
      </c>
      <c r="R10" s="3">
        <v>5</v>
      </c>
      <c r="S10" s="3">
        <v>4</v>
      </c>
      <c r="T10" s="3">
        <v>5</v>
      </c>
      <c r="U10" s="3">
        <v>5</v>
      </c>
      <c r="V10" s="3">
        <v>5</v>
      </c>
      <c r="W10" s="3">
        <v>5</v>
      </c>
      <c r="X10" s="36">
        <f>SUM(Form_Responses34[[#This Row],[Column18]:[Column23]])/30*100</f>
        <v>96.666666666666671</v>
      </c>
      <c r="Y10" s="3">
        <v>4</v>
      </c>
      <c r="Z10" s="3">
        <v>4</v>
      </c>
      <c r="AA10" s="3">
        <v>4</v>
      </c>
      <c r="AB10" s="3">
        <v>4</v>
      </c>
      <c r="AC10" s="3">
        <v>4</v>
      </c>
      <c r="AD10" s="3">
        <v>4</v>
      </c>
      <c r="AE10" s="39">
        <f>SUM(Form_Responses34[[#This Row],[Column25]:[Column30]])/30*100</f>
        <v>80</v>
      </c>
      <c r="AF10" s="2">
        <f>AVERAGE(Form_Responses34[[#This Row],[Column10]],Form_Responses34[[#This Row],[Column17]],Form_Responses34[[#This Row],[Column24]],Form_Responses34[[#This Row],[Column31]])</f>
        <v>83.333333333333343</v>
      </c>
    </row>
    <row r="11" spans="1:34" ht="15.75" customHeight="1" x14ac:dyDescent="0.15">
      <c r="A11" s="3">
        <v>9</v>
      </c>
      <c r="B11" s="3">
        <v>8</v>
      </c>
      <c r="C11" s="3" t="s">
        <v>1</v>
      </c>
      <c r="D11" s="3">
        <v>4</v>
      </c>
      <c r="E11" s="3">
        <v>3</v>
      </c>
      <c r="F11" s="3">
        <v>4</v>
      </c>
      <c r="G11" s="3">
        <v>4</v>
      </c>
      <c r="H11" s="3">
        <v>3</v>
      </c>
      <c r="I11" s="3">
        <v>4</v>
      </c>
      <c r="J11" s="36">
        <f>SUM(Form_Responses34[[#This Row],[Column4]:[Column9]])/30*100</f>
        <v>73.333333333333329</v>
      </c>
      <c r="K11" s="3">
        <v>4</v>
      </c>
      <c r="L11" s="3">
        <v>3</v>
      </c>
      <c r="M11" s="3">
        <v>3</v>
      </c>
      <c r="N11" s="3">
        <v>3</v>
      </c>
      <c r="O11" s="3">
        <v>3</v>
      </c>
      <c r="P11" s="3">
        <v>4</v>
      </c>
      <c r="Q11" s="36">
        <f>SUM(Form_Responses34[[#This Row],[Column11]:[Column16]])/30*100</f>
        <v>66.666666666666657</v>
      </c>
      <c r="R11" s="3">
        <v>4</v>
      </c>
      <c r="S11" s="3">
        <v>3</v>
      </c>
      <c r="T11" s="3">
        <v>3</v>
      </c>
      <c r="U11" s="3">
        <v>4</v>
      </c>
      <c r="V11" s="3">
        <v>3</v>
      </c>
      <c r="W11" s="3">
        <v>3</v>
      </c>
      <c r="X11" s="36">
        <f>SUM(Form_Responses34[[#This Row],[Column18]:[Column23]])/30*100</f>
        <v>66.666666666666657</v>
      </c>
      <c r="Y11" s="3">
        <v>4</v>
      </c>
      <c r="Z11" s="3">
        <v>3</v>
      </c>
      <c r="AA11" s="3">
        <v>3</v>
      </c>
      <c r="AB11" s="3">
        <v>4</v>
      </c>
      <c r="AC11" s="3">
        <v>3</v>
      </c>
      <c r="AD11" s="3">
        <v>4</v>
      </c>
      <c r="AE11" s="39">
        <f>SUM(Form_Responses34[[#This Row],[Column25]:[Column30]])/30*100</f>
        <v>70</v>
      </c>
      <c r="AF11" s="2">
        <f>AVERAGE(Form_Responses34[[#This Row],[Column10]],Form_Responses34[[#This Row],[Column17]],Form_Responses34[[#This Row],[Column24]],Form_Responses34[[#This Row],[Column31]])</f>
        <v>69.166666666666657</v>
      </c>
    </row>
    <row r="12" spans="1:34" ht="15.75" customHeight="1" x14ac:dyDescent="0.15">
      <c r="A12" s="3">
        <v>10</v>
      </c>
      <c r="B12" s="3">
        <v>9</v>
      </c>
      <c r="C12" s="3" t="s">
        <v>1</v>
      </c>
      <c r="D12" s="3">
        <v>5</v>
      </c>
      <c r="E12" s="3">
        <v>5</v>
      </c>
      <c r="F12" s="3">
        <v>5</v>
      </c>
      <c r="G12" s="3">
        <v>5</v>
      </c>
      <c r="H12" s="3">
        <v>5</v>
      </c>
      <c r="I12" s="3">
        <v>5</v>
      </c>
      <c r="J12" s="36">
        <f>SUM(Form_Responses34[[#This Row],[Column4]:[Column9]])/30*100</f>
        <v>100</v>
      </c>
      <c r="K12" s="3">
        <v>5</v>
      </c>
      <c r="L12" s="3">
        <v>5</v>
      </c>
      <c r="M12" s="3">
        <v>5</v>
      </c>
      <c r="N12" s="3">
        <v>5</v>
      </c>
      <c r="O12" s="3">
        <v>5</v>
      </c>
      <c r="P12" s="3">
        <v>5</v>
      </c>
      <c r="Q12" s="36">
        <f>SUM(Form_Responses34[[#This Row],[Column11]:[Column16]])/30*100</f>
        <v>100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6">
        <f>SUM(Form_Responses34[[#This Row],[Column18]:[Column23]])/30*100</f>
        <v>100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>
        <v>5</v>
      </c>
      <c r="AE12" s="39">
        <f>SUM(Form_Responses34[[#This Row],[Column25]:[Column30]])/30*100</f>
        <v>100</v>
      </c>
      <c r="AF12" s="2">
        <f>AVERAGE(Form_Responses34[[#This Row],[Column10]],Form_Responses34[[#This Row],[Column17]],Form_Responses34[[#This Row],[Column24]],Form_Responses34[[#This Row],[Column31]])</f>
        <v>100</v>
      </c>
    </row>
    <row r="13" spans="1:34" ht="15.75" customHeight="1" x14ac:dyDescent="0.15">
      <c r="A13" s="3">
        <v>11</v>
      </c>
      <c r="B13" s="3">
        <v>8</v>
      </c>
      <c r="C13" s="3" t="s">
        <v>1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6">
        <f>SUM(Form_Responses34[[#This Row],[Column4]:[Column9]])/30*100</f>
        <v>80</v>
      </c>
      <c r="K13" s="3">
        <v>4</v>
      </c>
      <c r="L13" s="3">
        <v>4</v>
      </c>
      <c r="M13" s="3">
        <v>3</v>
      </c>
      <c r="N13" s="3">
        <v>3</v>
      </c>
      <c r="O13" s="3">
        <v>4</v>
      </c>
      <c r="P13" s="3">
        <v>3</v>
      </c>
      <c r="Q13" s="36">
        <f>SUM(Form_Responses34[[#This Row],[Column11]:[Column16]])/30*100</f>
        <v>70</v>
      </c>
      <c r="R13" s="3">
        <v>4</v>
      </c>
      <c r="S13" s="3">
        <v>4</v>
      </c>
      <c r="T13" s="3">
        <v>3</v>
      </c>
      <c r="U13" s="3">
        <v>3</v>
      </c>
      <c r="V13" s="3">
        <v>3</v>
      </c>
      <c r="W13" s="3">
        <v>3</v>
      </c>
      <c r="X13" s="36">
        <f>SUM(Form_Responses34[[#This Row],[Column18]:[Column23]])/30*100</f>
        <v>66.666666666666657</v>
      </c>
      <c r="Y13" s="3">
        <v>4</v>
      </c>
      <c r="Z13" s="3">
        <v>4</v>
      </c>
      <c r="AA13" s="3">
        <v>4</v>
      </c>
      <c r="AB13" s="3">
        <v>4</v>
      </c>
      <c r="AC13" s="3">
        <v>4</v>
      </c>
      <c r="AD13" s="3">
        <v>4</v>
      </c>
      <c r="AE13" s="39">
        <f>SUM(Form_Responses34[[#This Row],[Column25]:[Column30]])/30*100</f>
        <v>80</v>
      </c>
      <c r="AF13" s="2">
        <f>AVERAGE(Form_Responses34[[#This Row],[Column10]],Form_Responses34[[#This Row],[Column17]],Form_Responses34[[#This Row],[Column24]],Form_Responses34[[#This Row],[Column31]])</f>
        <v>74.166666666666657</v>
      </c>
      <c r="AH13" t="s">
        <v>59</v>
      </c>
    </row>
    <row r="14" spans="1:34" ht="15.75" customHeight="1" x14ac:dyDescent="0.15">
      <c r="A14" s="3">
        <v>12</v>
      </c>
      <c r="B14" s="3">
        <v>8</v>
      </c>
      <c r="C14" s="3" t="s">
        <v>2</v>
      </c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6">
        <f>SUM(Form_Responses34[[#This Row],[Column4]:[Column9]])/30*100</f>
        <v>80</v>
      </c>
      <c r="K14" s="3">
        <v>3</v>
      </c>
      <c r="L14" s="3">
        <v>4</v>
      </c>
      <c r="M14" s="3">
        <v>4</v>
      </c>
      <c r="N14" s="3">
        <v>3</v>
      </c>
      <c r="O14" s="3">
        <v>4</v>
      </c>
      <c r="P14" s="3">
        <v>4</v>
      </c>
      <c r="Q14" s="36">
        <f>SUM(Form_Responses34[[#This Row],[Column11]:[Column16]])/30*100</f>
        <v>73.333333333333329</v>
      </c>
      <c r="R14" s="3">
        <v>4</v>
      </c>
      <c r="S14" s="3">
        <v>4</v>
      </c>
      <c r="T14" s="3">
        <v>3</v>
      </c>
      <c r="U14" s="3">
        <v>4</v>
      </c>
      <c r="V14" s="3">
        <v>3</v>
      </c>
      <c r="W14" s="3">
        <v>4</v>
      </c>
      <c r="X14" s="36">
        <f>SUM(Form_Responses34[[#This Row],[Column18]:[Column23]])/30*100</f>
        <v>73.333333333333329</v>
      </c>
      <c r="Y14" s="3">
        <v>4</v>
      </c>
      <c r="Z14" s="3">
        <v>4</v>
      </c>
      <c r="AA14" s="3">
        <v>4</v>
      </c>
      <c r="AB14" s="3">
        <v>4</v>
      </c>
      <c r="AC14" s="3">
        <v>4</v>
      </c>
      <c r="AD14" s="3">
        <v>4</v>
      </c>
      <c r="AE14" s="39">
        <f>SUM(Form_Responses34[[#This Row],[Column25]:[Column30]])/30*100</f>
        <v>80</v>
      </c>
      <c r="AF14" s="2">
        <f>AVERAGE(Form_Responses34[[#This Row],[Column10]],Form_Responses34[[#This Row],[Column17]],Form_Responses34[[#This Row],[Column24]],Form_Responses34[[#This Row],[Column31]])</f>
        <v>76.666666666666657</v>
      </c>
    </row>
    <row r="15" spans="1:34" ht="15.75" customHeight="1" x14ac:dyDescent="0.15">
      <c r="A15" s="3">
        <v>13</v>
      </c>
      <c r="B15" s="3">
        <v>8</v>
      </c>
      <c r="C15" s="3" t="s">
        <v>1</v>
      </c>
      <c r="D15" s="3">
        <v>5</v>
      </c>
      <c r="E15" s="3">
        <v>5</v>
      </c>
      <c r="F15" s="3">
        <v>5</v>
      </c>
      <c r="G15" s="3">
        <v>5</v>
      </c>
      <c r="H15" s="3">
        <v>5</v>
      </c>
      <c r="I15" s="3">
        <v>5</v>
      </c>
      <c r="J15" s="36">
        <f>SUM(Form_Responses34[[#This Row],[Column4]:[Column9]])/30*100</f>
        <v>100</v>
      </c>
      <c r="K15" s="3">
        <v>5</v>
      </c>
      <c r="L15" s="3">
        <v>4</v>
      </c>
      <c r="M15" s="3">
        <v>4</v>
      </c>
      <c r="N15" s="3">
        <v>5</v>
      </c>
      <c r="O15" s="3">
        <v>5</v>
      </c>
      <c r="P15" s="3">
        <v>4</v>
      </c>
      <c r="Q15" s="36">
        <f>SUM(Form_Responses34[[#This Row],[Column11]:[Column16]])/30*100</f>
        <v>90</v>
      </c>
      <c r="R15" s="3">
        <v>5</v>
      </c>
      <c r="S15" s="3">
        <v>5</v>
      </c>
      <c r="T15" s="3">
        <v>5</v>
      </c>
      <c r="U15" s="3">
        <v>5</v>
      </c>
      <c r="V15" s="3">
        <v>5</v>
      </c>
      <c r="W15" s="3">
        <v>5</v>
      </c>
      <c r="X15" s="36">
        <f>SUM(Form_Responses34[[#This Row],[Column18]:[Column23]])/30*100</f>
        <v>100</v>
      </c>
      <c r="Y15" s="3">
        <v>5</v>
      </c>
      <c r="Z15" s="3">
        <v>5</v>
      </c>
      <c r="AA15" s="3">
        <v>5</v>
      </c>
      <c r="AB15" s="3">
        <v>5</v>
      </c>
      <c r="AC15" s="3">
        <v>5</v>
      </c>
      <c r="AD15" s="3">
        <v>5</v>
      </c>
      <c r="AE15" s="39">
        <f>SUM(Form_Responses34[[#This Row],[Column25]:[Column30]])/30*100</f>
        <v>100</v>
      </c>
      <c r="AF15" s="2">
        <f>AVERAGE(Form_Responses34[[#This Row],[Column10]],Form_Responses34[[#This Row],[Column17]],Form_Responses34[[#This Row],[Column24]],Form_Responses34[[#This Row],[Column31]])</f>
        <v>97.5</v>
      </c>
    </row>
    <row r="16" spans="1:34" ht="15.75" customHeight="1" x14ac:dyDescent="0.15">
      <c r="A16" s="3">
        <v>14</v>
      </c>
      <c r="B16" s="3">
        <v>9</v>
      </c>
      <c r="C16" s="3" t="s">
        <v>2</v>
      </c>
      <c r="D16" s="3">
        <v>4</v>
      </c>
      <c r="E16" s="3">
        <v>4</v>
      </c>
      <c r="F16" s="3">
        <v>4</v>
      </c>
      <c r="G16" s="3">
        <v>4</v>
      </c>
      <c r="H16" s="3">
        <v>5</v>
      </c>
      <c r="I16" s="3">
        <v>5</v>
      </c>
      <c r="J16" s="36">
        <f>SUM(Form_Responses34[[#This Row],[Column4]:[Column9]])/30*100</f>
        <v>86.666666666666671</v>
      </c>
      <c r="K16" s="3">
        <v>5</v>
      </c>
      <c r="L16" s="3">
        <v>5</v>
      </c>
      <c r="M16" s="3">
        <v>5</v>
      </c>
      <c r="N16" s="3">
        <v>5</v>
      </c>
      <c r="O16" s="3">
        <v>4</v>
      </c>
      <c r="P16" s="3">
        <v>4</v>
      </c>
      <c r="Q16" s="36">
        <f>SUM(Form_Responses34[[#This Row],[Column11]:[Column16]])/30*100</f>
        <v>93.333333333333329</v>
      </c>
      <c r="R16" s="3">
        <v>4</v>
      </c>
      <c r="S16" s="3">
        <v>5</v>
      </c>
      <c r="T16" s="3">
        <v>3</v>
      </c>
      <c r="U16" s="3">
        <v>3</v>
      </c>
      <c r="V16" s="3">
        <v>3</v>
      </c>
      <c r="W16" s="3">
        <v>3</v>
      </c>
      <c r="X16" s="36">
        <f>SUM(Form_Responses34[[#This Row],[Column18]:[Column23]])/30*100</f>
        <v>70</v>
      </c>
      <c r="Y16" s="3">
        <v>3</v>
      </c>
      <c r="Z16" s="3">
        <v>3</v>
      </c>
      <c r="AA16" s="3">
        <v>4</v>
      </c>
      <c r="AB16" s="3">
        <v>4</v>
      </c>
      <c r="AC16" s="3">
        <v>4</v>
      </c>
      <c r="AD16" s="3">
        <v>4</v>
      </c>
      <c r="AE16" s="39">
        <f>SUM(Form_Responses34[[#This Row],[Column25]:[Column30]])/30*100</f>
        <v>73.333333333333329</v>
      </c>
      <c r="AF16" s="2">
        <f>AVERAGE(Form_Responses34[[#This Row],[Column10]],Form_Responses34[[#This Row],[Column17]],Form_Responses34[[#This Row],[Column24]],Form_Responses34[[#This Row],[Column31]])</f>
        <v>80.833333333333329</v>
      </c>
    </row>
    <row r="17" spans="1:32" ht="15.75" customHeight="1" x14ac:dyDescent="0.15">
      <c r="A17" s="3">
        <v>15</v>
      </c>
      <c r="B17" s="3">
        <v>8</v>
      </c>
      <c r="C17" s="3" t="s">
        <v>2</v>
      </c>
      <c r="D17" s="3">
        <v>3</v>
      </c>
      <c r="E17" s="3">
        <v>3</v>
      </c>
      <c r="F17" s="3">
        <v>4</v>
      </c>
      <c r="G17" s="3">
        <v>4</v>
      </c>
      <c r="H17" s="3">
        <v>4</v>
      </c>
      <c r="I17" s="3">
        <v>4</v>
      </c>
      <c r="J17" s="36">
        <f>SUM(Form_Responses34[[#This Row],[Column4]:[Column9]])/30*100</f>
        <v>73.333333333333329</v>
      </c>
      <c r="K17" s="3">
        <v>3</v>
      </c>
      <c r="L17" s="3">
        <v>4</v>
      </c>
      <c r="M17" s="3">
        <v>4</v>
      </c>
      <c r="N17" s="3">
        <v>4</v>
      </c>
      <c r="O17" s="3">
        <v>3</v>
      </c>
      <c r="P17" s="3">
        <v>4</v>
      </c>
      <c r="Q17" s="36">
        <f>SUM(Form_Responses34[[#This Row],[Column11]:[Column16]])/30*100</f>
        <v>73.333333333333329</v>
      </c>
      <c r="R17" s="3">
        <v>5</v>
      </c>
      <c r="S17" s="3">
        <v>3</v>
      </c>
      <c r="T17" s="3">
        <v>4</v>
      </c>
      <c r="U17" s="3">
        <v>4</v>
      </c>
      <c r="V17" s="3">
        <v>4</v>
      </c>
      <c r="W17" s="3">
        <v>5</v>
      </c>
      <c r="X17" s="36">
        <f>SUM(Form_Responses34[[#This Row],[Column18]:[Column23]])/30*100</f>
        <v>83.333333333333343</v>
      </c>
      <c r="Y17" s="3">
        <v>3</v>
      </c>
      <c r="Z17" s="3">
        <v>4</v>
      </c>
      <c r="AA17" s="3">
        <v>3</v>
      </c>
      <c r="AB17" s="3">
        <v>3</v>
      </c>
      <c r="AC17" s="3">
        <v>3</v>
      </c>
      <c r="AD17" s="3">
        <v>4</v>
      </c>
      <c r="AE17" s="39">
        <f>SUM(Form_Responses34[[#This Row],[Column25]:[Column30]])/30*100</f>
        <v>66.666666666666657</v>
      </c>
      <c r="AF17" s="2">
        <f>AVERAGE(Form_Responses34[[#This Row],[Column10]],Form_Responses34[[#This Row],[Column17]],Form_Responses34[[#This Row],[Column24]],Form_Responses34[[#This Row],[Column31]])</f>
        <v>74.166666666666657</v>
      </c>
    </row>
    <row r="18" spans="1:32" ht="15.75" customHeight="1" x14ac:dyDescent="0.15">
      <c r="A18" s="3">
        <v>16</v>
      </c>
      <c r="B18" s="3">
        <v>9</v>
      </c>
      <c r="C18" s="3" t="s">
        <v>1</v>
      </c>
      <c r="D18" s="3">
        <v>4</v>
      </c>
      <c r="E18" s="3">
        <v>4</v>
      </c>
      <c r="F18" s="3">
        <v>4</v>
      </c>
      <c r="G18" s="3">
        <v>4</v>
      </c>
      <c r="H18" s="3">
        <v>3</v>
      </c>
      <c r="I18" s="3">
        <v>4</v>
      </c>
      <c r="J18" s="36">
        <f>SUM(Form_Responses34[[#This Row],[Column4]:[Column9]])/30*100</f>
        <v>76.666666666666671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6">
        <f>SUM(Form_Responses34[[#This Row],[Column11]:[Column16]])/30*100</f>
        <v>80</v>
      </c>
      <c r="R18" s="3">
        <v>4</v>
      </c>
      <c r="S18" s="3">
        <v>4</v>
      </c>
      <c r="T18" s="3">
        <v>4</v>
      </c>
      <c r="U18" s="3">
        <v>4</v>
      </c>
      <c r="V18" s="3">
        <v>4</v>
      </c>
      <c r="W18" s="3">
        <v>4</v>
      </c>
      <c r="X18" s="36">
        <f>SUM(Form_Responses34[[#This Row],[Column18]:[Column23]])/30*100</f>
        <v>80</v>
      </c>
      <c r="Y18" s="3">
        <v>4</v>
      </c>
      <c r="Z18" s="3">
        <v>4</v>
      </c>
      <c r="AA18" s="3">
        <v>4</v>
      </c>
      <c r="AB18" s="3">
        <v>4</v>
      </c>
      <c r="AC18" s="3">
        <v>4</v>
      </c>
      <c r="AD18" s="3">
        <v>4</v>
      </c>
      <c r="AE18" s="39">
        <f>SUM(Form_Responses34[[#This Row],[Column25]:[Column30]])/30*100</f>
        <v>80</v>
      </c>
      <c r="AF18" s="2">
        <f>AVERAGE(Form_Responses34[[#This Row],[Column10]],Form_Responses34[[#This Row],[Column17]],Form_Responses34[[#This Row],[Column24]],Form_Responses34[[#This Row],[Column31]])</f>
        <v>79.166666666666671</v>
      </c>
    </row>
    <row r="19" spans="1:32" ht="15.75" customHeight="1" x14ac:dyDescent="0.15">
      <c r="A19" s="3">
        <v>17</v>
      </c>
      <c r="B19" s="3">
        <v>8</v>
      </c>
      <c r="C19" s="3" t="s">
        <v>2</v>
      </c>
      <c r="D19" s="3">
        <v>4</v>
      </c>
      <c r="E19" s="3">
        <v>4</v>
      </c>
      <c r="F19" s="3">
        <v>3</v>
      </c>
      <c r="G19" s="3">
        <v>4</v>
      </c>
      <c r="H19" s="3">
        <v>3</v>
      </c>
      <c r="I19" s="3">
        <v>4</v>
      </c>
      <c r="J19" s="36">
        <f>SUM(Form_Responses34[[#This Row],[Column4]:[Column9]])/30*100</f>
        <v>73.333333333333329</v>
      </c>
      <c r="K19" s="3">
        <v>3</v>
      </c>
      <c r="L19" s="3">
        <v>4</v>
      </c>
      <c r="M19" s="3">
        <v>4</v>
      </c>
      <c r="N19" s="3">
        <v>3</v>
      </c>
      <c r="O19" s="3">
        <v>4</v>
      </c>
      <c r="P19" s="3">
        <v>3</v>
      </c>
      <c r="Q19" s="36">
        <f>SUM(Form_Responses34[[#This Row],[Column11]:[Column16]])/30*100</f>
        <v>70</v>
      </c>
      <c r="R19" s="3">
        <v>5</v>
      </c>
      <c r="S19" s="3">
        <v>3</v>
      </c>
      <c r="T19" s="3">
        <v>4</v>
      </c>
      <c r="U19" s="3">
        <v>3</v>
      </c>
      <c r="V19" s="3">
        <v>4</v>
      </c>
      <c r="W19" s="3">
        <v>5</v>
      </c>
      <c r="X19" s="36">
        <f>SUM(Form_Responses34[[#This Row],[Column18]:[Column23]])/30*100</f>
        <v>80</v>
      </c>
      <c r="Y19" s="3">
        <v>4</v>
      </c>
      <c r="Z19" s="3">
        <v>3</v>
      </c>
      <c r="AA19" s="3">
        <v>4</v>
      </c>
      <c r="AB19" s="3">
        <v>3</v>
      </c>
      <c r="AC19" s="3">
        <v>4</v>
      </c>
      <c r="AD19" s="3">
        <v>4</v>
      </c>
      <c r="AE19" s="39">
        <f>SUM(Form_Responses34[[#This Row],[Column25]:[Column30]])/30*100</f>
        <v>73.333333333333329</v>
      </c>
      <c r="AF19" s="2">
        <f>AVERAGE(Form_Responses34[[#This Row],[Column10]],Form_Responses34[[#This Row],[Column17]],Form_Responses34[[#This Row],[Column24]],Form_Responses34[[#This Row],[Column31]])</f>
        <v>74.166666666666657</v>
      </c>
    </row>
    <row r="20" spans="1:32" x14ac:dyDescent="0.15">
      <c r="A20" s="3">
        <v>18</v>
      </c>
      <c r="B20" s="3">
        <v>9</v>
      </c>
      <c r="C20" s="3" t="s">
        <v>1</v>
      </c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6">
        <f>SUM(Form_Responses34[[#This Row],[Column4]:[Column9]])/30*100</f>
        <v>80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3">
        <v>4</v>
      </c>
      <c r="Q20" s="36">
        <f>SUM(Form_Responses34[[#This Row],[Column11]:[Column16]])/30*100</f>
        <v>80</v>
      </c>
      <c r="R20" s="3">
        <v>4</v>
      </c>
      <c r="S20" s="3">
        <v>4</v>
      </c>
      <c r="T20" s="3">
        <v>4</v>
      </c>
      <c r="U20" s="3">
        <v>4</v>
      </c>
      <c r="V20" s="3">
        <v>4</v>
      </c>
      <c r="W20" s="3">
        <v>4</v>
      </c>
      <c r="X20" s="36">
        <f>SUM(Form_Responses34[[#This Row],[Column18]:[Column23]])/30*100</f>
        <v>80</v>
      </c>
      <c r="Y20" s="3">
        <v>4</v>
      </c>
      <c r="Z20" s="3">
        <v>4</v>
      </c>
      <c r="AA20" s="3">
        <v>4</v>
      </c>
      <c r="AB20" s="3">
        <v>4</v>
      </c>
      <c r="AC20" s="3">
        <v>4</v>
      </c>
      <c r="AD20" s="3">
        <v>4</v>
      </c>
      <c r="AE20" s="39">
        <f>SUM(Form_Responses34[[#This Row],[Column25]:[Column30]])/30*100</f>
        <v>80</v>
      </c>
      <c r="AF20" s="2">
        <f>AVERAGE(Form_Responses34[[#This Row],[Column10]],Form_Responses34[[#This Row],[Column17]],Form_Responses34[[#This Row],[Column24]],Form_Responses34[[#This Row],[Column31]])</f>
        <v>80</v>
      </c>
    </row>
    <row r="21" spans="1:32" x14ac:dyDescent="0.15">
      <c r="A21" s="3">
        <v>19</v>
      </c>
      <c r="B21" s="3">
        <v>8</v>
      </c>
      <c r="C21" s="3" t="s">
        <v>2</v>
      </c>
      <c r="D21" s="3">
        <v>4</v>
      </c>
      <c r="E21" s="3">
        <v>4</v>
      </c>
      <c r="F21" s="3">
        <v>4</v>
      </c>
      <c r="G21" s="3">
        <v>3</v>
      </c>
      <c r="H21" s="3">
        <v>3</v>
      </c>
      <c r="I21" s="3">
        <v>5</v>
      </c>
      <c r="J21" s="36">
        <f>SUM(Form_Responses34[[#This Row],[Column4]:[Column9]])/30*100</f>
        <v>76.666666666666671</v>
      </c>
      <c r="K21" s="3">
        <v>3</v>
      </c>
      <c r="L21" s="3">
        <v>4</v>
      </c>
      <c r="M21" s="3">
        <v>3</v>
      </c>
      <c r="N21" s="3">
        <v>4</v>
      </c>
      <c r="O21" s="3">
        <v>4</v>
      </c>
      <c r="P21" s="3">
        <v>3</v>
      </c>
      <c r="Q21" s="36">
        <f>SUM(Form_Responses34[[#This Row],[Column11]:[Column16]])/30*100</f>
        <v>70</v>
      </c>
      <c r="R21" s="3">
        <v>5</v>
      </c>
      <c r="S21" s="3">
        <v>4</v>
      </c>
      <c r="T21" s="3">
        <v>5</v>
      </c>
      <c r="U21" s="3">
        <v>5</v>
      </c>
      <c r="V21" s="3">
        <v>4</v>
      </c>
      <c r="W21" s="3">
        <v>4</v>
      </c>
      <c r="X21" s="36">
        <f>SUM(Form_Responses34[[#This Row],[Column18]:[Column23]])/30*100</f>
        <v>90</v>
      </c>
      <c r="Y21" s="3">
        <v>3</v>
      </c>
      <c r="Z21" s="3">
        <v>3</v>
      </c>
      <c r="AA21" s="3">
        <v>3</v>
      </c>
      <c r="AB21" s="3">
        <v>4</v>
      </c>
      <c r="AC21" s="3">
        <v>3</v>
      </c>
      <c r="AD21" s="3">
        <v>3</v>
      </c>
      <c r="AE21" s="39">
        <f>SUM(Form_Responses34[[#This Row],[Column25]:[Column30]])/30*100</f>
        <v>63.333333333333329</v>
      </c>
      <c r="AF21" s="2">
        <f>AVERAGE(Form_Responses34[[#This Row],[Column10]],Form_Responses34[[#This Row],[Column17]],Form_Responses34[[#This Row],[Column24]],Form_Responses34[[#This Row],[Column31]])</f>
        <v>75</v>
      </c>
    </row>
    <row r="22" spans="1:32" x14ac:dyDescent="0.15">
      <c r="A22" s="3">
        <v>20</v>
      </c>
      <c r="B22" s="3">
        <v>7</v>
      </c>
      <c r="C22" s="3" t="s">
        <v>2</v>
      </c>
      <c r="D22" s="3">
        <v>4</v>
      </c>
      <c r="E22" s="3">
        <v>4</v>
      </c>
      <c r="F22" s="3">
        <v>4</v>
      </c>
      <c r="G22" s="3">
        <v>3</v>
      </c>
      <c r="H22" s="3">
        <v>3</v>
      </c>
      <c r="I22" s="3">
        <v>4</v>
      </c>
      <c r="J22" s="36">
        <f>SUM(Form_Responses34[[#This Row],[Column4]:[Column9]])/30*100</f>
        <v>73.333333333333329</v>
      </c>
      <c r="K22" s="3">
        <v>5</v>
      </c>
      <c r="L22" s="3">
        <v>3</v>
      </c>
      <c r="M22" s="3">
        <v>4</v>
      </c>
      <c r="N22" s="3">
        <v>3</v>
      </c>
      <c r="O22" s="3">
        <v>4</v>
      </c>
      <c r="P22" s="3">
        <v>4</v>
      </c>
      <c r="Q22" s="36">
        <f>SUM(Form_Responses34[[#This Row],[Column11]:[Column16]])/30*100</f>
        <v>76.666666666666671</v>
      </c>
      <c r="R22" s="3">
        <v>4</v>
      </c>
      <c r="S22" s="3">
        <v>4</v>
      </c>
      <c r="T22" s="3">
        <v>5</v>
      </c>
      <c r="U22" s="3">
        <v>3</v>
      </c>
      <c r="V22" s="3">
        <v>3</v>
      </c>
      <c r="W22" s="3">
        <v>4</v>
      </c>
      <c r="X22" s="36">
        <f>SUM(Form_Responses34[[#This Row],[Column18]:[Column23]])/30*100</f>
        <v>76.666666666666671</v>
      </c>
      <c r="Y22" s="3">
        <v>3</v>
      </c>
      <c r="Z22" s="3">
        <v>5</v>
      </c>
      <c r="AA22" s="3">
        <v>5</v>
      </c>
      <c r="AB22" s="3">
        <v>4</v>
      </c>
      <c r="AC22" s="3">
        <v>4</v>
      </c>
      <c r="AD22" s="3">
        <v>3</v>
      </c>
      <c r="AE22" s="39">
        <f>SUM(Form_Responses34[[#This Row],[Column25]:[Column30]])/30*100</f>
        <v>80</v>
      </c>
      <c r="AF22" s="2">
        <f>AVERAGE(Form_Responses34[[#This Row],[Column10]],Form_Responses34[[#This Row],[Column17]],Form_Responses34[[#This Row],[Column24]],Form_Responses34[[#This Row],[Column31]])</f>
        <v>76.666666666666671</v>
      </c>
    </row>
    <row r="23" spans="1:32" x14ac:dyDescent="0.15">
      <c r="A23" s="3">
        <v>21</v>
      </c>
      <c r="B23" s="3">
        <v>7</v>
      </c>
      <c r="C23" s="3" t="s">
        <v>2</v>
      </c>
      <c r="D23" s="3">
        <v>5</v>
      </c>
      <c r="E23" s="3">
        <v>5</v>
      </c>
      <c r="F23" s="3">
        <v>5</v>
      </c>
      <c r="G23" s="3">
        <v>4</v>
      </c>
      <c r="H23" s="3">
        <v>5</v>
      </c>
      <c r="I23" s="3">
        <v>5</v>
      </c>
      <c r="J23" s="36">
        <f>SUM(Form_Responses34[[#This Row],[Column4]:[Column9]])/30*100</f>
        <v>96.666666666666671</v>
      </c>
      <c r="K23" s="3">
        <v>4</v>
      </c>
      <c r="L23" s="3">
        <v>5</v>
      </c>
      <c r="M23" s="3">
        <v>5</v>
      </c>
      <c r="N23" s="3">
        <v>4</v>
      </c>
      <c r="O23" s="3">
        <v>5</v>
      </c>
      <c r="P23" s="3">
        <v>5</v>
      </c>
      <c r="Q23" s="36">
        <f>SUM(Form_Responses34[[#This Row],[Column11]:[Column16]])/30*100</f>
        <v>93.333333333333329</v>
      </c>
      <c r="R23" s="3">
        <v>5</v>
      </c>
      <c r="S23" s="3">
        <v>5</v>
      </c>
      <c r="T23" s="3">
        <v>5</v>
      </c>
      <c r="U23" s="3">
        <v>4</v>
      </c>
      <c r="V23" s="3">
        <v>5</v>
      </c>
      <c r="W23" s="3">
        <v>5</v>
      </c>
      <c r="X23" s="36">
        <f>SUM(Form_Responses34[[#This Row],[Column18]:[Column23]])/30*100</f>
        <v>96.666666666666671</v>
      </c>
      <c r="Y23" s="3">
        <v>5</v>
      </c>
      <c r="Z23" s="3">
        <v>5</v>
      </c>
      <c r="AA23" s="3">
        <v>5</v>
      </c>
      <c r="AB23" s="3">
        <v>4</v>
      </c>
      <c r="AC23" s="3">
        <v>5</v>
      </c>
      <c r="AD23" s="3">
        <v>5</v>
      </c>
      <c r="AE23" s="39">
        <f>SUM(Form_Responses34[[#This Row],[Column25]:[Column30]])/30*100</f>
        <v>96.666666666666671</v>
      </c>
      <c r="AF23" s="2">
        <f>AVERAGE(Form_Responses34[[#This Row],[Column10]],Form_Responses34[[#This Row],[Column17]],Form_Responses34[[#This Row],[Column24]],Form_Responses34[[#This Row],[Column31]])</f>
        <v>95.833333333333343</v>
      </c>
    </row>
    <row r="24" spans="1:32" x14ac:dyDescent="0.15">
      <c r="A24" s="3">
        <v>22</v>
      </c>
      <c r="B24" s="3">
        <v>7</v>
      </c>
      <c r="C24" s="3" t="s">
        <v>2</v>
      </c>
      <c r="D24" s="3">
        <v>4</v>
      </c>
      <c r="E24" s="3">
        <v>4</v>
      </c>
      <c r="F24" s="3">
        <v>5</v>
      </c>
      <c r="G24" s="3">
        <v>4</v>
      </c>
      <c r="H24" s="3">
        <v>4</v>
      </c>
      <c r="I24" s="3">
        <v>5</v>
      </c>
      <c r="J24" s="36">
        <f>SUM(Form_Responses34[[#This Row],[Column4]:[Column9]])/30*100</f>
        <v>86.666666666666671</v>
      </c>
      <c r="K24" s="3">
        <v>3</v>
      </c>
      <c r="L24" s="3">
        <v>4</v>
      </c>
      <c r="M24" s="3">
        <v>4</v>
      </c>
      <c r="N24" s="3">
        <v>4</v>
      </c>
      <c r="O24" s="3">
        <v>4</v>
      </c>
      <c r="P24" s="3">
        <v>5</v>
      </c>
      <c r="Q24" s="36">
        <f>SUM(Form_Responses34[[#This Row],[Column11]:[Column16]])/30*100</f>
        <v>80</v>
      </c>
      <c r="R24" s="3">
        <v>4</v>
      </c>
      <c r="S24" s="3">
        <v>5</v>
      </c>
      <c r="T24" s="3">
        <v>4</v>
      </c>
      <c r="U24" s="3">
        <v>5</v>
      </c>
      <c r="V24" s="3">
        <v>4</v>
      </c>
      <c r="W24" s="3">
        <v>5</v>
      </c>
      <c r="X24" s="36">
        <f>SUM(Form_Responses34[[#This Row],[Column18]:[Column23]])/30*100</f>
        <v>90</v>
      </c>
      <c r="Y24" s="3">
        <v>4</v>
      </c>
      <c r="Z24" s="3">
        <v>5</v>
      </c>
      <c r="AA24" s="3">
        <v>4</v>
      </c>
      <c r="AB24" s="3">
        <v>3</v>
      </c>
      <c r="AC24" s="3">
        <v>5</v>
      </c>
      <c r="AD24" s="3">
        <v>3</v>
      </c>
      <c r="AE24" s="39">
        <f>SUM(Form_Responses34[[#This Row],[Column25]:[Column30]])/30*100</f>
        <v>80</v>
      </c>
      <c r="AF24" s="2">
        <f>AVERAGE(Form_Responses34[[#This Row],[Column10]],Form_Responses34[[#This Row],[Column17]],Form_Responses34[[#This Row],[Column24]],Form_Responses34[[#This Row],[Column31]])</f>
        <v>84.166666666666671</v>
      </c>
    </row>
    <row r="25" spans="1:32" x14ac:dyDescent="0.15">
      <c r="A25" s="3">
        <v>23</v>
      </c>
      <c r="B25" s="3">
        <v>8</v>
      </c>
      <c r="C25" s="3" t="s">
        <v>1</v>
      </c>
      <c r="D25" s="3">
        <v>5</v>
      </c>
      <c r="E25" s="3">
        <v>5</v>
      </c>
      <c r="F25" s="3">
        <v>4</v>
      </c>
      <c r="G25" s="3">
        <v>5</v>
      </c>
      <c r="H25" s="3">
        <v>5</v>
      </c>
      <c r="I25" s="3">
        <v>5</v>
      </c>
      <c r="J25" s="36">
        <f>SUM(Form_Responses34[[#This Row],[Column4]:[Column9]])/30*100</f>
        <v>96.666666666666671</v>
      </c>
      <c r="K25" s="3">
        <v>5</v>
      </c>
      <c r="L25" s="3">
        <v>5</v>
      </c>
      <c r="M25" s="3">
        <v>5</v>
      </c>
      <c r="N25" s="3">
        <v>5</v>
      </c>
      <c r="O25" s="3">
        <v>5</v>
      </c>
      <c r="P25" s="3">
        <v>4</v>
      </c>
      <c r="Q25" s="36">
        <f>SUM(Form_Responses34[[#This Row],[Column11]:[Column16]])/30*100</f>
        <v>96.666666666666671</v>
      </c>
      <c r="R25" s="3">
        <v>5</v>
      </c>
      <c r="S25" s="3">
        <v>5</v>
      </c>
      <c r="T25" s="3">
        <v>5</v>
      </c>
      <c r="U25" s="3">
        <v>5</v>
      </c>
      <c r="V25" s="3">
        <v>5</v>
      </c>
      <c r="W25" s="3">
        <v>5</v>
      </c>
      <c r="X25" s="36">
        <f>SUM(Form_Responses34[[#This Row],[Column18]:[Column23]])/30*100</f>
        <v>100</v>
      </c>
      <c r="Y25" s="3">
        <v>5</v>
      </c>
      <c r="Z25" s="3">
        <v>5</v>
      </c>
      <c r="AA25" s="3">
        <v>5</v>
      </c>
      <c r="AB25" s="3">
        <v>5</v>
      </c>
      <c r="AC25" s="3">
        <v>5</v>
      </c>
      <c r="AD25" s="3">
        <v>5</v>
      </c>
      <c r="AE25" s="39">
        <f>SUM(Form_Responses34[[#This Row],[Column25]:[Column30]])/30*100</f>
        <v>100</v>
      </c>
      <c r="AF25" s="2">
        <f>AVERAGE(Form_Responses34[[#This Row],[Column10]],Form_Responses34[[#This Row],[Column17]],Form_Responses34[[#This Row],[Column24]],Form_Responses34[[#This Row],[Column31]])</f>
        <v>98.333333333333343</v>
      </c>
    </row>
    <row r="26" spans="1:32" x14ac:dyDescent="0.15">
      <c r="A26" s="3">
        <v>24</v>
      </c>
      <c r="B26" s="3">
        <v>7</v>
      </c>
      <c r="C26" s="3" t="s">
        <v>2</v>
      </c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6">
        <f>SUM(Form_Responses34[[#This Row],[Column4]:[Column9]])/30*100</f>
        <v>80</v>
      </c>
      <c r="K26" s="3">
        <v>4</v>
      </c>
      <c r="L26" s="3">
        <v>4</v>
      </c>
      <c r="M26" s="3">
        <v>4</v>
      </c>
      <c r="N26" s="3">
        <v>4</v>
      </c>
      <c r="O26" s="3">
        <v>4</v>
      </c>
      <c r="P26" s="3">
        <v>5</v>
      </c>
      <c r="Q26" s="36">
        <f>SUM(Form_Responses34[[#This Row],[Column11]:[Column16]])/30*100</f>
        <v>83.333333333333343</v>
      </c>
      <c r="R26" s="3">
        <v>4</v>
      </c>
      <c r="S26" s="3">
        <v>4</v>
      </c>
      <c r="T26" s="3">
        <v>4</v>
      </c>
      <c r="U26" s="3">
        <v>4</v>
      </c>
      <c r="V26" s="3">
        <v>5</v>
      </c>
      <c r="W26" s="3">
        <v>4</v>
      </c>
      <c r="X26" s="36">
        <f>SUM(Form_Responses34[[#This Row],[Column18]:[Column23]])/30*100</f>
        <v>83.333333333333343</v>
      </c>
      <c r="Y26" s="3">
        <v>4</v>
      </c>
      <c r="Z26" s="3">
        <v>4</v>
      </c>
      <c r="AA26" s="3">
        <v>4</v>
      </c>
      <c r="AB26" s="3">
        <v>4</v>
      </c>
      <c r="AC26" s="3">
        <v>4</v>
      </c>
      <c r="AD26" s="3">
        <v>5</v>
      </c>
      <c r="AE26" s="39">
        <f>SUM(Form_Responses34[[#This Row],[Column25]:[Column30]])/30*100</f>
        <v>83.333333333333343</v>
      </c>
      <c r="AF26" s="2">
        <f>AVERAGE(Form_Responses34[[#This Row],[Column10]],Form_Responses34[[#This Row],[Column17]],Form_Responses34[[#This Row],[Column24]],Form_Responses34[[#This Row],[Column31]])</f>
        <v>82.5</v>
      </c>
    </row>
    <row r="27" spans="1:32" x14ac:dyDescent="0.15">
      <c r="A27" s="3">
        <v>25</v>
      </c>
      <c r="B27" s="3">
        <v>7</v>
      </c>
      <c r="C27" s="3" t="s">
        <v>1</v>
      </c>
      <c r="D27" s="3">
        <v>3</v>
      </c>
      <c r="E27" s="3">
        <v>4</v>
      </c>
      <c r="F27" s="3">
        <v>5</v>
      </c>
      <c r="G27" s="3">
        <v>4</v>
      </c>
      <c r="H27" s="3">
        <v>4</v>
      </c>
      <c r="I27" s="3">
        <v>4</v>
      </c>
      <c r="J27" s="36">
        <f>SUM(Form_Responses34[[#This Row],[Column4]:[Column9]])/30*100</f>
        <v>80</v>
      </c>
      <c r="K27" s="3">
        <v>3</v>
      </c>
      <c r="L27" s="3">
        <v>4</v>
      </c>
      <c r="M27" s="3">
        <v>4</v>
      </c>
      <c r="N27" s="3">
        <v>3</v>
      </c>
      <c r="O27" s="3">
        <v>3</v>
      </c>
      <c r="P27" s="3">
        <v>3</v>
      </c>
      <c r="Q27" s="36">
        <f>SUM(Form_Responses34[[#This Row],[Column11]:[Column16]])/30*100</f>
        <v>66.666666666666657</v>
      </c>
      <c r="R27" s="3">
        <v>4</v>
      </c>
      <c r="S27" s="3">
        <v>3</v>
      </c>
      <c r="T27" s="3">
        <v>3</v>
      </c>
      <c r="U27" s="3">
        <v>3</v>
      </c>
      <c r="V27" s="3">
        <v>4</v>
      </c>
      <c r="W27" s="3">
        <v>4</v>
      </c>
      <c r="X27" s="36">
        <f>SUM(Form_Responses34[[#This Row],[Column18]:[Column23]])/30*100</f>
        <v>70</v>
      </c>
      <c r="Y27" s="3">
        <v>5</v>
      </c>
      <c r="Z27" s="3">
        <v>5</v>
      </c>
      <c r="AA27" s="3">
        <v>4</v>
      </c>
      <c r="AB27" s="3">
        <v>3</v>
      </c>
      <c r="AC27" s="3">
        <v>4</v>
      </c>
      <c r="AD27" s="3">
        <v>5</v>
      </c>
      <c r="AE27" s="39">
        <f>SUM(Form_Responses34[[#This Row],[Column25]:[Column30]])/30*100</f>
        <v>86.666666666666671</v>
      </c>
      <c r="AF27" s="2">
        <f>AVERAGE(Form_Responses34[[#This Row],[Column10]],Form_Responses34[[#This Row],[Column17]],Form_Responses34[[#This Row],[Column24]],Form_Responses34[[#This Row],[Column31]])</f>
        <v>75.833333333333329</v>
      </c>
    </row>
    <row r="28" spans="1:32" x14ac:dyDescent="0.15">
      <c r="A28" s="3">
        <v>26</v>
      </c>
      <c r="B28" s="3">
        <v>9</v>
      </c>
      <c r="C28" s="3" t="s">
        <v>1</v>
      </c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6">
        <f>SUM(Form_Responses34[[#This Row],[Column4]:[Column9]])/30*100</f>
        <v>80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6">
        <f>SUM(Form_Responses34[[#This Row],[Column11]:[Column16]])/30*100</f>
        <v>80</v>
      </c>
      <c r="R28" s="3">
        <v>5</v>
      </c>
      <c r="S28" s="3">
        <v>4</v>
      </c>
      <c r="T28" s="3">
        <v>4</v>
      </c>
      <c r="U28" s="3">
        <v>4</v>
      </c>
      <c r="V28" s="3">
        <v>4</v>
      </c>
      <c r="W28" s="3">
        <v>4</v>
      </c>
      <c r="X28" s="36">
        <f>SUM(Form_Responses34[[#This Row],[Column18]:[Column23]])/30*100</f>
        <v>83.333333333333343</v>
      </c>
      <c r="Y28" s="3">
        <v>4</v>
      </c>
      <c r="Z28" s="3">
        <v>4</v>
      </c>
      <c r="AA28" s="3">
        <v>4</v>
      </c>
      <c r="AB28" s="3">
        <v>4</v>
      </c>
      <c r="AC28" s="3">
        <v>4</v>
      </c>
      <c r="AD28" s="3">
        <v>4</v>
      </c>
      <c r="AE28" s="39">
        <f>SUM(Form_Responses34[[#This Row],[Column25]:[Column30]])/30*100</f>
        <v>80</v>
      </c>
      <c r="AF28" s="2">
        <f>AVERAGE(Form_Responses34[[#This Row],[Column10]],Form_Responses34[[#This Row],[Column17]],Form_Responses34[[#This Row],[Column24]],Form_Responses34[[#This Row],[Column31]])</f>
        <v>80.833333333333343</v>
      </c>
    </row>
    <row r="29" spans="1:32" x14ac:dyDescent="0.15">
      <c r="A29" s="3">
        <v>27</v>
      </c>
      <c r="B29" s="3">
        <v>9</v>
      </c>
      <c r="C29" s="3" t="s">
        <v>2</v>
      </c>
      <c r="D29" s="3">
        <v>5</v>
      </c>
      <c r="E29" s="3">
        <v>5</v>
      </c>
      <c r="F29" s="3">
        <v>4</v>
      </c>
      <c r="G29" s="3">
        <v>5</v>
      </c>
      <c r="H29" s="3">
        <v>5</v>
      </c>
      <c r="I29" s="3">
        <v>4</v>
      </c>
      <c r="J29" s="36">
        <f>SUM(Form_Responses34[[#This Row],[Column4]:[Column9]])/30*100</f>
        <v>93.333333333333329</v>
      </c>
      <c r="K29" s="3">
        <v>5</v>
      </c>
      <c r="L29" s="3">
        <v>5</v>
      </c>
      <c r="M29" s="3">
        <v>5</v>
      </c>
      <c r="N29" s="3">
        <v>5</v>
      </c>
      <c r="O29" s="3">
        <v>5</v>
      </c>
      <c r="P29" s="3">
        <v>5</v>
      </c>
      <c r="Q29" s="36">
        <f>SUM(Form_Responses34[[#This Row],[Column11]:[Column16]])/30*100</f>
        <v>100</v>
      </c>
      <c r="R29" s="3">
        <v>5</v>
      </c>
      <c r="S29" s="3">
        <v>3</v>
      </c>
      <c r="T29" s="3">
        <v>5</v>
      </c>
      <c r="U29" s="3">
        <v>4</v>
      </c>
      <c r="V29" s="3">
        <v>3</v>
      </c>
      <c r="W29" s="3">
        <v>5</v>
      </c>
      <c r="X29" s="36">
        <f>SUM(Form_Responses34[[#This Row],[Column18]:[Column23]])/30*100</f>
        <v>83.333333333333343</v>
      </c>
      <c r="Y29" s="3">
        <v>4</v>
      </c>
      <c r="Z29" s="3">
        <v>3</v>
      </c>
      <c r="AA29" s="3">
        <v>5</v>
      </c>
      <c r="AB29" s="3">
        <v>5</v>
      </c>
      <c r="AC29" s="3">
        <v>4</v>
      </c>
      <c r="AD29" s="3">
        <v>3</v>
      </c>
      <c r="AE29" s="39">
        <f>SUM(Form_Responses34[[#This Row],[Column25]:[Column30]])/30*100</f>
        <v>80</v>
      </c>
      <c r="AF29" s="2">
        <f>AVERAGE(Form_Responses34[[#This Row],[Column10]],Form_Responses34[[#This Row],[Column17]],Form_Responses34[[#This Row],[Column24]],Form_Responses34[[#This Row],[Column31]])</f>
        <v>89.166666666666657</v>
      </c>
    </row>
    <row r="30" spans="1:32" x14ac:dyDescent="0.15">
      <c r="A30" s="3">
        <v>28</v>
      </c>
      <c r="B30" s="3">
        <v>8</v>
      </c>
      <c r="C30" s="3" t="s">
        <v>1</v>
      </c>
      <c r="D30" s="3">
        <v>4</v>
      </c>
      <c r="E30" s="3">
        <v>4</v>
      </c>
      <c r="F30" s="3">
        <v>5</v>
      </c>
      <c r="G30" s="3">
        <v>5</v>
      </c>
      <c r="H30" s="3">
        <v>5</v>
      </c>
      <c r="I30" s="3">
        <v>5</v>
      </c>
      <c r="J30" s="36">
        <f>SUM(Form_Responses34[[#This Row],[Column4]:[Column9]])/30*100</f>
        <v>93.333333333333329</v>
      </c>
      <c r="K30" s="3">
        <v>5</v>
      </c>
      <c r="L30" s="3">
        <v>5</v>
      </c>
      <c r="M30" s="3">
        <v>5</v>
      </c>
      <c r="N30" s="3">
        <v>5</v>
      </c>
      <c r="O30" s="3">
        <v>5</v>
      </c>
      <c r="P30" s="3">
        <v>5</v>
      </c>
      <c r="Q30" s="36">
        <f>SUM(Form_Responses34[[#This Row],[Column11]:[Column16]])/30*100</f>
        <v>100</v>
      </c>
      <c r="R30" s="3">
        <v>5</v>
      </c>
      <c r="S30" s="3">
        <v>5</v>
      </c>
      <c r="T30" s="3">
        <v>5</v>
      </c>
      <c r="U30" s="3">
        <v>5</v>
      </c>
      <c r="V30" s="3">
        <v>5</v>
      </c>
      <c r="W30" s="3">
        <v>3</v>
      </c>
      <c r="X30" s="36">
        <f>SUM(Form_Responses34[[#This Row],[Column18]:[Column23]])/30*100</f>
        <v>93.333333333333329</v>
      </c>
      <c r="Y30" s="3">
        <v>3</v>
      </c>
      <c r="Z30" s="3">
        <v>4</v>
      </c>
      <c r="AA30" s="3">
        <v>5</v>
      </c>
      <c r="AB30" s="3">
        <v>5</v>
      </c>
      <c r="AC30" s="3">
        <v>5</v>
      </c>
      <c r="AD30" s="3">
        <v>5</v>
      </c>
      <c r="AE30" s="39">
        <f>SUM(Form_Responses34[[#This Row],[Column25]:[Column30]])/30*100</f>
        <v>90</v>
      </c>
      <c r="AF30" s="2">
        <f>AVERAGE(Form_Responses34[[#This Row],[Column10]],Form_Responses34[[#This Row],[Column17]],Form_Responses34[[#This Row],[Column24]],Form_Responses34[[#This Row],[Column31]])</f>
        <v>94.166666666666657</v>
      </c>
    </row>
    <row r="31" spans="1:32" x14ac:dyDescent="0.15">
      <c r="A31" s="3">
        <v>29</v>
      </c>
      <c r="B31" s="3">
        <v>7</v>
      </c>
      <c r="C31" s="3" t="s">
        <v>1</v>
      </c>
      <c r="D31" s="3">
        <v>5</v>
      </c>
      <c r="E31" s="3">
        <v>3</v>
      </c>
      <c r="F31" s="3">
        <v>5</v>
      </c>
      <c r="G31" s="3">
        <v>4</v>
      </c>
      <c r="H31" s="3">
        <v>5</v>
      </c>
      <c r="I31" s="3">
        <v>5</v>
      </c>
      <c r="J31" s="36">
        <f>SUM(Form_Responses34[[#This Row],[Column4]:[Column9]])/30*100</f>
        <v>90</v>
      </c>
      <c r="K31" s="3">
        <v>4</v>
      </c>
      <c r="L31" s="3">
        <v>5</v>
      </c>
      <c r="M31" s="3">
        <v>5</v>
      </c>
      <c r="N31" s="3">
        <v>5</v>
      </c>
      <c r="O31" s="3">
        <v>5</v>
      </c>
      <c r="P31" s="3">
        <v>5</v>
      </c>
      <c r="Q31" s="36">
        <f>SUM(Form_Responses34[[#This Row],[Column11]:[Column16]])/30*100</f>
        <v>96.666666666666671</v>
      </c>
      <c r="R31" s="3">
        <v>5</v>
      </c>
      <c r="S31" s="3">
        <v>5</v>
      </c>
      <c r="T31" s="3">
        <v>5</v>
      </c>
      <c r="U31" s="3">
        <v>5</v>
      </c>
      <c r="V31" s="3">
        <v>5</v>
      </c>
      <c r="W31" s="3">
        <v>5</v>
      </c>
      <c r="X31" s="36">
        <f>SUM(Form_Responses34[[#This Row],[Column18]:[Column23]])/30*100</f>
        <v>100</v>
      </c>
      <c r="Y31" s="3">
        <v>5</v>
      </c>
      <c r="Z31" s="3">
        <v>5</v>
      </c>
      <c r="AA31" s="3">
        <v>5</v>
      </c>
      <c r="AB31" s="3">
        <v>3</v>
      </c>
      <c r="AC31" s="3">
        <v>5</v>
      </c>
      <c r="AD31" s="3">
        <v>5</v>
      </c>
      <c r="AE31" s="39">
        <f>SUM(Form_Responses34[[#This Row],[Column25]:[Column30]])/30*100</f>
        <v>93.333333333333329</v>
      </c>
      <c r="AF31" s="2">
        <f>AVERAGE(Form_Responses34[[#This Row],[Column10]],Form_Responses34[[#This Row],[Column17]],Form_Responses34[[#This Row],[Column24]],Form_Responses34[[#This Row],[Column31]])</f>
        <v>95</v>
      </c>
    </row>
    <row r="32" spans="1:32" x14ac:dyDescent="0.15">
      <c r="A32" s="3">
        <v>30</v>
      </c>
      <c r="B32" s="3">
        <v>9</v>
      </c>
      <c r="C32" s="3" t="s">
        <v>1</v>
      </c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6">
        <f>SUM(Form_Responses34[[#This Row],[Column4]:[Column9]])/30*100</f>
        <v>80</v>
      </c>
      <c r="K32" s="3">
        <v>5</v>
      </c>
      <c r="L32" s="3">
        <v>5</v>
      </c>
      <c r="M32" s="3">
        <v>5</v>
      </c>
      <c r="N32" s="3">
        <v>4</v>
      </c>
      <c r="O32" s="3">
        <v>4</v>
      </c>
      <c r="P32" s="3">
        <v>4</v>
      </c>
      <c r="Q32" s="36">
        <f>SUM(Form_Responses34[[#This Row],[Column11]:[Column16]])/30*100</f>
        <v>90</v>
      </c>
      <c r="R32" s="3">
        <v>4</v>
      </c>
      <c r="S32" s="3">
        <v>4</v>
      </c>
      <c r="T32" s="3">
        <v>4</v>
      </c>
      <c r="U32" s="3">
        <v>5</v>
      </c>
      <c r="V32" s="3">
        <v>5</v>
      </c>
      <c r="W32" s="3">
        <v>4</v>
      </c>
      <c r="X32" s="36">
        <f>SUM(Form_Responses34[[#This Row],[Column18]:[Column23]])/30*100</f>
        <v>86.666666666666671</v>
      </c>
      <c r="Y32" s="3">
        <v>4</v>
      </c>
      <c r="Z32" s="3">
        <v>4</v>
      </c>
      <c r="AA32" s="3">
        <v>5</v>
      </c>
      <c r="AB32" s="3">
        <v>5</v>
      </c>
      <c r="AC32" s="3">
        <v>4</v>
      </c>
      <c r="AD32" s="3">
        <v>4</v>
      </c>
      <c r="AE32" s="39">
        <f>SUM(Form_Responses34[[#This Row],[Column25]:[Column30]])/30*100</f>
        <v>86.666666666666671</v>
      </c>
      <c r="AF32" s="2">
        <f>AVERAGE(Form_Responses34[[#This Row],[Column10]],Form_Responses34[[#This Row],[Column17]],Form_Responses34[[#This Row],[Column24]],Form_Responses34[[#This Row],[Column31]])</f>
        <v>85.833333333333343</v>
      </c>
    </row>
    <row r="33" spans="1:32" x14ac:dyDescent="0.15">
      <c r="A33" s="3">
        <v>31</v>
      </c>
      <c r="B33" s="3">
        <v>8</v>
      </c>
      <c r="C33" s="3" t="s">
        <v>1</v>
      </c>
      <c r="D33" s="3">
        <v>5</v>
      </c>
      <c r="E33" s="3">
        <v>4</v>
      </c>
      <c r="F33" s="3">
        <v>4</v>
      </c>
      <c r="G33" s="3">
        <v>4</v>
      </c>
      <c r="H33" s="3">
        <v>4</v>
      </c>
      <c r="I33" s="3">
        <v>5</v>
      </c>
      <c r="J33" s="36">
        <f>SUM(Form_Responses34[[#This Row],[Column4]:[Column9]])/30*100</f>
        <v>86.666666666666671</v>
      </c>
      <c r="K33" s="3">
        <v>4</v>
      </c>
      <c r="L33" s="3">
        <v>4</v>
      </c>
      <c r="M33" s="3">
        <v>5</v>
      </c>
      <c r="N33" s="3">
        <v>4</v>
      </c>
      <c r="O33" s="3">
        <v>4</v>
      </c>
      <c r="P33" s="3">
        <v>4</v>
      </c>
      <c r="Q33" s="36">
        <f>SUM(Form_Responses34[[#This Row],[Column11]:[Column16]])/30*100</f>
        <v>83.333333333333343</v>
      </c>
      <c r="R33" s="3">
        <v>5</v>
      </c>
      <c r="S33" s="3">
        <v>4</v>
      </c>
      <c r="T33" s="3">
        <v>4</v>
      </c>
      <c r="U33" s="3">
        <v>4</v>
      </c>
      <c r="V33" s="3">
        <v>5</v>
      </c>
      <c r="W33" s="3">
        <v>4</v>
      </c>
      <c r="X33" s="36">
        <f>SUM(Form_Responses34[[#This Row],[Column18]:[Column23]])/30*100</f>
        <v>86.666666666666671</v>
      </c>
      <c r="Y33" s="3">
        <v>4</v>
      </c>
      <c r="Z33" s="3">
        <v>4</v>
      </c>
      <c r="AA33" s="3">
        <v>5</v>
      </c>
      <c r="AB33" s="3">
        <v>4</v>
      </c>
      <c r="AC33" s="3">
        <v>4</v>
      </c>
      <c r="AD33" s="3">
        <v>5</v>
      </c>
      <c r="AE33" s="39">
        <f>SUM(Form_Responses34[[#This Row],[Column25]:[Column30]])/30*100</f>
        <v>86.666666666666671</v>
      </c>
      <c r="AF33" s="2">
        <f>AVERAGE(Form_Responses34[[#This Row],[Column10]],Form_Responses34[[#This Row],[Column17]],Form_Responses34[[#This Row],[Column24]],Form_Responses34[[#This Row],[Column31]])</f>
        <v>85.833333333333343</v>
      </c>
    </row>
    <row r="34" spans="1:32" x14ac:dyDescent="0.15">
      <c r="A34" s="3">
        <v>32</v>
      </c>
      <c r="B34" s="3">
        <v>8</v>
      </c>
      <c r="C34" s="3" t="s">
        <v>1</v>
      </c>
      <c r="D34" s="3">
        <v>5</v>
      </c>
      <c r="E34" s="3">
        <v>5</v>
      </c>
      <c r="F34" s="3">
        <v>5</v>
      </c>
      <c r="G34" s="3">
        <v>5</v>
      </c>
      <c r="H34" s="3">
        <v>5</v>
      </c>
      <c r="I34" s="3">
        <v>5</v>
      </c>
      <c r="J34" s="36">
        <f>SUM(Form_Responses34[[#This Row],[Column4]:[Column9]])/30*100</f>
        <v>100</v>
      </c>
      <c r="K34" s="3">
        <v>5</v>
      </c>
      <c r="L34" s="3">
        <v>5</v>
      </c>
      <c r="M34" s="3">
        <v>5</v>
      </c>
      <c r="N34" s="3">
        <v>5</v>
      </c>
      <c r="O34" s="3">
        <v>5</v>
      </c>
      <c r="P34" s="3">
        <v>5</v>
      </c>
      <c r="Q34" s="36">
        <f>SUM(Form_Responses34[[#This Row],[Column11]:[Column16]])/30*100</f>
        <v>100</v>
      </c>
      <c r="R34" s="3">
        <v>5</v>
      </c>
      <c r="S34" s="3">
        <v>5</v>
      </c>
      <c r="T34" s="3">
        <v>5</v>
      </c>
      <c r="U34" s="3">
        <v>5</v>
      </c>
      <c r="V34" s="3">
        <v>5</v>
      </c>
      <c r="W34" s="3">
        <v>5</v>
      </c>
      <c r="X34" s="36">
        <f>SUM(Form_Responses34[[#This Row],[Column18]:[Column23]])/30*100</f>
        <v>100</v>
      </c>
      <c r="Y34" s="3">
        <v>5</v>
      </c>
      <c r="Z34" s="3">
        <v>5</v>
      </c>
      <c r="AA34" s="3">
        <v>5</v>
      </c>
      <c r="AB34" s="3">
        <v>5</v>
      </c>
      <c r="AC34" s="3">
        <v>5</v>
      </c>
      <c r="AD34" s="3">
        <v>5</v>
      </c>
      <c r="AE34" s="39">
        <f>SUM(Form_Responses34[[#This Row],[Column25]:[Column30]])/30*100</f>
        <v>100</v>
      </c>
      <c r="AF34" s="2">
        <f>AVERAGE(Form_Responses34[[#This Row],[Column10]],Form_Responses34[[#This Row],[Column17]],Form_Responses34[[#This Row],[Column24]],Form_Responses34[[#This Row],[Column31]])</f>
        <v>100</v>
      </c>
    </row>
    <row r="35" spans="1:32" x14ac:dyDescent="0.15">
      <c r="A35" s="3">
        <v>33</v>
      </c>
      <c r="B35" s="3">
        <v>8</v>
      </c>
      <c r="C35" s="3" t="s">
        <v>1</v>
      </c>
      <c r="D35" s="3">
        <v>5</v>
      </c>
      <c r="E35" s="3">
        <v>5</v>
      </c>
      <c r="F35" s="3">
        <v>5</v>
      </c>
      <c r="G35" s="3">
        <v>4</v>
      </c>
      <c r="H35" s="3">
        <v>4</v>
      </c>
      <c r="I35" s="3">
        <v>4</v>
      </c>
      <c r="J35" s="36">
        <f>SUM(Form_Responses34[[#This Row],[Column4]:[Column9]])/30*100</f>
        <v>90</v>
      </c>
      <c r="K35" s="3">
        <v>4</v>
      </c>
      <c r="L35" s="3">
        <v>4</v>
      </c>
      <c r="M35" s="3">
        <v>5</v>
      </c>
      <c r="N35" s="3">
        <v>5</v>
      </c>
      <c r="O35" s="3">
        <v>5</v>
      </c>
      <c r="P35" s="3">
        <v>5</v>
      </c>
      <c r="Q35" s="36">
        <f>SUM(Form_Responses34[[#This Row],[Column11]:[Column16]])/30*100</f>
        <v>93.333333333333329</v>
      </c>
      <c r="R35" s="3">
        <v>5</v>
      </c>
      <c r="S35" s="3">
        <v>5</v>
      </c>
      <c r="T35" s="3">
        <v>5</v>
      </c>
      <c r="U35" s="3">
        <v>5</v>
      </c>
      <c r="V35" s="3">
        <v>5</v>
      </c>
      <c r="W35" s="3">
        <v>5</v>
      </c>
      <c r="X35" s="36">
        <f>SUM(Form_Responses34[[#This Row],[Column18]:[Column23]])/30*100</f>
        <v>100</v>
      </c>
      <c r="Y35" s="3">
        <v>5</v>
      </c>
      <c r="Z35" s="3">
        <v>5</v>
      </c>
      <c r="AA35" s="3">
        <v>5</v>
      </c>
      <c r="AB35" s="3">
        <v>5</v>
      </c>
      <c r="AC35" s="3">
        <v>5</v>
      </c>
      <c r="AD35" s="3">
        <v>5</v>
      </c>
      <c r="AE35" s="39">
        <f>SUM(Form_Responses34[[#This Row],[Column25]:[Column30]])/30*100</f>
        <v>100</v>
      </c>
      <c r="AF35" s="2">
        <f>AVERAGE(Form_Responses34[[#This Row],[Column10]],Form_Responses34[[#This Row],[Column17]],Form_Responses34[[#This Row],[Column24]],Form_Responses34[[#This Row],[Column31]])</f>
        <v>95.833333333333329</v>
      </c>
    </row>
    <row r="36" spans="1:32" x14ac:dyDescent="0.15">
      <c r="A36" s="3">
        <v>34</v>
      </c>
      <c r="B36" s="3">
        <v>7</v>
      </c>
      <c r="C36" s="3" t="s">
        <v>1</v>
      </c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6">
        <f>SUM(Form_Responses34[[#This Row],[Column4]:[Column9]])/30*100</f>
        <v>80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6">
        <f>SUM(Form_Responses34[[#This Row],[Column11]:[Column16]])/30*100</f>
        <v>80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>
        <v>3</v>
      </c>
      <c r="X36" s="36">
        <f>SUM(Form_Responses34[[#This Row],[Column18]:[Column23]])/30*100</f>
        <v>76.666666666666671</v>
      </c>
      <c r="Y36" s="3">
        <v>4</v>
      </c>
      <c r="Z36" s="3">
        <v>3</v>
      </c>
      <c r="AA36" s="3">
        <v>4</v>
      </c>
      <c r="AB36" s="3">
        <v>4</v>
      </c>
      <c r="AC36" s="3">
        <v>4</v>
      </c>
      <c r="AD36" s="3">
        <v>3</v>
      </c>
      <c r="AE36" s="39">
        <f>SUM(Form_Responses34[[#This Row],[Column25]:[Column30]])/30*100</f>
        <v>73.333333333333329</v>
      </c>
      <c r="AF36" s="2">
        <f>AVERAGE(Form_Responses34[[#This Row],[Column10]],Form_Responses34[[#This Row],[Column17]],Form_Responses34[[#This Row],[Column24]],Form_Responses34[[#This Row],[Column31]])</f>
        <v>77.5</v>
      </c>
    </row>
    <row r="37" spans="1:32" x14ac:dyDescent="0.15">
      <c r="A37" s="3">
        <v>35</v>
      </c>
      <c r="B37" s="3">
        <v>9</v>
      </c>
      <c r="C37" s="3" t="s">
        <v>1</v>
      </c>
      <c r="D37" s="3">
        <v>4</v>
      </c>
      <c r="E37" s="3">
        <v>4</v>
      </c>
      <c r="F37" s="3">
        <v>4</v>
      </c>
      <c r="G37" s="3">
        <v>3</v>
      </c>
      <c r="H37" s="3">
        <v>4</v>
      </c>
      <c r="I37" s="3">
        <v>4</v>
      </c>
      <c r="J37" s="36">
        <f>SUM(Form_Responses34[[#This Row],[Column4]:[Column9]])/30*100</f>
        <v>76.666666666666671</v>
      </c>
      <c r="K37" s="3">
        <v>4</v>
      </c>
      <c r="L37" s="3">
        <v>4</v>
      </c>
      <c r="M37" s="3">
        <v>5</v>
      </c>
      <c r="N37" s="3">
        <v>5</v>
      </c>
      <c r="O37" s="3">
        <v>5</v>
      </c>
      <c r="P37" s="3">
        <v>5</v>
      </c>
      <c r="Q37" s="36">
        <f>SUM(Form_Responses34[[#This Row],[Column11]:[Column16]])/30*100</f>
        <v>93.333333333333329</v>
      </c>
      <c r="R37" s="3">
        <v>4</v>
      </c>
      <c r="S37" s="3">
        <v>3</v>
      </c>
      <c r="T37" s="3">
        <v>4</v>
      </c>
      <c r="U37" s="3">
        <v>4</v>
      </c>
      <c r="V37" s="3">
        <v>4</v>
      </c>
      <c r="W37" s="3">
        <v>5</v>
      </c>
      <c r="X37" s="36">
        <f>SUM(Form_Responses34[[#This Row],[Column18]:[Column23]])/30*100</f>
        <v>80</v>
      </c>
      <c r="Y37" s="3">
        <v>4</v>
      </c>
      <c r="Z37" s="3">
        <v>4</v>
      </c>
      <c r="AA37" s="3">
        <v>4</v>
      </c>
      <c r="AB37" s="3">
        <v>5</v>
      </c>
      <c r="AC37" s="3">
        <v>4</v>
      </c>
      <c r="AD37" s="3">
        <v>4</v>
      </c>
      <c r="AE37" s="39">
        <f>SUM(Form_Responses34[[#This Row],[Column25]:[Column30]])/30*100</f>
        <v>83.333333333333343</v>
      </c>
      <c r="AF37" s="2">
        <f>AVERAGE(Form_Responses34[[#This Row],[Column10]],Form_Responses34[[#This Row],[Column17]],Form_Responses34[[#This Row],[Column24]],Form_Responses34[[#This Row],[Column31]])</f>
        <v>83.333333333333343</v>
      </c>
    </row>
    <row r="38" spans="1:32" x14ac:dyDescent="0.15">
      <c r="A38" s="3">
        <v>36</v>
      </c>
      <c r="B38" s="3">
        <v>8</v>
      </c>
      <c r="C38" s="3" t="s">
        <v>1</v>
      </c>
      <c r="D38" s="3">
        <v>5</v>
      </c>
      <c r="E38" s="3">
        <v>5</v>
      </c>
      <c r="F38" s="3">
        <v>5</v>
      </c>
      <c r="G38" s="3">
        <v>3</v>
      </c>
      <c r="H38" s="3">
        <v>4</v>
      </c>
      <c r="I38" s="3">
        <v>5</v>
      </c>
      <c r="J38" s="36">
        <f>SUM(Form_Responses34[[#This Row],[Column4]:[Column9]])/30*100</f>
        <v>90</v>
      </c>
      <c r="K38" s="3">
        <v>4</v>
      </c>
      <c r="L38" s="3">
        <v>4</v>
      </c>
      <c r="M38" s="3">
        <v>5</v>
      </c>
      <c r="N38" s="3">
        <v>5</v>
      </c>
      <c r="O38" s="3">
        <v>5</v>
      </c>
      <c r="P38" s="3">
        <v>4</v>
      </c>
      <c r="Q38" s="36">
        <f>SUM(Form_Responses34[[#This Row],[Column11]:[Column16]])/30*100</f>
        <v>90</v>
      </c>
      <c r="R38" s="3">
        <v>5</v>
      </c>
      <c r="S38" s="3">
        <v>5</v>
      </c>
      <c r="T38" s="3">
        <v>5</v>
      </c>
      <c r="U38" s="3">
        <v>5</v>
      </c>
      <c r="V38" s="3">
        <v>4</v>
      </c>
      <c r="W38" s="3">
        <v>5</v>
      </c>
      <c r="X38" s="36">
        <f>SUM(Form_Responses34[[#This Row],[Column18]:[Column23]])/30*100</f>
        <v>96.666666666666671</v>
      </c>
      <c r="Y38" s="3">
        <v>4</v>
      </c>
      <c r="Z38" s="3">
        <v>5</v>
      </c>
      <c r="AA38" s="3">
        <v>5</v>
      </c>
      <c r="AB38" s="3">
        <v>4</v>
      </c>
      <c r="AC38" s="3">
        <v>4</v>
      </c>
      <c r="AD38" s="3">
        <v>5</v>
      </c>
      <c r="AE38" s="39">
        <f>SUM(Form_Responses34[[#This Row],[Column25]:[Column30]])/30*100</f>
        <v>90</v>
      </c>
      <c r="AF38" s="2">
        <f>AVERAGE(Form_Responses34[[#This Row],[Column10]],Form_Responses34[[#This Row],[Column17]],Form_Responses34[[#This Row],[Column24]],Form_Responses34[[#This Row],[Column31]])</f>
        <v>91.666666666666671</v>
      </c>
    </row>
    <row r="39" spans="1:32" x14ac:dyDescent="0.15">
      <c r="A39" s="3">
        <v>37</v>
      </c>
      <c r="B39" s="3">
        <v>9</v>
      </c>
      <c r="C39" s="3" t="s">
        <v>2</v>
      </c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6">
        <f>SUM(Form_Responses34[[#This Row],[Column4]:[Column9]])/30*100</f>
        <v>80</v>
      </c>
      <c r="K39" s="3">
        <v>3</v>
      </c>
      <c r="L39" s="3">
        <v>3</v>
      </c>
      <c r="M39" s="3">
        <v>3</v>
      </c>
      <c r="N39" s="3">
        <v>4</v>
      </c>
      <c r="O39" s="3">
        <v>4</v>
      </c>
      <c r="P39" s="3">
        <v>4</v>
      </c>
      <c r="Q39" s="36">
        <f>SUM(Form_Responses34[[#This Row],[Column11]:[Column16]])/30*100</f>
        <v>70</v>
      </c>
      <c r="R39" s="3">
        <v>4</v>
      </c>
      <c r="S39" s="3">
        <v>4</v>
      </c>
      <c r="T39" s="3">
        <v>4</v>
      </c>
      <c r="U39" s="3">
        <v>3</v>
      </c>
      <c r="V39" s="3">
        <v>4</v>
      </c>
      <c r="W39" s="3">
        <v>4</v>
      </c>
      <c r="X39" s="36">
        <f>SUM(Form_Responses34[[#This Row],[Column18]:[Column23]])/30*100</f>
        <v>76.666666666666671</v>
      </c>
      <c r="Y39" s="3">
        <v>4</v>
      </c>
      <c r="Z39" s="3">
        <v>4</v>
      </c>
      <c r="AA39" s="3">
        <v>3</v>
      </c>
      <c r="AB39" s="3">
        <v>3</v>
      </c>
      <c r="AC39" s="3">
        <v>4</v>
      </c>
      <c r="AD39" s="3">
        <v>4</v>
      </c>
      <c r="AE39" s="39">
        <f>SUM(Form_Responses34[[#This Row],[Column25]:[Column30]])/30*100</f>
        <v>73.333333333333329</v>
      </c>
      <c r="AF39" s="2">
        <f>AVERAGE(Form_Responses34[[#This Row],[Column10]],Form_Responses34[[#This Row],[Column17]],Form_Responses34[[#This Row],[Column24]],Form_Responses34[[#This Row],[Column31]])</f>
        <v>75</v>
      </c>
    </row>
    <row r="40" spans="1:32" x14ac:dyDescent="0.15">
      <c r="A40" s="3">
        <v>38</v>
      </c>
      <c r="B40" s="3">
        <v>8</v>
      </c>
      <c r="C40" s="3" t="s">
        <v>2</v>
      </c>
      <c r="D40" s="3">
        <v>4</v>
      </c>
      <c r="E40" s="3">
        <v>4</v>
      </c>
      <c r="F40" s="3">
        <v>5</v>
      </c>
      <c r="G40" s="3">
        <v>3</v>
      </c>
      <c r="H40" s="3">
        <v>3</v>
      </c>
      <c r="I40" s="3">
        <v>4</v>
      </c>
      <c r="J40" s="36">
        <f>SUM(Form_Responses34[[#This Row],[Column4]:[Column9]])/30*100</f>
        <v>76.666666666666671</v>
      </c>
      <c r="K40" s="3">
        <v>3</v>
      </c>
      <c r="L40" s="3">
        <v>4</v>
      </c>
      <c r="M40" s="3">
        <v>4</v>
      </c>
      <c r="N40" s="3">
        <v>3</v>
      </c>
      <c r="O40" s="3">
        <v>4</v>
      </c>
      <c r="P40" s="3">
        <v>4</v>
      </c>
      <c r="Q40" s="36">
        <f>SUM(Form_Responses34[[#This Row],[Column11]:[Column16]])/30*100</f>
        <v>73.333333333333329</v>
      </c>
      <c r="R40" s="3">
        <v>5</v>
      </c>
      <c r="S40" s="3">
        <v>4</v>
      </c>
      <c r="T40" s="3">
        <v>4</v>
      </c>
      <c r="U40" s="3">
        <v>3</v>
      </c>
      <c r="V40" s="3">
        <v>4</v>
      </c>
      <c r="W40" s="3">
        <v>3</v>
      </c>
      <c r="X40" s="36">
        <f>SUM(Form_Responses34[[#This Row],[Column18]:[Column23]])/30*100</f>
        <v>76.666666666666671</v>
      </c>
      <c r="Y40" s="3">
        <v>5</v>
      </c>
      <c r="Z40" s="3">
        <v>3</v>
      </c>
      <c r="AA40" s="3">
        <v>4</v>
      </c>
      <c r="AB40" s="3">
        <v>3</v>
      </c>
      <c r="AC40" s="3">
        <v>3</v>
      </c>
      <c r="AD40" s="3">
        <v>5</v>
      </c>
      <c r="AE40" s="39">
        <f>SUM(Form_Responses34[[#This Row],[Column25]:[Column30]])/30*100</f>
        <v>76.666666666666671</v>
      </c>
      <c r="AF40" s="2">
        <f>AVERAGE(Form_Responses34[[#This Row],[Column10]],Form_Responses34[[#This Row],[Column17]],Form_Responses34[[#This Row],[Column24]],Form_Responses34[[#This Row],[Column31]])</f>
        <v>75.833333333333343</v>
      </c>
    </row>
    <row r="41" spans="1:32" x14ac:dyDescent="0.15">
      <c r="A41" s="3">
        <v>39</v>
      </c>
      <c r="B41" s="3">
        <v>9</v>
      </c>
      <c r="C41" s="3" t="s">
        <v>2</v>
      </c>
      <c r="D41" s="3">
        <v>4</v>
      </c>
      <c r="E41" s="3">
        <v>4</v>
      </c>
      <c r="F41" s="3">
        <v>5</v>
      </c>
      <c r="G41" s="3">
        <v>5</v>
      </c>
      <c r="H41" s="3">
        <v>4</v>
      </c>
      <c r="I41" s="3">
        <v>4</v>
      </c>
      <c r="J41" s="36">
        <f>SUM(Form_Responses34[[#This Row],[Column4]:[Column9]])/30*100</f>
        <v>86.666666666666671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6">
        <f>SUM(Form_Responses34[[#This Row],[Column11]:[Column16]])/30*100</f>
        <v>80</v>
      </c>
      <c r="R41" s="3">
        <v>4</v>
      </c>
      <c r="S41" s="3">
        <v>4</v>
      </c>
      <c r="T41" s="3">
        <v>4</v>
      </c>
      <c r="U41" s="3">
        <v>4</v>
      </c>
      <c r="V41" s="3">
        <v>4</v>
      </c>
      <c r="W41" s="3">
        <v>4</v>
      </c>
      <c r="X41" s="36">
        <f>SUM(Form_Responses34[[#This Row],[Column18]:[Column23]])/30*100</f>
        <v>80</v>
      </c>
      <c r="Y41" s="3">
        <v>5</v>
      </c>
      <c r="Z41" s="3">
        <v>4</v>
      </c>
      <c r="AA41" s="3">
        <v>4</v>
      </c>
      <c r="AB41" s="3">
        <v>4</v>
      </c>
      <c r="AC41" s="3">
        <v>5</v>
      </c>
      <c r="AD41" s="3">
        <v>4</v>
      </c>
      <c r="AE41" s="39">
        <f>SUM(Form_Responses34[[#This Row],[Column25]:[Column30]])/30*100</f>
        <v>86.666666666666671</v>
      </c>
      <c r="AF41" s="2">
        <f>AVERAGE(Form_Responses34[[#This Row],[Column10]],Form_Responses34[[#This Row],[Column17]],Form_Responses34[[#This Row],[Column24]],Form_Responses34[[#This Row],[Column31]])</f>
        <v>83.333333333333343</v>
      </c>
    </row>
    <row r="42" spans="1:32" x14ac:dyDescent="0.15">
      <c r="A42" s="3">
        <v>40</v>
      </c>
      <c r="B42" s="3">
        <v>7</v>
      </c>
      <c r="C42" s="3" t="s">
        <v>2</v>
      </c>
      <c r="D42" s="3">
        <v>4</v>
      </c>
      <c r="E42" s="3">
        <v>5</v>
      </c>
      <c r="F42" s="3">
        <v>4</v>
      </c>
      <c r="G42" s="3">
        <v>4</v>
      </c>
      <c r="H42" s="3">
        <v>4</v>
      </c>
      <c r="I42" s="3">
        <v>5</v>
      </c>
      <c r="J42" s="36">
        <f>SUM(Form_Responses34[[#This Row],[Column4]:[Column9]])/30*100</f>
        <v>86.666666666666671</v>
      </c>
      <c r="K42" s="3">
        <v>5</v>
      </c>
      <c r="L42" s="3">
        <v>4</v>
      </c>
      <c r="M42" s="3">
        <v>4</v>
      </c>
      <c r="N42" s="3">
        <v>4</v>
      </c>
      <c r="O42" s="3">
        <v>4</v>
      </c>
      <c r="P42" s="3">
        <v>4</v>
      </c>
      <c r="Q42" s="36">
        <f>SUM(Form_Responses34[[#This Row],[Column11]:[Column16]])/30*100</f>
        <v>83.333333333333343</v>
      </c>
      <c r="R42" s="3">
        <v>4</v>
      </c>
      <c r="S42" s="3">
        <v>4</v>
      </c>
      <c r="T42" s="3">
        <v>4</v>
      </c>
      <c r="U42" s="3">
        <v>4</v>
      </c>
      <c r="V42" s="3">
        <v>4</v>
      </c>
      <c r="W42" s="3">
        <v>4</v>
      </c>
      <c r="X42" s="36">
        <f>SUM(Form_Responses34[[#This Row],[Column18]:[Column23]])/30*100</f>
        <v>80</v>
      </c>
      <c r="Y42" s="3">
        <v>4</v>
      </c>
      <c r="Z42" s="3">
        <v>4</v>
      </c>
      <c r="AA42" s="3">
        <v>4</v>
      </c>
      <c r="AB42" s="3">
        <v>4</v>
      </c>
      <c r="AC42" s="3">
        <v>4</v>
      </c>
      <c r="AD42" s="3">
        <v>4</v>
      </c>
      <c r="AE42" s="39">
        <f>SUM(Form_Responses34[[#This Row],[Column25]:[Column30]])/30*100</f>
        <v>80</v>
      </c>
      <c r="AF42" s="2">
        <f>AVERAGE(Form_Responses34[[#This Row],[Column10]],Form_Responses34[[#This Row],[Column17]],Form_Responses34[[#This Row],[Column24]],Form_Responses34[[#This Row],[Column31]])</f>
        <v>82.5</v>
      </c>
    </row>
    <row r="43" spans="1:32" x14ac:dyDescent="0.15">
      <c r="A43" s="3">
        <v>41</v>
      </c>
      <c r="B43" s="3">
        <v>7</v>
      </c>
      <c r="C43" s="3" t="s">
        <v>2</v>
      </c>
      <c r="D43" s="3">
        <v>5</v>
      </c>
      <c r="E43" s="3">
        <v>5</v>
      </c>
      <c r="F43" s="3">
        <v>5</v>
      </c>
      <c r="G43" s="3">
        <v>5</v>
      </c>
      <c r="H43" s="3">
        <v>5</v>
      </c>
      <c r="I43" s="3">
        <v>3</v>
      </c>
      <c r="J43" s="36">
        <f>SUM(Form_Responses34[[#This Row],[Column4]:[Column9]])/30*100</f>
        <v>93.333333333333329</v>
      </c>
      <c r="K43" s="3">
        <v>3</v>
      </c>
      <c r="L43" s="3">
        <v>5</v>
      </c>
      <c r="M43" s="3">
        <v>5</v>
      </c>
      <c r="N43" s="3">
        <v>3</v>
      </c>
      <c r="O43" s="3">
        <v>5</v>
      </c>
      <c r="P43" s="3">
        <v>5</v>
      </c>
      <c r="Q43" s="36">
        <f>SUM(Form_Responses34[[#This Row],[Column11]:[Column16]])/30*100</f>
        <v>86.666666666666671</v>
      </c>
      <c r="R43" s="3">
        <v>3</v>
      </c>
      <c r="S43" s="3">
        <v>3</v>
      </c>
      <c r="T43" s="3">
        <v>5</v>
      </c>
      <c r="U43" s="3">
        <v>3</v>
      </c>
      <c r="V43" s="3">
        <v>4</v>
      </c>
      <c r="W43" s="3">
        <v>3</v>
      </c>
      <c r="X43" s="36">
        <f>SUM(Form_Responses34[[#This Row],[Column18]:[Column23]])/30*100</f>
        <v>70</v>
      </c>
      <c r="Y43" s="3">
        <v>3</v>
      </c>
      <c r="Z43" s="3">
        <v>3</v>
      </c>
      <c r="AA43" s="3">
        <v>3</v>
      </c>
      <c r="AB43" s="3">
        <v>3</v>
      </c>
      <c r="AC43" s="3">
        <v>4</v>
      </c>
      <c r="AD43" s="3">
        <v>3</v>
      </c>
      <c r="AE43" s="39">
        <f>SUM(Form_Responses34[[#This Row],[Column25]:[Column30]])/30*100</f>
        <v>63.333333333333329</v>
      </c>
      <c r="AF43" s="2">
        <f>AVERAGE(Form_Responses34[[#This Row],[Column10]],Form_Responses34[[#This Row],[Column17]],Form_Responses34[[#This Row],[Column24]],Form_Responses34[[#This Row],[Column31]])</f>
        <v>78.333333333333329</v>
      </c>
    </row>
    <row r="44" spans="1:32" x14ac:dyDescent="0.15">
      <c r="A44" s="3">
        <v>42</v>
      </c>
      <c r="B44" s="3">
        <v>8</v>
      </c>
      <c r="C44" s="3" t="s">
        <v>2</v>
      </c>
      <c r="D44" s="3">
        <v>4</v>
      </c>
      <c r="E44" s="3">
        <v>4</v>
      </c>
      <c r="F44" s="3">
        <v>4</v>
      </c>
      <c r="G44" s="3">
        <v>4</v>
      </c>
      <c r="H44" s="3">
        <v>5</v>
      </c>
      <c r="I44" s="3">
        <v>5</v>
      </c>
      <c r="J44" s="36">
        <f>SUM(Form_Responses34[[#This Row],[Column4]:[Column9]])/30*100</f>
        <v>86.666666666666671</v>
      </c>
      <c r="K44" s="3">
        <v>4</v>
      </c>
      <c r="L44" s="3">
        <v>4</v>
      </c>
      <c r="M44" s="3">
        <v>4</v>
      </c>
      <c r="N44" s="3">
        <v>4</v>
      </c>
      <c r="O44" s="3">
        <v>4</v>
      </c>
      <c r="P44" s="3">
        <v>4</v>
      </c>
      <c r="Q44" s="36">
        <f>SUM(Form_Responses34[[#This Row],[Column11]:[Column16]])/30*100</f>
        <v>80</v>
      </c>
      <c r="R44" s="3">
        <v>4</v>
      </c>
      <c r="S44" s="3">
        <v>4</v>
      </c>
      <c r="T44" s="3">
        <v>4</v>
      </c>
      <c r="U44" s="3">
        <v>4</v>
      </c>
      <c r="V44" s="3">
        <v>4</v>
      </c>
      <c r="W44" s="3">
        <v>4</v>
      </c>
      <c r="X44" s="36">
        <f>SUM(Form_Responses34[[#This Row],[Column18]:[Column23]])/30*100</f>
        <v>80</v>
      </c>
      <c r="Y44" s="3">
        <v>4</v>
      </c>
      <c r="Z44" s="3">
        <v>4</v>
      </c>
      <c r="AA44" s="3">
        <v>4</v>
      </c>
      <c r="AB44" s="3">
        <v>4</v>
      </c>
      <c r="AC44" s="3">
        <v>4</v>
      </c>
      <c r="AD44" s="3">
        <v>4</v>
      </c>
      <c r="AE44" s="39">
        <f>SUM(Form_Responses34[[#This Row],[Column25]:[Column30]])/30*100</f>
        <v>80</v>
      </c>
      <c r="AF44" s="2">
        <f>AVERAGE(Form_Responses34[[#This Row],[Column10]],Form_Responses34[[#This Row],[Column17]],Form_Responses34[[#This Row],[Column24]],Form_Responses34[[#This Row],[Column31]])</f>
        <v>81.666666666666671</v>
      </c>
    </row>
    <row r="45" spans="1:32" x14ac:dyDescent="0.15">
      <c r="A45" s="3">
        <v>43</v>
      </c>
      <c r="B45" s="3">
        <v>9</v>
      </c>
      <c r="C45" s="3" t="s">
        <v>2</v>
      </c>
      <c r="D45" s="3">
        <v>5</v>
      </c>
      <c r="E45" s="3">
        <v>4</v>
      </c>
      <c r="F45" s="3">
        <v>4</v>
      </c>
      <c r="G45" s="3">
        <v>4</v>
      </c>
      <c r="H45" s="3">
        <v>4</v>
      </c>
      <c r="I45" s="3">
        <v>4</v>
      </c>
      <c r="J45" s="36">
        <f>SUM(Form_Responses34[[#This Row],[Column4]:[Column9]])/30*100</f>
        <v>83.333333333333343</v>
      </c>
      <c r="K45" s="3">
        <v>4</v>
      </c>
      <c r="L45" s="3">
        <v>4</v>
      </c>
      <c r="M45" s="3">
        <v>4</v>
      </c>
      <c r="N45" s="3">
        <v>4</v>
      </c>
      <c r="O45" s="3">
        <v>4</v>
      </c>
      <c r="P45" s="3">
        <v>4</v>
      </c>
      <c r="Q45" s="36">
        <f>SUM(Form_Responses34[[#This Row],[Column11]:[Column16]])/30*100</f>
        <v>80</v>
      </c>
      <c r="R45" s="3">
        <v>4</v>
      </c>
      <c r="S45" s="3">
        <v>4</v>
      </c>
      <c r="T45" s="3">
        <v>4</v>
      </c>
      <c r="U45" s="3">
        <v>4</v>
      </c>
      <c r="V45" s="3">
        <v>4</v>
      </c>
      <c r="W45" s="3">
        <v>4</v>
      </c>
      <c r="X45" s="36">
        <f>SUM(Form_Responses34[[#This Row],[Column18]:[Column23]])/30*100</f>
        <v>80</v>
      </c>
      <c r="Y45" s="3">
        <v>4</v>
      </c>
      <c r="Z45" s="3">
        <v>4</v>
      </c>
      <c r="AA45" s="3">
        <v>4</v>
      </c>
      <c r="AB45" s="3">
        <v>4</v>
      </c>
      <c r="AC45" s="3">
        <v>4</v>
      </c>
      <c r="AD45" s="3">
        <v>4</v>
      </c>
      <c r="AE45" s="39">
        <f>SUM(Form_Responses34[[#This Row],[Column25]:[Column30]])/30*100</f>
        <v>80</v>
      </c>
      <c r="AF45" s="2">
        <f>AVERAGE(Form_Responses34[[#This Row],[Column10]],Form_Responses34[[#This Row],[Column17]],Form_Responses34[[#This Row],[Column24]],Form_Responses34[[#This Row],[Column31]])</f>
        <v>80.833333333333343</v>
      </c>
    </row>
    <row r="46" spans="1:32" x14ac:dyDescent="0.15">
      <c r="A46" s="3">
        <v>44</v>
      </c>
      <c r="B46" s="3">
        <v>8</v>
      </c>
      <c r="C46" s="3" t="s">
        <v>2</v>
      </c>
      <c r="D46" s="3">
        <v>4</v>
      </c>
      <c r="E46" s="3">
        <v>4</v>
      </c>
      <c r="F46" s="3">
        <v>4</v>
      </c>
      <c r="G46" s="3">
        <v>4</v>
      </c>
      <c r="H46" s="3">
        <v>3</v>
      </c>
      <c r="I46" s="3">
        <v>5</v>
      </c>
      <c r="J46" s="36">
        <f>SUM(Form_Responses34[[#This Row],[Column4]:[Column9]])/30*100</f>
        <v>80</v>
      </c>
      <c r="K46" s="3">
        <v>4</v>
      </c>
      <c r="L46" s="3">
        <v>4</v>
      </c>
      <c r="M46" s="3">
        <v>4</v>
      </c>
      <c r="N46" s="3">
        <v>4</v>
      </c>
      <c r="O46" s="3">
        <v>4</v>
      </c>
      <c r="P46" s="3">
        <v>4</v>
      </c>
      <c r="Q46" s="36">
        <f>SUM(Form_Responses34[[#This Row],[Column11]:[Column16]])/30*100</f>
        <v>80</v>
      </c>
      <c r="R46" s="3">
        <v>4</v>
      </c>
      <c r="S46" s="3">
        <v>4</v>
      </c>
      <c r="T46" s="3">
        <v>4</v>
      </c>
      <c r="U46" s="3">
        <v>4</v>
      </c>
      <c r="V46" s="3">
        <v>4</v>
      </c>
      <c r="W46" s="3">
        <v>4</v>
      </c>
      <c r="X46" s="36">
        <f>SUM(Form_Responses34[[#This Row],[Column18]:[Column23]])/30*100</f>
        <v>80</v>
      </c>
      <c r="Y46" s="3">
        <v>4</v>
      </c>
      <c r="Z46" s="3">
        <v>3</v>
      </c>
      <c r="AA46" s="3">
        <v>4</v>
      </c>
      <c r="AB46" s="3">
        <v>4</v>
      </c>
      <c r="AC46" s="3">
        <v>4</v>
      </c>
      <c r="AD46" s="3">
        <v>4</v>
      </c>
      <c r="AE46" s="39">
        <f>SUM(Form_Responses34[[#This Row],[Column25]:[Column30]])/30*100</f>
        <v>76.666666666666671</v>
      </c>
      <c r="AF46" s="2">
        <f>AVERAGE(Form_Responses34[[#This Row],[Column10]],Form_Responses34[[#This Row],[Column17]],Form_Responses34[[#This Row],[Column24]],Form_Responses34[[#This Row],[Column31]])</f>
        <v>79.166666666666671</v>
      </c>
    </row>
    <row r="47" spans="1:32" x14ac:dyDescent="0.15">
      <c r="A47" s="3">
        <v>45</v>
      </c>
      <c r="B47" s="3">
        <v>9</v>
      </c>
      <c r="C47" s="3" t="s">
        <v>2</v>
      </c>
      <c r="D47" s="3">
        <v>4</v>
      </c>
      <c r="E47" s="3">
        <v>4</v>
      </c>
      <c r="F47" s="3">
        <v>4</v>
      </c>
      <c r="G47" s="3">
        <v>4</v>
      </c>
      <c r="H47" s="3">
        <v>4</v>
      </c>
      <c r="I47" s="3">
        <v>4</v>
      </c>
      <c r="J47" s="36">
        <f>SUM(Form_Responses34[[#This Row],[Column4]:[Column9]])/30*100</f>
        <v>80</v>
      </c>
      <c r="K47" s="3">
        <v>4</v>
      </c>
      <c r="L47" s="3">
        <v>4</v>
      </c>
      <c r="M47" s="3">
        <v>4</v>
      </c>
      <c r="N47" s="3">
        <v>4</v>
      </c>
      <c r="O47" s="3">
        <v>4</v>
      </c>
      <c r="P47" s="3">
        <v>4</v>
      </c>
      <c r="Q47" s="36">
        <f>SUM(Form_Responses34[[#This Row],[Column11]:[Column16]])/30*100</f>
        <v>80</v>
      </c>
      <c r="R47" s="3">
        <v>4</v>
      </c>
      <c r="S47" s="3">
        <v>4</v>
      </c>
      <c r="T47" s="3">
        <v>4</v>
      </c>
      <c r="U47" s="3">
        <v>4</v>
      </c>
      <c r="V47" s="3">
        <v>4</v>
      </c>
      <c r="W47" s="3">
        <v>4</v>
      </c>
      <c r="X47" s="36">
        <f>SUM(Form_Responses34[[#This Row],[Column18]:[Column23]])/30*100</f>
        <v>80</v>
      </c>
      <c r="Y47" s="3">
        <v>4</v>
      </c>
      <c r="Z47" s="3">
        <v>4</v>
      </c>
      <c r="AA47" s="3">
        <v>4</v>
      </c>
      <c r="AB47" s="3">
        <v>4</v>
      </c>
      <c r="AC47" s="3">
        <v>4</v>
      </c>
      <c r="AD47" s="3">
        <v>4</v>
      </c>
      <c r="AE47" s="39">
        <f>SUM(Form_Responses34[[#This Row],[Column25]:[Column30]])/30*100</f>
        <v>80</v>
      </c>
      <c r="AF47" s="2">
        <f>AVERAGE(Form_Responses34[[#This Row],[Column10]],Form_Responses34[[#This Row],[Column17]],Form_Responses34[[#This Row],[Column24]],Form_Responses34[[#This Row],[Column31]])</f>
        <v>80</v>
      </c>
    </row>
    <row r="48" spans="1:32" x14ac:dyDescent="0.15">
      <c r="A48" s="3">
        <v>46</v>
      </c>
      <c r="B48" s="3">
        <v>7</v>
      </c>
      <c r="C48" s="3" t="s">
        <v>2</v>
      </c>
      <c r="D48" s="3">
        <v>4</v>
      </c>
      <c r="E48" s="3">
        <v>3</v>
      </c>
      <c r="F48" s="3">
        <v>4</v>
      </c>
      <c r="G48" s="3">
        <v>4</v>
      </c>
      <c r="H48" s="3">
        <v>4</v>
      </c>
      <c r="I48" s="3">
        <v>4</v>
      </c>
      <c r="J48" s="36">
        <f>SUM(Form_Responses34[[#This Row],[Column4]:[Column9]])/30*100</f>
        <v>76.666666666666671</v>
      </c>
      <c r="K48" s="3">
        <v>4</v>
      </c>
      <c r="L48" s="3">
        <v>4</v>
      </c>
      <c r="M48" s="3">
        <v>4</v>
      </c>
      <c r="N48" s="3">
        <v>3</v>
      </c>
      <c r="O48" s="3">
        <v>4</v>
      </c>
      <c r="P48" s="3">
        <v>3</v>
      </c>
      <c r="Q48" s="36">
        <f>SUM(Form_Responses34[[#This Row],[Column11]:[Column16]])/30*100</f>
        <v>73.333333333333329</v>
      </c>
      <c r="R48" s="3">
        <v>4</v>
      </c>
      <c r="S48" s="3">
        <v>3</v>
      </c>
      <c r="T48" s="3">
        <v>4</v>
      </c>
      <c r="U48" s="3">
        <v>4</v>
      </c>
      <c r="V48" s="3">
        <v>4</v>
      </c>
      <c r="W48" s="3">
        <v>3</v>
      </c>
      <c r="X48" s="36">
        <f>SUM(Form_Responses34[[#This Row],[Column18]:[Column23]])/30*100</f>
        <v>73.333333333333329</v>
      </c>
      <c r="Y48" s="3">
        <v>4</v>
      </c>
      <c r="Z48" s="3">
        <v>4</v>
      </c>
      <c r="AA48" s="3">
        <v>3</v>
      </c>
      <c r="AB48" s="3">
        <v>3</v>
      </c>
      <c r="AC48" s="3">
        <v>4</v>
      </c>
      <c r="AD48" s="3">
        <v>4</v>
      </c>
      <c r="AE48" s="39">
        <f>SUM(Form_Responses34[[#This Row],[Column25]:[Column30]])/30*100</f>
        <v>73.333333333333329</v>
      </c>
      <c r="AF48" s="2">
        <f>AVERAGE(Form_Responses34[[#This Row],[Column10]],Form_Responses34[[#This Row],[Column17]],Form_Responses34[[#This Row],[Column24]],Form_Responses34[[#This Row],[Column31]])</f>
        <v>74.166666666666657</v>
      </c>
    </row>
    <row r="49" spans="1:32" x14ac:dyDescent="0.15">
      <c r="A49" s="3">
        <v>47</v>
      </c>
      <c r="B49" s="3">
        <v>9</v>
      </c>
      <c r="C49" s="3" t="s">
        <v>2</v>
      </c>
      <c r="D49" s="3">
        <v>4</v>
      </c>
      <c r="E49" s="3">
        <v>3</v>
      </c>
      <c r="F49" s="3">
        <v>5</v>
      </c>
      <c r="G49" s="3">
        <v>5</v>
      </c>
      <c r="H49" s="3">
        <v>3</v>
      </c>
      <c r="I49" s="3">
        <v>5</v>
      </c>
      <c r="J49" s="36">
        <f>SUM(Form_Responses34[[#This Row],[Column4]:[Column9]])/30*100</f>
        <v>83.333333333333343</v>
      </c>
      <c r="K49" s="3">
        <v>5</v>
      </c>
      <c r="L49" s="3">
        <v>5</v>
      </c>
      <c r="M49" s="3">
        <v>4</v>
      </c>
      <c r="N49" s="3">
        <v>3</v>
      </c>
      <c r="O49" s="3">
        <v>4</v>
      </c>
      <c r="P49" s="3">
        <v>3</v>
      </c>
      <c r="Q49" s="36">
        <f>SUM(Form_Responses34[[#This Row],[Column11]:[Column16]])/30*100</f>
        <v>80</v>
      </c>
      <c r="R49" s="3">
        <v>4</v>
      </c>
      <c r="S49" s="3">
        <v>3</v>
      </c>
      <c r="T49" s="3">
        <v>4</v>
      </c>
      <c r="U49" s="3">
        <v>3</v>
      </c>
      <c r="V49" s="3">
        <v>3</v>
      </c>
      <c r="W49" s="3">
        <v>4</v>
      </c>
      <c r="X49" s="36">
        <f>SUM(Form_Responses34[[#This Row],[Column18]:[Column23]])/30*100</f>
        <v>70</v>
      </c>
      <c r="Y49" s="3">
        <v>4</v>
      </c>
      <c r="Z49" s="3">
        <v>3</v>
      </c>
      <c r="AA49" s="3">
        <v>3</v>
      </c>
      <c r="AB49" s="3">
        <v>3</v>
      </c>
      <c r="AC49" s="3">
        <v>4</v>
      </c>
      <c r="AD49" s="3">
        <v>4</v>
      </c>
      <c r="AE49" s="39">
        <f>SUM(Form_Responses34[[#This Row],[Column25]:[Column30]])/30*100</f>
        <v>70</v>
      </c>
      <c r="AF49" s="2">
        <f>AVERAGE(Form_Responses34[[#This Row],[Column10]],Form_Responses34[[#This Row],[Column17]],Form_Responses34[[#This Row],[Column24]],Form_Responses34[[#This Row],[Column31]])</f>
        <v>75.833333333333343</v>
      </c>
    </row>
    <row r="50" spans="1:32" x14ac:dyDescent="0.15">
      <c r="A50" s="3">
        <v>48</v>
      </c>
      <c r="B50" s="3">
        <v>9</v>
      </c>
      <c r="C50" s="3" t="s">
        <v>2</v>
      </c>
      <c r="D50" s="3">
        <v>4</v>
      </c>
      <c r="E50" s="3">
        <v>4</v>
      </c>
      <c r="F50" s="3">
        <v>5</v>
      </c>
      <c r="G50" s="3">
        <v>4</v>
      </c>
      <c r="H50" s="3">
        <v>4</v>
      </c>
      <c r="I50" s="3">
        <v>5</v>
      </c>
      <c r="J50" s="36">
        <f>SUM(Form_Responses34[[#This Row],[Column4]:[Column9]])/30*100</f>
        <v>86.666666666666671</v>
      </c>
      <c r="K50" s="3">
        <v>4</v>
      </c>
      <c r="L50" s="3">
        <v>5</v>
      </c>
      <c r="M50" s="3">
        <v>4</v>
      </c>
      <c r="N50" s="3">
        <v>5</v>
      </c>
      <c r="O50" s="3">
        <v>4</v>
      </c>
      <c r="P50" s="3">
        <v>5</v>
      </c>
      <c r="Q50" s="36">
        <f>SUM(Form_Responses34[[#This Row],[Column11]:[Column16]])/30*100</f>
        <v>90</v>
      </c>
      <c r="R50" s="3">
        <v>3</v>
      </c>
      <c r="S50" s="3">
        <v>3</v>
      </c>
      <c r="T50" s="3">
        <v>5</v>
      </c>
      <c r="U50" s="3">
        <v>4</v>
      </c>
      <c r="V50" s="3">
        <v>4</v>
      </c>
      <c r="W50" s="3">
        <v>5</v>
      </c>
      <c r="X50" s="36">
        <f>SUM(Form_Responses34[[#This Row],[Column18]:[Column23]])/30*100</f>
        <v>80</v>
      </c>
      <c r="Y50" s="3">
        <v>4</v>
      </c>
      <c r="Z50" s="3">
        <v>4</v>
      </c>
      <c r="AA50" s="3">
        <v>4</v>
      </c>
      <c r="AB50" s="3">
        <v>4</v>
      </c>
      <c r="AC50" s="3">
        <v>4</v>
      </c>
      <c r="AD50" s="3">
        <v>5</v>
      </c>
      <c r="AE50" s="39">
        <f>SUM(Form_Responses34[[#This Row],[Column25]:[Column30]])/30*100</f>
        <v>83.333333333333343</v>
      </c>
      <c r="AF50" s="2">
        <f>AVERAGE(Form_Responses34[[#This Row],[Column10]],Form_Responses34[[#This Row],[Column17]],Form_Responses34[[#This Row],[Column24]],Form_Responses34[[#This Row],[Column31]])</f>
        <v>85</v>
      </c>
    </row>
    <row r="51" spans="1:32" x14ac:dyDescent="0.15">
      <c r="A51" s="3">
        <v>49</v>
      </c>
      <c r="B51" s="3">
        <v>9</v>
      </c>
      <c r="C51" s="3" t="s">
        <v>1</v>
      </c>
      <c r="D51" s="3">
        <v>4</v>
      </c>
      <c r="E51" s="3">
        <v>4</v>
      </c>
      <c r="F51" s="3">
        <v>3</v>
      </c>
      <c r="G51" s="3">
        <v>4</v>
      </c>
      <c r="H51" s="3">
        <v>4</v>
      </c>
      <c r="I51" s="3">
        <v>4</v>
      </c>
      <c r="J51" s="36">
        <f>SUM(Form_Responses34[[#This Row],[Column4]:[Column9]])/30*100</f>
        <v>76.666666666666671</v>
      </c>
      <c r="K51" s="3">
        <v>4</v>
      </c>
      <c r="L51" s="3">
        <v>4</v>
      </c>
      <c r="M51" s="3">
        <v>4</v>
      </c>
      <c r="N51" s="3">
        <v>5</v>
      </c>
      <c r="O51" s="3">
        <v>4</v>
      </c>
      <c r="P51" s="3">
        <v>3</v>
      </c>
      <c r="Q51" s="36">
        <f>SUM(Form_Responses34[[#This Row],[Column11]:[Column16]])/30*100</f>
        <v>80</v>
      </c>
      <c r="R51" s="3">
        <v>4</v>
      </c>
      <c r="S51" s="3">
        <v>4</v>
      </c>
      <c r="T51" s="3">
        <v>4</v>
      </c>
      <c r="U51" s="3">
        <v>3</v>
      </c>
      <c r="V51" s="3">
        <v>4</v>
      </c>
      <c r="W51" s="3">
        <v>4</v>
      </c>
      <c r="X51" s="36">
        <f>SUM(Form_Responses34[[#This Row],[Column18]:[Column23]])/30*100</f>
        <v>76.666666666666671</v>
      </c>
      <c r="Y51" s="3">
        <v>3</v>
      </c>
      <c r="Z51" s="3">
        <v>4</v>
      </c>
      <c r="AA51" s="3">
        <v>4</v>
      </c>
      <c r="AB51" s="3">
        <v>4</v>
      </c>
      <c r="AC51" s="3">
        <v>3</v>
      </c>
      <c r="AD51" s="3">
        <v>4</v>
      </c>
      <c r="AE51" s="39">
        <f>SUM(Form_Responses34[[#This Row],[Column25]:[Column30]])/30*100</f>
        <v>73.333333333333329</v>
      </c>
      <c r="AF51" s="2">
        <f>AVERAGE(Form_Responses34[[#This Row],[Column10]],Form_Responses34[[#This Row],[Column17]],Form_Responses34[[#This Row],[Column24]],Form_Responses34[[#This Row],[Column31]])</f>
        <v>76.666666666666671</v>
      </c>
    </row>
    <row r="52" spans="1:32" x14ac:dyDescent="0.15">
      <c r="A52" s="3">
        <v>50</v>
      </c>
      <c r="B52" s="3">
        <v>9</v>
      </c>
      <c r="C52" s="3" t="s">
        <v>2</v>
      </c>
      <c r="D52" s="3">
        <v>3</v>
      </c>
      <c r="E52" s="3">
        <v>3</v>
      </c>
      <c r="F52" s="3">
        <v>5</v>
      </c>
      <c r="G52" s="3">
        <v>3</v>
      </c>
      <c r="H52" s="3">
        <v>3</v>
      </c>
      <c r="I52" s="3">
        <v>4</v>
      </c>
      <c r="J52" s="36">
        <f>SUM(Form_Responses34[[#This Row],[Column4]:[Column9]])/30*100</f>
        <v>70</v>
      </c>
      <c r="K52" s="3">
        <v>3</v>
      </c>
      <c r="L52" s="3">
        <v>3</v>
      </c>
      <c r="M52" s="3">
        <v>3</v>
      </c>
      <c r="N52" s="3">
        <v>4</v>
      </c>
      <c r="O52" s="3">
        <v>3</v>
      </c>
      <c r="P52" s="3">
        <v>4</v>
      </c>
      <c r="Q52" s="36">
        <f>SUM(Form_Responses34[[#This Row],[Column11]:[Column16]])/30*100</f>
        <v>66.666666666666657</v>
      </c>
      <c r="R52" s="3">
        <v>5</v>
      </c>
      <c r="S52" s="3">
        <v>3</v>
      </c>
      <c r="T52" s="3">
        <v>3</v>
      </c>
      <c r="U52" s="3">
        <v>5</v>
      </c>
      <c r="V52" s="3">
        <v>4</v>
      </c>
      <c r="W52" s="3">
        <v>3</v>
      </c>
      <c r="X52" s="36">
        <f>SUM(Form_Responses34[[#This Row],[Column18]:[Column23]])/30*100</f>
        <v>76.666666666666671</v>
      </c>
      <c r="Y52" s="3">
        <v>4</v>
      </c>
      <c r="Z52" s="3">
        <v>4</v>
      </c>
      <c r="AA52" s="3">
        <v>4</v>
      </c>
      <c r="AB52" s="3">
        <v>3</v>
      </c>
      <c r="AC52" s="3">
        <v>5</v>
      </c>
      <c r="AD52" s="3">
        <v>4</v>
      </c>
      <c r="AE52" s="39">
        <f>SUM(Form_Responses34[[#This Row],[Column25]:[Column30]])/30*100</f>
        <v>80</v>
      </c>
      <c r="AF52" s="2">
        <f>AVERAGE(Form_Responses34[[#This Row],[Column10]],Form_Responses34[[#This Row],[Column17]],Form_Responses34[[#This Row],[Column24]],Form_Responses34[[#This Row],[Column31]])</f>
        <v>73.333333333333329</v>
      </c>
    </row>
    <row r="53" spans="1:32" x14ac:dyDescent="0.15">
      <c r="A53" s="3">
        <v>51</v>
      </c>
      <c r="B53" s="3">
        <v>8</v>
      </c>
      <c r="C53" s="3" t="s">
        <v>2</v>
      </c>
      <c r="D53" s="3">
        <v>4</v>
      </c>
      <c r="E53" s="3">
        <v>4</v>
      </c>
      <c r="F53" s="3">
        <v>4</v>
      </c>
      <c r="G53" s="3">
        <v>4</v>
      </c>
      <c r="H53" s="3">
        <v>3</v>
      </c>
      <c r="I53" s="3">
        <v>4</v>
      </c>
      <c r="J53" s="36">
        <f>SUM(Form_Responses34[[#This Row],[Column4]:[Column9]])/30*100</f>
        <v>76.666666666666671</v>
      </c>
      <c r="K53" s="3">
        <v>4</v>
      </c>
      <c r="L53" s="3">
        <v>4</v>
      </c>
      <c r="M53" s="3">
        <v>3</v>
      </c>
      <c r="N53" s="3">
        <v>4</v>
      </c>
      <c r="O53" s="3">
        <v>4</v>
      </c>
      <c r="P53" s="3">
        <v>3</v>
      </c>
      <c r="Q53" s="36">
        <f>SUM(Form_Responses34[[#This Row],[Column11]:[Column16]])/30*100</f>
        <v>73.333333333333329</v>
      </c>
      <c r="R53" s="3">
        <v>5</v>
      </c>
      <c r="S53" s="3">
        <v>4</v>
      </c>
      <c r="T53" s="3">
        <v>4</v>
      </c>
      <c r="U53" s="3">
        <v>4</v>
      </c>
      <c r="V53" s="3">
        <v>4</v>
      </c>
      <c r="W53" s="3">
        <v>3</v>
      </c>
      <c r="X53" s="36">
        <f>SUM(Form_Responses34[[#This Row],[Column18]:[Column23]])/30*100</f>
        <v>80</v>
      </c>
      <c r="Y53" s="3">
        <v>4</v>
      </c>
      <c r="Z53" s="3">
        <v>5</v>
      </c>
      <c r="AA53" s="3">
        <v>4</v>
      </c>
      <c r="AB53" s="3">
        <v>4</v>
      </c>
      <c r="AC53" s="3">
        <v>4</v>
      </c>
      <c r="AD53" s="3">
        <v>4</v>
      </c>
      <c r="AE53" s="39">
        <f>SUM(Form_Responses34[[#This Row],[Column25]:[Column30]])/30*100</f>
        <v>83.333333333333343</v>
      </c>
      <c r="AF53" s="2">
        <f>AVERAGE(Form_Responses34[[#This Row],[Column10]],Form_Responses34[[#This Row],[Column17]],Form_Responses34[[#This Row],[Column24]],Form_Responses34[[#This Row],[Column31]])</f>
        <v>78.333333333333343</v>
      </c>
    </row>
    <row r="54" spans="1:32" x14ac:dyDescent="0.15">
      <c r="A54" s="3">
        <v>52</v>
      </c>
      <c r="B54" s="3">
        <v>8</v>
      </c>
      <c r="C54" s="3" t="s">
        <v>2</v>
      </c>
      <c r="D54" s="3">
        <v>4</v>
      </c>
      <c r="E54" s="3">
        <v>4</v>
      </c>
      <c r="F54" s="3">
        <v>3</v>
      </c>
      <c r="G54" s="3">
        <v>4</v>
      </c>
      <c r="H54" s="3">
        <v>4</v>
      </c>
      <c r="I54" s="3">
        <v>4</v>
      </c>
      <c r="J54" s="36">
        <f>SUM(Form_Responses34[[#This Row],[Column4]:[Column9]])/30*100</f>
        <v>76.666666666666671</v>
      </c>
      <c r="K54" s="3">
        <v>5</v>
      </c>
      <c r="L54" s="3">
        <v>4</v>
      </c>
      <c r="M54" s="3">
        <v>5</v>
      </c>
      <c r="N54" s="3">
        <v>4</v>
      </c>
      <c r="O54" s="3">
        <v>5</v>
      </c>
      <c r="P54" s="3">
        <v>4</v>
      </c>
      <c r="Q54" s="36">
        <f>SUM(Form_Responses34[[#This Row],[Column11]:[Column16]])/30*100</f>
        <v>90</v>
      </c>
      <c r="R54" s="3">
        <v>5</v>
      </c>
      <c r="S54" s="3">
        <v>5</v>
      </c>
      <c r="T54" s="3">
        <v>5</v>
      </c>
      <c r="U54" s="3">
        <v>4</v>
      </c>
      <c r="V54" s="3">
        <v>4</v>
      </c>
      <c r="W54" s="3">
        <v>5</v>
      </c>
      <c r="X54" s="36">
        <f>SUM(Form_Responses34[[#This Row],[Column18]:[Column23]])/30*100</f>
        <v>93.333333333333329</v>
      </c>
      <c r="Y54" s="3">
        <v>4</v>
      </c>
      <c r="Z54" s="3">
        <v>3</v>
      </c>
      <c r="AA54" s="3">
        <v>4</v>
      </c>
      <c r="AB54" s="3">
        <v>4</v>
      </c>
      <c r="AC54" s="3">
        <v>5</v>
      </c>
      <c r="AD54" s="3">
        <v>5</v>
      </c>
      <c r="AE54" s="39">
        <f>SUM(Form_Responses34[[#This Row],[Column25]:[Column30]])/30*100</f>
        <v>83.333333333333343</v>
      </c>
      <c r="AF54" s="2">
        <f>AVERAGE(Form_Responses34[[#This Row],[Column10]],Form_Responses34[[#This Row],[Column17]],Form_Responses34[[#This Row],[Column24]],Form_Responses34[[#This Row],[Column31]])</f>
        <v>85.833333333333343</v>
      </c>
    </row>
    <row r="55" spans="1:32" x14ac:dyDescent="0.15">
      <c r="A55" s="3">
        <v>53</v>
      </c>
      <c r="B55" s="3">
        <v>8</v>
      </c>
      <c r="C55" s="3" t="s">
        <v>1</v>
      </c>
      <c r="D55" s="3">
        <v>5</v>
      </c>
      <c r="E55" s="3">
        <v>5</v>
      </c>
      <c r="F55" s="3">
        <v>5</v>
      </c>
      <c r="G55" s="3">
        <v>5</v>
      </c>
      <c r="H55" s="3">
        <v>5</v>
      </c>
      <c r="I55" s="3">
        <v>5</v>
      </c>
      <c r="J55" s="36">
        <f>SUM(Form_Responses34[[#This Row],[Column4]:[Column9]])/30*100</f>
        <v>100</v>
      </c>
      <c r="K55" s="3">
        <v>5</v>
      </c>
      <c r="L55" s="3">
        <v>5</v>
      </c>
      <c r="M55" s="3">
        <v>5</v>
      </c>
      <c r="N55" s="3">
        <v>5</v>
      </c>
      <c r="O55" s="3">
        <v>5</v>
      </c>
      <c r="P55" s="3">
        <v>5</v>
      </c>
      <c r="Q55" s="36">
        <f>SUM(Form_Responses34[[#This Row],[Column11]:[Column16]])/30*100</f>
        <v>100</v>
      </c>
      <c r="R55" s="3">
        <v>5</v>
      </c>
      <c r="S55" s="3">
        <v>5</v>
      </c>
      <c r="T55" s="3">
        <v>5</v>
      </c>
      <c r="U55" s="3">
        <v>5</v>
      </c>
      <c r="V55" s="3">
        <v>5</v>
      </c>
      <c r="W55" s="3">
        <v>5</v>
      </c>
      <c r="X55" s="36">
        <f>SUM(Form_Responses34[[#This Row],[Column18]:[Column23]])/30*100</f>
        <v>100</v>
      </c>
      <c r="Y55" s="3">
        <v>5</v>
      </c>
      <c r="Z55" s="3">
        <v>5</v>
      </c>
      <c r="AA55" s="3">
        <v>5</v>
      </c>
      <c r="AB55" s="3">
        <v>5</v>
      </c>
      <c r="AC55" s="3">
        <v>5</v>
      </c>
      <c r="AD55" s="3">
        <v>5</v>
      </c>
      <c r="AE55" s="39">
        <f>SUM(Form_Responses34[[#This Row],[Column25]:[Column30]])/30*100</f>
        <v>100</v>
      </c>
      <c r="AF55" s="2">
        <f>AVERAGE(Form_Responses34[[#This Row],[Column10]],Form_Responses34[[#This Row],[Column17]],Form_Responses34[[#This Row],[Column24]],Form_Responses34[[#This Row],[Column31]])</f>
        <v>100</v>
      </c>
    </row>
    <row r="56" spans="1:32" x14ac:dyDescent="0.15">
      <c r="A56" s="3">
        <v>54</v>
      </c>
      <c r="B56" s="3">
        <v>9</v>
      </c>
      <c r="C56" s="3" t="s">
        <v>1</v>
      </c>
      <c r="D56" s="3">
        <v>3</v>
      </c>
      <c r="E56" s="3">
        <v>3</v>
      </c>
      <c r="F56" s="3">
        <v>4</v>
      </c>
      <c r="G56" s="3">
        <v>3</v>
      </c>
      <c r="H56" s="3">
        <v>5</v>
      </c>
      <c r="I56" s="3">
        <v>5</v>
      </c>
      <c r="J56" s="36">
        <f>SUM(Form_Responses34[[#This Row],[Column4]:[Column9]])/30*100</f>
        <v>76.666666666666671</v>
      </c>
      <c r="K56" s="3">
        <v>5</v>
      </c>
      <c r="L56" s="3">
        <v>3</v>
      </c>
      <c r="M56" s="3">
        <v>4</v>
      </c>
      <c r="N56" s="3">
        <v>4</v>
      </c>
      <c r="O56" s="3">
        <v>3</v>
      </c>
      <c r="P56" s="3">
        <v>3</v>
      </c>
      <c r="Q56" s="36">
        <f>SUM(Form_Responses34[[#This Row],[Column11]:[Column16]])/30*100</f>
        <v>73.333333333333329</v>
      </c>
      <c r="R56" s="3">
        <v>5</v>
      </c>
      <c r="S56" s="3">
        <v>3</v>
      </c>
      <c r="T56" s="3">
        <v>5</v>
      </c>
      <c r="U56" s="3">
        <v>5</v>
      </c>
      <c r="V56" s="3">
        <v>3</v>
      </c>
      <c r="W56" s="3">
        <v>2</v>
      </c>
      <c r="X56" s="36">
        <f>SUM(Form_Responses34[[#This Row],[Column18]:[Column23]])/30*100</f>
        <v>76.666666666666671</v>
      </c>
      <c r="Y56" s="3">
        <v>4</v>
      </c>
      <c r="Z56" s="3">
        <v>3</v>
      </c>
      <c r="AA56" s="3">
        <v>4</v>
      </c>
      <c r="AB56" s="3">
        <v>5</v>
      </c>
      <c r="AC56" s="3">
        <v>4</v>
      </c>
      <c r="AD56" s="3">
        <v>5</v>
      </c>
      <c r="AE56" s="39">
        <f>SUM(Form_Responses34[[#This Row],[Column25]:[Column30]])/30*100</f>
        <v>83.333333333333343</v>
      </c>
      <c r="AF56" s="2">
        <f>AVERAGE(Form_Responses34[[#This Row],[Column10]],Form_Responses34[[#This Row],[Column17]],Form_Responses34[[#This Row],[Column24]],Form_Responses34[[#This Row],[Column31]])</f>
        <v>77.5</v>
      </c>
    </row>
    <row r="57" spans="1:32" x14ac:dyDescent="0.15">
      <c r="A57" s="3">
        <v>55</v>
      </c>
      <c r="B57" s="3">
        <v>8</v>
      </c>
      <c r="C57" s="3" t="s">
        <v>1</v>
      </c>
      <c r="D57" s="3">
        <v>5</v>
      </c>
      <c r="E57" s="3">
        <v>4</v>
      </c>
      <c r="F57" s="3">
        <v>5</v>
      </c>
      <c r="G57" s="3">
        <v>4</v>
      </c>
      <c r="H57" s="3">
        <v>5</v>
      </c>
      <c r="I57" s="3">
        <v>5</v>
      </c>
      <c r="J57" s="36">
        <f>SUM(Form_Responses34[[#This Row],[Column4]:[Column9]])/30*100</f>
        <v>93.333333333333329</v>
      </c>
      <c r="K57" s="3">
        <v>5</v>
      </c>
      <c r="L57" s="3">
        <v>4</v>
      </c>
      <c r="M57" s="3">
        <v>4</v>
      </c>
      <c r="N57" s="3">
        <v>5</v>
      </c>
      <c r="O57" s="3">
        <v>5</v>
      </c>
      <c r="P57" s="3">
        <v>5</v>
      </c>
      <c r="Q57" s="36">
        <f>SUM(Form_Responses34[[#This Row],[Column11]:[Column16]])/30*100</f>
        <v>93.333333333333329</v>
      </c>
      <c r="R57" s="3">
        <v>5</v>
      </c>
      <c r="S57" s="3">
        <v>5</v>
      </c>
      <c r="T57" s="3">
        <v>5</v>
      </c>
      <c r="U57" s="3">
        <v>4</v>
      </c>
      <c r="V57" s="3">
        <v>5</v>
      </c>
      <c r="W57" s="3">
        <v>5</v>
      </c>
      <c r="X57" s="36">
        <f>SUM(Form_Responses34[[#This Row],[Column18]:[Column23]])/30*100</f>
        <v>96.666666666666671</v>
      </c>
      <c r="Y57" s="3">
        <v>5</v>
      </c>
      <c r="Z57" s="3">
        <v>4</v>
      </c>
      <c r="AA57" s="3">
        <v>5</v>
      </c>
      <c r="AB57" s="3">
        <v>3</v>
      </c>
      <c r="AC57" s="3">
        <v>5</v>
      </c>
      <c r="AD57" s="3">
        <v>5</v>
      </c>
      <c r="AE57" s="39">
        <f>SUM(Form_Responses34[[#This Row],[Column25]:[Column30]])/30*100</f>
        <v>90</v>
      </c>
      <c r="AF57" s="2">
        <f>AVERAGE(Form_Responses34[[#This Row],[Column10]],Form_Responses34[[#This Row],[Column17]],Form_Responses34[[#This Row],[Column24]],Form_Responses34[[#This Row],[Column31]])</f>
        <v>93.333333333333329</v>
      </c>
    </row>
    <row r="58" spans="1:32" x14ac:dyDescent="0.15">
      <c r="A58" s="3">
        <v>56</v>
      </c>
      <c r="B58" s="3">
        <v>8</v>
      </c>
      <c r="C58" s="3" t="s">
        <v>2</v>
      </c>
      <c r="D58" s="3">
        <v>3</v>
      </c>
      <c r="E58" s="3">
        <v>4</v>
      </c>
      <c r="F58" s="3">
        <v>3</v>
      </c>
      <c r="G58" s="3">
        <v>3</v>
      </c>
      <c r="H58" s="3">
        <v>4</v>
      </c>
      <c r="I58" s="3">
        <v>4</v>
      </c>
      <c r="J58" s="36">
        <f>SUM(Form_Responses34[[#This Row],[Column4]:[Column9]])/30*100</f>
        <v>70</v>
      </c>
      <c r="K58" s="3">
        <v>4</v>
      </c>
      <c r="L58" s="3">
        <v>4</v>
      </c>
      <c r="M58" s="3">
        <v>3</v>
      </c>
      <c r="N58" s="3">
        <v>4</v>
      </c>
      <c r="O58" s="3">
        <v>4</v>
      </c>
      <c r="P58" s="3">
        <v>3</v>
      </c>
      <c r="Q58" s="36">
        <f>SUM(Form_Responses34[[#This Row],[Column11]:[Column16]])/30*100</f>
        <v>73.333333333333329</v>
      </c>
      <c r="R58" s="3">
        <v>4</v>
      </c>
      <c r="S58" s="3">
        <v>4</v>
      </c>
      <c r="T58" s="3">
        <v>4</v>
      </c>
      <c r="U58" s="3">
        <v>4</v>
      </c>
      <c r="V58" s="3">
        <v>4</v>
      </c>
      <c r="W58" s="3">
        <v>3</v>
      </c>
      <c r="X58" s="36">
        <f>SUM(Form_Responses34[[#This Row],[Column18]:[Column23]])/30*100</f>
        <v>76.666666666666671</v>
      </c>
      <c r="Y58" s="3">
        <v>4</v>
      </c>
      <c r="Z58" s="3">
        <v>4</v>
      </c>
      <c r="AA58" s="3">
        <v>4</v>
      </c>
      <c r="AB58" s="3">
        <v>3</v>
      </c>
      <c r="AC58" s="3">
        <v>3</v>
      </c>
      <c r="AD58" s="3">
        <v>4</v>
      </c>
      <c r="AE58" s="39">
        <f>SUM(Form_Responses34[[#This Row],[Column25]:[Column30]])/30*100</f>
        <v>73.333333333333329</v>
      </c>
      <c r="AF58" s="2">
        <f>AVERAGE(Form_Responses34[[#This Row],[Column10]],Form_Responses34[[#This Row],[Column17]],Form_Responses34[[#This Row],[Column24]],Form_Responses34[[#This Row],[Column31]])</f>
        <v>73.333333333333329</v>
      </c>
    </row>
    <row r="59" spans="1:32" x14ac:dyDescent="0.15">
      <c r="A59" s="3">
        <v>57</v>
      </c>
      <c r="B59" s="3">
        <v>9</v>
      </c>
      <c r="C59" s="3" t="s">
        <v>1</v>
      </c>
      <c r="D59" s="3">
        <v>4</v>
      </c>
      <c r="E59" s="3">
        <v>3</v>
      </c>
      <c r="F59" s="3">
        <v>4</v>
      </c>
      <c r="G59" s="3">
        <v>4</v>
      </c>
      <c r="H59" s="3">
        <v>4</v>
      </c>
      <c r="I59" s="3">
        <v>4</v>
      </c>
      <c r="J59" s="36">
        <f>SUM(Form_Responses34[[#This Row],[Column4]:[Column9]])/30*100</f>
        <v>76.666666666666671</v>
      </c>
      <c r="K59" s="3">
        <v>4</v>
      </c>
      <c r="L59" s="3">
        <v>4</v>
      </c>
      <c r="M59" s="3">
        <v>4</v>
      </c>
      <c r="N59" s="3">
        <v>5</v>
      </c>
      <c r="O59" s="3">
        <v>4</v>
      </c>
      <c r="P59" s="3">
        <v>4</v>
      </c>
      <c r="Q59" s="36">
        <f>SUM(Form_Responses34[[#This Row],[Column11]:[Column16]])/30*100</f>
        <v>83.333333333333343</v>
      </c>
      <c r="R59" s="3">
        <v>4</v>
      </c>
      <c r="S59" s="3">
        <v>4</v>
      </c>
      <c r="T59" s="3">
        <v>5</v>
      </c>
      <c r="U59" s="3">
        <v>4</v>
      </c>
      <c r="V59" s="3">
        <v>4</v>
      </c>
      <c r="W59" s="3">
        <v>4</v>
      </c>
      <c r="X59" s="36">
        <f>SUM(Form_Responses34[[#This Row],[Column18]:[Column23]])/30*100</f>
        <v>83.333333333333343</v>
      </c>
      <c r="Y59" s="3">
        <v>4</v>
      </c>
      <c r="Z59" s="3">
        <v>4</v>
      </c>
      <c r="AA59" s="3">
        <v>4</v>
      </c>
      <c r="AB59" s="3">
        <v>5</v>
      </c>
      <c r="AC59" s="3">
        <v>4</v>
      </c>
      <c r="AD59" s="3">
        <v>5</v>
      </c>
      <c r="AE59" s="39">
        <f>SUM(Form_Responses34[[#This Row],[Column25]:[Column30]])/30*100</f>
        <v>86.666666666666671</v>
      </c>
      <c r="AF59" s="2">
        <f>AVERAGE(Form_Responses34[[#This Row],[Column10]],Form_Responses34[[#This Row],[Column17]],Form_Responses34[[#This Row],[Column24]],Form_Responses34[[#This Row],[Column31]])</f>
        <v>82.5</v>
      </c>
    </row>
    <row r="60" spans="1:32" x14ac:dyDescent="0.15">
      <c r="A60" s="3">
        <v>58</v>
      </c>
      <c r="B60" s="3">
        <v>8</v>
      </c>
      <c r="C60" s="3" t="s">
        <v>2</v>
      </c>
      <c r="D60" s="3">
        <v>4</v>
      </c>
      <c r="E60" s="3">
        <v>4</v>
      </c>
      <c r="F60" s="3">
        <v>3</v>
      </c>
      <c r="G60" s="3">
        <v>5</v>
      </c>
      <c r="H60" s="3">
        <v>3</v>
      </c>
      <c r="I60" s="3">
        <v>3</v>
      </c>
      <c r="J60" s="36">
        <f>SUM(Form_Responses34[[#This Row],[Column4]:[Column9]])/30*100</f>
        <v>73.333333333333329</v>
      </c>
      <c r="K60" s="3">
        <v>3</v>
      </c>
      <c r="L60" s="3">
        <v>5</v>
      </c>
      <c r="M60" s="3">
        <v>3</v>
      </c>
      <c r="N60" s="3">
        <v>4</v>
      </c>
      <c r="O60" s="3">
        <v>3</v>
      </c>
      <c r="P60" s="3">
        <v>3</v>
      </c>
      <c r="Q60" s="36">
        <f>SUM(Form_Responses34[[#This Row],[Column11]:[Column16]])/30*100</f>
        <v>70</v>
      </c>
      <c r="R60" s="3">
        <v>3</v>
      </c>
      <c r="S60" s="3">
        <v>3</v>
      </c>
      <c r="T60" s="3">
        <v>3</v>
      </c>
      <c r="U60" s="3">
        <v>4</v>
      </c>
      <c r="V60" s="3">
        <v>3</v>
      </c>
      <c r="W60" s="3">
        <v>3</v>
      </c>
      <c r="X60" s="36">
        <f>SUM(Form_Responses34[[#This Row],[Column18]:[Column23]])/30*100</f>
        <v>63.333333333333329</v>
      </c>
      <c r="Y60" s="3">
        <v>4</v>
      </c>
      <c r="Z60" s="3">
        <v>4</v>
      </c>
      <c r="AA60" s="3">
        <v>3</v>
      </c>
      <c r="AB60" s="3">
        <v>4</v>
      </c>
      <c r="AC60" s="3">
        <v>3</v>
      </c>
      <c r="AD60" s="3">
        <v>4</v>
      </c>
      <c r="AE60" s="39">
        <f>SUM(Form_Responses34[[#This Row],[Column25]:[Column30]])/30*100</f>
        <v>73.333333333333329</v>
      </c>
      <c r="AF60" s="2">
        <f>AVERAGE(Form_Responses34[[#This Row],[Column10]],Form_Responses34[[#This Row],[Column17]],Form_Responses34[[#This Row],[Column24]],Form_Responses34[[#This Row],[Column31]])</f>
        <v>69.999999999999986</v>
      </c>
    </row>
    <row r="61" spans="1:32" x14ac:dyDescent="0.15">
      <c r="A61" s="3">
        <v>59</v>
      </c>
      <c r="B61" s="3">
        <v>9</v>
      </c>
      <c r="C61" s="3" t="s">
        <v>1</v>
      </c>
      <c r="D61" s="3">
        <v>4</v>
      </c>
      <c r="E61" s="3">
        <v>3</v>
      </c>
      <c r="F61" s="3">
        <v>4</v>
      </c>
      <c r="G61" s="3">
        <v>4</v>
      </c>
      <c r="H61" s="3">
        <v>4</v>
      </c>
      <c r="I61" s="3">
        <v>4</v>
      </c>
      <c r="J61" s="36">
        <f>SUM(Form_Responses34[[#This Row],[Column4]:[Column9]])/30*100</f>
        <v>76.666666666666671</v>
      </c>
      <c r="K61" s="3">
        <v>4</v>
      </c>
      <c r="L61" s="3">
        <v>4</v>
      </c>
      <c r="M61" s="3">
        <v>4</v>
      </c>
      <c r="N61" s="3">
        <v>4</v>
      </c>
      <c r="O61" s="3">
        <v>3</v>
      </c>
      <c r="P61" s="3">
        <v>3</v>
      </c>
      <c r="Q61" s="36">
        <f>SUM(Form_Responses34[[#This Row],[Column11]:[Column16]])/30*100</f>
        <v>73.333333333333329</v>
      </c>
      <c r="R61" s="3">
        <v>4</v>
      </c>
      <c r="S61" s="3">
        <v>4</v>
      </c>
      <c r="T61" s="3">
        <v>4</v>
      </c>
      <c r="U61" s="3">
        <v>4</v>
      </c>
      <c r="V61" s="3">
        <v>4</v>
      </c>
      <c r="W61" s="3">
        <v>4</v>
      </c>
      <c r="X61" s="36">
        <f>SUM(Form_Responses34[[#This Row],[Column18]:[Column23]])/30*100</f>
        <v>80</v>
      </c>
      <c r="Y61" s="3">
        <v>4</v>
      </c>
      <c r="Z61" s="3">
        <v>3</v>
      </c>
      <c r="AA61" s="3">
        <v>3</v>
      </c>
      <c r="AB61" s="3">
        <v>4</v>
      </c>
      <c r="AC61" s="3">
        <v>4</v>
      </c>
      <c r="AD61" s="3">
        <v>4</v>
      </c>
      <c r="AE61" s="39">
        <f>SUM(Form_Responses34[[#This Row],[Column25]:[Column30]])/30*100</f>
        <v>73.333333333333329</v>
      </c>
      <c r="AF61" s="2">
        <f>AVERAGE(Form_Responses34[[#This Row],[Column10]],Form_Responses34[[#This Row],[Column17]],Form_Responses34[[#This Row],[Column24]],Form_Responses34[[#This Row],[Column31]])</f>
        <v>75.833333333333329</v>
      </c>
    </row>
    <row r="62" spans="1:32" x14ac:dyDescent="0.15">
      <c r="A62" s="3">
        <v>60</v>
      </c>
      <c r="B62" s="3">
        <v>8</v>
      </c>
      <c r="C62" s="3" t="s">
        <v>1</v>
      </c>
      <c r="D62" s="3">
        <v>4</v>
      </c>
      <c r="E62" s="3">
        <v>3</v>
      </c>
      <c r="F62" s="3">
        <v>4</v>
      </c>
      <c r="G62" s="3">
        <v>4</v>
      </c>
      <c r="H62" s="3">
        <v>5</v>
      </c>
      <c r="I62" s="3">
        <v>4</v>
      </c>
      <c r="J62" s="36">
        <f>SUM(Form_Responses34[[#This Row],[Column4]:[Column9]])/30*100</f>
        <v>80</v>
      </c>
      <c r="K62" s="3">
        <v>3</v>
      </c>
      <c r="L62" s="3">
        <v>4</v>
      </c>
      <c r="M62" s="3">
        <v>4</v>
      </c>
      <c r="N62" s="3">
        <v>4</v>
      </c>
      <c r="O62" s="3">
        <v>4</v>
      </c>
      <c r="P62" s="3">
        <v>4</v>
      </c>
      <c r="Q62" s="36">
        <f>SUM(Form_Responses34[[#This Row],[Column11]:[Column16]])/30*100</f>
        <v>76.666666666666671</v>
      </c>
      <c r="R62" s="3">
        <v>4</v>
      </c>
      <c r="S62" s="3">
        <v>4</v>
      </c>
      <c r="T62" s="3">
        <v>3</v>
      </c>
      <c r="U62" s="3">
        <v>4</v>
      </c>
      <c r="V62" s="3">
        <v>4</v>
      </c>
      <c r="W62" s="3">
        <v>4</v>
      </c>
      <c r="X62" s="36">
        <f>SUM(Form_Responses34[[#This Row],[Column18]:[Column23]])/30*100</f>
        <v>76.666666666666671</v>
      </c>
      <c r="Y62" s="3">
        <v>5</v>
      </c>
      <c r="Z62" s="3">
        <v>4</v>
      </c>
      <c r="AA62" s="3">
        <v>5</v>
      </c>
      <c r="AB62" s="3">
        <v>5</v>
      </c>
      <c r="AC62" s="3">
        <v>4</v>
      </c>
      <c r="AD62" s="3">
        <v>4</v>
      </c>
      <c r="AE62" s="39">
        <f>SUM(Form_Responses34[[#This Row],[Column25]:[Column30]])/30*100</f>
        <v>90</v>
      </c>
      <c r="AF62" s="2">
        <f>AVERAGE(Form_Responses34[[#This Row],[Column10]],Form_Responses34[[#This Row],[Column17]],Form_Responses34[[#This Row],[Column24]],Form_Responses34[[#This Row],[Column31]])</f>
        <v>80.833333333333343</v>
      </c>
    </row>
    <row r="63" spans="1:32" x14ac:dyDescent="0.15">
      <c r="A63" s="3">
        <v>61</v>
      </c>
      <c r="B63" s="3">
        <v>8</v>
      </c>
      <c r="C63" s="3" t="s">
        <v>2</v>
      </c>
      <c r="D63" s="3">
        <v>5</v>
      </c>
      <c r="E63" s="3">
        <v>5</v>
      </c>
      <c r="F63" s="3">
        <v>5</v>
      </c>
      <c r="G63" s="3">
        <v>4</v>
      </c>
      <c r="H63" s="3">
        <v>5</v>
      </c>
      <c r="I63" s="3">
        <v>5</v>
      </c>
      <c r="J63" s="36">
        <f>SUM(Form_Responses34[[#This Row],[Column4]:[Column9]])/30*100</f>
        <v>96.666666666666671</v>
      </c>
      <c r="K63" s="3">
        <v>4</v>
      </c>
      <c r="L63" s="3">
        <v>4</v>
      </c>
      <c r="M63" s="3">
        <v>5</v>
      </c>
      <c r="N63" s="3">
        <v>5</v>
      </c>
      <c r="O63" s="3">
        <v>4</v>
      </c>
      <c r="P63" s="3">
        <v>5</v>
      </c>
      <c r="Q63" s="36">
        <f>SUM(Form_Responses34[[#This Row],[Column11]:[Column16]])/30*100</f>
        <v>90</v>
      </c>
      <c r="R63" s="3">
        <v>3</v>
      </c>
      <c r="S63" s="3">
        <v>3</v>
      </c>
      <c r="T63" s="3">
        <v>4</v>
      </c>
      <c r="U63" s="3">
        <v>5</v>
      </c>
      <c r="V63" s="3">
        <v>3</v>
      </c>
      <c r="W63" s="3">
        <v>4</v>
      </c>
      <c r="X63" s="36">
        <f>SUM(Form_Responses34[[#This Row],[Column18]:[Column23]])/30*100</f>
        <v>73.333333333333329</v>
      </c>
      <c r="Y63" s="3">
        <v>5</v>
      </c>
      <c r="Z63" s="3">
        <v>3</v>
      </c>
      <c r="AA63" s="3">
        <v>4</v>
      </c>
      <c r="AB63" s="3">
        <v>3</v>
      </c>
      <c r="AC63" s="3">
        <v>5</v>
      </c>
      <c r="AD63" s="3">
        <v>4</v>
      </c>
      <c r="AE63" s="39">
        <f>SUM(Form_Responses34[[#This Row],[Column25]:[Column30]])/30*100</f>
        <v>80</v>
      </c>
      <c r="AF63" s="2">
        <f>AVERAGE(Form_Responses34[[#This Row],[Column10]],Form_Responses34[[#This Row],[Column17]],Form_Responses34[[#This Row],[Column24]],Form_Responses34[[#This Row],[Column31]])</f>
        <v>85</v>
      </c>
    </row>
    <row r="64" spans="1:32" x14ac:dyDescent="0.15">
      <c r="A64" s="3">
        <v>62</v>
      </c>
      <c r="B64" s="3">
        <v>7</v>
      </c>
      <c r="C64" s="3" t="s">
        <v>1</v>
      </c>
      <c r="D64" s="3">
        <v>5</v>
      </c>
      <c r="E64" s="3">
        <v>4</v>
      </c>
      <c r="F64" s="3">
        <v>4</v>
      </c>
      <c r="G64" s="3">
        <v>5</v>
      </c>
      <c r="H64" s="3">
        <v>4</v>
      </c>
      <c r="I64" s="3">
        <v>4</v>
      </c>
      <c r="J64" s="36">
        <f>SUM(Form_Responses34[[#This Row],[Column4]:[Column9]])/30*100</f>
        <v>86.666666666666671</v>
      </c>
      <c r="K64" s="3">
        <v>4</v>
      </c>
      <c r="L64" s="3">
        <v>4</v>
      </c>
      <c r="M64" s="3">
        <v>4</v>
      </c>
      <c r="N64" s="3">
        <v>5</v>
      </c>
      <c r="O64" s="3">
        <v>4</v>
      </c>
      <c r="P64" s="3">
        <v>4</v>
      </c>
      <c r="Q64" s="36">
        <f>SUM(Form_Responses34[[#This Row],[Column11]:[Column16]])/30*100</f>
        <v>83.333333333333343</v>
      </c>
      <c r="R64" s="3">
        <v>4</v>
      </c>
      <c r="S64" s="3">
        <v>4</v>
      </c>
      <c r="T64" s="3">
        <v>4</v>
      </c>
      <c r="U64" s="3">
        <v>4</v>
      </c>
      <c r="V64" s="3">
        <v>4</v>
      </c>
      <c r="W64" s="3">
        <v>4</v>
      </c>
      <c r="X64" s="36">
        <f>SUM(Form_Responses34[[#This Row],[Column18]:[Column23]])/30*100</f>
        <v>80</v>
      </c>
      <c r="Y64" s="3">
        <v>4</v>
      </c>
      <c r="Z64" s="3">
        <v>5</v>
      </c>
      <c r="AA64" s="3">
        <v>5</v>
      </c>
      <c r="AB64" s="3">
        <v>4</v>
      </c>
      <c r="AC64" s="3">
        <v>4</v>
      </c>
      <c r="AD64" s="3">
        <v>4</v>
      </c>
      <c r="AE64" s="39">
        <f>SUM(Form_Responses34[[#This Row],[Column25]:[Column30]])/30*100</f>
        <v>86.666666666666671</v>
      </c>
      <c r="AF64" s="2">
        <f>AVERAGE(Form_Responses34[[#This Row],[Column10]],Form_Responses34[[#This Row],[Column17]],Form_Responses34[[#This Row],[Column24]],Form_Responses34[[#This Row],[Column31]])</f>
        <v>84.166666666666671</v>
      </c>
    </row>
    <row r="65" spans="1:32" x14ac:dyDescent="0.15">
      <c r="A65" s="3">
        <v>63</v>
      </c>
      <c r="B65" s="3">
        <v>9</v>
      </c>
      <c r="C65" s="3" t="s">
        <v>1</v>
      </c>
      <c r="D65" s="3">
        <v>4</v>
      </c>
      <c r="E65" s="3">
        <v>4</v>
      </c>
      <c r="F65" s="3">
        <v>3</v>
      </c>
      <c r="G65" s="3">
        <v>4</v>
      </c>
      <c r="H65" s="3">
        <v>4</v>
      </c>
      <c r="I65" s="3">
        <v>5</v>
      </c>
      <c r="J65" s="36">
        <f>SUM(Form_Responses34[[#This Row],[Column4]:[Column9]])/30*100</f>
        <v>80</v>
      </c>
      <c r="K65" s="3">
        <v>4</v>
      </c>
      <c r="L65" s="3">
        <v>4</v>
      </c>
      <c r="M65" s="3">
        <v>4</v>
      </c>
      <c r="N65" s="3">
        <v>5</v>
      </c>
      <c r="O65" s="3">
        <v>4</v>
      </c>
      <c r="P65" s="3">
        <v>4</v>
      </c>
      <c r="Q65" s="36">
        <f>SUM(Form_Responses34[[#This Row],[Column11]:[Column16]])/30*100</f>
        <v>83.333333333333343</v>
      </c>
      <c r="R65" s="3">
        <v>4</v>
      </c>
      <c r="S65" s="3">
        <v>5</v>
      </c>
      <c r="T65" s="3">
        <v>3</v>
      </c>
      <c r="U65" s="3">
        <v>5</v>
      </c>
      <c r="V65" s="3">
        <v>4</v>
      </c>
      <c r="W65" s="3">
        <v>4</v>
      </c>
      <c r="X65" s="36">
        <f>SUM(Form_Responses34[[#This Row],[Column18]:[Column23]])/30*100</f>
        <v>83.333333333333343</v>
      </c>
      <c r="Y65" s="3">
        <v>4</v>
      </c>
      <c r="Z65" s="3">
        <v>4</v>
      </c>
      <c r="AA65" s="3">
        <v>4</v>
      </c>
      <c r="AB65" s="3">
        <v>5</v>
      </c>
      <c r="AC65" s="3">
        <v>4</v>
      </c>
      <c r="AD65" s="3">
        <v>4</v>
      </c>
      <c r="AE65" s="37">
        <f>SUM(Form_Responses34[[#This Row],[Column25]:[Column30]])/30*100</f>
        <v>83.333333333333343</v>
      </c>
      <c r="AF65" s="2">
        <f>AVERAGE(Form_Responses34[[#This Row],[Column10]],Form_Responses34[[#This Row],[Column17]],Form_Responses34[[#This Row],[Column24]],Form_Responses34[[#This Row],[Column31]])</f>
        <v>82.5</v>
      </c>
    </row>
    <row r="66" spans="1:32" x14ac:dyDescent="0.15">
      <c r="A66" s="5"/>
      <c r="B66" s="5"/>
      <c r="C66" s="5"/>
      <c r="D66" s="5"/>
      <c r="E66" s="5"/>
      <c r="F66" s="5"/>
      <c r="G66" s="5"/>
      <c r="H66" s="5"/>
      <c r="I66" s="5"/>
      <c r="J66" s="37">
        <f>AVERAGE(J3:J65)</f>
        <v>83.333333333333343</v>
      </c>
      <c r="K66" s="5"/>
      <c r="L66" s="5"/>
      <c r="M66" s="5"/>
      <c r="N66" s="5"/>
      <c r="O66" s="5"/>
      <c r="P66" s="5"/>
      <c r="Q66" s="37">
        <f>AVERAGE(Q3:Q65)</f>
        <v>82.328042328042301</v>
      </c>
      <c r="R66" s="5"/>
      <c r="S66" s="5"/>
      <c r="T66" s="5"/>
      <c r="U66" s="5"/>
      <c r="V66" s="5"/>
      <c r="W66" s="5"/>
      <c r="X66" s="37">
        <f>AVERAGE(X3:X65)</f>
        <v>83.068783068783048</v>
      </c>
      <c r="Y66" s="5"/>
      <c r="Z66" s="5"/>
      <c r="AA66" s="5"/>
      <c r="AB66" s="5"/>
      <c r="AC66" s="5"/>
      <c r="AD66" s="5"/>
      <c r="AE66" s="37">
        <f>AVERAGE(AE3:AE65)</f>
        <v>82.486772486772466</v>
      </c>
      <c r="AF66" s="5">
        <f>AVERAGE(AF3:AF65)</f>
        <v>82.804232804232797</v>
      </c>
    </row>
    <row r="68" spans="1:32" ht="14" x14ac:dyDescent="0.2">
      <c r="A68" s="29" t="s">
        <v>92</v>
      </c>
      <c r="B68" s="29" t="s">
        <v>61</v>
      </c>
      <c r="C68" s="29" t="s">
        <v>60</v>
      </c>
      <c r="D68" s="29" t="s">
        <v>93</v>
      </c>
      <c r="E68" s="29" t="s">
        <v>94</v>
      </c>
      <c r="F68" s="29"/>
    </row>
    <row r="69" spans="1:32" ht="14" x14ac:dyDescent="0.2">
      <c r="A69" s="30" t="s">
        <v>95</v>
      </c>
      <c r="B69" s="29">
        <v>75</v>
      </c>
      <c r="C69" s="29">
        <v>83</v>
      </c>
      <c r="D69" s="31">
        <f>(C69-B69)/(100-B69)</f>
        <v>0.32</v>
      </c>
      <c r="E69" s="29" t="s">
        <v>100</v>
      </c>
      <c r="F69" s="29"/>
    </row>
    <row r="70" spans="1:32" ht="14" x14ac:dyDescent="0.2">
      <c r="A70" s="30" t="s">
        <v>96</v>
      </c>
      <c r="B70" s="29">
        <v>72</v>
      </c>
      <c r="C70" s="29">
        <v>82</v>
      </c>
      <c r="D70" s="31">
        <f t="shared" ref="D70:D73" si="0">(C70-B70)/(100-B70)</f>
        <v>0.35714285714285715</v>
      </c>
      <c r="E70" s="29" t="s">
        <v>100</v>
      </c>
      <c r="F70" s="29"/>
    </row>
    <row r="71" spans="1:32" ht="14" x14ac:dyDescent="0.2">
      <c r="A71" s="30" t="s">
        <v>97</v>
      </c>
      <c r="B71" s="29">
        <v>71</v>
      </c>
      <c r="C71" s="29">
        <v>83</v>
      </c>
      <c r="D71" s="31">
        <f t="shared" si="0"/>
        <v>0.41379310344827586</v>
      </c>
      <c r="E71" s="29" t="s">
        <v>100</v>
      </c>
      <c r="F71" s="29"/>
    </row>
    <row r="72" spans="1:32" ht="14" x14ac:dyDescent="0.2">
      <c r="A72" s="30" t="s">
        <v>98</v>
      </c>
      <c r="B72" s="29">
        <v>76</v>
      </c>
      <c r="C72" s="29">
        <v>82.5</v>
      </c>
      <c r="D72" s="31">
        <f t="shared" si="0"/>
        <v>0.27083333333333331</v>
      </c>
      <c r="E72" s="29" t="s">
        <v>101</v>
      </c>
      <c r="F72" s="29"/>
    </row>
    <row r="73" spans="1:32" ht="14" x14ac:dyDescent="0.2">
      <c r="A73" s="32" t="s">
        <v>99</v>
      </c>
      <c r="B73" s="29">
        <v>73.53</v>
      </c>
      <c r="C73" s="29">
        <v>82.8</v>
      </c>
      <c r="D73" s="31">
        <f t="shared" si="0"/>
        <v>0.3502077823951642</v>
      </c>
      <c r="E73" s="29" t="s">
        <v>100</v>
      </c>
      <c r="F73" s="29"/>
    </row>
    <row r="101" spans="1:3" x14ac:dyDescent="0.15">
      <c r="C101" s="7"/>
    </row>
    <row r="102" spans="1:3" x14ac:dyDescent="0.15">
      <c r="C102" s="7"/>
    </row>
    <row r="103" spans="1:3" x14ac:dyDescent="0.15">
      <c r="A103" s="7"/>
      <c r="C103" s="7"/>
    </row>
    <row r="104" spans="1:3" x14ac:dyDescent="0.15">
      <c r="A104" s="7"/>
      <c r="C104" s="7"/>
    </row>
    <row r="105" spans="1:3" x14ac:dyDescent="0.15">
      <c r="A105" s="7"/>
      <c r="C105" s="7"/>
    </row>
    <row r="106" spans="1:3" x14ac:dyDescent="0.15">
      <c r="A106" s="7"/>
      <c r="C106" s="7"/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</vt:lpstr>
      <vt:lpstr>Post</vt:lpstr>
      <vt:lpstr>Item</vt:lpstr>
      <vt:lpstr>%Pre</vt:lpstr>
      <vt:lpstr>%Post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Ahmad Suryadi, M.Pd</cp:lastModifiedBy>
  <dcterms:modified xsi:type="dcterms:W3CDTF">2025-08-27T06:57:00Z</dcterms:modified>
</cp:coreProperties>
</file>