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joa Amponfi\Documents\publication\conference pubs\INMM\"/>
    </mc:Choice>
  </mc:AlternateContent>
  <xr:revisionPtr revIDLastSave="0" documentId="8_{445E1F39-58CB-46B5-9CB3-760B2EC27A4F}" xr6:coauthVersionLast="47" xr6:coauthVersionMax="47" xr10:uidLastSave="{00000000-0000-0000-0000-000000000000}"/>
  <bookViews>
    <workbookView xWindow="396" yWindow="408" windowWidth="13416" windowHeight="11316" xr2:uid="{30EDDE0A-1841-4B47-B1FC-7BEDB787CB8B}"/>
  </bookViews>
  <sheets>
    <sheet name="measurement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67" i="1" l="1"/>
  <c r="Y166" i="1"/>
  <c r="Y165" i="1"/>
  <c r="Z165" i="1" s="1"/>
  <c r="Y164" i="1"/>
  <c r="Z164" i="1" s="1"/>
  <c r="Y163" i="1"/>
  <c r="Z163" i="1" s="1"/>
  <c r="Y162" i="1"/>
  <c r="Z162" i="1" s="1"/>
  <c r="Y161" i="1"/>
  <c r="Z161" i="1" s="1"/>
  <c r="Y160" i="1"/>
  <c r="Z160" i="1" s="1"/>
  <c r="Y159" i="1"/>
  <c r="Y158" i="1"/>
  <c r="Y157" i="1"/>
  <c r="Z157" i="1" s="1"/>
  <c r="Y156" i="1"/>
  <c r="Z156" i="1" s="1"/>
  <c r="Y155" i="1"/>
  <c r="Z155" i="1" s="1"/>
  <c r="Y154" i="1"/>
  <c r="Z154" i="1" s="1"/>
  <c r="Y153" i="1"/>
  <c r="Z153" i="1" s="1"/>
  <c r="Y152" i="1"/>
  <c r="Z152" i="1" s="1"/>
  <c r="Y151" i="1"/>
  <c r="Y150" i="1"/>
  <c r="Y149" i="1"/>
  <c r="Z149" i="1" s="1"/>
  <c r="Y148" i="1"/>
  <c r="Z148" i="1" s="1"/>
  <c r="Y147" i="1"/>
  <c r="Z147" i="1" s="1"/>
  <c r="Y146" i="1"/>
  <c r="Z146" i="1" s="1"/>
  <c r="Y145" i="1"/>
  <c r="Z145" i="1" s="1"/>
  <c r="Y144" i="1"/>
  <c r="Z144" i="1" s="1"/>
  <c r="Y143" i="1"/>
  <c r="Y142" i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Y134" i="1"/>
  <c r="Y133" i="1"/>
  <c r="Z133" i="1" s="1"/>
  <c r="Y132" i="1"/>
  <c r="Z132" i="1" s="1"/>
  <c r="Y131" i="1"/>
  <c r="Z131" i="1" s="1"/>
  <c r="Y130" i="1"/>
  <c r="Z130" i="1" s="1"/>
  <c r="Y129" i="1"/>
  <c r="Z129" i="1" s="1"/>
  <c r="Y128" i="1"/>
  <c r="Z128" i="1" s="1"/>
  <c r="Y127" i="1"/>
  <c r="Y126" i="1"/>
  <c r="Y125" i="1"/>
  <c r="Z125" i="1" s="1"/>
  <c r="Y124" i="1"/>
  <c r="Z124" i="1" s="1"/>
  <c r="Y123" i="1"/>
  <c r="Z123" i="1" s="1"/>
  <c r="Y122" i="1"/>
  <c r="Z122" i="1" s="1"/>
  <c r="Y121" i="1"/>
  <c r="Z121" i="1" s="1"/>
  <c r="Y120" i="1"/>
  <c r="Z120" i="1" s="1"/>
  <c r="Y119" i="1"/>
  <c r="Y118" i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111" i="1"/>
  <c r="Y110" i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Y102" i="1"/>
  <c r="Y101" i="1"/>
  <c r="Z101" i="1" s="1"/>
  <c r="Y100" i="1"/>
  <c r="Z100" i="1" s="1"/>
  <c r="Y99" i="1"/>
  <c r="Z99" i="1" s="1"/>
  <c r="Y98" i="1"/>
  <c r="Z98" i="1" s="1"/>
  <c r="Y97" i="1"/>
  <c r="Z97" i="1" s="1"/>
  <c r="Y96" i="1"/>
  <c r="Z96" i="1" s="1"/>
  <c r="Y95" i="1"/>
  <c r="Y94" i="1"/>
  <c r="Y93" i="1"/>
  <c r="Z93" i="1" s="1"/>
  <c r="Y92" i="1"/>
  <c r="Z92" i="1" s="1"/>
  <c r="Y91" i="1"/>
  <c r="Z91" i="1" s="1"/>
  <c r="Y90" i="1"/>
  <c r="Z90" i="1" s="1"/>
  <c r="Y89" i="1"/>
  <c r="Z89" i="1" s="1"/>
  <c r="Y88" i="1"/>
  <c r="Z88" i="1" s="1"/>
  <c r="Y87" i="1"/>
  <c r="Y86" i="1"/>
  <c r="Y85" i="1"/>
  <c r="Z85" i="1" s="1"/>
  <c r="Y84" i="1"/>
  <c r="Z84" i="1" s="1"/>
  <c r="Y83" i="1"/>
  <c r="Z83" i="1" s="1"/>
  <c r="Y82" i="1"/>
  <c r="Z82" i="1" s="1"/>
  <c r="Y81" i="1"/>
  <c r="Z81" i="1" s="1"/>
  <c r="Y80" i="1"/>
  <c r="Z80" i="1" s="1"/>
  <c r="Y79" i="1"/>
  <c r="Y78" i="1"/>
  <c r="Y77" i="1"/>
  <c r="Z77" i="1" s="1"/>
  <c r="Y76" i="1"/>
  <c r="Z76" i="1" s="1"/>
  <c r="Y75" i="1"/>
  <c r="Z75" i="1" s="1"/>
  <c r="Y74" i="1"/>
  <c r="Z74" i="1" s="1"/>
  <c r="Y73" i="1"/>
  <c r="Z73" i="1" s="1"/>
  <c r="Y72" i="1"/>
  <c r="Z72" i="1" s="1"/>
  <c r="Y71" i="1"/>
  <c r="Y70" i="1"/>
  <c r="Y69" i="1"/>
  <c r="Z69" i="1" s="1"/>
  <c r="Y68" i="1"/>
  <c r="Z68" i="1" s="1"/>
  <c r="Y67" i="1"/>
  <c r="Z67" i="1" s="1"/>
  <c r="Y66" i="1"/>
  <c r="Z66" i="1" s="1"/>
  <c r="Y65" i="1"/>
  <c r="Z65" i="1" s="1"/>
  <c r="Y64" i="1"/>
  <c r="Z64" i="1" s="1"/>
  <c r="Y63" i="1"/>
  <c r="Y62" i="1"/>
  <c r="Y61" i="1"/>
  <c r="Z61" i="1" s="1"/>
  <c r="Y60" i="1"/>
  <c r="Z60" i="1" s="1"/>
  <c r="Y59" i="1"/>
  <c r="Z59" i="1" s="1"/>
  <c r="Y58" i="1"/>
  <c r="Z58" i="1" s="1"/>
  <c r="Y57" i="1"/>
  <c r="Z57" i="1" s="1"/>
  <c r="Y56" i="1"/>
  <c r="Z56" i="1" s="1"/>
  <c r="Y55" i="1"/>
  <c r="Y54" i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7" i="1"/>
  <c r="Y46" i="1"/>
  <c r="Y45" i="1"/>
  <c r="Z45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Y38" i="1"/>
  <c r="Y37" i="1"/>
  <c r="Z37" i="1" s="1"/>
  <c r="Y36" i="1"/>
  <c r="Z36" i="1" s="1"/>
  <c r="Y35" i="1"/>
  <c r="Z35" i="1" s="1"/>
  <c r="Y34" i="1"/>
  <c r="Z34" i="1" s="1"/>
  <c r="J34" i="1"/>
  <c r="Y33" i="1"/>
  <c r="Z33" i="1" s="1"/>
  <c r="J33" i="1"/>
  <c r="Y32" i="1"/>
  <c r="Y31" i="1"/>
  <c r="Z31" i="1" s="1"/>
  <c r="Y30" i="1"/>
  <c r="Z30" i="1" s="1"/>
  <c r="Y29" i="1"/>
  <c r="Z29" i="1" s="1"/>
  <c r="O29" i="1"/>
  <c r="N29" i="1"/>
  <c r="Y28" i="1"/>
  <c r="Z28" i="1" s="1"/>
  <c r="O28" i="1"/>
  <c r="Y27" i="1"/>
  <c r="Z27" i="1" s="1"/>
  <c r="O27" i="1"/>
  <c r="Y26" i="1"/>
  <c r="Z26" i="1" s="1"/>
  <c r="O26" i="1"/>
  <c r="N26" i="1"/>
  <c r="Y25" i="1"/>
  <c r="N25" i="1"/>
  <c r="M25" i="1"/>
  <c r="L25" i="1"/>
  <c r="Y24" i="1"/>
  <c r="Z24" i="1" s="1"/>
  <c r="Y23" i="1"/>
  <c r="Z23" i="1" s="1"/>
  <c r="J23" i="1"/>
  <c r="L29" i="1" s="1"/>
  <c r="Y22" i="1"/>
  <c r="Z22" i="1" s="1"/>
  <c r="Y21" i="1"/>
  <c r="Z21" i="1" s="1"/>
  <c r="Y20" i="1"/>
  <c r="Y19" i="1"/>
  <c r="Q19" i="1"/>
  <c r="P19" i="1"/>
  <c r="Y18" i="1"/>
  <c r="Z18" i="1" s="1"/>
  <c r="Q18" i="1"/>
  <c r="P18" i="1"/>
  <c r="Y17" i="1"/>
  <c r="Z17" i="1" s="1"/>
  <c r="Q17" i="1"/>
  <c r="P17" i="1"/>
  <c r="Y16" i="1"/>
  <c r="Z16" i="1" s="1"/>
  <c r="Q16" i="1"/>
  <c r="P16" i="1"/>
  <c r="Y15" i="1"/>
  <c r="Y14" i="1"/>
  <c r="Z14" i="1" s="1"/>
  <c r="Y13" i="1"/>
  <c r="Z13" i="1" s="1"/>
  <c r="Y12" i="1"/>
  <c r="Z12" i="1" s="1"/>
  <c r="Y11" i="1"/>
  <c r="Z11" i="1" s="1"/>
  <c r="Y10" i="1"/>
  <c r="Z10" i="1" s="1"/>
  <c r="Y9" i="1"/>
  <c r="Z9" i="1" s="1"/>
  <c r="Y8" i="1"/>
  <c r="Z5" i="1"/>
  <c r="Z167" i="1" s="1"/>
  <c r="M26" i="1" l="1"/>
  <c r="L26" i="1"/>
  <c r="N28" i="1"/>
  <c r="M28" i="1"/>
  <c r="N27" i="1"/>
  <c r="L27" i="1"/>
  <c r="L28" i="1"/>
  <c r="M27" i="1"/>
  <c r="M29" i="1"/>
  <c r="Z15" i="1"/>
  <c r="Z102" i="1"/>
  <c r="Z32" i="1"/>
  <c r="Z19" i="1"/>
  <c r="Z25" i="1"/>
  <c r="Z38" i="1"/>
  <c r="Z46" i="1"/>
  <c r="Z54" i="1"/>
  <c r="Z62" i="1"/>
  <c r="Z70" i="1"/>
  <c r="Z78" i="1"/>
  <c r="Z86" i="1"/>
  <c r="Z94" i="1"/>
  <c r="Z110" i="1"/>
  <c r="Z118" i="1"/>
  <c r="Z126" i="1"/>
  <c r="Z134" i="1"/>
  <c r="Z142" i="1"/>
  <c r="Z150" i="1"/>
  <c r="Z158" i="1"/>
  <c r="Z166" i="1"/>
  <c r="Z8" i="1"/>
  <c r="Z20" i="1"/>
  <c r="Z39" i="1"/>
  <c r="Z47" i="1"/>
  <c r="Z55" i="1"/>
  <c r="Z63" i="1"/>
  <c r="Z71" i="1"/>
  <c r="Z79" i="1"/>
  <c r="Z87" i="1"/>
  <c r="Z95" i="1"/>
  <c r="Z103" i="1"/>
  <c r="Z111" i="1"/>
  <c r="Z119" i="1"/>
  <c r="Z127" i="1"/>
  <c r="Z135" i="1"/>
  <c r="Z143" i="1"/>
  <c r="Z151" i="1"/>
  <c r="Z159" i="1"/>
  <c r="Q28" i="1" l="1"/>
  <c r="Q26" i="1"/>
  <c r="Q30" i="1" l="1"/>
  <c r="J35" i="1"/>
</calcChain>
</file>

<file path=xl/sharedStrings.xml><?xml version="1.0" encoding="utf-8"?>
<sst xmlns="http://schemas.openxmlformats.org/spreadsheetml/2006/main" count="229" uniqueCount="203">
  <si>
    <t>M4</t>
  </si>
  <si>
    <t>Experiment 1</t>
  </si>
  <si>
    <t>Experiment 2</t>
  </si>
  <si>
    <t>Experiment 3</t>
  </si>
  <si>
    <t>5mm Dy foil in Cd and Al packaging</t>
  </si>
  <si>
    <t>5mm dia Au foil in Cd and Al packaging (Gold 1 &amp; 2)</t>
  </si>
  <si>
    <t>m = 5.82 mg</t>
  </si>
  <si>
    <t>m = 16.10 mg</t>
  </si>
  <si>
    <t>N = 1kW</t>
  </si>
  <si>
    <t>N = 10 kW</t>
  </si>
  <si>
    <t>t_irr = 40 s</t>
  </si>
  <si>
    <t>t_irr = 10 s</t>
  </si>
  <si>
    <t>[mm]</t>
  </si>
  <si>
    <t>CPS</t>
  </si>
  <si>
    <t>time</t>
  </si>
  <si>
    <t xml:space="preserve">counts </t>
  </si>
  <si>
    <t>counts for matlab</t>
  </si>
  <si>
    <t>59.0535531302886</t>
  </si>
  <si>
    <t>85.1547058222508</t>
  </si>
  <si>
    <t>time of measurement = 100s</t>
  </si>
  <si>
    <t>123.335563670855</t>
  </si>
  <si>
    <t>End of irradiation: 11:08</t>
  </si>
  <si>
    <t>127.463212306135</t>
  </si>
  <si>
    <t>221.004820224283</t>
  </si>
  <si>
    <t>Shield</t>
  </si>
  <si>
    <t>Time</t>
  </si>
  <si>
    <t>Coincidents</t>
  </si>
  <si>
    <t>Beta</t>
  </si>
  <si>
    <t>Gamma</t>
  </si>
  <si>
    <t>Units</t>
  </si>
  <si>
    <t>621.393367537985</t>
  </si>
  <si>
    <t>Background</t>
  </si>
  <si>
    <t>No</t>
  </si>
  <si>
    <t>-</t>
  </si>
  <si>
    <t>counts/100s</t>
  </si>
  <si>
    <t>time between irradiation and start of measurement [s]</t>
  </si>
  <si>
    <t>1290.19764352384</t>
  </si>
  <si>
    <t>Gold 1</t>
  </si>
  <si>
    <t>5748.17969734131</t>
  </si>
  <si>
    <t>6352.33968456902</t>
  </si>
  <si>
    <t>Gold 2</t>
  </si>
  <si>
    <t>7192.76097511077</t>
  </si>
  <si>
    <t>7932.64310439242</t>
  </si>
  <si>
    <t>8668.89462717171</t>
  </si>
  <si>
    <t>9684.7885974353</t>
  </si>
  <si>
    <t>10624.583242867</t>
  </si>
  <si>
    <t>lambda Au</t>
  </si>
  <si>
    <t>11620.9077634793</t>
  </si>
  <si>
    <t>Coincidents [counts/s]</t>
  </si>
  <si>
    <t>Beta [counts/s]</t>
  </si>
  <si>
    <t>Gamma [counts/s]</t>
  </si>
  <si>
    <t>Activity [1/s] (E.27)</t>
  </si>
  <si>
    <t>tał = 0,5 mikro sec</t>
  </si>
  <si>
    <t>12681.9530526029</t>
  </si>
  <si>
    <t>13693.8261728715</t>
  </si>
  <si>
    <t>A_1</t>
  </si>
  <si>
    <t>14949.9071406846</t>
  </si>
  <si>
    <t>16120.732432122</t>
  </si>
  <si>
    <t>A_2</t>
  </si>
  <si>
    <t>17089.583909204</t>
  </si>
  <si>
    <t>18706.064986058</t>
  </si>
  <si>
    <t>A_th=A_1-A_2</t>
  </si>
  <si>
    <t>19925.0487182972</t>
  </si>
  <si>
    <t>20875.8151892458</t>
  </si>
  <si>
    <t>21994.8358030189</t>
  </si>
  <si>
    <t>N_T (E.19)</t>
  </si>
  <si>
    <t>22784.4874133615</t>
  </si>
  <si>
    <t>sigma_v_act (E.18) [cm^2]</t>
  </si>
  <si>
    <t>23614.6384303736</t>
  </si>
  <si>
    <t>PHI (E.23)</t>
  </si>
  <si>
    <t>24555.3055128185</t>
  </si>
  <si>
    <t>24440.5299596626</t>
  </si>
  <si>
    <t>24934.4594012532</t>
  </si>
  <si>
    <t>25163.2136309501</t>
  </si>
  <si>
    <t>25231.9132695257</t>
  </si>
  <si>
    <t>25264.5394564288</t>
  </si>
  <si>
    <t>24894.5463430467</t>
  </si>
  <si>
    <t>24116.5578142365</t>
  </si>
  <si>
    <t>22533.3064503567</t>
  </si>
  <si>
    <t>21271.5197736427</t>
  </si>
  <si>
    <t>20153.6186587891</t>
  </si>
  <si>
    <t>19807.4860816444</t>
  </si>
  <si>
    <t>19395.9580261421</t>
  </si>
  <si>
    <t>19726.6922873814</t>
  </si>
  <si>
    <t>19734.1240435892</t>
  </si>
  <si>
    <t>20218.9519989001</t>
  </si>
  <si>
    <t>20766.3213193468</t>
  </si>
  <si>
    <t>21563.6301876507</t>
  </si>
  <si>
    <t>21867.0772807275</t>
  </si>
  <si>
    <t>22845.612175262</t>
  </si>
  <si>
    <t>23215.0909448233</t>
  </si>
  <si>
    <t>24265.7453858359</t>
  </si>
  <si>
    <t>25413.6566737257</t>
  </si>
  <si>
    <t>26506.8956225164</t>
  </si>
  <si>
    <t>27588.7523273173</t>
  </si>
  <si>
    <t>27905.6883061763</t>
  </si>
  <si>
    <t>28656.889685635</t>
  </si>
  <si>
    <t>29186.0685912792</t>
  </si>
  <si>
    <t>30367.0918579563</t>
  </si>
  <si>
    <t>31360.9105069483</t>
  </si>
  <si>
    <t>31781.0994955238</t>
  </si>
  <si>
    <t>32567.7883494395</t>
  </si>
  <si>
    <t>33613.7122076235</t>
  </si>
  <si>
    <t>34172.7304166906</t>
  </si>
  <si>
    <t>35042.2949456074</t>
  </si>
  <si>
    <t>35300.5135279908</t>
  </si>
  <si>
    <t>35774.26004842</t>
  </si>
  <si>
    <t>36121.0865835798</t>
  </si>
  <si>
    <t>36360.1746468245</t>
  </si>
  <si>
    <t>36490.759695497</t>
  </si>
  <si>
    <t>36470.2909508738</t>
  </si>
  <si>
    <t>37135.5390673706</t>
  </si>
  <si>
    <t>38814.023558936</t>
  </si>
  <si>
    <t>39306.768788176</t>
  </si>
  <si>
    <t>39782.3912258316</t>
  </si>
  <si>
    <t>39753.3612494631</t>
  </si>
  <si>
    <t>40578.8794908334</t>
  </si>
  <si>
    <t>41097.6169040184</t>
  </si>
  <si>
    <t>41169.3536850807</t>
  </si>
  <si>
    <t>41611.759795694</t>
  </si>
  <si>
    <t>41633.8002151639</t>
  </si>
  <si>
    <t>41673.3648515996</t>
  </si>
  <si>
    <t>42497.0033989543</t>
  </si>
  <si>
    <t>41949.4492648097</t>
  </si>
  <si>
    <t>42413.0500046022</t>
  </si>
  <si>
    <t>42580.3828972395</t>
  </si>
  <si>
    <t>42404.8147277024</t>
  </si>
  <si>
    <t>42329.7290513269</t>
  </si>
  <si>
    <t>42618.8653335353</t>
  </si>
  <si>
    <t>42713.901028493</t>
  </si>
  <si>
    <t>42859.0286593627</t>
  </si>
  <si>
    <t>42702.4338806092</t>
  </si>
  <si>
    <t>42318.1593306652</t>
  </si>
  <si>
    <t>42630.1570931007</t>
  </si>
  <si>
    <t>41751.5219652186</t>
  </si>
  <si>
    <t>42126.6408469841</t>
  </si>
  <si>
    <t>41943.5861632309</t>
  </si>
  <si>
    <t>41531.5465437822</t>
  </si>
  <si>
    <t>41124.5051572651</t>
  </si>
  <si>
    <t>40694.105742014</t>
  </si>
  <si>
    <t>40124.3055896362</t>
  </si>
  <si>
    <t>40598.5495749712</t>
  </si>
  <si>
    <t>40561.2051695418</t>
  </si>
  <si>
    <t>39638.6132716824</t>
  </si>
  <si>
    <t>38985.8171613219</t>
  </si>
  <si>
    <t>38544.323073683</t>
  </si>
  <si>
    <t>38400.5537697154</t>
  </si>
  <si>
    <t>37894.5738033981</t>
  </si>
  <si>
    <t>37448.4460092224</t>
  </si>
  <si>
    <t>36496.0719442807</t>
  </si>
  <si>
    <t>36273.9599042398</t>
  </si>
  <si>
    <t>35194.0843938534</t>
  </si>
  <si>
    <t>34348.8978511019</t>
  </si>
  <si>
    <t>33472.3947333996</t>
  </si>
  <si>
    <t>32840.4011728628</t>
  </si>
  <si>
    <t>32435.4207497178</t>
  </si>
  <si>
    <t>31561.7287787642</t>
  </si>
  <si>
    <t>30591.8132931986</t>
  </si>
  <si>
    <t>30070.7248473819</t>
  </si>
  <si>
    <t>29330.891741108</t>
  </si>
  <si>
    <t>28547.5512976504</t>
  </si>
  <si>
    <t>28159.8684182555</t>
  </si>
  <si>
    <t>27156.1678045156</t>
  </si>
  <si>
    <t>26633.4345301863</t>
  </si>
  <si>
    <t>26211.4065467289</t>
  </si>
  <si>
    <t>25930.8806305915</t>
  </si>
  <si>
    <t>25018.130445883</t>
  </si>
  <si>
    <t>24510.4969993147</t>
  </si>
  <si>
    <t>23901.2418392941</t>
  </si>
  <si>
    <t>22993.3042500532</t>
  </si>
  <si>
    <t>22460.1238704699</t>
  </si>
  <si>
    <t>22146.1248678755</t>
  </si>
  <si>
    <t>21884.9824411436</t>
  </si>
  <si>
    <t>21786.8939839872</t>
  </si>
  <si>
    <t>21538.0492780034</t>
  </si>
  <si>
    <t>21759.6859166944</t>
  </si>
  <si>
    <t>22688.3544329426</t>
  </si>
  <si>
    <t>23363.0383902505</t>
  </si>
  <si>
    <t>24995.8185595594</t>
  </si>
  <si>
    <t>26708.7965908421</t>
  </si>
  <si>
    <t>28175.9035318157</t>
  </si>
  <si>
    <t>28746.9715211397</t>
  </si>
  <si>
    <t>28251.1621395561</t>
  </si>
  <si>
    <t>28446.6841727286</t>
  </si>
  <si>
    <t>28294.610235504</t>
  </si>
  <si>
    <t>27891.4991532478</t>
  </si>
  <si>
    <t>27219.7720062012</t>
  </si>
  <si>
    <t>26490.790631011</t>
  </si>
  <si>
    <t>25471.4305517752</t>
  </si>
  <si>
    <t>24375.5953054283</t>
  </si>
  <si>
    <t>22655.1598788684</t>
  </si>
  <si>
    <t>21312.2829349691</t>
  </si>
  <si>
    <t>19513.8318564545</t>
  </si>
  <si>
    <t>17972.6960004776</t>
  </si>
  <si>
    <t>9143.22971590557</t>
  </si>
  <si>
    <t>7619.66304318586</t>
  </si>
  <si>
    <t>1948.01762077661</t>
  </si>
  <si>
    <t>1687.04007583703</t>
  </si>
  <si>
    <t>382.925902194347</t>
  </si>
  <si>
    <t>302.463202921698</t>
  </si>
  <si>
    <t>221.854454899902</t>
  </si>
  <si>
    <t>212.803238307423</t>
  </si>
  <si>
    <t>136.596742812428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</si>
</sst>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2" borderId="0" xfId="0" applyNumberForma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2" borderId="0" xfId="0" applyFill="1" applyAlignment="1">
      <alignment horizontal="center"/>
    </xf>
    <xf numFmtId="0" fontId="2" fillId="0" borderId="0" xfId="0" applyFont="1"/>
    <xf numFmtId="11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21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DE"/>
              <a:t>Axial Flux Distribution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measurement_4!$Y$8:$Y$167</c:f>
              <c:numCache>
                <c:formatCode>0.00</c:formatCode>
                <c:ptCount val="160"/>
                <c:pt idx="0">
                  <c:v>0</c:v>
                </c:pt>
                <c:pt idx="1">
                  <c:v>10.998000000002506</c:v>
                </c:pt>
                <c:pt idx="2">
                  <c:v>22.042999999999324</c:v>
                </c:pt>
                <c:pt idx="3">
                  <c:v>33.025999999998135</c:v>
                </c:pt>
                <c:pt idx="4">
                  <c:v>44.133000000002554</c:v>
                </c:pt>
                <c:pt idx="5">
                  <c:v>55.240000000002176</c:v>
                </c:pt>
                <c:pt idx="6">
                  <c:v>66.379000000002009</c:v>
                </c:pt>
                <c:pt idx="7">
                  <c:v>77.267000000001389</c:v>
                </c:pt>
                <c:pt idx="8">
                  <c:v>89.278999999998547</c:v>
                </c:pt>
                <c:pt idx="9">
                  <c:v>100.29300000000596</c:v>
                </c:pt>
                <c:pt idx="10">
                  <c:v>111.33800000000278</c:v>
                </c:pt>
                <c:pt idx="11">
                  <c:v>122.32000000000518</c:v>
                </c:pt>
                <c:pt idx="12">
                  <c:v>133.4270000000048</c:v>
                </c:pt>
                <c:pt idx="13">
                  <c:v>144.53500000000082</c:v>
                </c:pt>
                <c:pt idx="14">
                  <c:v>155.68899999999957</c:v>
                </c:pt>
                <c:pt idx="15">
                  <c:v>166.90500000000588</c:v>
                </c:pt>
                <c:pt idx="16">
                  <c:v>178.08999999999884</c:v>
                </c:pt>
                <c:pt idx="17">
                  <c:v>188.97900000000422</c:v>
                </c:pt>
                <c:pt idx="18">
                  <c:v>200.2270000000012</c:v>
                </c:pt>
                <c:pt idx="19">
                  <c:v>211.42800000000383</c:v>
                </c:pt>
                <c:pt idx="20">
                  <c:v>222.33200000000329</c:v>
                </c:pt>
                <c:pt idx="21">
                  <c:v>235.60799999999915</c:v>
                </c:pt>
                <c:pt idx="22">
                  <c:v>246.48100000000446</c:v>
                </c:pt>
                <c:pt idx="23">
                  <c:v>257.52600000000604</c:v>
                </c:pt>
                <c:pt idx="24">
                  <c:v>268.50800000000368</c:v>
                </c:pt>
                <c:pt idx="25">
                  <c:v>279.58400000000427</c:v>
                </c:pt>
                <c:pt idx="26">
                  <c:v>290.73799999999824</c:v>
                </c:pt>
                <c:pt idx="27">
                  <c:v>302.56300000000016</c:v>
                </c:pt>
                <c:pt idx="28">
                  <c:v>312.76499999999743</c:v>
                </c:pt>
                <c:pt idx="29">
                  <c:v>323.91900000000101</c:v>
                </c:pt>
                <c:pt idx="30">
                  <c:v>335.1670000000027</c:v>
                </c:pt>
                <c:pt idx="31">
                  <c:v>346.44600000000344</c:v>
                </c:pt>
                <c:pt idx="32">
                  <c:v>357.66200000000021</c:v>
                </c:pt>
                <c:pt idx="33">
                  <c:v>368.5820000000046</c:v>
                </c:pt>
                <c:pt idx="34">
                  <c:v>382.22299999999927</c:v>
                </c:pt>
                <c:pt idx="35">
                  <c:v>392.71599999999722</c:v>
                </c:pt>
                <c:pt idx="36">
                  <c:v>403.57300000000242</c:v>
                </c:pt>
                <c:pt idx="37">
                  <c:v>414.58700000000022</c:v>
                </c:pt>
                <c:pt idx="38">
                  <c:v>425.67800000000449</c:v>
                </c:pt>
                <c:pt idx="39">
                  <c:v>437.12299999999919</c:v>
                </c:pt>
                <c:pt idx="40">
                  <c:v>447.9709999999983</c:v>
                </c:pt>
                <c:pt idx="41">
                  <c:v>459.55299999999988</c:v>
                </c:pt>
                <c:pt idx="42">
                  <c:v>470.01399999999762</c:v>
                </c:pt>
                <c:pt idx="43">
                  <c:v>481.27700000000311</c:v>
                </c:pt>
                <c:pt idx="44">
                  <c:v>492.55599999999902</c:v>
                </c:pt>
                <c:pt idx="45">
                  <c:v>503.74100000000158</c:v>
                </c:pt>
                <c:pt idx="46">
                  <c:v>514.64500000000112</c:v>
                </c:pt>
                <c:pt idx="47">
                  <c:v>525.61199999999974</c:v>
                </c:pt>
                <c:pt idx="48">
                  <c:v>536.6099999999974</c:v>
                </c:pt>
                <c:pt idx="49">
                  <c:v>547.6859999999981</c:v>
                </c:pt>
                <c:pt idx="50">
                  <c:v>558.66899999999691</c:v>
                </c:pt>
                <c:pt idx="51">
                  <c:v>569.7760000000012</c:v>
                </c:pt>
                <c:pt idx="52">
                  <c:v>580.88300000000095</c:v>
                </c:pt>
                <c:pt idx="53">
                  <c:v>592.00600000000065</c:v>
                </c:pt>
                <c:pt idx="54">
                  <c:v>602.89500000000135</c:v>
                </c:pt>
                <c:pt idx="55">
                  <c:v>614.11100000000283</c:v>
                </c:pt>
                <c:pt idx="56">
                  <c:v>625.38999999999874</c:v>
                </c:pt>
                <c:pt idx="57">
                  <c:v>636.26300000000401</c:v>
                </c:pt>
                <c:pt idx="58">
                  <c:v>647.43299999999806</c:v>
                </c:pt>
                <c:pt idx="59">
                  <c:v>660.19400000000132</c:v>
                </c:pt>
                <c:pt idx="60">
                  <c:v>671.20700000000272</c:v>
                </c:pt>
                <c:pt idx="61">
                  <c:v>682.07999999999845</c:v>
                </c:pt>
                <c:pt idx="62">
                  <c:v>693.01600000000292</c:v>
                </c:pt>
                <c:pt idx="63">
                  <c:v>703.93600000000254</c:v>
                </c:pt>
                <c:pt idx="64">
                  <c:v>715.05900000000224</c:v>
                </c:pt>
                <c:pt idx="65">
                  <c:v>726.1659999999971</c:v>
                </c:pt>
                <c:pt idx="66">
                  <c:v>737.10200000000157</c:v>
                </c:pt>
                <c:pt idx="67">
                  <c:v>748.31799999999828</c:v>
                </c:pt>
                <c:pt idx="68">
                  <c:v>759.58100000000377</c:v>
                </c:pt>
                <c:pt idx="69">
                  <c:v>771.40299999999718</c:v>
                </c:pt>
                <c:pt idx="70">
                  <c:v>782.04500000000223</c:v>
                </c:pt>
                <c:pt idx="71">
                  <c:v>794.69699999999875</c:v>
                </c:pt>
                <c:pt idx="72">
                  <c:v>805.71100000000615</c:v>
                </c:pt>
                <c:pt idx="73">
                  <c:v>816.70900000000393</c:v>
                </c:pt>
                <c:pt idx="74">
                  <c:v>827.73800000000551</c:v>
                </c:pt>
                <c:pt idx="75">
                  <c:v>839.09300000000178</c:v>
                </c:pt>
                <c:pt idx="76">
                  <c:v>849.96799999999985</c:v>
                </c:pt>
                <c:pt idx="77">
                  <c:v>861.07499999999959</c:v>
                </c:pt>
                <c:pt idx="78">
                  <c:v>871.96400000000494</c:v>
                </c:pt>
                <c:pt idx="79">
                  <c:v>883.14900000000262</c:v>
                </c:pt>
                <c:pt idx="80">
                  <c:v>894.00700000000438</c:v>
                </c:pt>
                <c:pt idx="81">
                  <c:v>905.28600000000017</c:v>
                </c:pt>
                <c:pt idx="82">
                  <c:v>916.42400000000362</c:v>
                </c:pt>
                <c:pt idx="83">
                  <c:v>929.13799999999833</c:v>
                </c:pt>
                <c:pt idx="84">
                  <c:v>940.1050000000065</c:v>
                </c:pt>
                <c:pt idx="85">
                  <c:v>951.04000000000508</c:v>
                </c:pt>
                <c:pt idx="86">
                  <c:v>962.05400000000282</c:v>
                </c:pt>
                <c:pt idx="87">
                  <c:v>973.09900000000448</c:v>
                </c:pt>
                <c:pt idx="88">
                  <c:v>984.01899999999932</c:v>
                </c:pt>
                <c:pt idx="89">
                  <c:v>995.11099999999999</c:v>
                </c:pt>
                <c:pt idx="90">
                  <c:v>1006.0459999999986</c:v>
                </c:pt>
                <c:pt idx="91">
                  <c:v>1017.2000000000021</c:v>
                </c:pt>
                <c:pt idx="92">
                  <c:v>1028.447999999999</c:v>
                </c:pt>
                <c:pt idx="93">
                  <c:v>1039.7270000000044</c:v>
                </c:pt>
                <c:pt idx="94">
                  <c:v>1051.7630000000017</c:v>
                </c:pt>
                <c:pt idx="95">
                  <c:v>1063.5950000000025</c:v>
                </c:pt>
                <c:pt idx="96">
                  <c:v>1074.5770000000002</c:v>
                </c:pt>
                <c:pt idx="97">
                  <c:v>1085.6530000000007</c:v>
                </c:pt>
                <c:pt idx="98">
                  <c:v>1096.6359999999995</c:v>
                </c:pt>
                <c:pt idx="99">
                  <c:v>1107.726999999999</c:v>
                </c:pt>
                <c:pt idx="100">
                  <c:v>1119.4530000000016</c:v>
                </c:pt>
                <c:pt idx="101">
                  <c:v>1129.9570000000033</c:v>
                </c:pt>
                <c:pt idx="102">
                  <c:v>1140.9400000000021</c:v>
                </c:pt>
                <c:pt idx="103">
                  <c:v>1152.0940000000057</c:v>
                </c:pt>
                <c:pt idx="104">
                  <c:v>1162.9670000000015</c:v>
                </c:pt>
                <c:pt idx="105">
                  <c:v>1174.2610000000009</c:v>
                </c:pt>
                <c:pt idx="106">
                  <c:v>1185.4470000000001</c:v>
                </c:pt>
                <c:pt idx="107">
                  <c:v>1198.5660000000032</c:v>
                </c:pt>
                <c:pt idx="108">
                  <c:v>1209.5170000000016</c:v>
                </c:pt>
                <c:pt idx="109">
                  <c:v>1220.4690000000014</c:v>
                </c:pt>
                <c:pt idx="110">
                  <c:v>1231.4669999999992</c:v>
                </c:pt>
                <c:pt idx="111">
                  <c:v>1242.5269999999998</c:v>
                </c:pt>
                <c:pt idx="112">
                  <c:v>1253.4939999999986</c:v>
                </c:pt>
                <c:pt idx="113">
                  <c:v>1264.6320000000019</c:v>
                </c:pt>
                <c:pt idx="114">
                  <c:v>1275.7080000000026</c:v>
                </c:pt>
                <c:pt idx="115">
                  <c:v>1286.8930000000003</c:v>
                </c:pt>
                <c:pt idx="116">
                  <c:v>1297.7820000000008</c:v>
                </c:pt>
                <c:pt idx="117">
                  <c:v>1309.6930000000009</c:v>
                </c:pt>
                <c:pt idx="118">
                  <c:v>1319.7780000000009</c:v>
                </c:pt>
                <c:pt idx="119">
                  <c:v>1330.6520000000028</c:v>
                </c:pt>
                <c:pt idx="120">
                  <c:v>1341.6340000000052</c:v>
                </c:pt>
                <c:pt idx="121">
                  <c:v>1352.5850000000037</c:v>
                </c:pt>
                <c:pt idx="122">
                  <c:v>1363.6140000000005</c:v>
                </c:pt>
                <c:pt idx="123">
                  <c:v>1374.6590000000022</c:v>
                </c:pt>
                <c:pt idx="124">
                  <c:v>1385.6260000000007</c:v>
                </c:pt>
                <c:pt idx="125">
                  <c:v>1396.7490000000007</c:v>
                </c:pt>
                <c:pt idx="126">
                  <c:v>1408.5130000000008</c:v>
                </c:pt>
                <c:pt idx="127">
                  <c:v>1419.0099999999989</c:v>
                </c:pt>
                <c:pt idx="128">
                  <c:v>1429.8990000000042</c:v>
                </c:pt>
                <c:pt idx="129">
                  <c:v>1441.0690000000031</c:v>
                </c:pt>
                <c:pt idx="130">
                  <c:v>1453.5490000000034</c:v>
                </c:pt>
                <c:pt idx="131">
                  <c:v>1464.5150000000008</c:v>
                </c:pt>
                <c:pt idx="132">
                  <c:v>1475.4670000000006</c:v>
                </c:pt>
                <c:pt idx="133">
                  <c:v>1486.4800000000021</c:v>
                </c:pt>
                <c:pt idx="134">
                  <c:v>1497.5249999999987</c:v>
                </c:pt>
                <c:pt idx="135">
                  <c:v>1508.5230000000015</c:v>
                </c:pt>
                <c:pt idx="136">
                  <c:v>1519.599000000002</c:v>
                </c:pt>
                <c:pt idx="137">
                  <c:v>1530.4570000000035</c:v>
                </c:pt>
                <c:pt idx="138">
                  <c:v>1541.6260000000011</c:v>
                </c:pt>
                <c:pt idx="139">
                  <c:v>1552.5460000000057</c:v>
                </c:pt>
                <c:pt idx="140">
                  <c:v>1563.6999999999994</c:v>
                </c:pt>
                <c:pt idx="141">
                  <c:v>1574.5890000000049</c:v>
                </c:pt>
                <c:pt idx="142">
                  <c:v>1585.4780000000005</c:v>
                </c:pt>
                <c:pt idx="143">
                  <c:v>1596.4599999999982</c:v>
                </c:pt>
                <c:pt idx="144">
                  <c:v>1607.412000000003</c:v>
                </c:pt>
                <c:pt idx="145">
                  <c:v>1618.4100000000055</c:v>
                </c:pt>
                <c:pt idx="146">
                  <c:v>1629.283000000001</c:v>
                </c:pt>
                <c:pt idx="147">
                  <c:v>1640.2649999999985</c:v>
                </c:pt>
                <c:pt idx="148">
                  <c:v>1651.3880000000031</c:v>
                </c:pt>
                <c:pt idx="149">
                  <c:v>1662.4950000000031</c:v>
                </c:pt>
                <c:pt idx="150">
                  <c:v>1673.6180000000027</c:v>
                </c:pt>
                <c:pt idx="151">
                  <c:v>1684.5070000000032</c:v>
                </c:pt>
                <c:pt idx="152">
                  <c:v>1695.6610000000019</c:v>
                </c:pt>
                <c:pt idx="153">
                  <c:v>1708.0160000000001</c:v>
                </c:pt>
                <c:pt idx="154">
                  <c:v>1718.9520000000045</c:v>
                </c:pt>
                <c:pt idx="155">
                  <c:v>1729.9030000000034</c:v>
                </c:pt>
                <c:pt idx="156">
                  <c:v>1740.9170000000008</c:v>
                </c:pt>
                <c:pt idx="157">
                  <c:v>1751.9610000000016</c:v>
                </c:pt>
                <c:pt idx="158">
                  <c:v>1762.9440000000004</c:v>
                </c:pt>
                <c:pt idx="159">
                  <c:v>1774.0510000000047</c:v>
                </c:pt>
              </c:numCache>
            </c:numRef>
          </c:xVal>
          <c:yVal>
            <c:numRef>
              <c:f>measurement_4!$Z$8:$Z$167</c:f>
              <c:numCache>
                <c:formatCode>0.00</c:formatCode>
                <c:ptCount val="160"/>
                <c:pt idx="0">
                  <c:v>59</c:v>
                </c:pt>
                <c:pt idx="1">
                  <c:v>59.05355313028862</c:v>
                </c:pt>
                <c:pt idx="2">
                  <c:v>85.154705822250762</c:v>
                </c:pt>
                <c:pt idx="3">
                  <c:v>123.33556367085454</c:v>
                </c:pt>
                <c:pt idx="4">
                  <c:v>127.46321230613492</c:v>
                </c:pt>
                <c:pt idx="5">
                  <c:v>221.00482022428267</c:v>
                </c:pt>
                <c:pt idx="6">
                  <c:v>621.39336753798455</c:v>
                </c:pt>
                <c:pt idx="7">
                  <c:v>1290.197643523841</c:v>
                </c:pt>
                <c:pt idx="8">
                  <c:v>5748.1796973413084</c:v>
                </c:pt>
                <c:pt idx="9">
                  <c:v>6352.3396845690204</c:v>
                </c:pt>
                <c:pt idx="10">
                  <c:v>7192.7609751107684</c:v>
                </c:pt>
                <c:pt idx="11">
                  <c:v>7932.6431043924194</c:v>
                </c:pt>
                <c:pt idx="12">
                  <c:v>8668.8946271717068</c:v>
                </c:pt>
                <c:pt idx="13">
                  <c:v>9684.788597435303</c:v>
                </c:pt>
                <c:pt idx="14">
                  <c:v>10624.58324286696</c:v>
                </c:pt>
                <c:pt idx="15">
                  <c:v>11620.907763479263</c:v>
                </c:pt>
                <c:pt idx="16">
                  <c:v>12681.953052602868</c:v>
                </c:pt>
                <c:pt idx="17">
                  <c:v>13693.826172871459</c:v>
                </c:pt>
                <c:pt idx="18">
                  <c:v>14949.907140684591</c:v>
                </c:pt>
                <c:pt idx="19">
                  <c:v>16120.732432121971</c:v>
                </c:pt>
                <c:pt idx="20">
                  <c:v>17089.583909203957</c:v>
                </c:pt>
                <c:pt idx="21">
                  <c:v>18706.064986057972</c:v>
                </c:pt>
                <c:pt idx="22">
                  <c:v>19925.048718297225</c:v>
                </c:pt>
                <c:pt idx="23">
                  <c:v>20875.815189245845</c:v>
                </c:pt>
                <c:pt idx="24">
                  <c:v>21994.835803018945</c:v>
                </c:pt>
                <c:pt idx="25">
                  <c:v>22784.48741336149</c:v>
                </c:pt>
                <c:pt idx="26">
                  <c:v>23614.638430373598</c:v>
                </c:pt>
                <c:pt idx="27">
                  <c:v>24555.305512818475</c:v>
                </c:pt>
                <c:pt idx="28">
                  <c:v>24440.52995966261</c:v>
                </c:pt>
                <c:pt idx="29">
                  <c:v>24934.459401253192</c:v>
                </c:pt>
                <c:pt idx="30">
                  <c:v>25163.21363095014</c:v>
                </c:pt>
                <c:pt idx="31">
                  <c:v>25231.913269525652</c:v>
                </c:pt>
                <c:pt idx="32">
                  <c:v>25264.539456428818</c:v>
                </c:pt>
                <c:pt idx="33">
                  <c:v>24894.546343046724</c:v>
                </c:pt>
                <c:pt idx="34">
                  <c:v>24116.557814236508</c:v>
                </c:pt>
                <c:pt idx="35">
                  <c:v>22533.306450356653</c:v>
                </c:pt>
                <c:pt idx="36">
                  <c:v>21271.519773642704</c:v>
                </c:pt>
                <c:pt idx="37">
                  <c:v>20153.618658789077</c:v>
                </c:pt>
                <c:pt idx="38">
                  <c:v>19807.486081644442</c:v>
                </c:pt>
                <c:pt idx="39">
                  <c:v>19395.958026142063</c:v>
                </c:pt>
                <c:pt idx="40">
                  <c:v>19726.692287381433</c:v>
                </c:pt>
                <c:pt idx="41">
                  <c:v>19734.124043589218</c:v>
                </c:pt>
                <c:pt idx="42">
                  <c:v>20218.951998900116</c:v>
                </c:pt>
                <c:pt idx="43">
                  <c:v>20766.321319346804</c:v>
                </c:pt>
                <c:pt idx="44">
                  <c:v>21563.630187650717</c:v>
                </c:pt>
                <c:pt idx="45">
                  <c:v>21867.077280727459</c:v>
                </c:pt>
                <c:pt idx="46">
                  <c:v>22845.612175261984</c:v>
                </c:pt>
                <c:pt idx="47">
                  <c:v>23215.090944823307</c:v>
                </c:pt>
                <c:pt idx="48">
                  <c:v>24265.745385835948</c:v>
                </c:pt>
                <c:pt idx="49">
                  <c:v>25413.656673725709</c:v>
                </c:pt>
                <c:pt idx="50">
                  <c:v>26506.895622516393</c:v>
                </c:pt>
                <c:pt idx="51">
                  <c:v>27588.752327317328</c:v>
                </c:pt>
                <c:pt idx="52">
                  <c:v>27905.688306176322</c:v>
                </c:pt>
                <c:pt idx="53">
                  <c:v>28656.88968563496</c:v>
                </c:pt>
                <c:pt idx="54">
                  <c:v>29186.068591279229</c:v>
                </c:pt>
                <c:pt idx="55">
                  <c:v>30367.091857956311</c:v>
                </c:pt>
                <c:pt idx="56">
                  <c:v>31360.910506948327</c:v>
                </c:pt>
                <c:pt idx="57">
                  <c:v>31781.099495523842</c:v>
                </c:pt>
                <c:pt idx="58">
                  <c:v>32567.788349439477</c:v>
                </c:pt>
                <c:pt idx="59">
                  <c:v>33613.712207623495</c:v>
                </c:pt>
                <c:pt idx="60">
                  <c:v>34172.730416690574</c:v>
                </c:pt>
                <c:pt idx="61">
                  <c:v>35042.294945607413</c:v>
                </c:pt>
                <c:pt idx="62">
                  <c:v>35300.51352799085</c:v>
                </c:pt>
                <c:pt idx="63">
                  <c:v>35774.260048419972</c:v>
                </c:pt>
                <c:pt idx="64">
                  <c:v>36121.086583579847</c:v>
                </c:pt>
                <c:pt idx="65">
                  <c:v>36360.174646824496</c:v>
                </c:pt>
                <c:pt idx="66">
                  <c:v>36490.759695497029</c:v>
                </c:pt>
                <c:pt idx="67">
                  <c:v>36470.29095087383</c:v>
                </c:pt>
                <c:pt idx="68">
                  <c:v>37135.539067370555</c:v>
                </c:pt>
                <c:pt idx="69">
                  <c:v>38814.02355893598</c:v>
                </c:pt>
                <c:pt idx="70">
                  <c:v>39306.768788176043</c:v>
                </c:pt>
                <c:pt idx="71">
                  <c:v>39782.391225831605</c:v>
                </c:pt>
                <c:pt idx="72">
                  <c:v>39753.361249463145</c:v>
                </c:pt>
                <c:pt idx="73">
                  <c:v>40578.879490833373</c:v>
                </c:pt>
                <c:pt idx="74">
                  <c:v>41097.616904018418</c:v>
                </c:pt>
                <c:pt idx="75">
                  <c:v>41169.353685080743</c:v>
                </c:pt>
                <c:pt idx="76">
                  <c:v>41611.759795693964</c:v>
                </c:pt>
                <c:pt idx="77">
                  <c:v>41633.800215163879</c:v>
                </c:pt>
                <c:pt idx="78">
                  <c:v>41673.364851599632</c:v>
                </c:pt>
                <c:pt idx="79">
                  <c:v>42497.003398954337</c:v>
                </c:pt>
                <c:pt idx="80">
                  <c:v>41949.449264809737</c:v>
                </c:pt>
                <c:pt idx="81">
                  <c:v>42413.050004602184</c:v>
                </c:pt>
                <c:pt idx="82">
                  <c:v>42580.382897239455</c:v>
                </c:pt>
                <c:pt idx="83">
                  <c:v>42404.81472770244</c:v>
                </c:pt>
                <c:pt idx="84">
                  <c:v>42329.729051326947</c:v>
                </c:pt>
                <c:pt idx="85">
                  <c:v>42618.865333535308</c:v>
                </c:pt>
                <c:pt idx="86">
                  <c:v>42713.901028492968</c:v>
                </c:pt>
                <c:pt idx="87">
                  <c:v>42859.028659362695</c:v>
                </c:pt>
                <c:pt idx="88">
                  <c:v>42702.433880609213</c:v>
                </c:pt>
                <c:pt idx="89">
                  <c:v>42318.15933066517</c:v>
                </c:pt>
                <c:pt idx="90">
                  <c:v>42630.157093100745</c:v>
                </c:pt>
                <c:pt idx="91">
                  <c:v>41751.521965218584</c:v>
                </c:pt>
                <c:pt idx="92">
                  <c:v>42126.64084698409</c:v>
                </c:pt>
                <c:pt idx="93">
                  <c:v>41943.586163230932</c:v>
                </c:pt>
                <c:pt idx="94">
                  <c:v>41531.546543782177</c:v>
                </c:pt>
                <c:pt idx="95">
                  <c:v>41124.505157265077</c:v>
                </c:pt>
                <c:pt idx="96">
                  <c:v>40694.105742014028</c:v>
                </c:pt>
                <c:pt idx="97">
                  <c:v>40124.305589636162</c:v>
                </c:pt>
                <c:pt idx="98">
                  <c:v>40598.54957497117</c:v>
                </c:pt>
                <c:pt idx="99">
                  <c:v>40561.205169541841</c:v>
                </c:pt>
                <c:pt idx="100">
                  <c:v>39638.613271682356</c:v>
                </c:pt>
                <c:pt idx="101">
                  <c:v>38985.817161321931</c:v>
                </c:pt>
                <c:pt idx="102">
                  <c:v>38544.323073682986</c:v>
                </c:pt>
                <c:pt idx="103">
                  <c:v>38400.553769715378</c:v>
                </c:pt>
                <c:pt idx="104">
                  <c:v>37894.573803398089</c:v>
                </c:pt>
                <c:pt idx="105">
                  <c:v>37448.446009222433</c:v>
                </c:pt>
                <c:pt idx="106">
                  <c:v>36496.071944280688</c:v>
                </c:pt>
                <c:pt idx="107">
                  <c:v>36273.95990423984</c:v>
                </c:pt>
                <c:pt idx="108">
                  <c:v>35194.084393853394</c:v>
                </c:pt>
                <c:pt idx="109">
                  <c:v>34348.897851101894</c:v>
                </c:pt>
                <c:pt idx="110">
                  <c:v>33472.394733399633</c:v>
                </c:pt>
                <c:pt idx="111">
                  <c:v>32840.401172862759</c:v>
                </c:pt>
                <c:pt idx="112">
                  <c:v>32435.420749717759</c:v>
                </c:pt>
                <c:pt idx="113">
                  <c:v>31561.728778764187</c:v>
                </c:pt>
                <c:pt idx="114">
                  <c:v>30591.813293198604</c:v>
                </c:pt>
                <c:pt idx="115">
                  <c:v>30070.724847381909</c:v>
                </c:pt>
                <c:pt idx="116">
                  <c:v>29330.891741107978</c:v>
                </c:pt>
                <c:pt idx="117">
                  <c:v>28547.551297650381</c:v>
                </c:pt>
                <c:pt idx="118">
                  <c:v>28159.868418255457</c:v>
                </c:pt>
                <c:pt idx="119">
                  <c:v>27156.16780451559</c:v>
                </c:pt>
                <c:pt idx="120">
                  <c:v>26633.434530186296</c:v>
                </c:pt>
                <c:pt idx="121">
                  <c:v>26211.406546728889</c:v>
                </c:pt>
                <c:pt idx="122">
                  <c:v>25930.88063059155</c:v>
                </c:pt>
                <c:pt idx="123">
                  <c:v>25018.130445883016</c:v>
                </c:pt>
                <c:pt idx="124">
                  <c:v>24510.49699931475</c:v>
                </c:pt>
                <c:pt idx="125">
                  <c:v>23901.241839294089</c:v>
                </c:pt>
                <c:pt idx="126">
                  <c:v>22993.304250053192</c:v>
                </c:pt>
                <c:pt idx="127">
                  <c:v>22460.12387046995</c:v>
                </c:pt>
                <c:pt idx="128">
                  <c:v>22146.124867875515</c:v>
                </c:pt>
                <c:pt idx="129">
                  <c:v>21884.982441143606</c:v>
                </c:pt>
                <c:pt idx="130">
                  <c:v>21786.893983987182</c:v>
                </c:pt>
                <c:pt idx="131">
                  <c:v>21538.049278003353</c:v>
                </c:pt>
                <c:pt idx="132">
                  <c:v>21759.685916694409</c:v>
                </c:pt>
                <c:pt idx="133">
                  <c:v>22688.354432942586</c:v>
                </c:pt>
                <c:pt idx="134">
                  <c:v>23363.038390250487</c:v>
                </c:pt>
                <c:pt idx="135">
                  <c:v>24995.818559559404</c:v>
                </c:pt>
                <c:pt idx="136">
                  <c:v>26708.796590842085</c:v>
                </c:pt>
                <c:pt idx="137">
                  <c:v>28175.903531815664</c:v>
                </c:pt>
                <c:pt idx="138">
                  <c:v>28746.971521139749</c:v>
                </c:pt>
                <c:pt idx="139">
                  <c:v>28251.162139556087</c:v>
                </c:pt>
                <c:pt idx="140">
                  <c:v>28446.68417272863</c:v>
                </c:pt>
                <c:pt idx="141">
                  <c:v>28294.610235503955</c:v>
                </c:pt>
                <c:pt idx="142">
                  <c:v>27891.499153247838</c:v>
                </c:pt>
                <c:pt idx="143">
                  <c:v>27219.772006201209</c:v>
                </c:pt>
                <c:pt idx="144">
                  <c:v>26490.790631011034</c:v>
                </c:pt>
                <c:pt idx="145">
                  <c:v>25471.43055177516</c:v>
                </c:pt>
                <c:pt idx="146">
                  <c:v>24375.59530542828</c:v>
                </c:pt>
                <c:pt idx="147">
                  <c:v>22655.159878868424</c:v>
                </c:pt>
                <c:pt idx="148">
                  <c:v>21312.282934969066</c:v>
                </c:pt>
                <c:pt idx="149">
                  <c:v>19513.83185645453</c:v>
                </c:pt>
                <c:pt idx="150">
                  <c:v>17972.696000477579</c:v>
                </c:pt>
                <c:pt idx="151">
                  <c:v>9143.2297159055706</c:v>
                </c:pt>
                <c:pt idx="152">
                  <c:v>7619.663043185863</c:v>
                </c:pt>
                <c:pt idx="153">
                  <c:v>1948.0176207766083</c:v>
                </c:pt>
                <c:pt idx="154">
                  <c:v>1687.040075837029</c:v>
                </c:pt>
                <c:pt idx="155">
                  <c:v>382.92590219434675</c:v>
                </c:pt>
                <c:pt idx="156">
                  <c:v>302.4632029216985</c:v>
                </c:pt>
                <c:pt idx="157">
                  <c:v>221.85445489990175</c:v>
                </c:pt>
                <c:pt idx="158">
                  <c:v>212.80323830742327</c:v>
                </c:pt>
                <c:pt idx="159">
                  <c:v>136.59674281242792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70-4126-A680-608F41A5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30192"/>
        <c:axId val="333987744"/>
      </c:scatterChart>
      <c:valAx>
        <c:axId val="366430192"/>
        <c:scaling>
          <c:orientation val="minMax"/>
          <c:max val="2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DE"/>
                  <a:t>Time</a:t>
                </a:r>
                <a:r>
                  <a:rPr lang="en-DE" baseline="0"/>
                  <a:t> / 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33987744"/>
        <c:crosses val="autoZero"/>
        <c:crossBetween val="midCat"/>
      </c:valAx>
      <c:valAx>
        <c:axId val="3339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DE"/>
                  <a:t>Counts / cpm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6643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23132</xdr:colOff>
      <xdr:row>14</xdr:row>
      <xdr:rowOff>138114</xdr:rowOff>
    </xdr:from>
    <xdr:to>
      <xdr:col>35</xdr:col>
      <xdr:colOff>327932</xdr:colOff>
      <xdr:row>27</xdr:row>
      <xdr:rowOff>70077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DE5E165-52A3-47CB-8DBF-E64CCB88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0D20-8541-4BE1-8E88-C95DF479B445}">
  <dimension ref="A1:AC167"/>
  <sheetViews>
    <sheetView tabSelected="1" topLeftCell="N1" zoomScale="50" zoomScaleNormal="50" workbookViewId="0">
      <selection activeCell="AI8" sqref="AI8"/>
    </sheetView>
  </sheetViews>
  <sheetFormatPr defaultRowHeight="14.4" x14ac:dyDescent="0.3"/>
  <cols>
    <col min="1" max="1" width="10.109375" bestFit="1" customWidth="1"/>
    <col min="3" max="3" width="12" customWidth="1"/>
    <col min="6" max="6" width="16.6640625" customWidth="1"/>
    <col min="7" max="7" width="1.5546875" style="2" customWidth="1"/>
    <col min="8" max="8" width="3.5546875" customWidth="1"/>
    <col min="9" max="9" width="24.33203125" customWidth="1"/>
    <col min="10" max="10" width="24.21875" customWidth="1"/>
    <col min="12" max="12" width="21.21875" customWidth="1"/>
    <col min="13" max="13" width="13.5546875" customWidth="1"/>
    <col min="14" max="14" width="16.21875" customWidth="1"/>
    <col min="15" max="15" width="27.77734375" customWidth="1"/>
    <col min="16" max="16" width="13.88671875" customWidth="1"/>
    <col min="17" max="17" width="27.21875" customWidth="1"/>
    <col min="18" max="18" width="16.5546875" customWidth="1"/>
    <col min="20" max="20" width="2.44140625" style="3" customWidth="1"/>
    <col min="22" max="22" width="8.88671875" style="4" customWidth="1"/>
    <col min="23" max="23" width="18.5546875" style="4" customWidth="1"/>
    <col min="24" max="24" width="13.5546875" style="5" customWidth="1"/>
    <col min="25" max="25" width="12.88671875" style="6" customWidth="1"/>
    <col min="26" max="26" width="20" style="7" customWidth="1"/>
    <col min="27" max="27" width="17.44140625" customWidth="1"/>
  </cols>
  <sheetData>
    <row r="1" spans="1:29" x14ac:dyDescent="0.3">
      <c r="A1" s="1">
        <v>45320</v>
      </c>
    </row>
    <row r="2" spans="1:29" x14ac:dyDescent="0.3">
      <c r="A2" s="8" t="s">
        <v>0</v>
      </c>
      <c r="C2" t="s">
        <v>1</v>
      </c>
      <c r="I2" t="s">
        <v>2</v>
      </c>
      <c r="V2" s="4" t="s">
        <v>3</v>
      </c>
    </row>
    <row r="4" spans="1:29" x14ac:dyDescent="0.3">
      <c r="C4" s="9" t="s">
        <v>4</v>
      </c>
      <c r="I4" s="9" t="s">
        <v>5</v>
      </c>
    </row>
    <row r="5" spans="1:29" x14ac:dyDescent="0.3">
      <c r="C5" t="s">
        <v>6</v>
      </c>
      <c r="I5" t="s">
        <v>7</v>
      </c>
      <c r="Z5" s="10">
        <f>LN(2)/(2.334*3600)</f>
        <v>8.2493951794718803E-5</v>
      </c>
      <c r="AA5" s="7"/>
    </row>
    <row r="6" spans="1:29" x14ac:dyDescent="0.3">
      <c r="C6" t="s">
        <v>8</v>
      </c>
      <c r="I6" t="s">
        <v>9</v>
      </c>
      <c r="AA6" s="11"/>
    </row>
    <row r="7" spans="1:29" x14ac:dyDescent="0.3">
      <c r="C7" t="s">
        <v>10</v>
      </c>
      <c r="I7" t="s">
        <v>11</v>
      </c>
      <c r="V7" s="4" t="s">
        <v>12</v>
      </c>
      <c r="W7" s="4" t="s">
        <v>13</v>
      </c>
      <c r="X7" s="5" t="s">
        <v>14</v>
      </c>
      <c r="Y7" s="6" t="s">
        <v>14</v>
      </c>
      <c r="Z7" s="7" t="s">
        <v>15</v>
      </c>
      <c r="AA7" s="11" t="s">
        <v>16</v>
      </c>
      <c r="AB7" s="11"/>
    </row>
    <row r="8" spans="1:29" ht="28.2" customHeight="1" x14ac:dyDescent="0.3">
      <c r="V8" s="4">
        <v>0</v>
      </c>
      <c r="W8" s="4">
        <v>59</v>
      </c>
      <c r="X8" s="5">
        <v>0.46322010416666665</v>
      </c>
      <c r="Y8" s="6">
        <f>(X8-$X$8)*60*60*24</f>
        <v>0</v>
      </c>
      <c r="Z8" s="6">
        <f>W8/EXP(-$Z$5*Y8)</f>
        <v>59</v>
      </c>
      <c r="AA8">
        <v>59</v>
      </c>
      <c r="AB8" s="11"/>
      <c r="AC8" s="11"/>
    </row>
    <row r="9" spans="1:29" x14ac:dyDescent="0.3">
      <c r="V9" s="4">
        <v>5</v>
      </c>
      <c r="W9" s="4">
        <v>59</v>
      </c>
      <c r="X9" s="5">
        <v>0.46334739583333334</v>
      </c>
      <c r="Y9" s="6">
        <f t="shared" ref="Y9:Y72" si="0">(X9-$X$8)*60*60*24</f>
        <v>10.998000000002506</v>
      </c>
      <c r="Z9" s="6">
        <f t="shared" ref="Z9:Z72" si="1">W9/EXP(-$Z$5*Y9)</f>
        <v>59.05355313028862</v>
      </c>
      <c r="AA9" t="s">
        <v>17</v>
      </c>
    </row>
    <row r="10" spans="1:29" x14ac:dyDescent="0.3">
      <c r="V10" s="4">
        <v>10</v>
      </c>
      <c r="W10" s="4">
        <v>85</v>
      </c>
      <c r="X10" s="5">
        <v>0.46347523148148145</v>
      </c>
      <c r="Y10" s="6">
        <f t="shared" si="0"/>
        <v>22.042999999999324</v>
      </c>
      <c r="Z10" s="6">
        <f t="shared" si="1"/>
        <v>85.154705822250762</v>
      </c>
      <c r="AA10" t="s">
        <v>18</v>
      </c>
    </row>
    <row r="11" spans="1:29" x14ac:dyDescent="0.3">
      <c r="J11" t="s">
        <v>19</v>
      </c>
      <c r="K11">
        <v>100</v>
      </c>
      <c r="V11" s="4">
        <v>15</v>
      </c>
      <c r="W11" s="4">
        <v>123</v>
      </c>
      <c r="X11" s="5">
        <v>0.463602349537037</v>
      </c>
      <c r="Y11" s="6">
        <f t="shared" si="0"/>
        <v>33.025999999998135</v>
      </c>
      <c r="Z11" s="6">
        <f t="shared" si="1"/>
        <v>123.33556367085454</v>
      </c>
      <c r="AA11" t="s">
        <v>20</v>
      </c>
    </row>
    <row r="12" spans="1:29" x14ac:dyDescent="0.3">
      <c r="J12" t="s">
        <v>21</v>
      </c>
      <c r="K12" s="11">
        <v>0.46388888888888885</v>
      </c>
      <c r="V12" s="4">
        <v>20</v>
      </c>
      <c r="W12" s="4">
        <v>127</v>
      </c>
      <c r="X12" s="5">
        <v>0.46373090277777779</v>
      </c>
      <c r="Y12" s="6">
        <f t="shared" si="0"/>
        <v>44.133000000002554</v>
      </c>
      <c r="Z12" s="6">
        <f t="shared" si="1"/>
        <v>127.46321230613492</v>
      </c>
      <c r="AA12" t="s">
        <v>22</v>
      </c>
    </row>
    <row r="13" spans="1:29" x14ac:dyDescent="0.3">
      <c r="V13" s="4">
        <v>25</v>
      </c>
      <c r="W13" s="4">
        <v>220</v>
      </c>
      <c r="X13" s="5">
        <v>0.46385945601851852</v>
      </c>
      <c r="Y13" s="6">
        <f t="shared" si="0"/>
        <v>55.240000000002176</v>
      </c>
      <c r="Z13" s="6">
        <f t="shared" si="1"/>
        <v>221.00482022428267</v>
      </c>
      <c r="AA13" t="s">
        <v>23</v>
      </c>
    </row>
    <row r="14" spans="1:29" x14ac:dyDescent="0.3">
      <c r="J14" t="s">
        <v>24</v>
      </c>
      <c r="K14" t="s">
        <v>25</v>
      </c>
      <c r="L14" t="s">
        <v>26</v>
      </c>
      <c r="M14" t="s">
        <v>27</v>
      </c>
      <c r="N14" t="s">
        <v>28</v>
      </c>
      <c r="O14" t="s">
        <v>29</v>
      </c>
      <c r="V14" s="4">
        <v>30</v>
      </c>
      <c r="W14" s="4">
        <v>618</v>
      </c>
      <c r="X14" s="5">
        <v>0.46398837962962963</v>
      </c>
      <c r="Y14" s="6">
        <f t="shared" si="0"/>
        <v>66.379000000002009</v>
      </c>
      <c r="Z14" s="6">
        <f t="shared" si="1"/>
        <v>621.39336753798455</v>
      </c>
      <c r="AA14" t="s">
        <v>30</v>
      </c>
    </row>
    <row r="15" spans="1:29" ht="35.4" customHeight="1" x14ac:dyDescent="0.3">
      <c r="I15" t="s">
        <v>31</v>
      </c>
      <c r="J15" t="s">
        <v>32</v>
      </c>
      <c r="K15" t="s">
        <v>33</v>
      </c>
      <c r="L15">
        <v>3</v>
      </c>
      <c r="M15">
        <v>63</v>
      </c>
      <c r="N15">
        <v>1775</v>
      </c>
      <c r="O15" t="s">
        <v>34</v>
      </c>
      <c r="Q15" s="12" t="s">
        <v>35</v>
      </c>
      <c r="V15" s="4">
        <v>35</v>
      </c>
      <c r="W15" s="4">
        <v>1282</v>
      </c>
      <c r="X15" s="5">
        <v>0.46411439814814814</v>
      </c>
      <c r="Y15" s="6">
        <f t="shared" si="0"/>
        <v>77.267000000001389</v>
      </c>
      <c r="Z15" s="6">
        <f t="shared" si="1"/>
        <v>1290.197643523841</v>
      </c>
      <c r="AA15" t="s">
        <v>36</v>
      </c>
    </row>
    <row r="16" spans="1:29" x14ac:dyDescent="0.3">
      <c r="I16" t="s">
        <v>37</v>
      </c>
      <c r="J16" t="s">
        <v>32</v>
      </c>
      <c r="K16" s="11">
        <v>0.4909722222222222</v>
      </c>
      <c r="L16">
        <v>7182</v>
      </c>
      <c r="M16">
        <v>332102</v>
      </c>
      <c r="N16">
        <v>70794</v>
      </c>
      <c r="O16" t="s">
        <v>34</v>
      </c>
      <c r="P16" s="11">
        <f>K16-$K$12</f>
        <v>2.7083333333333348E-2</v>
      </c>
      <c r="Q16">
        <f>39*60</f>
        <v>2340</v>
      </c>
      <c r="V16" s="4">
        <v>40</v>
      </c>
      <c r="W16" s="4">
        <v>5706</v>
      </c>
      <c r="X16" s="5">
        <v>0.46425342592592589</v>
      </c>
      <c r="Y16" s="6">
        <f t="shared" si="0"/>
        <v>89.278999999998547</v>
      </c>
      <c r="Z16" s="6">
        <f t="shared" si="1"/>
        <v>5748.1796973413084</v>
      </c>
      <c r="AA16" t="s">
        <v>38</v>
      </c>
    </row>
    <row r="17" spans="9:29" x14ac:dyDescent="0.3">
      <c r="I17" t="s">
        <v>37</v>
      </c>
      <c r="J17" t="s">
        <v>27</v>
      </c>
      <c r="K17" s="11">
        <v>0.48888888888888887</v>
      </c>
      <c r="L17">
        <v>11</v>
      </c>
      <c r="M17">
        <v>2540</v>
      </c>
      <c r="N17">
        <v>71200</v>
      </c>
      <c r="O17" t="s">
        <v>34</v>
      </c>
      <c r="P17" s="11">
        <f>K17-$K$12</f>
        <v>2.5000000000000022E-2</v>
      </c>
      <c r="Q17">
        <f>36*60</f>
        <v>2160</v>
      </c>
      <c r="V17" s="4">
        <v>45</v>
      </c>
      <c r="W17" s="4">
        <v>6300</v>
      </c>
      <c r="X17" s="5">
        <v>0.46438090277777783</v>
      </c>
      <c r="Y17" s="6">
        <f t="shared" si="0"/>
        <v>100.29300000000596</v>
      </c>
      <c r="Z17" s="6">
        <f t="shared" si="1"/>
        <v>6352.3396845690204</v>
      </c>
      <c r="AA17" t="s">
        <v>39</v>
      </c>
    </row>
    <row r="18" spans="9:29" x14ac:dyDescent="0.3">
      <c r="I18" t="s">
        <v>40</v>
      </c>
      <c r="J18" t="s">
        <v>32</v>
      </c>
      <c r="K18" s="11">
        <v>0.5</v>
      </c>
      <c r="L18">
        <v>1087</v>
      </c>
      <c r="M18">
        <v>51082</v>
      </c>
      <c r="N18">
        <v>11544</v>
      </c>
      <c r="O18" t="s">
        <v>34</v>
      </c>
      <c r="P18" s="11">
        <f>K18-$K$12</f>
        <v>3.6111111111111149E-2</v>
      </c>
      <c r="Q18">
        <f>52*60</f>
        <v>3120</v>
      </c>
      <c r="V18" s="4">
        <v>50</v>
      </c>
      <c r="W18" s="4">
        <v>7127</v>
      </c>
      <c r="X18" s="5">
        <v>0.46450873842592594</v>
      </c>
      <c r="Y18" s="6">
        <f t="shared" si="0"/>
        <v>111.33800000000278</v>
      </c>
      <c r="Z18" s="6">
        <f t="shared" si="1"/>
        <v>7192.7609751107684</v>
      </c>
      <c r="AA18" t="s">
        <v>41</v>
      </c>
    </row>
    <row r="19" spans="9:29" x14ac:dyDescent="0.3">
      <c r="I19" t="s">
        <v>40</v>
      </c>
      <c r="J19" t="s">
        <v>27</v>
      </c>
      <c r="K19" s="11">
        <v>0.49791666666666662</v>
      </c>
      <c r="L19">
        <v>4</v>
      </c>
      <c r="M19">
        <v>387</v>
      </c>
      <c r="N19">
        <v>11331</v>
      </c>
      <c r="O19" t="s">
        <v>34</v>
      </c>
      <c r="P19" s="11">
        <f>K19-$K$12</f>
        <v>3.4027777777777768E-2</v>
      </c>
      <c r="Q19">
        <f>49*60</f>
        <v>2940</v>
      </c>
      <c r="V19" s="4">
        <v>55</v>
      </c>
      <c r="W19" s="4">
        <v>7853</v>
      </c>
      <c r="X19" s="5">
        <v>0.46463584490740745</v>
      </c>
      <c r="Y19" s="6">
        <f t="shared" si="0"/>
        <v>122.32000000000518</v>
      </c>
      <c r="Z19" s="6">
        <f t="shared" si="1"/>
        <v>7932.6431043924194</v>
      </c>
      <c r="AA19" t="s">
        <v>42</v>
      </c>
    </row>
    <row r="20" spans="9:29" x14ac:dyDescent="0.3">
      <c r="V20" s="4">
        <v>60</v>
      </c>
      <c r="W20" s="4">
        <v>8574</v>
      </c>
      <c r="X20" s="5">
        <v>0.46476439814814818</v>
      </c>
      <c r="Y20" s="6">
        <f t="shared" si="0"/>
        <v>133.4270000000048</v>
      </c>
      <c r="Z20" s="6">
        <f t="shared" si="1"/>
        <v>8668.8946271717068</v>
      </c>
      <c r="AA20" t="s">
        <v>43</v>
      </c>
    </row>
    <row r="21" spans="9:29" x14ac:dyDescent="0.3">
      <c r="V21" s="4">
        <v>65</v>
      </c>
      <c r="W21" s="4">
        <v>9570</v>
      </c>
      <c r="X21" s="5">
        <v>0.46489296296296295</v>
      </c>
      <c r="Y21" s="6">
        <f t="shared" si="0"/>
        <v>144.53500000000082</v>
      </c>
      <c r="Z21" s="6">
        <f t="shared" si="1"/>
        <v>9684.788597435303</v>
      </c>
      <c r="AA21" t="s">
        <v>44</v>
      </c>
    </row>
    <row r="22" spans="9:29" x14ac:dyDescent="0.3">
      <c r="V22" s="4">
        <v>70</v>
      </c>
      <c r="W22" s="4">
        <v>10489</v>
      </c>
      <c r="X22" s="5">
        <v>0.46502206018518516</v>
      </c>
      <c r="Y22" s="6">
        <f t="shared" si="0"/>
        <v>155.68899999999957</v>
      </c>
      <c r="Z22" s="6">
        <f t="shared" si="1"/>
        <v>10624.58324286696</v>
      </c>
      <c r="AA22" t="s">
        <v>45</v>
      </c>
    </row>
    <row r="23" spans="9:29" x14ac:dyDescent="0.3">
      <c r="I23" t="s">
        <v>46</v>
      </c>
      <c r="J23">
        <f>LN(2)/232920</f>
        <v>2.9759023723164404E-6</v>
      </c>
      <c r="V23" s="4">
        <v>75</v>
      </c>
      <c r="W23" s="4">
        <v>11462</v>
      </c>
      <c r="X23" s="5">
        <v>0.46515187500000005</v>
      </c>
      <c r="Y23" s="6">
        <f t="shared" si="0"/>
        <v>166.90500000000588</v>
      </c>
      <c r="Z23" s="6">
        <f t="shared" si="1"/>
        <v>11620.907763479263</v>
      </c>
      <c r="AA23" t="s">
        <v>47</v>
      </c>
      <c r="AB23" s="13"/>
    </row>
    <row r="24" spans="9:29" ht="28.8" x14ac:dyDescent="0.3">
      <c r="I24" s="4"/>
      <c r="J24" s="4" t="s">
        <v>24</v>
      </c>
      <c r="K24" s="4" t="s">
        <v>25</v>
      </c>
      <c r="L24" s="4" t="s">
        <v>48</v>
      </c>
      <c r="M24" s="4" t="s">
        <v>49</v>
      </c>
      <c r="N24" s="4" t="s">
        <v>50</v>
      </c>
      <c r="O24" s="14" t="s">
        <v>35</v>
      </c>
      <c r="Q24" s="4" t="s">
        <v>51</v>
      </c>
      <c r="R24" s="4" t="s">
        <v>52</v>
      </c>
      <c r="V24" s="4">
        <v>80</v>
      </c>
      <c r="W24" s="4">
        <v>12497</v>
      </c>
      <c r="X24" s="5">
        <v>0.46528133101851848</v>
      </c>
      <c r="Y24" s="6">
        <f t="shared" si="0"/>
        <v>178.08999999999884</v>
      </c>
      <c r="Z24" s="6">
        <f t="shared" si="1"/>
        <v>12681.953052602868</v>
      </c>
      <c r="AA24" t="s">
        <v>53</v>
      </c>
      <c r="AB24" s="13"/>
      <c r="AC24" s="13"/>
    </row>
    <row r="25" spans="9:29" x14ac:dyDescent="0.3">
      <c r="I25" s="4" t="s">
        <v>31</v>
      </c>
      <c r="J25" s="4" t="s">
        <v>32</v>
      </c>
      <c r="K25" s="4" t="s">
        <v>33</v>
      </c>
      <c r="L25" s="15">
        <f>L15/100</f>
        <v>0.03</v>
      </c>
      <c r="M25" s="4">
        <f>M15/100</f>
        <v>0.63</v>
      </c>
      <c r="N25" s="4">
        <f>N15/100</f>
        <v>17.75</v>
      </c>
      <c r="O25" s="4" t="s">
        <v>33</v>
      </c>
      <c r="Q25" s="4"/>
      <c r="V25" s="4">
        <v>85</v>
      </c>
      <c r="W25" s="4">
        <v>13482</v>
      </c>
      <c r="X25" s="5">
        <v>0.46540736111111114</v>
      </c>
      <c r="Y25" s="6">
        <f t="shared" si="0"/>
        <v>188.97900000000422</v>
      </c>
      <c r="Z25" s="6">
        <f t="shared" si="1"/>
        <v>13693.826172871459</v>
      </c>
      <c r="AA25" t="s">
        <v>54</v>
      </c>
    </row>
    <row r="26" spans="9:29" x14ac:dyDescent="0.3">
      <c r="I26" s="4" t="s">
        <v>37</v>
      </c>
      <c r="J26" s="4" t="s">
        <v>32</v>
      </c>
      <c r="K26" s="16">
        <v>0.4909722222222222</v>
      </c>
      <c r="L26" s="15">
        <f>(L16/100)/EXP(-$J$23*O26)</f>
        <v>72.32187197428911</v>
      </c>
      <c r="M26" s="15">
        <f>(M16/100)/EXP(-$J$23*O26)</f>
        <v>3344.2270017272854</v>
      </c>
      <c r="N26" s="15">
        <f>(N16/100)/EXP(-$J$23*O26)</f>
        <v>712.88702374656418</v>
      </c>
      <c r="O26" s="4">
        <f>39*60</f>
        <v>2340</v>
      </c>
      <c r="P26" t="s">
        <v>55</v>
      </c>
      <c r="Q26" s="15">
        <f>(M26-M27)*(N26-N25)/(L26-2*0.5*10^(-6)*M26*N26-L27)</f>
        <v>33037.680873634454</v>
      </c>
      <c r="V26" s="4">
        <v>90</v>
      </c>
      <c r="W26" s="4">
        <v>14705</v>
      </c>
      <c r="X26" s="5">
        <v>0.46553754629629629</v>
      </c>
      <c r="Y26" s="6">
        <f t="shared" si="0"/>
        <v>200.2270000000012</v>
      </c>
      <c r="Z26" s="6">
        <f t="shared" si="1"/>
        <v>14949.907140684591</v>
      </c>
      <c r="AA26" t="s">
        <v>56</v>
      </c>
    </row>
    <row r="27" spans="9:29" x14ac:dyDescent="0.3">
      <c r="I27" s="4" t="s">
        <v>37</v>
      </c>
      <c r="J27" s="4" t="s">
        <v>27</v>
      </c>
      <c r="K27" s="16">
        <v>0.48888888888888887</v>
      </c>
      <c r="L27" s="15">
        <f>(L17/100)/EXP(-$J$23*O27)</f>
        <v>0.1107093517998566</v>
      </c>
      <c r="M27" s="15">
        <f>(M17/100)/EXP(-$J$23*O27)</f>
        <v>25.563795779239612</v>
      </c>
      <c r="N27" s="15">
        <f>(N17/100)/EXP(-$J$23*O27)</f>
        <v>716.59144074088988</v>
      </c>
      <c r="O27" s="4">
        <f>36*60</f>
        <v>2160</v>
      </c>
      <c r="Q27" s="15"/>
      <c r="V27" s="4">
        <v>95</v>
      </c>
      <c r="W27" s="4">
        <v>15842</v>
      </c>
      <c r="X27" s="5">
        <v>0.46566718750000002</v>
      </c>
      <c r="Y27" s="6">
        <f t="shared" si="0"/>
        <v>211.42800000000383</v>
      </c>
      <c r="Z27" s="6">
        <f t="shared" si="1"/>
        <v>16120.732432121971</v>
      </c>
      <c r="AA27" t="s">
        <v>57</v>
      </c>
      <c r="AB27" s="11"/>
    </row>
    <row r="28" spans="9:29" x14ac:dyDescent="0.3">
      <c r="I28" s="4" t="s">
        <v>40</v>
      </c>
      <c r="J28" s="4" t="s">
        <v>32</v>
      </c>
      <c r="K28" s="16">
        <v>0.5</v>
      </c>
      <c r="L28" s="15">
        <f>(L18/100)/EXP(-$J$23*O28)</f>
        <v>10.971395936265393</v>
      </c>
      <c r="M28" s="15">
        <f>(M18/100)/EXP(-$J$23*O28)</f>
        <v>515.58495604076245</v>
      </c>
      <c r="N28" s="15">
        <f>(N18/100)/EXP(-$J$23*O28)</f>
        <v>116.51683043997029</v>
      </c>
      <c r="O28" s="4">
        <f>52*60</f>
        <v>3120</v>
      </c>
      <c r="P28" t="s">
        <v>58</v>
      </c>
      <c r="Q28" s="15">
        <f>(M28-M29)*(N28-N25)/(L28-2*0.5*10^(-6)*M28*N28-L29)</f>
        <v>4648.8128424819506</v>
      </c>
      <c r="V28" s="4">
        <v>100</v>
      </c>
      <c r="W28" s="4">
        <v>16779</v>
      </c>
      <c r="X28" s="5">
        <v>0.46579339120370372</v>
      </c>
      <c r="Y28" s="6">
        <f t="shared" si="0"/>
        <v>222.33200000000329</v>
      </c>
      <c r="Z28" s="6">
        <f t="shared" si="1"/>
        <v>17089.583909203957</v>
      </c>
      <c r="AA28" t="s">
        <v>59</v>
      </c>
      <c r="AB28" s="11"/>
      <c r="AC28" s="11"/>
    </row>
    <row r="29" spans="9:29" x14ac:dyDescent="0.3">
      <c r="I29" s="4" t="s">
        <v>40</v>
      </c>
      <c r="J29" s="4" t="s">
        <v>27</v>
      </c>
      <c r="K29" s="16">
        <v>0.49791666666666662</v>
      </c>
      <c r="L29" s="15">
        <f>(L19/100)/EXP(-$J$23*O29)</f>
        <v>4.0351501547171854E-2</v>
      </c>
      <c r="M29" s="15">
        <f>(M19/100)/EXP(-$J$23*O29)</f>
        <v>3.9040077746888766</v>
      </c>
      <c r="N29" s="15">
        <f>N19/100</f>
        <v>113.31</v>
      </c>
      <c r="O29" s="4">
        <f>49*60</f>
        <v>2940</v>
      </c>
      <c r="Q29" s="4"/>
      <c r="V29" s="4">
        <v>105</v>
      </c>
      <c r="W29" s="4">
        <v>18346</v>
      </c>
      <c r="X29" s="5">
        <v>0.46594704861111108</v>
      </c>
      <c r="Y29" s="6">
        <f t="shared" si="0"/>
        <v>235.60799999999915</v>
      </c>
      <c r="Z29" s="6">
        <f t="shared" si="1"/>
        <v>18706.064986057972</v>
      </c>
      <c r="AA29" t="s">
        <v>60</v>
      </c>
      <c r="AB29" s="17"/>
    </row>
    <row r="30" spans="9:29" x14ac:dyDescent="0.3">
      <c r="I30" s="4"/>
      <c r="J30" s="4"/>
      <c r="K30" s="4"/>
      <c r="L30" s="4"/>
      <c r="M30" s="4"/>
      <c r="N30" s="4"/>
      <c r="O30" s="4"/>
      <c r="P30" t="s">
        <v>61</v>
      </c>
      <c r="Q30" s="15">
        <f>Q26-Q28</f>
        <v>28388.868031152502</v>
      </c>
      <c r="V30" s="4">
        <v>110</v>
      </c>
      <c r="W30" s="4">
        <v>19524</v>
      </c>
      <c r="X30" s="5">
        <v>0.46607289351851855</v>
      </c>
      <c r="Y30" s="6">
        <f t="shared" si="0"/>
        <v>246.48100000000446</v>
      </c>
      <c r="Z30" s="6">
        <f t="shared" si="1"/>
        <v>19925.048718297225</v>
      </c>
      <c r="AA30" t="s">
        <v>62</v>
      </c>
      <c r="AB30" s="17"/>
    </row>
    <row r="31" spans="9:29" x14ac:dyDescent="0.3">
      <c r="V31" s="4">
        <v>115</v>
      </c>
      <c r="W31" s="4">
        <v>20437</v>
      </c>
      <c r="X31" s="5">
        <v>0.46620072916666672</v>
      </c>
      <c r="Y31" s="6">
        <f t="shared" si="0"/>
        <v>257.52600000000604</v>
      </c>
      <c r="Z31" s="6">
        <f t="shared" si="1"/>
        <v>20875.815189245845</v>
      </c>
      <c r="AA31" t="s">
        <v>63</v>
      </c>
    </row>
    <row r="32" spans="9:29" x14ac:dyDescent="0.3">
      <c r="V32" s="4">
        <v>120</v>
      </c>
      <c r="W32" s="4">
        <v>21513</v>
      </c>
      <c r="X32" s="5">
        <v>0.46632783564814817</v>
      </c>
      <c r="Y32" s="6">
        <f t="shared" si="0"/>
        <v>268.50800000000368</v>
      </c>
      <c r="Z32" s="6">
        <f t="shared" si="1"/>
        <v>21994.835803018945</v>
      </c>
      <c r="AA32" t="s">
        <v>64</v>
      </c>
    </row>
    <row r="33" spans="9:27" x14ac:dyDescent="0.3">
      <c r="I33" t="s">
        <v>65</v>
      </c>
      <c r="J33">
        <f>0.0161*1*6.0221*10^23/197</f>
        <v>4.9216147208121827E+19</v>
      </c>
      <c r="V33" s="4">
        <v>125</v>
      </c>
      <c r="W33" s="4">
        <v>22265</v>
      </c>
      <c r="X33" s="5">
        <v>0.46645603009259262</v>
      </c>
      <c r="Y33" s="6">
        <f t="shared" si="0"/>
        <v>279.58400000000427</v>
      </c>
      <c r="Z33" s="6">
        <f t="shared" si="1"/>
        <v>22784.48741336149</v>
      </c>
      <c r="AA33" t="s">
        <v>66</v>
      </c>
    </row>
    <row r="34" spans="9:27" x14ac:dyDescent="0.3">
      <c r="I34" t="s">
        <v>67</v>
      </c>
      <c r="J34">
        <f>98.8*10^(-28)*10000*(SQRT(3.14)/2)*(293/343)^(1/2)</f>
        <v>8.0905588847158995E-23</v>
      </c>
      <c r="V34" s="4">
        <v>130</v>
      </c>
      <c r="W34" s="4">
        <v>23055</v>
      </c>
      <c r="X34" s="5">
        <v>0.46658512731481477</v>
      </c>
      <c r="Y34" s="6">
        <f t="shared" si="0"/>
        <v>290.73799999999824</v>
      </c>
      <c r="Z34" s="6">
        <f t="shared" si="1"/>
        <v>23614.638430373598</v>
      </c>
      <c r="AA34" t="s">
        <v>68</v>
      </c>
    </row>
    <row r="35" spans="9:27" x14ac:dyDescent="0.3">
      <c r="I35" t="s">
        <v>69</v>
      </c>
      <c r="J35">
        <f>(1/(J33*J34*0.9405)*(EXP(J23*0)/(1-EXP(-J23*10)))*(Q26-Q28))</f>
        <v>254736350535.69061</v>
      </c>
      <c r="V35" s="4">
        <v>135</v>
      </c>
      <c r="W35" s="4">
        <v>23950</v>
      </c>
      <c r="X35" s="5">
        <v>0.46672199074074072</v>
      </c>
      <c r="Y35" s="6">
        <f t="shared" si="0"/>
        <v>302.56300000000016</v>
      </c>
      <c r="Z35" s="6">
        <f t="shared" si="1"/>
        <v>24555.305512818475</v>
      </c>
      <c r="AA35" t="s">
        <v>70</v>
      </c>
    </row>
    <row r="36" spans="9:27" x14ac:dyDescent="0.3">
      <c r="V36" s="4">
        <v>140</v>
      </c>
      <c r="W36" s="4">
        <v>23818</v>
      </c>
      <c r="X36" s="5">
        <v>0.46684006944444439</v>
      </c>
      <c r="Y36" s="6">
        <f t="shared" si="0"/>
        <v>312.76499999999743</v>
      </c>
      <c r="Z36" s="6">
        <f t="shared" si="1"/>
        <v>24440.52995966261</v>
      </c>
      <c r="AA36" t="s">
        <v>71</v>
      </c>
    </row>
    <row r="37" spans="9:27" x14ac:dyDescent="0.3">
      <c r="V37" s="4">
        <v>145</v>
      </c>
      <c r="W37" s="4">
        <v>24277</v>
      </c>
      <c r="X37" s="5">
        <v>0.46696916666666666</v>
      </c>
      <c r="Y37" s="6">
        <f t="shared" si="0"/>
        <v>323.91900000000101</v>
      </c>
      <c r="Z37" s="6">
        <f t="shared" si="1"/>
        <v>24934.459401253192</v>
      </c>
      <c r="AA37" t="s">
        <v>72</v>
      </c>
    </row>
    <row r="38" spans="9:27" x14ac:dyDescent="0.3">
      <c r="V38" s="4">
        <v>150</v>
      </c>
      <c r="W38" s="4">
        <v>24477</v>
      </c>
      <c r="X38" s="5">
        <v>0.46709935185185186</v>
      </c>
      <c r="Y38" s="6">
        <f t="shared" si="0"/>
        <v>335.1670000000027</v>
      </c>
      <c r="Z38" s="6">
        <f t="shared" si="1"/>
        <v>25163.21363095014</v>
      </c>
      <c r="AA38" t="s">
        <v>73</v>
      </c>
    </row>
    <row r="39" spans="9:27" x14ac:dyDescent="0.3">
      <c r="V39" s="4">
        <v>155</v>
      </c>
      <c r="W39" s="4">
        <v>24521</v>
      </c>
      <c r="X39" s="5">
        <v>0.46722989583333335</v>
      </c>
      <c r="Y39" s="6">
        <f t="shared" si="0"/>
        <v>346.44600000000344</v>
      </c>
      <c r="Z39" s="6">
        <f t="shared" si="1"/>
        <v>25231.913269525652</v>
      </c>
      <c r="AA39" t="s">
        <v>74</v>
      </c>
    </row>
    <row r="40" spans="9:27" x14ac:dyDescent="0.3">
      <c r="V40" s="4">
        <v>160</v>
      </c>
      <c r="W40" s="4">
        <v>24530</v>
      </c>
      <c r="X40" s="5">
        <v>0.46735971064814813</v>
      </c>
      <c r="Y40" s="6">
        <f t="shared" si="0"/>
        <v>357.66200000000021</v>
      </c>
      <c r="Z40" s="6">
        <f t="shared" si="1"/>
        <v>25264.539456428818</v>
      </c>
      <c r="AA40" t="s">
        <v>75</v>
      </c>
    </row>
    <row r="41" spans="9:27" x14ac:dyDescent="0.3">
      <c r="V41" s="4">
        <v>165</v>
      </c>
      <c r="W41" s="4">
        <v>24149</v>
      </c>
      <c r="X41" s="5">
        <v>0.46748609953703707</v>
      </c>
      <c r="Y41" s="6">
        <f t="shared" si="0"/>
        <v>368.5820000000046</v>
      </c>
      <c r="Z41" s="6">
        <f t="shared" si="1"/>
        <v>24894.546343046724</v>
      </c>
      <c r="AA41" t="s">
        <v>76</v>
      </c>
    </row>
    <row r="42" spans="9:27" x14ac:dyDescent="0.3">
      <c r="V42" s="4">
        <v>170</v>
      </c>
      <c r="W42" s="4">
        <v>23368</v>
      </c>
      <c r="X42" s="5">
        <v>0.46764398148148145</v>
      </c>
      <c r="Y42" s="6">
        <f t="shared" si="0"/>
        <v>382.22299999999927</v>
      </c>
      <c r="Z42" s="6">
        <f t="shared" si="1"/>
        <v>24116.557814236508</v>
      </c>
      <c r="AA42" t="s">
        <v>77</v>
      </c>
    </row>
    <row r="43" spans="9:27" x14ac:dyDescent="0.3">
      <c r="V43" s="4">
        <v>175</v>
      </c>
      <c r="W43" s="4">
        <v>21815</v>
      </c>
      <c r="X43" s="5">
        <v>0.46776542824074069</v>
      </c>
      <c r="Y43" s="6">
        <f t="shared" si="0"/>
        <v>392.71599999999722</v>
      </c>
      <c r="Z43" s="6">
        <f t="shared" si="1"/>
        <v>22533.306450356653</v>
      </c>
      <c r="AA43" t="s">
        <v>78</v>
      </c>
    </row>
    <row r="44" spans="9:27" x14ac:dyDescent="0.3">
      <c r="V44" s="4">
        <v>180</v>
      </c>
      <c r="W44" s="4">
        <v>20575</v>
      </c>
      <c r="X44" s="5">
        <v>0.46789108796296297</v>
      </c>
      <c r="Y44" s="6">
        <f t="shared" si="0"/>
        <v>403.57300000000242</v>
      </c>
      <c r="Z44" s="6">
        <f t="shared" si="1"/>
        <v>21271.519773642704</v>
      </c>
      <c r="AA44" t="s">
        <v>79</v>
      </c>
    </row>
    <row r="45" spans="9:27" x14ac:dyDescent="0.3">
      <c r="V45" s="4">
        <v>185</v>
      </c>
      <c r="W45" s="4">
        <v>19476</v>
      </c>
      <c r="X45" s="5">
        <v>0.4680185648148148</v>
      </c>
      <c r="Y45" s="6">
        <f t="shared" si="0"/>
        <v>414.58700000000022</v>
      </c>
      <c r="Z45" s="6">
        <f t="shared" si="1"/>
        <v>20153.618658789077</v>
      </c>
      <c r="AA45" t="s">
        <v>80</v>
      </c>
    </row>
    <row r="46" spans="9:27" x14ac:dyDescent="0.3">
      <c r="V46" s="4">
        <v>190</v>
      </c>
      <c r="W46" s="4">
        <v>19124</v>
      </c>
      <c r="X46" s="5">
        <v>0.4681469328703704</v>
      </c>
      <c r="Y46" s="6">
        <f t="shared" si="0"/>
        <v>425.67800000000449</v>
      </c>
      <c r="Z46" s="6">
        <f t="shared" si="1"/>
        <v>19807.486081644442</v>
      </c>
      <c r="AA46" t="s">
        <v>81</v>
      </c>
    </row>
    <row r="47" spans="9:27" x14ac:dyDescent="0.3">
      <c r="V47" s="4">
        <v>195</v>
      </c>
      <c r="W47" s="4">
        <v>18709</v>
      </c>
      <c r="X47" s="5">
        <v>0.46827939814814812</v>
      </c>
      <c r="Y47" s="6">
        <f t="shared" si="0"/>
        <v>437.12299999999919</v>
      </c>
      <c r="Z47" s="6">
        <f t="shared" si="1"/>
        <v>19395.958026142063</v>
      </c>
      <c r="AA47" t="s">
        <v>82</v>
      </c>
    </row>
    <row r="48" spans="9:27" x14ac:dyDescent="0.3">
      <c r="V48" s="4">
        <v>200</v>
      </c>
      <c r="W48" s="4">
        <v>19011</v>
      </c>
      <c r="X48" s="5">
        <v>0.46840495370370366</v>
      </c>
      <c r="Y48" s="6">
        <f t="shared" si="0"/>
        <v>447.9709999999983</v>
      </c>
      <c r="Z48" s="6">
        <f t="shared" si="1"/>
        <v>19726.692287381433</v>
      </c>
      <c r="AA48" t="s">
        <v>83</v>
      </c>
    </row>
    <row r="49" spans="22:27" x14ac:dyDescent="0.3">
      <c r="V49" s="4">
        <v>205</v>
      </c>
      <c r="W49" s="4">
        <v>19000</v>
      </c>
      <c r="X49" s="5">
        <v>0.46853900462962961</v>
      </c>
      <c r="Y49" s="6">
        <f t="shared" si="0"/>
        <v>459.55299999999988</v>
      </c>
      <c r="Z49" s="6">
        <f t="shared" si="1"/>
        <v>19734.124043589218</v>
      </c>
      <c r="AA49" t="s">
        <v>84</v>
      </c>
    </row>
    <row r="50" spans="22:27" x14ac:dyDescent="0.3">
      <c r="V50" s="4">
        <v>210</v>
      </c>
      <c r="W50" s="4">
        <v>19450</v>
      </c>
      <c r="X50" s="5">
        <v>0.46866008101851847</v>
      </c>
      <c r="Y50" s="6">
        <f t="shared" si="0"/>
        <v>470.01399999999762</v>
      </c>
      <c r="Z50" s="6">
        <f t="shared" si="1"/>
        <v>20218.951998900116</v>
      </c>
      <c r="AA50" t="s">
        <v>85</v>
      </c>
    </row>
    <row r="51" spans="22:27" x14ac:dyDescent="0.3">
      <c r="V51" s="4">
        <v>215</v>
      </c>
      <c r="W51" s="4">
        <v>19958</v>
      </c>
      <c r="X51" s="5">
        <v>0.46879043981481483</v>
      </c>
      <c r="Y51" s="6">
        <f t="shared" si="0"/>
        <v>481.27700000000311</v>
      </c>
      <c r="Z51" s="6">
        <f t="shared" si="1"/>
        <v>20766.321319346804</v>
      </c>
      <c r="AA51" t="s">
        <v>86</v>
      </c>
    </row>
    <row r="52" spans="22:27" x14ac:dyDescent="0.3">
      <c r="V52" s="4">
        <v>220</v>
      </c>
      <c r="W52" s="4">
        <v>20705</v>
      </c>
      <c r="X52" s="5">
        <v>0.46892098379629626</v>
      </c>
      <c r="Y52" s="6">
        <f t="shared" si="0"/>
        <v>492.55599999999902</v>
      </c>
      <c r="Z52" s="6">
        <f t="shared" si="1"/>
        <v>21563.630187650717</v>
      </c>
      <c r="AA52" t="s">
        <v>87</v>
      </c>
    </row>
    <row r="53" spans="22:27" x14ac:dyDescent="0.3">
      <c r="V53" s="4">
        <v>225</v>
      </c>
      <c r="W53" s="4">
        <v>20977</v>
      </c>
      <c r="X53" s="5">
        <v>0.46905043981481481</v>
      </c>
      <c r="Y53" s="6">
        <f t="shared" si="0"/>
        <v>503.74100000000158</v>
      </c>
      <c r="Z53" s="6">
        <f t="shared" si="1"/>
        <v>21867.077280727459</v>
      </c>
      <c r="AA53" t="s">
        <v>88</v>
      </c>
    </row>
    <row r="54" spans="22:27" x14ac:dyDescent="0.3">
      <c r="V54" s="4">
        <v>230</v>
      </c>
      <c r="W54" s="4">
        <v>21896</v>
      </c>
      <c r="X54" s="5">
        <v>0.46917664351851851</v>
      </c>
      <c r="Y54" s="6">
        <f t="shared" si="0"/>
        <v>514.64500000000112</v>
      </c>
      <c r="Z54" s="6">
        <f t="shared" si="1"/>
        <v>22845.612175261984</v>
      </c>
      <c r="AA54" t="s">
        <v>89</v>
      </c>
    </row>
    <row r="55" spans="22:27" x14ac:dyDescent="0.3">
      <c r="V55" s="4">
        <v>235</v>
      </c>
      <c r="W55" s="4">
        <v>22230</v>
      </c>
      <c r="X55" s="5">
        <v>0.46930357638888887</v>
      </c>
      <c r="Y55" s="6">
        <f t="shared" si="0"/>
        <v>525.61199999999974</v>
      </c>
      <c r="Z55" s="6">
        <f t="shared" si="1"/>
        <v>23215.090944823307</v>
      </c>
      <c r="AA55" t="s">
        <v>90</v>
      </c>
    </row>
    <row r="56" spans="22:27" x14ac:dyDescent="0.3">
      <c r="V56" s="4">
        <v>240</v>
      </c>
      <c r="W56" s="4">
        <v>23215</v>
      </c>
      <c r="X56" s="5">
        <v>0.46943086805555551</v>
      </c>
      <c r="Y56" s="6">
        <f t="shared" si="0"/>
        <v>536.6099999999974</v>
      </c>
      <c r="Z56" s="6">
        <f t="shared" si="1"/>
        <v>24265.745385835948</v>
      </c>
      <c r="AA56" t="s">
        <v>91</v>
      </c>
    </row>
    <row r="57" spans="22:27" x14ac:dyDescent="0.3">
      <c r="V57" s="4">
        <v>245</v>
      </c>
      <c r="W57" s="4">
        <v>24291</v>
      </c>
      <c r="X57" s="5">
        <v>0.46955906249999996</v>
      </c>
      <c r="Y57" s="6">
        <f t="shared" si="0"/>
        <v>547.6859999999981</v>
      </c>
      <c r="Z57" s="6">
        <f t="shared" si="1"/>
        <v>25413.656673725709</v>
      </c>
      <c r="AA57" t="s">
        <v>92</v>
      </c>
    </row>
    <row r="58" spans="22:27" x14ac:dyDescent="0.3">
      <c r="V58" s="4">
        <v>250</v>
      </c>
      <c r="W58" s="4">
        <v>25313</v>
      </c>
      <c r="X58" s="5">
        <v>0.4696861805555555</v>
      </c>
      <c r="Y58" s="6">
        <f t="shared" si="0"/>
        <v>558.66899999999691</v>
      </c>
      <c r="Z58" s="6">
        <f t="shared" si="1"/>
        <v>26506.895622516393</v>
      </c>
      <c r="AA58" t="s">
        <v>93</v>
      </c>
    </row>
    <row r="59" spans="22:27" x14ac:dyDescent="0.3">
      <c r="V59" s="4">
        <v>255</v>
      </c>
      <c r="W59" s="4">
        <v>26322</v>
      </c>
      <c r="X59" s="5">
        <v>0.46981473379629629</v>
      </c>
      <c r="Y59" s="6">
        <f t="shared" si="0"/>
        <v>569.7760000000012</v>
      </c>
      <c r="Z59" s="6">
        <f t="shared" si="1"/>
        <v>27588.752327317328</v>
      </c>
      <c r="AA59" t="s">
        <v>94</v>
      </c>
    </row>
    <row r="60" spans="22:27" x14ac:dyDescent="0.3">
      <c r="V60" s="4">
        <v>260</v>
      </c>
      <c r="W60" s="4">
        <v>26600</v>
      </c>
      <c r="X60" s="5">
        <v>0.46994328703703703</v>
      </c>
      <c r="Y60" s="6">
        <f t="shared" si="0"/>
        <v>580.88300000000095</v>
      </c>
      <c r="Z60" s="6">
        <f t="shared" si="1"/>
        <v>27905.688306176322</v>
      </c>
      <c r="AA60" t="s">
        <v>95</v>
      </c>
    </row>
    <row r="61" spans="22:27" x14ac:dyDescent="0.3">
      <c r="V61" s="4">
        <v>265</v>
      </c>
      <c r="W61" s="4">
        <v>27291</v>
      </c>
      <c r="X61" s="5">
        <v>0.47007202546296295</v>
      </c>
      <c r="Y61" s="6">
        <f t="shared" si="0"/>
        <v>592.00600000000065</v>
      </c>
      <c r="Z61" s="6">
        <f t="shared" si="1"/>
        <v>28656.88968563496</v>
      </c>
      <c r="AA61" t="s">
        <v>96</v>
      </c>
    </row>
    <row r="62" spans="22:27" x14ac:dyDescent="0.3">
      <c r="V62" s="4">
        <v>270</v>
      </c>
      <c r="W62" s="4">
        <v>27770</v>
      </c>
      <c r="X62" s="5">
        <v>0.47019805555555555</v>
      </c>
      <c r="Y62" s="6">
        <f t="shared" si="0"/>
        <v>602.89500000000135</v>
      </c>
      <c r="Z62" s="6">
        <f t="shared" si="1"/>
        <v>29186.068591279229</v>
      </c>
      <c r="AA62" t="s">
        <v>97</v>
      </c>
    </row>
    <row r="63" spans="22:27" x14ac:dyDescent="0.3">
      <c r="V63" s="4">
        <v>275</v>
      </c>
      <c r="W63" s="4">
        <v>28867</v>
      </c>
      <c r="X63" s="5">
        <v>0.47032787037037038</v>
      </c>
      <c r="Y63" s="6">
        <f t="shared" si="0"/>
        <v>614.11100000000283</v>
      </c>
      <c r="Z63" s="6">
        <f t="shared" si="1"/>
        <v>30367.091857956311</v>
      </c>
      <c r="AA63" t="s">
        <v>98</v>
      </c>
    </row>
    <row r="64" spans="22:27" x14ac:dyDescent="0.3">
      <c r="V64" s="4">
        <v>280</v>
      </c>
      <c r="W64" s="4">
        <v>29784</v>
      </c>
      <c r="X64" s="5">
        <v>0.47045841435185182</v>
      </c>
      <c r="Y64" s="6">
        <f t="shared" si="0"/>
        <v>625.38999999999874</v>
      </c>
      <c r="Z64" s="6">
        <f t="shared" si="1"/>
        <v>31360.910506948327</v>
      </c>
      <c r="AA64" t="s">
        <v>99</v>
      </c>
    </row>
    <row r="65" spans="22:27" x14ac:dyDescent="0.3">
      <c r="V65" s="4">
        <v>285</v>
      </c>
      <c r="W65" s="4">
        <v>30156</v>
      </c>
      <c r="X65" s="5">
        <v>0.47058425925925929</v>
      </c>
      <c r="Y65" s="6">
        <f t="shared" si="0"/>
        <v>636.26300000000401</v>
      </c>
      <c r="Z65" s="6">
        <f t="shared" si="1"/>
        <v>31781.099495523842</v>
      </c>
      <c r="AA65" t="s">
        <v>100</v>
      </c>
    </row>
    <row r="66" spans="22:27" x14ac:dyDescent="0.3">
      <c r="V66" s="4">
        <v>290</v>
      </c>
      <c r="W66" s="4">
        <v>30874</v>
      </c>
      <c r="X66" s="5">
        <v>0.47071354166666662</v>
      </c>
      <c r="Y66" s="6">
        <f t="shared" si="0"/>
        <v>647.43299999999806</v>
      </c>
      <c r="Z66" s="6">
        <f t="shared" si="1"/>
        <v>32567.788349439477</v>
      </c>
      <c r="AA66" t="s">
        <v>101</v>
      </c>
    </row>
    <row r="67" spans="22:27" x14ac:dyDescent="0.3">
      <c r="V67" s="4">
        <v>295</v>
      </c>
      <c r="W67" s="4">
        <v>31832</v>
      </c>
      <c r="X67" s="5">
        <v>0.47086123842592592</v>
      </c>
      <c r="Y67" s="6">
        <f t="shared" si="0"/>
        <v>660.19400000000132</v>
      </c>
      <c r="Z67" s="6">
        <f t="shared" si="1"/>
        <v>33613.712207623495</v>
      </c>
      <c r="AA67" t="s">
        <v>102</v>
      </c>
    </row>
    <row r="68" spans="22:27" x14ac:dyDescent="0.3">
      <c r="V68" s="4">
        <v>300</v>
      </c>
      <c r="W68" s="4">
        <v>32332</v>
      </c>
      <c r="X68" s="5">
        <v>0.47098870370370371</v>
      </c>
      <c r="Y68" s="6">
        <f t="shared" si="0"/>
        <v>671.20700000000272</v>
      </c>
      <c r="Z68" s="6">
        <f t="shared" si="1"/>
        <v>34172.730416690574</v>
      </c>
      <c r="AA68" t="s">
        <v>103</v>
      </c>
    </row>
    <row r="69" spans="22:27" x14ac:dyDescent="0.3">
      <c r="V69" s="4">
        <v>305</v>
      </c>
      <c r="W69" s="4">
        <v>33125</v>
      </c>
      <c r="X69" s="5">
        <v>0.47111454861111107</v>
      </c>
      <c r="Y69" s="6">
        <f t="shared" si="0"/>
        <v>682.07999999999845</v>
      </c>
      <c r="Z69" s="6">
        <f t="shared" si="1"/>
        <v>35042.294945607413</v>
      </c>
      <c r="AA69" t="s">
        <v>104</v>
      </c>
    </row>
    <row r="70" spans="22:27" x14ac:dyDescent="0.3">
      <c r="V70" s="4">
        <v>310</v>
      </c>
      <c r="W70" s="4">
        <v>33339</v>
      </c>
      <c r="X70" s="5">
        <v>0.4712411226851852</v>
      </c>
      <c r="Y70" s="6">
        <f t="shared" si="0"/>
        <v>693.01600000000292</v>
      </c>
      <c r="Z70" s="6">
        <f t="shared" si="1"/>
        <v>35300.51352799085</v>
      </c>
      <c r="AA70" t="s">
        <v>105</v>
      </c>
    </row>
    <row r="71" spans="22:27" x14ac:dyDescent="0.3">
      <c r="V71" s="4">
        <v>315</v>
      </c>
      <c r="W71" s="4">
        <v>33756</v>
      </c>
      <c r="X71" s="5">
        <v>0.47136751157407408</v>
      </c>
      <c r="Y71" s="6">
        <f t="shared" si="0"/>
        <v>703.93600000000254</v>
      </c>
      <c r="Z71" s="6">
        <f t="shared" si="1"/>
        <v>35774.260048419972</v>
      </c>
      <c r="AA71" t="s">
        <v>106</v>
      </c>
    </row>
    <row r="72" spans="22:27" x14ac:dyDescent="0.3">
      <c r="V72" s="4">
        <v>320</v>
      </c>
      <c r="W72" s="4">
        <v>34052</v>
      </c>
      <c r="X72" s="5">
        <v>0.47149625000000001</v>
      </c>
      <c r="Y72" s="6">
        <f t="shared" si="0"/>
        <v>715.05900000000224</v>
      </c>
      <c r="Z72" s="6">
        <f t="shared" si="1"/>
        <v>36121.086583579847</v>
      </c>
      <c r="AA72" t="s">
        <v>107</v>
      </c>
    </row>
    <row r="73" spans="22:27" x14ac:dyDescent="0.3">
      <c r="V73" s="4">
        <v>325</v>
      </c>
      <c r="W73" s="4">
        <v>34246</v>
      </c>
      <c r="X73" s="5">
        <v>0.47162480324074069</v>
      </c>
      <c r="Y73" s="6">
        <f t="shared" ref="Y73:Y136" si="2">(X73-$X$8)*60*60*24</f>
        <v>726.1659999999971</v>
      </c>
      <c r="Z73" s="6">
        <f t="shared" ref="Z73:Z136" si="3">W73/EXP(-$Z$5*Y73)</f>
        <v>36360.174646824496</v>
      </c>
      <c r="AA73" t="s">
        <v>108</v>
      </c>
    </row>
    <row r="74" spans="22:27" x14ac:dyDescent="0.3">
      <c r="V74" s="4">
        <v>330</v>
      </c>
      <c r="W74" s="4">
        <v>34338</v>
      </c>
      <c r="X74" s="5">
        <v>0.47175137731481481</v>
      </c>
      <c r="Y74" s="6">
        <f t="shared" si="2"/>
        <v>737.10200000000157</v>
      </c>
      <c r="Z74" s="6">
        <f t="shared" si="3"/>
        <v>36490.759695497029</v>
      </c>
      <c r="AA74" t="s">
        <v>109</v>
      </c>
    </row>
    <row r="75" spans="22:27" x14ac:dyDescent="0.3">
      <c r="V75" s="4">
        <v>335</v>
      </c>
      <c r="W75" s="4">
        <v>34287</v>
      </c>
      <c r="X75" s="5">
        <v>0.47188119212962959</v>
      </c>
      <c r="Y75" s="6">
        <f t="shared" si="2"/>
        <v>748.31799999999828</v>
      </c>
      <c r="Z75" s="6">
        <f t="shared" si="3"/>
        <v>36470.29095087383</v>
      </c>
      <c r="AA75" t="s">
        <v>110</v>
      </c>
    </row>
    <row r="76" spans="22:27" x14ac:dyDescent="0.3">
      <c r="V76" s="4">
        <v>340</v>
      </c>
      <c r="W76" s="4">
        <v>34880</v>
      </c>
      <c r="X76" s="5">
        <v>0.47201155092592595</v>
      </c>
      <c r="Y76" s="6">
        <f t="shared" si="2"/>
        <v>759.58100000000377</v>
      </c>
      <c r="Z76" s="6">
        <f t="shared" si="3"/>
        <v>37135.539067370555</v>
      </c>
      <c r="AA76" t="s">
        <v>111</v>
      </c>
    </row>
    <row r="77" spans="22:27" x14ac:dyDescent="0.3">
      <c r="V77" s="4">
        <v>345</v>
      </c>
      <c r="W77" s="4">
        <v>36421</v>
      </c>
      <c r="X77" s="5">
        <v>0.47214837962962958</v>
      </c>
      <c r="Y77" s="6">
        <f t="shared" si="2"/>
        <v>771.40299999999718</v>
      </c>
      <c r="Z77" s="6">
        <f t="shared" si="3"/>
        <v>38814.02355893598</v>
      </c>
      <c r="AA77" t="s">
        <v>112</v>
      </c>
    </row>
    <row r="78" spans="22:27" x14ac:dyDescent="0.3">
      <c r="V78" s="4">
        <v>350</v>
      </c>
      <c r="W78" s="4">
        <v>36851</v>
      </c>
      <c r="X78" s="5">
        <v>0.47227155092592593</v>
      </c>
      <c r="Y78" s="6">
        <f t="shared" si="2"/>
        <v>782.04500000000223</v>
      </c>
      <c r="Z78" s="6">
        <f t="shared" si="3"/>
        <v>39306.768788176043</v>
      </c>
      <c r="AA78" t="s">
        <v>113</v>
      </c>
    </row>
    <row r="79" spans="22:27" x14ac:dyDescent="0.3">
      <c r="V79" s="4">
        <v>355</v>
      </c>
      <c r="W79" s="4">
        <v>37258</v>
      </c>
      <c r="X79" s="5">
        <v>0.47241798611111108</v>
      </c>
      <c r="Y79" s="6">
        <f t="shared" si="2"/>
        <v>794.69699999999875</v>
      </c>
      <c r="Z79" s="6">
        <f t="shared" si="3"/>
        <v>39782.391225831605</v>
      </c>
      <c r="AA79" t="s">
        <v>114</v>
      </c>
    </row>
    <row r="80" spans="22:27" x14ac:dyDescent="0.3">
      <c r="V80" s="4">
        <v>360</v>
      </c>
      <c r="W80" s="4">
        <v>37197</v>
      </c>
      <c r="X80" s="5">
        <v>0.47254546296296301</v>
      </c>
      <c r="Y80" s="6">
        <f t="shared" si="2"/>
        <v>805.71100000000615</v>
      </c>
      <c r="Z80" s="6">
        <f t="shared" si="3"/>
        <v>39753.361249463145</v>
      </c>
      <c r="AA80" t="s">
        <v>115</v>
      </c>
    </row>
    <row r="81" spans="22:27" x14ac:dyDescent="0.3">
      <c r="V81" s="4">
        <v>365</v>
      </c>
      <c r="W81" s="4">
        <v>37935</v>
      </c>
      <c r="X81" s="5">
        <v>0.47267275462962965</v>
      </c>
      <c r="Y81" s="6">
        <f t="shared" si="2"/>
        <v>816.70900000000393</v>
      </c>
      <c r="Z81" s="6">
        <f t="shared" si="3"/>
        <v>40578.879490833373</v>
      </c>
      <c r="AA81" t="s">
        <v>116</v>
      </c>
    </row>
    <row r="82" spans="22:27" x14ac:dyDescent="0.3">
      <c r="V82" s="4">
        <v>370</v>
      </c>
      <c r="W82" s="4">
        <v>38385</v>
      </c>
      <c r="X82" s="5">
        <v>0.47280040509259263</v>
      </c>
      <c r="Y82" s="6">
        <f t="shared" si="2"/>
        <v>827.73800000000551</v>
      </c>
      <c r="Z82" s="6">
        <f t="shared" si="3"/>
        <v>41097.616904018418</v>
      </c>
      <c r="AA82" t="s">
        <v>117</v>
      </c>
    </row>
    <row r="83" spans="22:27" x14ac:dyDescent="0.3">
      <c r="V83" s="4">
        <v>375</v>
      </c>
      <c r="W83" s="4">
        <v>38416</v>
      </c>
      <c r="X83" s="5">
        <v>0.4729318287037037</v>
      </c>
      <c r="Y83" s="6">
        <f t="shared" si="2"/>
        <v>839.09300000000178</v>
      </c>
      <c r="Z83" s="6">
        <f t="shared" si="3"/>
        <v>41169.353685080743</v>
      </c>
      <c r="AA83" t="s">
        <v>118</v>
      </c>
    </row>
    <row r="84" spans="22:27" x14ac:dyDescent="0.3">
      <c r="V84" s="4">
        <v>380</v>
      </c>
      <c r="W84" s="4">
        <v>38794</v>
      </c>
      <c r="X84" s="5">
        <v>0.47305769675925924</v>
      </c>
      <c r="Y84" s="6">
        <f t="shared" si="2"/>
        <v>849.96799999999985</v>
      </c>
      <c r="Z84" s="6">
        <f t="shared" si="3"/>
        <v>41611.759795693964</v>
      </c>
      <c r="AA84" t="s">
        <v>119</v>
      </c>
    </row>
    <row r="85" spans="22:27" x14ac:dyDescent="0.3">
      <c r="V85" s="4">
        <v>385</v>
      </c>
      <c r="W85" s="4">
        <v>38779</v>
      </c>
      <c r="X85" s="5">
        <v>0.47318624999999997</v>
      </c>
      <c r="Y85" s="6">
        <f t="shared" si="2"/>
        <v>861.07499999999959</v>
      </c>
      <c r="Z85" s="6">
        <f t="shared" si="3"/>
        <v>41633.800215163879</v>
      </c>
      <c r="AA85" t="s">
        <v>120</v>
      </c>
    </row>
    <row r="86" spans="22:27" x14ac:dyDescent="0.3">
      <c r="V86" s="4">
        <v>390</v>
      </c>
      <c r="W86" s="4">
        <v>38781</v>
      </c>
      <c r="X86" s="5">
        <v>0.47331228009259263</v>
      </c>
      <c r="Y86" s="6">
        <f t="shared" si="2"/>
        <v>871.96400000000494</v>
      </c>
      <c r="Z86" s="6">
        <f t="shared" si="3"/>
        <v>41673.364851599632</v>
      </c>
      <c r="AA86" t="s">
        <v>121</v>
      </c>
    </row>
    <row r="87" spans="22:27" x14ac:dyDescent="0.3">
      <c r="V87" s="4">
        <v>395</v>
      </c>
      <c r="W87" s="4">
        <v>39511</v>
      </c>
      <c r="X87" s="5">
        <v>0.47344173611111112</v>
      </c>
      <c r="Y87" s="6">
        <f t="shared" si="2"/>
        <v>883.14900000000262</v>
      </c>
      <c r="Z87" s="6">
        <f t="shared" si="3"/>
        <v>42497.003398954337</v>
      </c>
      <c r="AA87" t="s">
        <v>122</v>
      </c>
    </row>
    <row r="88" spans="22:27" x14ac:dyDescent="0.3">
      <c r="V88" s="4">
        <v>400</v>
      </c>
      <c r="W88" s="4">
        <v>38967</v>
      </c>
      <c r="X88" s="5">
        <v>0.47356740740740744</v>
      </c>
      <c r="Y88" s="6">
        <f t="shared" si="2"/>
        <v>894.00700000000438</v>
      </c>
      <c r="Z88" s="6">
        <f t="shared" si="3"/>
        <v>41949.449264809737</v>
      </c>
      <c r="AA88" t="s">
        <v>123</v>
      </c>
    </row>
    <row r="89" spans="22:27" x14ac:dyDescent="0.3">
      <c r="V89" s="4">
        <v>405</v>
      </c>
      <c r="W89" s="4">
        <v>39361</v>
      </c>
      <c r="X89" s="5">
        <v>0.47369795138888887</v>
      </c>
      <c r="Y89" s="6">
        <f t="shared" si="2"/>
        <v>905.28600000000017</v>
      </c>
      <c r="Z89" s="6">
        <f t="shared" si="3"/>
        <v>42413.050004602184</v>
      </c>
      <c r="AA89" t="s">
        <v>124</v>
      </c>
    </row>
    <row r="90" spans="22:27" x14ac:dyDescent="0.3">
      <c r="V90" s="4">
        <v>410</v>
      </c>
      <c r="W90" s="4">
        <v>39480</v>
      </c>
      <c r="X90" s="5">
        <v>0.47382686342592595</v>
      </c>
      <c r="Y90" s="6">
        <f t="shared" si="2"/>
        <v>916.42400000000362</v>
      </c>
      <c r="Z90" s="6">
        <f t="shared" si="3"/>
        <v>42580.382897239455</v>
      </c>
      <c r="AA90" t="s">
        <v>125</v>
      </c>
    </row>
    <row r="91" spans="22:27" x14ac:dyDescent="0.3">
      <c r="V91" s="4">
        <v>415</v>
      </c>
      <c r="W91" s="4">
        <v>39276</v>
      </c>
      <c r="X91" s="5">
        <v>0.47397401620370366</v>
      </c>
      <c r="Y91" s="6">
        <f t="shared" si="2"/>
        <v>929.13799999999833</v>
      </c>
      <c r="Z91" s="6">
        <f t="shared" si="3"/>
        <v>42404.81472770244</v>
      </c>
      <c r="AA91" t="s">
        <v>126</v>
      </c>
    </row>
    <row r="92" spans="22:27" x14ac:dyDescent="0.3">
      <c r="V92" s="4">
        <v>420</v>
      </c>
      <c r="W92" s="4">
        <v>39171</v>
      </c>
      <c r="X92" s="5">
        <v>0.47410094907407413</v>
      </c>
      <c r="Y92" s="6">
        <f t="shared" si="2"/>
        <v>940.1050000000065</v>
      </c>
      <c r="Z92" s="6">
        <f t="shared" si="3"/>
        <v>42329.729051326947</v>
      </c>
      <c r="AA92" t="s">
        <v>127</v>
      </c>
    </row>
    <row r="93" spans="22:27" x14ac:dyDescent="0.3">
      <c r="V93" s="4">
        <v>425</v>
      </c>
      <c r="W93" s="4">
        <v>39403</v>
      </c>
      <c r="X93" s="5">
        <v>0.47422751157407411</v>
      </c>
      <c r="Y93" s="6">
        <f t="shared" si="2"/>
        <v>951.04000000000508</v>
      </c>
      <c r="Z93" s="6">
        <f t="shared" si="3"/>
        <v>42618.865333535308</v>
      </c>
      <c r="AA93" t="s">
        <v>128</v>
      </c>
    </row>
    <row r="94" spans="22:27" x14ac:dyDescent="0.3">
      <c r="V94" s="4">
        <v>430</v>
      </c>
      <c r="W94" s="4">
        <v>39455</v>
      </c>
      <c r="X94" s="5">
        <v>0.47435498842592594</v>
      </c>
      <c r="Y94" s="6">
        <f t="shared" si="2"/>
        <v>962.05400000000282</v>
      </c>
      <c r="Z94" s="6">
        <f t="shared" si="3"/>
        <v>42713.901028492968</v>
      </c>
      <c r="AA94" t="s">
        <v>129</v>
      </c>
    </row>
    <row r="95" spans="22:27" x14ac:dyDescent="0.3">
      <c r="V95" s="4">
        <v>435</v>
      </c>
      <c r="W95" s="4">
        <v>39553</v>
      </c>
      <c r="X95" s="5">
        <v>0.47448282407407411</v>
      </c>
      <c r="Y95" s="6">
        <f t="shared" si="2"/>
        <v>973.09900000000448</v>
      </c>
      <c r="Z95" s="6">
        <f t="shared" si="3"/>
        <v>42859.028659362695</v>
      </c>
      <c r="AA95" t="s">
        <v>130</v>
      </c>
    </row>
    <row r="96" spans="22:27" x14ac:dyDescent="0.3">
      <c r="V96" s="4">
        <v>440</v>
      </c>
      <c r="W96" s="4">
        <v>39373</v>
      </c>
      <c r="X96" s="5">
        <v>0.47460921296296293</v>
      </c>
      <c r="Y96" s="6">
        <f t="shared" si="2"/>
        <v>984.01899999999932</v>
      </c>
      <c r="Z96" s="6">
        <f t="shared" si="3"/>
        <v>42702.433880609213</v>
      </c>
      <c r="AA96" t="s">
        <v>131</v>
      </c>
    </row>
    <row r="97" spans="22:27" x14ac:dyDescent="0.3">
      <c r="V97" s="4">
        <v>445</v>
      </c>
      <c r="W97" s="4">
        <v>38983</v>
      </c>
      <c r="X97" s="5">
        <v>0.47473759259259257</v>
      </c>
      <c r="Y97" s="6">
        <f t="shared" si="2"/>
        <v>995.11099999999999</v>
      </c>
      <c r="Z97" s="6">
        <f t="shared" si="3"/>
        <v>42318.15933066517</v>
      </c>
      <c r="AA97" t="s">
        <v>132</v>
      </c>
    </row>
    <row r="98" spans="22:27" x14ac:dyDescent="0.3">
      <c r="V98" s="4">
        <v>450</v>
      </c>
      <c r="W98" s="4">
        <v>39235</v>
      </c>
      <c r="X98" s="5">
        <v>0.47486415509259255</v>
      </c>
      <c r="Y98" s="6">
        <f t="shared" si="2"/>
        <v>1006.0459999999986</v>
      </c>
      <c r="Z98" s="6">
        <f t="shared" si="3"/>
        <v>42630.157093100745</v>
      </c>
      <c r="AA98" t="s">
        <v>133</v>
      </c>
    </row>
    <row r="99" spans="22:27" x14ac:dyDescent="0.3">
      <c r="V99" s="4">
        <v>455</v>
      </c>
      <c r="W99" s="4">
        <v>38391</v>
      </c>
      <c r="X99" s="5">
        <v>0.47499325231481482</v>
      </c>
      <c r="Y99" s="6">
        <f t="shared" si="2"/>
        <v>1017.2000000000021</v>
      </c>
      <c r="Z99" s="6">
        <f t="shared" si="3"/>
        <v>41751.521965218584</v>
      </c>
      <c r="AA99" t="s">
        <v>134</v>
      </c>
    </row>
    <row r="100" spans="22:27" x14ac:dyDescent="0.3">
      <c r="V100" s="4">
        <v>460</v>
      </c>
      <c r="W100" s="4">
        <v>38700</v>
      </c>
      <c r="X100" s="5">
        <v>0.47512343749999997</v>
      </c>
      <c r="Y100" s="6">
        <f t="shared" si="2"/>
        <v>1028.447999999999</v>
      </c>
      <c r="Z100" s="6">
        <f t="shared" si="3"/>
        <v>42126.64084698409</v>
      </c>
      <c r="AA100" t="s">
        <v>135</v>
      </c>
    </row>
    <row r="101" spans="22:27" x14ac:dyDescent="0.3">
      <c r="V101" s="4">
        <v>465</v>
      </c>
      <c r="W101" s="4">
        <v>38496</v>
      </c>
      <c r="X101" s="5">
        <v>0.47525398148148151</v>
      </c>
      <c r="Y101" s="6">
        <f t="shared" si="2"/>
        <v>1039.7270000000044</v>
      </c>
      <c r="Z101" s="6">
        <f t="shared" si="3"/>
        <v>41943.586163230932</v>
      </c>
      <c r="AA101" t="s">
        <v>136</v>
      </c>
    </row>
    <row r="102" spans="22:27" x14ac:dyDescent="0.3">
      <c r="V102" s="4">
        <v>470</v>
      </c>
      <c r="W102" s="4">
        <v>38080</v>
      </c>
      <c r="X102" s="5">
        <v>0.47539328703703704</v>
      </c>
      <c r="Y102" s="6">
        <f t="shared" si="2"/>
        <v>1051.7630000000017</v>
      </c>
      <c r="Z102" s="6">
        <f t="shared" si="3"/>
        <v>41531.546543782177</v>
      </c>
      <c r="AA102" t="s">
        <v>137</v>
      </c>
    </row>
    <row r="103" spans="22:27" x14ac:dyDescent="0.3">
      <c r="V103" s="4">
        <v>475</v>
      </c>
      <c r="W103" s="4">
        <v>37670</v>
      </c>
      <c r="X103" s="5">
        <v>0.47553023148148149</v>
      </c>
      <c r="Y103" s="6">
        <f t="shared" si="2"/>
        <v>1063.5950000000025</v>
      </c>
      <c r="Z103" s="6">
        <f t="shared" si="3"/>
        <v>41124.505157265077</v>
      </c>
      <c r="AA103" t="s">
        <v>138</v>
      </c>
    </row>
    <row r="104" spans="22:27" x14ac:dyDescent="0.3">
      <c r="V104" s="4">
        <v>480</v>
      </c>
      <c r="W104" s="4">
        <v>37242</v>
      </c>
      <c r="X104" s="5">
        <v>0.47565733796296294</v>
      </c>
      <c r="Y104" s="6">
        <f t="shared" si="2"/>
        <v>1074.5770000000002</v>
      </c>
      <c r="Z104" s="6">
        <f t="shared" si="3"/>
        <v>40694.105742014028</v>
      </c>
      <c r="AA104" t="s">
        <v>139</v>
      </c>
    </row>
    <row r="105" spans="22:27" x14ac:dyDescent="0.3">
      <c r="V105" s="4">
        <v>485</v>
      </c>
      <c r="W105" s="4">
        <v>36687</v>
      </c>
      <c r="X105" s="5">
        <v>0.4757855324074074</v>
      </c>
      <c r="Y105" s="6">
        <f t="shared" si="2"/>
        <v>1085.6530000000007</v>
      </c>
      <c r="Z105" s="6">
        <f t="shared" si="3"/>
        <v>40124.305589636162</v>
      </c>
      <c r="AA105" t="s">
        <v>140</v>
      </c>
    </row>
    <row r="106" spans="22:27" x14ac:dyDescent="0.3">
      <c r="V106" s="4">
        <v>490</v>
      </c>
      <c r="W106" s="4">
        <v>37087</v>
      </c>
      <c r="X106" s="5">
        <v>0.47591265046296294</v>
      </c>
      <c r="Y106" s="6">
        <f t="shared" si="2"/>
        <v>1096.6359999999995</v>
      </c>
      <c r="Z106" s="6">
        <f t="shared" si="3"/>
        <v>40598.54957497117</v>
      </c>
      <c r="AA106" t="s">
        <v>141</v>
      </c>
    </row>
    <row r="107" spans="22:27" x14ac:dyDescent="0.3">
      <c r="V107" s="4">
        <v>495</v>
      </c>
      <c r="W107" s="4">
        <v>37019</v>
      </c>
      <c r="X107" s="5">
        <v>0.47604101851851849</v>
      </c>
      <c r="Y107" s="6">
        <f t="shared" si="2"/>
        <v>1107.726999999999</v>
      </c>
      <c r="Z107" s="6">
        <f t="shared" si="3"/>
        <v>40561.205169541841</v>
      </c>
      <c r="AA107" t="s">
        <v>142</v>
      </c>
    </row>
    <row r="108" spans="22:27" x14ac:dyDescent="0.3">
      <c r="V108" s="4">
        <v>500</v>
      </c>
      <c r="W108" s="4">
        <v>36142</v>
      </c>
      <c r="X108" s="5">
        <v>0.47617673611111111</v>
      </c>
      <c r="Y108" s="6">
        <f t="shared" si="2"/>
        <v>1119.4530000000016</v>
      </c>
      <c r="Z108" s="6">
        <f t="shared" si="3"/>
        <v>39638.613271682356</v>
      </c>
      <c r="AA108" t="s">
        <v>143</v>
      </c>
    </row>
    <row r="109" spans="22:27" x14ac:dyDescent="0.3">
      <c r="V109" s="4">
        <v>505</v>
      </c>
      <c r="W109" s="4">
        <v>35516</v>
      </c>
      <c r="X109" s="5">
        <v>0.4762983101851852</v>
      </c>
      <c r="Y109" s="6">
        <f t="shared" si="2"/>
        <v>1129.9570000000033</v>
      </c>
      <c r="Z109" s="6">
        <f t="shared" si="3"/>
        <v>38985.817161321931</v>
      </c>
      <c r="AA109" t="s">
        <v>144</v>
      </c>
    </row>
    <row r="110" spans="22:27" x14ac:dyDescent="0.3">
      <c r="V110" s="4">
        <v>510</v>
      </c>
      <c r="W110" s="4">
        <v>35082</v>
      </c>
      <c r="X110" s="5">
        <v>0.47642542824074074</v>
      </c>
      <c r="Y110" s="6">
        <f t="shared" si="2"/>
        <v>1140.9400000000021</v>
      </c>
      <c r="Z110" s="6">
        <f t="shared" si="3"/>
        <v>38544.323073682986</v>
      </c>
      <c r="AA110" t="s">
        <v>145</v>
      </c>
    </row>
    <row r="111" spans="22:27" x14ac:dyDescent="0.3">
      <c r="V111" s="4">
        <v>515</v>
      </c>
      <c r="W111" s="4">
        <v>34919</v>
      </c>
      <c r="X111" s="5">
        <v>0.47655452546296301</v>
      </c>
      <c r="Y111" s="6">
        <f t="shared" si="2"/>
        <v>1152.0940000000057</v>
      </c>
      <c r="Z111" s="6">
        <f t="shared" si="3"/>
        <v>38400.553769715378</v>
      </c>
      <c r="AA111" t="s">
        <v>146</v>
      </c>
    </row>
    <row r="112" spans="22:27" x14ac:dyDescent="0.3">
      <c r="V112" s="4">
        <v>520</v>
      </c>
      <c r="W112" s="4">
        <v>34428</v>
      </c>
      <c r="X112" s="5">
        <v>0.47668037037037037</v>
      </c>
      <c r="Y112" s="6">
        <f t="shared" si="2"/>
        <v>1162.9670000000015</v>
      </c>
      <c r="Z112" s="6">
        <f t="shared" si="3"/>
        <v>37894.573803398089</v>
      </c>
      <c r="AA112" t="s">
        <v>147</v>
      </c>
    </row>
    <row r="113" spans="22:27" x14ac:dyDescent="0.3">
      <c r="V113" s="4">
        <v>525</v>
      </c>
      <c r="W113" s="4">
        <v>33991</v>
      </c>
      <c r="X113" s="5">
        <v>0.47681108796296295</v>
      </c>
      <c r="Y113" s="6">
        <f t="shared" si="2"/>
        <v>1174.2610000000009</v>
      </c>
      <c r="Z113" s="6">
        <f t="shared" si="3"/>
        <v>37448.446009222433</v>
      </c>
      <c r="AA113" t="s">
        <v>148</v>
      </c>
    </row>
    <row r="114" spans="22:27" x14ac:dyDescent="0.3">
      <c r="V114" s="4">
        <v>530</v>
      </c>
      <c r="W114" s="4">
        <v>33096</v>
      </c>
      <c r="X114" s="5">
        <v>0.47694055555555553</v>
      </c>
      <c r="Y114" s="6">
        <f t="shared" si="2"/>
        <v>1185.4470000000001</v>
      </c>
      <c r="Z114" s="6">
        <f t="shared" si="3"/>
        <v>36496.071944280688</v>
      </c>
      <c r="AA114" t="s">
        <v>149</v>
      </c>
    </row>
    <row r="115" spans="22:27" x14ac:dyDescent="0.3">
      <c r="V115" s="4">
        <v>535</v>
      </c>
      <c r="W115" s="4">
        <v>32859</v>
      </c>
      <c r="X115" s="5">
        <v>0.47709239583333335</v>
      </c>
      <c r="Y115" s="6">
        <f t="shared" si="2"/>
        <v>1198.5660000000032</v>
      </c>
      <c r="Z115" s="6">
        <f t="shared" si="3"/>
        <v>36273.95990423984</v>
      </c>
      <c r="AA115" t="s">
        <v>150</v>
      </c>
    </row>
    <row r="116" spans="22:27" x14ac:dyDescent="0.3">
      <c r="V116" s="4">
        <v>540</v>
      </c>
      <c r="W116" s="4">
        <v>31852</v>
      </c>
      <c r="X116" s="5">
        <v>0.47721914351851852</v>
      </c>
      <c r="Y116" s="6">
        <f t="shared" si="2"/>
        <v>1209.5170000000016</v>
      </c>
      <c r="Z116" s="6">
        <f t="shared" si="3"/>
        <v>35194.084393853394</v>
      </c>
      <c r="AA116" t="s">
        <v>151</v>
      </c>
    </row>
    <row r="117" spans="22:27" x14ac:dyDescent="0.3">
      <c r="V117" s="4">
        <v>545</v>
      </c>
      <c r="W117" s="4">
        <v>31059</v>
      </c>
      <c r="X117" s="5">
        <v>0.47734590277777778</v>
      </c>
      <c r="Y117" s="6">
        <f t="shared" si="2"/>
        <v>1220.4690000000014</v>
      </c>
      <c r="Z117" s="6">
        <f t="shared" si="3"/>
        <v>34348.897851101894</v>
      </c>
      <c r="AA117" t="s">
        <v>152</v>
      </c>
    </row>
    <row r="118" spans="22:27" x14ac:dyDescent="0.3">
      <c r="V118" s="4">
        <v>550</v>
      </c>
      <c r="W118" s="4">
        <v>30239</v>
      </c>
      <c r="X118" s="5">
        <v>0.47747319444444442</v>
      </c>
      <c r="Y118" s="6">
        <f t="shared" si="2"/>
        <v>1231.4669999999992</v>
      </c>
      <c r="Z118" s="6">
        <f t="shared" si="3"/>
        <v>33472.394733399633</v>
      </c>
      <c r="AA118" t="s">
        <v>153</v>
      </c>
    </row>
    <row r="119" spans="22:27" x14ac:dyDescent="0.3">
      <c r="V119" s="4">
        <v>555</v>
      </c>
      <c r="W119" s="4">
        <v>29641</v>
      </c>
      <c r="X119" s="5">
        <v>0.47760120370370368</v>
      </c>
      <c r="Y119" s="6">
        <f t="shared" si="2"/>
        <v>1242.5269999999998</v>
      </c>
      <c r="Z119" s="6">
        <f t="shared" si="3"/>
        <v>32840.401172862759</v>
      </c>
      <c r="AA119" t="s">
        <v>154</v>
      </c>
    </row>
    <row r="120" spans="22:27" x14ac:dyDescent="0.3">
      <c r="V120" s="4">
        <v>560</v>
      </c>
      <c r="W120" s="4">
        <v>29249</v>
      </c>
      <c r="X120" s="5">
        <v>0.47772813657407404</v>
      </c>
      <c r="Y120" s="6">
        <f t="shared" si="2"/>
        <v>1253.4939999999986</v>
      </c>
      <c r="Z120" s="6">
        <f t="shared" si="3"/>
        <v>32435.420749717759</v>
      </c>
      <c r="AA120" t="s">
        <v>155</v>
      </c>
    </row>
    <row r="121" spans="22:27" x14ac:dyDescent="0.3">
      <c r="V121" s="4">
        <v>565</v>
      </c>
      <c r="W121" s="4">
        <v>28435</v>
      </c>
      <c r="X121" s="5">
        <v>0.47785704861111111</v>
      </c>
      <c r="Y121" s="6">
        <f t="shared" si="2"/>
        <v>1264.6320000000019</v>
      </c>
      <c r="Z121" s="6">
        <f t="shared" si="3"/>
        <v>31561.728778764187</v>
      </c>
      <c r="AA121" t="s">
        <v>156</v>
      </c>
    </row>
    <row r="122" spans="22:27" x14ac:dyDescent="0.3">
      <c r="V122" s="4">
        <v>570</v>
      </c>
      <c r="W122" s="4">
        <v>27536</v>
      </c>
      <c r="X122" s="5">
        <v>0.47798524305555556</v>
      </c>
      <c r="Y122" s="6">
        <f t="shared" si="2"/>
        <v>1275.7080000000026</v>
      </c>
      <c r="Z122" s="6">
        <f t="shared" si="3"/>
        <v>30591.813293198604</v>
      </c>
      <c r="AA122" t="s">
        <v>157</v>
      </c>
    </row>
    <row r="123" spans="22:27" x14ac:dyDescent="0.3">
      <c r="V123" s="4">
        <v>575</v>
      </c>
      <c r="W123" s="4">
        <v>27042</v>
      </c>
      <c r="X123" s="5">
        <v>0.47811469907407406</v>
      </c>
      <c r="Y123" s="6">
        <f t="shared" si="2"/>
        <v>1286.8930000000003</v>
      </c>
      <c r="Z123" s="6">
        <f t="shared" si="3"/>
        <v>30070.724847381909</v>
      </c>
      <c r="AA123" t="s">
        <v>158</v>
      </c>
    </row>
    <row r="124" spans="22:27" x14ac:dyDescent="0.3">
      <c r="V124" s="4">
        <v>580</v>
      </c>
      <c r="W124" s="4">
        <v>26353</v>
      </c>
      <c r="X124" s="5">
        <v>0.47824072916666666</v>
      </c>
      <c r="Y124" s="6">
        <f t="shared" si="2"/>
        <v>1297.7820000000008</v>
      </c>
      <c r="Z124" s="6">
        <f t="shared" si="3"/>
        <v>29330.891741107978</v>
      </c>
      <c r="AA124" t="s">
        <v>159</v>
      </c>
    </row>
    <row r="125" spans="22:27" x14ac:dyDescent="0.3">
      <c r="V125" s="4">
        <v>585</v>
      </c>
      <c r="W125" s="4">
        <v>25624</v>
      </c>
      <c r="X125" s="5">
        <v>0.47837858796296295</v>
      </c>
      <c r="Y125" s="6">
        <f t="shared" si="2"/>
        <v>1309.6930000000009</v>
      </c>
      <c r="Z125" s="6">
        <f t="shared" si="3"/>
        <v>28547.551297650381</v>
      </c>
      <c r="AA125" t="s">
        <v>160</v>
      </c>
    </row>
    <row r="126" spans="22:27" x14ac:dyDescent="0.3">
      <c r="V126" s="4">
        <v>590</v>
      </c>
      <c r="W126" s="4">
        <v>25255</v>
      </c>
      <c r="X126" s="5">
        <v>0.47849531249999999</v>
      </c>
      <c r="Y126" s="6">
        <f t="shared" si="2"/>
        <v>1319.7780000000009</v>
      </c>
      <c r="Z126" s="6">
        <f t="shared" si="3"/>
        <v>28159.868418255457</v>
      </c>
      <c r="AA126" t="s">
        <v>161</v>
      </c>
    </row>
    <row r="127" spans="22:27" x14ac:dyDescent="0.3">
      <c r="V127" s="4">
        <v>595</v>
      </c>
      <c r="W127" s="4">
        <v>24333</v>
      </c>
      <c r="X127" s="5">
        <v>0.47862116898148149</v>
      </c>
      <c r="Y127" s="6">
        <f t="shared" si="2"/>
        <v>1330.6520000000028</v>
      </c>
      <c r="Z127" s="6">
        <f t="shared" si="3"/>
        <v>27156.16780451559</v>
      </c>
      <c r="AA127" t="s">
        <v>162</v>
      </c>
    </row>
    <row r="128" spans="22:27" x14ac:dyDescent="0.3">
      <c r="V128" s="4">
        <v>600</v>
      </c>
      <c r="W128" s="4">
        <v>23843</v>
      </c>
      <c r="X128" s="5">
        <v>0.478748275462963</v>
      </c>
      <c r="Y128" s="6">
        <f t="shared" si="2"/>
        <v>1341.6340000000052</v>
      </c>
      <c r="Z128" s="6">
        <f t="shared" si="3"/>
        <v>26633.434530186296</v>
      </c>
      <c r="AA128" t="s">
        <v>163</v>
      </c>
    </row>
    <row r="129" spans="22:27" x14ac:dyDescent="0.3">
      <c r="V129" s="4">
        <v>605</v>
      </c>
      <c r="W129" s="4">
        <v>23444</v>
      </c>
      <c r="X129" s="5">
        <v>0.47887502314814817</v>
      </c>
      <c r="Y129" s="6">
        <f t="shared" si="2"/>
        <v>1352.5850000000037</v>
      </c>
      <c r="Z129" s="6">
        <f t="shared" si="3"/>
        <v>26211.406546728889</v>
      </c>
      <c r="AA129" t="s">
        <v>164</v>
      </c>
    </row>
    <row r="130" spans="22:27" x14ac:dyDescent="0.3">
      <c r="V130" s="4">
        <v>610</v>
      </c>
      <c r="W130" s="4">
        <v>23172</v>
      </c>
      <c r="X130" s="5">
        <v>0.4790026736111111</v>
      </c>
      <c r="Y130" s="6">
        <f t="shared" si="2"/>
        <v>1363.6140000000005</v>
      </c>
      <c r="Z130" s="6">
        <f t="shared" si="3"/>
        <v>25930.88063059155</v>
      </c>
      <c r="AA130" t="s">
        <v>165</v>
      </c>
    </row>
    <row r="131" spans="22:27" x14ac:dyDescent="0.3">
      <c r="V131" s="4">
        <v>615</v>
      </c>
      <c r="W131" s="4">
        <v>22336</v>
      </c>
      <c r="X131" s="5">
        <v>0.47913050925925926</v>
      </c>
      <c r="Y131" s="6">
        <f t="shared" si="2"/>
        <v>1374.6590000000022</v>
      </c>
      <c r="Z131" s="6">
        <f t="shared" si="3"/>
        <v>25018.130445883016</v>
      </c>
      <c r="AA131" t="s">
        <v>166</v>
      </c>
    </row>
    <row r="132" spans="22:27" x14ac:dyDescent="0.3">
      <c r="V132" s="4">
        <v>620</v>
      </c>
      <c r="W132" s="4">
        <v>21863</v>
      </c>
      <c r="X132" s="5">
        <v>0.47925744212962962</v>
      </c>
      <c r="Y132" s="6">
        <f t="shared" si="2"/>
        <v>1385.6260000000007</v>
      </c>
      <c r="Z132" s="6">
        <f t="shared" si="3"/>
        <v>24510.49699931475</v>
      </c>
      <c r="AA132" t="s">
        <v>167</v>
      </c>
    </row>
    <row r="133" spans="22:27" x14ac:dyDescent="0.3">
      <c r="V133" s="4">
        <v>625</v>
      </c>
      <c r="W133" s="4">
        <v>21300</v>
      </c>
      <c r="X133" s="5">
        <v>0.47938618055555554</v>
      </c>
      <c r="Y133" s="6">
        <f t="shared" si="2"/>
        <v>1396.7490000000007</v>
      </c>
      <c r="Z133" s="6">
        <f t="shared" si="3"/>
        <v>23901.241839294089</v>
      </c>
      <c r="AA133" t="s">
        <v>168</v>
      </c>
    </row>
    <row r="134" spans="22:27" x14ac:dyDescent="0.3">
      <c r="V134" s="4">
        <v>630</v>
      </c>
      <c r="W134" s="4">
        <v>20471</v>
      </c>
      <c r="X134" s="5">
        <v>0.47952233796296295</v>
      </c>
      <c r="Y134" s="6">
        <f t="shared" si="2"/>
        <v>1408.5130000000008</v>
      </c>
      <c r="Z134" s="6">
        <f t="shared" si="3"/>
        <v>22993.304250053192</v>
      </c>
      <c r="AA134" t="s">
        <v>169</v>
      </c>
    </row>
    <row r="135" spans="22:27" x14ac:dyDescent="0.3">
      <c r="V135" s="4">
        <v>635</v>
      </c>
      <c r="W135" s="4">
        <v>19979</v>
      </c>
      <c r="X135" s="5">
        <v>0.47964383101851849</v>
      </c>
      <c r="Y135" s="6">
        <f t="shared" si="2"/>
        <v>1419.0099999999989</v>
      </c>
      <c r="Z135" s="6">
        <f t="shared" si="3"/>
        <v>22460.12387046995</v>
      </c>
      <c r="AA135" t="s">
        <v>170</v>
      </c>
    </row>
    <row r="136" spans="22:27" x14ac:dyDescent="0.3">
      <c r="V136" s="4">
        <v>640</v>
      </c>
      <c r="W136" s="4">
        <v>19682</v>
      </c>
      <c r="X136" s="5">
        <v>0.47976986111111114</v>
      </c>
      <c r="Y136" s="6">
        <f t="shared" si="2"/>
        <v>1429.8990000000042</v>
      </c>
      <c r="Z136" s="6">
        <f t="shared" si="3"/>
        <v>22146.124867875515</v>
      </c>
      <c r="AA136" t="s">
        <v>171</v>
      </c>
    </row>
    <row r="137" spans="22:27" x14ac:dyDescent="0.3">
      <c r="V137" s="4">
        <v>645</v>
      </c>
      <c r="W137" s="4">
        <v>19432</v>
      </c>
      <c r="X137" s="5">
        <v>0.47989914351851853</v>
      </c>
      <c r="Y137" s="6">
        <f t="shared" ref="Y137:Y167" si="4">(X137-$X$8)*60*60*24</f>
        <v>1441.0690000000031</v>
      </c>
      <c r="Z137" s="6">
        <f t="shared" ref="Z137:Z167" si="5">W137/EXP(-$Z$5*Y137)</f>
        <v>21884.982441143606</v>
      </c>
      <c r="AA137" t="s">
        <v>172</v>
      </c>
    </row>
    <row r="138" spans="22:27" x14ac:dyDescent="0.3">
      <c r="V138" s="4">
        <v>650</v>
      </c>
      <c r="W138" s="4">
        <v>19325</v>
      </c>
      <c r="X138" s="5">
        <v>0.48004358796296298</v>
      </c>
      <c r="Y138" s="6">
        <f t="shared" si="4"/>
        <v>1453.5490000000034</v>
      </c>
      <c r="Z138" s="6">
        <f t="shared" si="5"/>
        <v>21786.893983987182</v>
      </c>
      <c r="AA138" t="s">
        <v>173</v>
      </c>
    </row>
    <row r="139" spans="22:27" x14ac:dyDescent="0.3">
      <c r="V139" s="4">
        <v>655</v>
      </c>
      <c r="W139" s="4">
        <v>19087</v>
      </c>
      <c r="X139" s="5">
        <v>0.48017050925925925</v>
      </c>
      <c r="Y139" s="6">
        <f t="shared" si="4"/>
        <v>1464.5150000000008</v>
      </c>
      <c r="Z139" s="6">
        <f t="shared" si="5"/>
        <v>21538.049278003353</v>
      </c>
      <c r="AA139" t="s">
        <v>174</v>
      </c>
    </row>
    <row r="140" spans="22:27" x14ac:dyDescent="0.3">
      <c r="V140" s="4">
        <v>660</v>
      </c>
      <c r="W140" s="4">
        <v>19266</v>
      </c>
      <c r="X140" s="5">
        <v>0.48029726851851851</v>
      </c>
      <c r="Y140" s="6">
        <f t="shared" si="4"/>
        <v>1475.4670000000006</v>
      </c>
      <c r="Z140" s="6">
        <f t="shared" si="5"/>
        <v>21759.685916694409</v>
      </c>
      <c r="AA140" t="s">
        <v>175</v>
      </c>
    </row>
    <row r="141" spans="22:27" x14ac:dyDescent="0.3">
      <c r="V141" s="4">
        <v>665</v>
      </c>
      <c r="W141" s="4">
        <v>20070</v>
      </c>
      <c r="X141" s="5">
        <v>0.4804247337962963</v>
      </c>
      <c r="Y141" s="6">
        <f t="shared" si="4"/>
        <v>1486.4800000000021</v>
      </c>
      <c r="Z141" s="6">
        <f t="shared" si="5"/>
        <v>22688.354432942586</v>
      </c>
      <c r="AA141" t="s">
        <v>176</v>
      </c>
    </row>
    <row r="142" spans="22:27" x14ac:dyDescent="0.3">
      <c r="V142" s="4">
        <v>670</v>
      </c>
      <c r="W142" s="4">
        <v>20648</v>
      </c>
      <c r="X142" s="5">
        <v>0.48055256944444441</v>
      </c>
      <c r="Y142" s="6">
        <f t="shared" si="4"/>
        <v>1497.5249999999987</v>
      </c>
      <c r="Z142" s="6">
        <f t="shared" si="5"/>
        <v>23363.038390250487</v>
      </c>
      <c r="AA142" t="s">
        <v>177</v>
      </c>
    </row>
    <row r="143" spans="22:27" x14ac:dyDescent="0.3">
      <c r="V143" s="4">
        <v>675</v>
      </c>
      <c r="W143" s="4">
        <v>22071</v>
      </c>
      <c r="X143" s="5">
        <v>0.48067986111111111</v>
      </c>
      <c r="Y143" s="6">
        <f t="shared" si="4"/>
        <v>1508.5230000000015</v>
      </c>
      <c r="Z143" s="6">
        <f t="shared" si="5"/>
        <v>24995.818559559404</v>
      </c>
      <c r="AA143" t="s">
        <v>178</v>
      </c>
    </row>
    <row r="144" spans="22:27" x14ac:dyDescent="0.3">
      <c r="V144" s="4">
        <v>680</v>
      </c>
      <c r="W144" s="4">
        <v>23562</v>
      </c>
      <c r="X144" s="5">
        <v>0.48080805555555556</v>
      </c>
      <c r="Y144" s="6">
        <f t="shared" si="4"/>
        <v>1519.599000000002</v>
      </c>
      <c r="Z144" s="6">
        <f t="shared" si="5"/>
        <v>26708.796590842085</v>
      </c>
      <c r="AA144" t="s">
        <v>179</v>
      </c>
    </row>
    <row r="145" spans="22:27" x14ac:dyDescent="0.3">
      <c r="V145" s="4">
        <v>685</v>
      </c>
      <c r="W145" s="4">
        <v>24834</v>
      </c>
      <c r="X145" s="5">
        <v>0.48093372685185187</v>
      </c>
      <c r="Y145" s="6">
        <f t="shared" si="4"/>
        <v>1530.4570000000035</v>
      </c>
      <c r="Z145" s="6">
        <f t="shared" si="5"/>
        <v>28175.903531815664</v>
      </c>
      <c r="AA145" t="s">
        <v>180</v>
      </c>
    </row>
    <row r="146" spans="22:27" x14ac:dyDescent="0.3">
      <c r="V146" s="4">
        <v>690</v>
      </c>
      <c r="W146" s="4">
        <v>25314</v>
      </c>
      <c r="X146" s="5">
        <v>0.48106299768518518</v>
      </c>
      <c r="Y146" s="6">
        <f t="shared" si="4"/>
        <v>1541.6260000000011</v>
      </c>
      <c r="Z146" s="6">
        <f t="shared" si="5"/>
        <v>28746.971521139749</v>
      </c>
      <c r="AA146" t="s">
        <v>181</v>
      </c>
    </row>
    <row r="147" spans="22:27" x14ac:dyDescent="0.3">
      <c r="V147" s="4">
        <v>695</v>
      </c>
      <c r="W147" s="4">
        <v>24855</v>
      </c>
      <c r="X147" s="5">
        <v>0.48118938657407412</v>
      </c>
      <c r="Y147" s="6">
        <f t="shared" si="4"/>
        <v>1552.5460000000057</v>
      </c>
      <c r="Z147" s="6">
        <f t="shared" si="5"/>
        <v>28251.162139556087</v>
      </c>
      <c r="AA147" t="s">
        <v>182</v>
      </c>
    </row>
    <row r="148" spans="22:27" x14ac:dyDescent="0.3">
      <c r="V148" s="4">
        <v>700</v>
      </c>
      <c r="W148" s="4">
        <v>25004</v>
      </c>
      <c r="X148" s="5">
        <v>0.48131848379629627</v>
      </c>
      <c r="Y148" s="6">
        <f t="shared" si="4"/>
        <v>1563.6999999999994</v>
      </c>
      <c r="Z148" s="6">
        <f t="shared" si="5"/>
        <v>28446.68417272863</v>
      </c>
      <c r="AA148" t="s">
        <v>183</v>
      </c>
    </row>
    <row r="149" spans="22:27" x14ac:dyDescent="0.3">
      <c r="V149" s="4">
        <v>705</v>
      </c>
      <c r="W149" s="4">
        <v>24848</v>
      </c>
      <c r="X149" s="5">
        <v>0.48144451388888893</v>
      </c>
      <c r="Y149" s="6">
        <f t="shared" si="4"/>
        <v>1574.5890000000049</v>
      </c>
      <c r="Z149" s="6">
        <f t="shared" si="5"/>
        <v>28294.610235503955</v>
      </c>
      <c r="AA149" t="s">
        <v>184</v>
      </c>
    </row>
    <row r="150" spans="22:27" x14ac:dyDescent="0.3">
      <c r="V150" s="4">
        <v>710</v>
      </c>
      <c r="W150" s="4">
        <v>24472</v>
      </c>
      <c r="X150" s="5">
        <v>0.48157054398148147</v>
      </c>
      <c r="Y150" s="6">
        <f t="shared" si="4"/>
        <v>1585.4780000000005</v>
      </c>
      <c r="Z150" s="6">
        <f t="shared" si="5"/>
        <v>27891.499153247838</v>
      </c>
      <c r="AA150" t="s">
        <v>185</v>
      </c>
    </row>
    <row r="151" spans="22:27" x14ac:dyDescent="0.3">
      <c r="V151" s="4">
        <v>715</v>
      </c>
      <c r="W151" s="4">
        <v>23861</v>
      </c>
      <c r="X151" s="5">
        <v>0.48169765046296292</v>
      </c>
      <c r="Y151" s="6">
        <f t="shared" si="4"/>
        <v>1596.4599999999982</v>
      </c>
      <c r="Z151" s="6">
        <f t="shared" si="5"/>
        <v>27219.772006201209</v>
      </c>
      <c r="AA151" t="s">
        <v>186</v>
      </c>
    </row>
    <row r="152" spans="22:27" x14ac:dyDescent="0.3">
      <c r="V152" s="4">
        <v>720</v>
      </c>
      <c r="W152" s="4">
        <v>23201</v>
      </c>
      <c r="X152" s="5">
        <v>0.48182440972222224</v>
      </c>
      <c r="Y152" s="6">
        <f t="shared" si="4"/>
        <v>1607.412000000003</v>
      </c>
      <c r="Z152" s="6">
        <f t="shared" si="5"/>
        <v>26490.790631011034</v>
      </c>
      <c r="AA152" t="s">
        <v>187</v>
      </c>
    </row>
    <row r="153" spans="22:27" x14ac:dyDescent="0.3">
      <c r="V153" s="4">
        <v>725</v>
      </c>
      <c r="W153" s="4">
        <v>22288</v>
      </c>
      <c r="X153" s="5">
        <v>0.48195170138888893</v>
      </c>
      <c r="Y153" s="6">
        <f t="shared" si="4"/>
        <v>1618.4100000000055</v>
      </c>
      <c r="Z153" s="6">
        <f t="shared" si="5"/>
        <v>25471.43055177516</v>
      </c>
      <c r="AA153" t="s">
        <v>188</v>
      </c>
    </row>
    <row r="154" spans="22:27" x14ac:dyDescent="0.3">
      <c r="V154" s="4">
        <v>730</v>
      </c>
      <c r="W154" s="4">
        <v>21310</v>
      </c>
      <c r="X154" s="5">
        <v>0.48207754629629629</v>
      </c>
      <c r="Y154" s="6">
        <f t="shared" si="4"/>
        <v>1629.283000000001</v>
      </c>
      <c r="Z154" s="6">
        <f t="shared" si="5"/>
        <v>24375.59530542828</v>
      </c>
      <c r="AA154" t="s">
        <v>189</v>
      </c>
    </row>
    <row r="155" spans="22:27" x14ac:dyDescent="0.3">
      <c r="V155" s="4">
        <v>735</v>
      </c>
      <c r="W155" s="4">
        <v>19788</v>
      </c>
      <c r="X155" s="5">
        <v>0.48220465277777774</v>
      </c>
      <c r="Y155" s="6">
        <f t="shared" si="4"/>
        <v>1640.2649999999985</v>
      </c>
      <c r="Z155" s="6">
        <f t="shared" si="5"/>
        <v>22655.159878868424</v>
      </c>
      <c r="AA155" t="s">
        <v>190</v>
      </c>
    </row>
    <row r="156" spans="22:27" x14ac:dyDescent="0.3">
      <c r="V156" s="4">
        <v>740</v>
      </c>
      <c r="W156" s="4">
        <v>18598</v>
      </c>
      <c r="X156" s="5">
        <v>0.48233339120370372</v>
      </c>
      <c r="Y156" s="6">
        <f t="shared" si="4"/>
        <v>1651.3880000000031</v>
      </c>
      <c r="Z156" s="6">
        <f t="shared" si="5"/>
        <v>21312.282934969066</v>
      </c>
      <c r="AA156" t="s">
        <v>191</v>
      </c>
    </row>
    <row r="157" spans="22:27" x14ac:dyDescent="0.3">
      <c r="V157" s="4">
        <v>745</v>
      </c>
      <c r="W157" s="4">
        <v>17013</v>
      </c>
      <c r="X157" s="5">
        <v>0.48246194444444446</v>
      </c>
      <c r="Y157" s="6">
        <f t="shared" si="4"/>
        <v>1662.4950000000031</v>
      </c>
      <c r="Z157" s="6">
        <f t="shared" si="5"/>
        <v>19513.83185645453</v>
      </c>
      <c r="AA157" t="s">
        <v>192</v>
      </c>
    </row>
    <row r="158" spans="22:27" x14ac:dyDescent="0.3">
      <c r="V158" s="4">
        <v>750</v>
      </c>
      <c r="W158" s="4">
        <v>15655</v>
      </c>
      <c r="X158" s="5">
        <v>0.48259068287037038</v>
      </c>
      <c r="Y158" s="6">
        <f t="shared" si="4"/>
        <v>1673.6180000000027</v>
      </c>
      <c r="Z158" s="6">
        <f t="shared" si="5"/>
        <v>17972.696000477579</v>
      </c>
      <c r="AA158" t="s">
        <v>193</v>
      </c>
    </row>
    <row r="159" spans="22:27" x14ac:dyDescent="0.3">
      <c r="V159" s="4">
        <v>755</v>
      </c>
      <c r="W159" s="4">
        <v>7957</v>
      </c>
      <c r="X159" s="5">
        <v>0.48271671296296298</v>
      </c>
      <c r="Y159" s="6">
        <f t="shared" si="4"/>
        <v>1684.5070000000032</v>
      </c>
      <c r="Z159" s="6">
        <f t="shared" si="5"/>
        <v>9143.2297159055706</v>
      </c>
      <c r="AA159" t="s">
        <v>194</v>
      </c>
    </row>
    <row r="160" spans="22:27" x14ac:dyDescent="0.3">
      <c r="V160" s="4">
        <v>760</v>
      </c>
      <c r="W160" s="4">
        <v>6625</v>
      </c>
      <c r="X160" s="5">
        <v>0.48284581018518519</v>
      </c>
      <c r="Y160" s="6">
        <f t="shared" si="4"/>
        <v>1695.6610000000019</v>
      </c>
      <c r="Z160" s="6">
        <f t="shared" si="5"/>
        <v>7619.663043185863</v>
      </c>
      <c r="AA160" t="s">
        <v>195</v>
      </c>
    </row>
    <row r="161" spans="22:27" x14ac:dyDescent="0.3">
      <c r="V161" s="4">
        <v>765</v>
      </c>
      <c r="W161" s="4">
        <v>1692</v>
      </c>
      <c r="X161" s="5">
        <v>0.48298880787037035</v>
      </c>
      <c r="Y161" s="6">
        <f t="shared" si="4"/>
        <v>1708.0160000000001</v>
      </c>
      <c r="Z161" s="6">
        <f t="shared" si="5"/>
        <v>1948.0176207766083</v>
      </c>
      <c r="AA161" t="s">
        <v>196</v>
      </c>
    </row>
    <row r="162" spans="22:27" x14ac:dyDescent="0.3">
      <c r="V162" s="4">
        <v>770</v>
      </c>
      <c r="W162" s="4">
        <v>1464</v>
      </c>
      <c r="X162" s="5">
        <v>0.48311538194444448</v>
      </c>
      <c r="Y162" s="6">
        <f t="shared" si="4"/>
        <v>1718.9520000000045</v>
      </c>
      <c r="Z162" s="6">
        <f t="shared" si="5"/>
        <v>1687.040075837029</v>
      </c>
      <c r="AA162" t="s">
        <v>197</v>
      </c>
    </row>
    <row r="163" spans="22:27" x14ac:dyDescent="0.3">
      <c r="V163" s="4">
        <v>775</v>
      </c>
      <c r="W163" s="4">
        <v>332</v>
      </c>
      <c r="X163" s="5">
        <v>0.48324212962962965</v>
      </c>
      <c r="Y163" s="6">
        <f t="shared" si="4"/>
        <v>1729.9030000000034</v>
      </c>
      <c r="Z163" s="6">
        <f t="shared" si="5"/>
        <v>382.92590219434675</v>
      </c>
      <c r="AA163" t="s">
        <v>198</v>
      </c>
    </row>
    <row r="164" spans="22:27" x14ac:dyDescent="0.3">
      <c r="V164" s="4">
        <v>780</v>
      </c>
      <c r="W164" s="4">
        <v>262</v>
      </c>
      <c r="X164" s="5">
        <v>0.48336960648148147</v>
      </c>
      <c r="Y164" s="6">
        <f t="shared" si="4"/>
        <v>1740.9170000000008</v>
      </c>
      <c r="Z164" s="6">
        <f t="shared" si="5"/>
        <v>302.4632029216985</v>
      </c>
      <c r="AA164" t="s">
        <v>199</v>
      </c>
    </row>
    <row r="165" spans="22:27" x14ac:dyDescent="0.3">
      <c r="V165" s="4">
        <v>785</v>
      </c>
      <c r="W165" s="4">
        <v>192</v>
      </c>
      <c r="X165" s="5">
        <v>0.48349743055555555</v>
      </c>
      <c r="Y165" s="6">
        <f t="shared" si="4"/>
        <v>1751.9610000000016</v>
      </c>
      <c r="Z165" s="6">
        <f t="shared" si="5"/>
        <v>221.85445489990175</v>
      </c>
      <c r="AA165" t="s">
        <v>200</v>
      </c>
    </row>
    <row r="166" spans="22:27" x14ac:dyDescent="0.3">
      <c r="V166" s="4">
        <v>790</v>
      </c>
      <c r="W166" s="4">
        <v>184</v>
      </c>
      <c r="X166" s="5">
        <v>0.48362454861111109</v>
      </c>
      <c r="Y166" s="6">
        <f t="shared" si="4"/>
        <v>1762.9440000000004</v>
      </c>
      <c r="Z166" s="6">
        <f t="shared" si="5"/>
        <v>212.80323830742327</v>
      </c>
      <c r="AA166" t="s">
        <v>201</v>
      </c>
    </row>
    <row r="167" spans="22:27" x14ac:dyDescent="0.3">
      <c r="V167" s="4">
        <v>795</v>
      </c>
      <c r="W167" s="4">
        <v>118</v>
      </c>
      <c r="X167" s="5">
        <v>0.48375310185185189</v>
      </c>
      <c r="Y167" s="6">
        <f t="shared" si="4"/>
        <v>1774.0510000000047</v>
      </c>
      <c r="Z167" s="6">
        <f t="shared" si="5"/>
        <v>136.59674281242792</v>
      </c>
      <c r="AA167" t="s">
        <v>202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measurement_4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Kawalec</dc:creator>
  <cp:lastModifiedBy>ADJOA AMPONFI</cp:lastModifiedBy>
  <dcterms:created xsi:type="dcterms:W3CDTF">2024-01-29T16:15:22Z</dcterms:created>
  <dcterms:modified xsi:type="dcterms:W3CDTF">2025-09-12T13:49:18Z</dcterms:modified>
</cp:coreProperties>
</file>