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Dottorato XXXV Ciclo/Confronto Metodi Whole Genome/Paper Mock WGS_Maggio2025/Supplementary Files/"/>
    </mc:Choice>
  </mc:AlternateContent>
  <xr:revisionPtr revIDLastSave="0" documentId="13_ncr:1_{E8B9A45A-14BD-CB4B-A506-A352967C4DFF}" xr6:coauthVersionLast="47" xr6:coauthVersionMax="47" xr10:uidLastSave="{00000000-0000-0000-0000-000000000000}"/>
  <bookViews>
    <workbookView xWindow="0" yWindow="760" windowWidth="30240" windowHeight="17440" xr2:uid="{20D25BCF-6C2A-CF4D-AD79-057D89483DA9}"/>
  </bookViews>
  <sheets>
    <sheet name="Ref Genomes Coverage" sheetId="2" r:id="rId1"/>
  </sheets>
  <definedNames>
    <definedName name="genome_coverage_total" localSheetId="0">'Ref Genomes Coverage'!$B$3:$B$53</definedName>
    <definedName name="genome_coverage_total_1" localSheetId="0">'Ref Genomes Coverage'!$B$2:$AB$52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3" i="2"/>
  <c r="AA51" i="2" l="1"/>
  <c r="R53" i="2"/>
  <c r="S14" i="2" s="1"/>
  <c r="J53" i="2"/>
  <c r="K17" i="2" s="1"/>
  <c r="AA35" i="2" l="1"/>
  <c r="AA26" i="2"/>
  <c r="AA17" i="2"/>
  <c r="AA23" i="2"/>
  <c r="AA7" i="2"/>
  <c r="AA14" i="2"/>
  <c r="AA25" i="2"/>
  <c r="S44" i="2"/>
  <c r="AA34" i="2"/>
  <c r="AA44" i="2"/>
  <c r="AA28" i="2"/>
  <c r="AA29" i="2"/>
  <c r="AA30" i="2"/>
  <c r="AA24" i="2"/>
  <c r="AA16" i="2"/>
  <c r="AA27" i="2"/>
  <c r="AA52" i="2"/>
  <c r="AA18" i="2"/>
  <c r="AA31" i="2"/>
  <c r="S23" i="2"/>
  <c r="AA3" i="2"/>
  <c r="S30" i="2"/>
  <c r="S17" i="2"/>
  <c r="S34" i="2"/>
  <c r="S29" i="2"/>
  <c r="S27" i="2"/>
  <c r="S51" i="2"/>
  <c r="S18" i="2"/>
  <c r="S3" i="2"/>
  <c r="S16" i="2"/>
  <c r="S52" i="2"/>
  <c r="S31" i="2"/>
  <c r="S35" i="2"/>
  <c r="S24" i="2"/>
  <c r="S7" i="2"/>
  <c r="S28" i="2"/>
  <c r="S25" i="2"/>
  <c r="S26" i="2"/>
  <c r="K44" i="2"/>
  <c r="K18" i="2"/>
  <c r="K23" i="2"/>
  <c r="K24" i="2"/>
  <c r="K27" i="2"/>
  <c r="K34" i="2"/>
  <c r="K31" i="2"/>
  <c r="K7" i="2"/>
  <c r="K26" i="2"/>
  <c r="K16" i="2"/>
  <c r="K25" i="2"/>
  <c r="K52" i="2"/>
  <c r="K51" i="2"/>
  <c r="K3" i="2"/>
  <c r="K30" i="2"/>
  <c r="K35" i="2"/>
  <c r="K28" i="2"/>
  <c r="K29" i="2"/>
  <c r="K1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3F6893A-2C54-A94A-B2F2-D1197F18C54A}" name="genome_coverage_total" type="6" refreshedVersion="8" background="1" saveData="1">
    <textPr sourceFile="/Users/brunofosso/Desktop/Metabarcoding_projects/MAG_Assembly_project/genome_coverage_total.csv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8438120-2693-2841-9658-C79AEBC24B4D}" name="genome_coverage_total1" type="6" refreshedVersion="8" background="1" saveData="1">
    <textPr sourceFile="/Users/brunofosso/Desktop/DataAnalysis_projects/MAG_Assembly_project/Report_Sept24/genome_coverage_total.csv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<sst xmlns="http://schemas.openxmlformats.org/spreadsheetml/2006/main" count="130" uniqueCount="84">
  <si>
    <t>Illumina</t>
  </si>
  <si>
    <t>Nanopore</t>
  </si>
  <si>
    <t>PacBio</t>
  </si>
  <si>
    <t>Species</t>
  </si>
  <si>
    <t>Contig</t>
  </si>
  <si>
    <t>Length</t>
  </si>
  <si>
    <t>n. reads</t>
  </si>
  <si>
    <t>cov. bases</t>
  </si>
  <si>
    <t>coverage</t>
  </si>
  <si>
    <t>meandepth</t>
  </si>
  <si>
    <t>meanbaseq</t>
  </si>
  <si>
    <t>meanmapq</t>
  </si>
  <si>
    <t>RPKM</t>
  </si>
  <si>
    <t>% RPKM</t>
  </si>
  <si>
    <t>Acinetobacter_baumannii_ATCC_17978</t>
  </si>
  <si>
    <t>071a82bb90b94c6f_1</t>
  </si>
  <si>
    <t>071a82bb90b94c6f_2</t>
  </si>
  <si>
    <t>071a82bb90b94c6f_3</t>
  </si>
  <si>
    <t>071a82bb90b94c6f_4</t>
  </si>
  <si>
    <t>Bacillus_pacificus_ATCC_10987</t>
  </si>
  <si>
    <t>5371a9904eb64361_1</t>
  </si>
  <si>
    <t>5371a9904eb64361_2</t>
  </si>
  <si>
    <t>5371a9904eb64361_3</t>
  </si>
  <si>
    <t>5371a9904eb64361_4</t>
  </si>
  <si>
    <t>5371a9904eb64361_5</t>
  </si>
  <si>
    <t>5371a9904eb64361_6</t>
  </si>
  <si>
    <t>5371a9904eb64361_7</t>
  </si>
  <si>
    <t>Bifidobacterium_adolescentis_ATCC_15703</t>
  </si>
  <si>
    <t>c45a1c57adf4460e_1</t>
  </si>
  <si>
    <t>c45a1c57adf4460e_2</t>
  </si>
  <si>
    <t>Clostridium_beijerinckii_ATCC_35702</t>
  </si>
  <si>
    <t>3042186b85304e8d_1</t>
  </si>
  <si>
    <t>Cutibacterium_acnes_ATCC_11828</t>
  </si>
  <si>
    <t>9dc637a985b042c4_1</t>
  </si>
  <si>
    <t>Deinococcus_radiodurans_ATCC_BAA_816</t>
  </si>
  <si>
    <t>2b7fa0e1de5f42de_1</t>
  </si>
  <si>
    <t>2b7fa0e1de5f42de_2</t>
  </si>
  <si>
    <t>2b7fa0e1de5f42de_3</t>
  </si>
  <si>
    <t>2b7fa0e1de5f42de_4</t>
  </si>
  <si>
    <t>2b7fa0e1de5f42de_5</t>
  </si>
  <si>
    <t>Enterococcus_faecalis_ATCC_47077</t>
  </si>
  <si>
    <t>27b35dd1651e48dd_1</t>
  </si>
  <si>
    <t>Escherichia_coli_ATCC_700926</t>
  </si>
  <si>
    <t>1eb3021faaec49c2_1</t>
  </si>
  <si>
    <t>Helicobacter_pylori_ATCC_700392</t>
  </si>
  <si>
    <t>4762fdd895094939_1</t>
  </si>
  <si>
    <t>Lactobacillus_gasseri_ATCC_33323</t>
  </si>
  <si>
    <t>5964adb8d0df4fde_1</t>
  </si>
  <si>
    <t>Neisseria_meningitidis_ATCC_BAA_335</t>
  </si>
  <si>
    <t>045df7c7cb0f42b5_1</t>
  </si>
  <si>
    <t>Phocaeicola_vulgatus_ATCC_8482</t>
  </si>
  <si>
    <t>d889f9dd971b473d_1</t>
  </si>
  <si>
    <t>Porphyromonas_gingivalis_ATCC_33277</t>
  </si>
  <si>
    <t>2504aeb524e74d25_1</t>
  </si>
  <si>
    <t>Pseudomonas_aeruginosa_ATCC_9027</t>
  </si>
  <si>
    <t>285a115d88c043f1_1</t>
  </si>
  <si>
    <t>Rhodobacter_sphaeroides_ATCC_17029</t>
  </si>
  <si>
    <t>266a835027f7464b_1</t>
  </si>
  <si>
    <t>266a835027f7464b_2</t>
  </si>
  <si>
    <t>266a835027f7464b_3</t>
  </si>
  <si>
    <t>Schaalia_odontolytica_ATCC_17982</t>
  </si>
  <si>
    <t>89e35fec14744942_1</t>
  </si>
  <si>
    <t>Staphylococcus_aureus_subsp_aureus_ATCC_BAA_1556</t>
  </si>
  <si>
    <t>38ad2dab3e5e43b7_1</t>
  </si>
  <si>
    <t>38ad2dab3e5e43b7_2</t>
  </si>
  <si>
    <t>38ad2dab3e5e43b7_3</t>
  </si>
  <si>
    <t>38ad2dab3e5e43b7_4</t>
  </si>
  <si>
    <t>38ad2dab3e5e43b7_5</t>
  </si>
  <si>
    <t>38ad2dab3e5e43b7_6</t>
  </si>
  <si>
    <t>38ad2dab3e5e43b7_7</t>
  </si>
  <si>
    <t>38ad2dab3e5e43b7_8</t>
  </si>
  <si>
    <t>38ad2dab3e5e43b7_9</t>
  </si>
  <si>
    <t>Staphylococcus_epidermidis_ATCC_12228</t>
  </si>
  <si>
    <t>f5bcb58692924cb7_1</t>
  </si>
  <si>
    <t>f5bcb58692924cb7_2</t>
  </si>
  <si>
    <t>f5bcb58692924cb7_3</t>
  </si>
  <si>
    <t>f5bcb58692924cb7_4</t>
  </si>
  <si>
    <t>f5bcb58692924cb7_5</t>
  </si>
  <si>
    <t>f5bcb58692924cb7_6</t>
  </si>
  <si>
    <t>f5bcb58692924cb7_7</t>
  </si>
  <si>
    <t>Streptococcus_agalactiae_ATCC_BAA_611</t>
  </si>
  <si>
    <t>58ae911973b74ffc_1</t>
  </si>
  <si>
    <t>Streptococcus_mutans_ATCC_700610</t>
  </si>
  <si>
    <t>adb6d513b7374f84_1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</si>
</sst>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5" xfId="0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3" borderId="1" xfId="0" applyFill="1" applyBorder="1"/>
    <xf numFmtId="10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83FF"/>
      <color rgb="FFFFD579"/>
      <color rgb="FFFF7E7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ome_coverage_total" connectionId="1" xr16:uid="{1A8018C5-8348-2C4A-848C-0982BBE756C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ome_coverage_total_1" connectionId="2" xr16:uid="{B5F41FA2-5022-8245-9B6B-147C41058C9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E186-AAEC-3F41-9A2A-7AC21B20ECA6}">
  <dimension ref="A1:AI53"/>
  <sheetViews>
    <sheetView tabSelected="1" workbookViewId="0">
      <selection activeCell="A50" sqref="A44:A50"/>
    </sheetView>
  </sheetViews>
  <sheetFormatPr baseColWidth="10" defaultColWidth="11" defaultRowHeight="16" x14ac:dyDescent="0.2"/>
  <cols>
    <col min="1" max="1" width="48" bestFit="1" customWidth="1"/>
    <col min="2" max="2" width="19.33203125" bestFit="1" customWidth="1"/>
    <col min="3" max="3" width="9.1640625" bestFit="1" customWidth="1"/>
    <col min="4" max="4" width="9.33203125" bestFit="1" customWidth="1"/>
    <col min="5" max="5" width="9.1640625" bestFit="1" customWidth="1"/>
    <col min="6" max="6" width="8.5" bestFit="1" customWidth="1"/>
    <col min="7" max="7" width="10.5" bestFit="1" customWidth="1"/>
    <col min="8" max="8" width="10.6640625" bestFit="1" customWidth="1"/>
    <col min="9" max="9" width="10.5" bestFit="1" customWidth="1"/>
    <col min="10" max="10" width="10.5" customWidth="1"/>
    <col min="11" max="11" width="10.5" style="12" customWidth="1"/>
    <col min="12" max="12" width="9.33203125" bestFit="1" customWidth="1"/>
    <col min="13" max="13" width="9.1640625" bestFit="1" customWidth="1"/>
    <col min="14" max="14" width="8.5" bestFit="1" customWidth="1"/>
    <col min="15" max="15" width="10.5" bestFit="1" customWidth="1"/>
    <col min="16" max="16" width="10.6640625" bestFit="1" customWidth="1"/>
    <col min="17" max="17" width="10.5" bestFit="1" customWidth="1"/>
    <col min="18" max="18" width="10.5" customWidth="1"/>
    <col min="19" max="19" width="10.5" style="12" customWidth="1"/>
    <col min="20" max="20" width="9.33203125" bestFit="1" customWidth="1"/>
    <col min="21" max="22" width="8.5" bestFit="1" customWidth="1"/>
    <col min="23" max="23" width="10.5" bestFit="1" customWidth="1"/>
    <col min="24" max="24" width="10.6640625" bestFit="1" customWidth="1"/>
    <col min="25" max="25" width="10.5" bestFit="1" customWidth="1"/>
    <col min="26" max="26" width="10.5" customWidth="1"/>
    <col min="27" max="27" width="10.5" style="12" customWidth="1"/>
    <col min="28" max="28" width="48" bestFit="1" customWidth="1"/>
  </cols>
  <sheetData>
    <row r="1" spans="1:35" x14ac:dyDescent="0.2">
      <c r="D1" s="19" t="s">
        <v>0</v>
      </c>
      <c r="E1" s="20"/>
      <c r="F1" s="20"/>
      <c r="G1" s="20"/>
      <c r="H1" s="20"/>
      <c r="I1" s="20"/>
      <c r="J1" s="9"/>
      <c r="K1" s="10"/>
      <c r="L1" s="19" t="s">
        <v>1</v>
      </c>
      <c r="M1" s="20"/>
      <c r="N1" s="20"/>
      <c r="O1" s="20"/>
      <c r="P1" s="20"/>
      <c r="Q1" s="20"/>
      <c r="R1" s="9"/>
      <c r="S1" s="10"/>
      <c r="T1" s="19" t="s">
        <v>2</v>
      </c>
      <c r="U1" s="20"/>
      <c r="V1" s="20"/>
      <c r="W1" s="20"/>
      <c r="X1" s="20"/>
      <c r="Y1" s="20"/>
      <c r="Z1" s="9"/>
      <c r="AA1" s="14"/>
      <c r="AB1" s="21"/>
      <c r="AC1" s="21"/>
      <c r="AD1" s="21"/>
      <c r="AE1" s="21"/>
      <c r="AF1" s="21"/>
      <c r="AG1" s="21"/>
      <c r="AH1" s="21"/>
      <c r="AI1" s="21"/>
    </row>
    <row r="2" spans="1:35" x14ac:dyDescent="0.2">
      <c r="A2" s="2" t="s">
        <v>3</v>
      </c>
      <c r="B2" s="2" t="s">
        <v>4</v>
      </c>
      <c r="C2" s="3" t="s">
        <v>5</v>
      </c>
      <c r="D2" s="4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5" t="s">
        <v>12</v>
      </c>
      <c r="K2" s="10" t="s">
        <v>13</v>
      </c>
      <c r="L2" s="4" t="s">
        <v>6</v>
      </c>
      <c r="M2" s="2" t="s">
        <v>7</v>
      </c>
      <c r="N2" s="2" t="s">
        <v>8</v>
      </c>
      <c r="O2" s="2" t="s">
        <v>9</v>
      </c>
      <c r="P2" s="2" t="s">
        <v>10</v>
      </c>
      <c r="Q2" s="2" t="s">
        <v>11</v>
      </c>
      <c r="R2" s="5" t="s">
        <v>12</v>
      </c>
      <c r="S2" s="10" t="s">
        <v>13</v>
      </c>
      <c r="T2" s="4" t="s">
        <v>6</v>
      </c>
      <c r="U2" s="2" t="s">
        <v>7</v>
      </c>
      <c r="V2" s="2" t="s">
        <v>8</v>
      </c>
      <c r="W2" s="2" t="s">
        <v>9</v>
      </c>
      <c r="X2" s="2" t="s">
        <v>10</v>
      </c>
      <c r="Y2" s="2" t="s">
        <v>11</v>
      </c>
      <c r="Z2" s="5" t="s">
        <v>12</v>
      </c>
      <c r="AA2" s="10" t="s">
        <v>13</v>
      </c>
    </row>
    <row r="3" spans="1:35" x14ac:dyDescent="0.2">
      <c r="A3" s="6" t="s">
        <v>14</v>
      </c>
      <c r="B3" s="6" t="s">
        <v>15</v>
      </c>
      <c r="C3" s="7">
        <v>3902113</v>
      </c>
      <c r="D3" s="8">
        <v>14716756</v>
      </c>
      <c r="E3" s="6">
        <v>3902113</v>
      </c>
      <c r="F3" s="15">
        <v>100</v>
      </c>
      <c r="G3" s="6">
        <v>534.69200000000001</v>
      </c>
      <c r="H3" s="6">
        <v>35.1</v>
      </c>
      <c r="I3" s="6">
        <v>57.8</v>
      </c>
      <c r="J3" s="6">
        <f>D3/(C3*SUM($D$3:$D$52))*10^9</f>
        <v>17.539958309832688</v>
      </c>
      <c r="K3" s="16">
        <f>SUM(J3:J6)/J53</f>
        <v>3.7768152908402415E-2</v>
      </c>
      <c r="L3" s="8">
        <v>18628</v>
      </c>
      <c r="M3" s="6">
        <v>3902104</v>
      </c>
      <c r="N3" s="6">
        <v>99.999799999999993</v>
      </c>
      <c r="O3" s="6">
        <v>23.2971</v>
      </c>
      <c r="P3" s="6">
        <v>29.1</v>
      </c>
      <c r="Q3" s="6">
        <v>58.6</v>
      </c>
      <c r="R3" s="6">
        <f>L3/($C$3*SUM($L$3:$L$52))*10^9</f>
        <v>2.3014609673165172</v>
      </c>
      <c r="S3" s="16">
        <f>SUM(R3:R6)/R53</f>
        <v>9.4048088521292896E-3</v>
      </c>
      <c r="T3" s="8">
        <v>8253</v>
      </c>
      <c r="U3" s="6">
        <v>3902037</v>
      </c>
      <c r="V3" s="6">
        <v>99.998099999999994</v>
      </c>
      <c r="W3" s="6">
        <v>18.813400000000001</v>
      </c>
      <c r="X3" s="6">
        <v>87.3</v>
      </c>
      <c r="Y3" s="6">
        <v>59.8</v>
      </c>
      <c r="Z3" s="6">
        <f>T3/($C$3*SUM($T$3:$T$52))*10^9</f>
        <v>18.784542073619701</v>
      </c>
      <c r="AA3" s="16">
        <f>SUM(Z3:Z6)/Z53</f>
        <v>7.6274724005932867E-2</v>
      </c>
    </row>
    <row r="4" spans="1:35" x14ac:dyDescent="0.2">
      <c r="A4" s="6" t="s">
        <v>14</v>
      </c>
      <c r="B4" s="6" t="s">
        <v>16</v>
      </c>
      <c r="C4" s="7">
        <v>148955</v>
      </c>
      <c r="D4" s="8">
        <v>553849</v>
      </c>
      <c r="E4" s="6">
        <v>148955</v>
      </c>
      <c r="F4" s="6">
        <v>100</v>
      </c>
      <c r="G4" s="6">
        <v>526.99300000000005</v>
      </c>
      <c r="H4" s="6">
        <v>35.1</v>
      </c>
      <c r="I4" s="6">
        <v>53.3</v>
      </c>
      <c r="J4" s="6">
        <f t="shared" ref="J4:J52" si="0">D4/(C4*SUM($D$3:$D$52))*10^9</f>
        <v>17.292293542754638</v>
      </c>
      <c r="K4" s="17"/>
      <c r="L4" s="8">
        <v>731</v>
      </c>
      <c r="M4" s="6">
        <v>148955</v>
      </c>
      <c r="N4" s="6">
        <v>100</v>
      </c>
      <c r="O4" s="6">
        <v>19.744800000000001</v>
      </c>
      <c r="P4" s="6">
        <v>26</v>
      </c>
      <c r="Q4" s="6">
        <v>54.9</v>
      </c>
      <c r="R4" s="6">
        <f t="shared" ref="R4:R52" si="1">L4/($C$3*SUM($L$3:$L$52))*10^9</f>
        <v>9.0313934244598146E-2</v>
      </c>
      <c r="S4" s="17"/>
      <c r="T4" s="8">
        <v>289</v>
      </c>
      <c r="U4" s="6">
        <v>148954</v>
      </c>
      <c r="V4" s="6">
        <v>99.999300000000005</v>
      </c>
      <c r="W4" s="6">
        <v>16.484000000000002</v>
      </c>
      <c r="X4" s="6">
        <v>87.5</v>
      </c>
      <c r="Y4" s="6">
        <v>58.3</v>
      </c>
      <c r="Z4" s="6">
        <f t="shared" ref="Z4:Z52" si="2">T4/($C$3*SUM($T$3:$T$52))*10^9</f>
        <v>0.65778900512251237</v>
      </c>
      <c r="AA4" s="17"/>
    </row>
    <row r="5" spans="1:35" x14ac:dyDescent="0.2">
      <c r="A5" s="6" t="s">
        <v>14</v>
      </c>
      <c r="B5" s="6" t="s">
        <v>17</v>
      </c>
      <c r="C5" s="7">
        <v>13409</v>
      </c>
      <c r="D5" s="8">
        <v>36818</v>
      </c>
      <c r="E5" s="6">
        <v>13409</v>
      </c>
      <c r="F5" s="6">
        <v>100</v>
      </c>
      <c r="G5" s="6">
        <v>391.14699999999999</v>
      </c>
      <c r="H5" s="6">
        <v>35</v>
      </c>
      <c r="I5" s="6">
        <v>58.8</v>
      </c>
      <c r="J5" s="6">
        <f t="shared" si="0"/>
        <v>12.769682867016883</v>
      </c>
      <c r="K5" s="17"/>
      <c r="L5" s="8">
        <v>56</v>
      </c>
      <c r="M5" s="6">
        <v>13409</v>
      </c>
      <c r="N5" s="6">
        <v>100</v>
      </c>
      <c r="O5" s="6">
        <v>5.7606099999999998</v>
      </c>
      <c r="P5" s="6">
        <v>25.8</v>
      </c>
      <c r="Q5" s="6">
        <v>58.8</v>
      </c>
      <c r="R5" s="6">
        <f t="shared" si="1"/>
        <v>6.9187145248939758E-3</v>
      </c>
      <c r="S5" s="17"/>
      <c r="T5" s="8">
        <v>12</v>
      </c>
      <c r="U5" s="6">
        <v>13409</v>
      </c>
      <c r="V5" s="6">
        <v>100</v>
      </c>
      <c r="W5" s="6">
        <v>4.7397999999999998</v>
      </c>
      <c r="X5" s="6">
        <v>88.5</v>
      </c>
      <c r="Y5" s="6">
        <v>60</v>
      </c>
      <c r="Z5" s="6">
        <f t="shared" si="2"/>
        <v>2.7313038274983208E-2</v>
      </c>
      <c r="AA5" s="17"/>
    </row>
    <row r="6" spans="1:35" x14ac:dyDescent="0.2">
      <c r="A6" s="6" t="s">
        <v>14</v>
      </c>
      <c r="B6" s="6" t="s">
        <v>18</v>
      </c>
      <c r="C6" s="7">
        <v>11302</v>
      </c>
      <c r="D6" s="8">
        <v>80216</v>
      </c>
      <c r="E6" s="6">
        <v>11302</v>
      </c>
      <c r="F6" s="6">
        <v>100</v>
      </c>
      <c r="G6" s="6">
        <v>1010.08</v>
      </c>
      <c r="H6" s="6">
        <v>35</v>
      </c>
      <c r="I6" s="6">
        <v>58.7</v>
      </c>
      <c r="J6" s="6">
        <f t="shared" si="0"/>
        <v>33.008212620884223</v>
      </c>
      <c r="K6" s="18"/>
      <c r="L6" s="8">
        <v>93</v>
      </c>
      <c r="M6" s="6">
        <v>11302</v>
      </c>
      <c r="N6" s="6">
        <v>100</v>
      </c>
      <c r="O6" s="6">
        <v>16.973700000000001</v>
      </c>
      <c r="P6" s="6">
        <v>24.6</v>
      </c>
      <c r="Q6" s="6">
        <v>57.5</v>
      </c>
      <c r="R6" s="6">
        <f t="shared" si="1"/>
        <v>1.1490008050270353E-2</v>
      </c>
      <c r="S6" s="18"/>
      <c r="T6" s="8">
        <v>34</v>
      </c>
      <c r="U6" s="6">
        <v>11302</v>
      </c>
      <c r="V6" s="6">
        <v>100</v>
      </c>
      <c r="W6" s="6">
        <v>13.5265</v>
      </c>
      <c r="X6" s="6">
        <v>89</v>
      </c>
      <c r="Y6" s="6">
        <v>60</v>
      </c>
      <c r="Z6" s="6">
        <f t="shared" si="2"/>
        <v>7.7386941779119089E-2</v>
      </c>
      <c r="AA6" s="18"/>
    </row>
    <row r="7" spans="1:35" x14ac:dyDescent="0.2">
      <c r="A7" s="6" t="s">
        <v>19</v>
      </c>
      <c r="B7" s="6" t="s">
        <v>20</v>
      </c>
      <c r="C7" s="7">
        <v>5235074</v>
      </c>
      <c r="D7" s="8">
        <v>11953087</v>
      </c>
      <c r="E7" s="6">
        <v>5235074</v>
      </c>
      <c r="F7" s="15">
        <v>100</v>
      </c>
      <c r="G7" s="6">
        <v>303.21300000000002</v>
      </c>
      <c r="H7" s="6">
        <v>35.200000000000003</v>
      </c>
      <c r="I7" s="6">
        <v>55.9</v>
      </c>
      <c r="J7" s="6">
        <f t="shared" si="0"/>
        <v>10.618754118804185</v>
      </c>
      <c r="K7" s="16">
        <f>SUM(J7:J13)/J53</f>
        <v>4.2099849681158395E-2</v>
      </c>
      <c r="L7" s="8">
        <v>1246371</v>
      </c>
      <c r="M7" s="6">
        <v>5235074</v>
      </c>
      <c r="N7" s="6">
        <v>100</v>
      </c>
      <c r="O7" s="6">
        <v>138.46199999999999</v>
      </c>
      <c r="P7" s="6">
        <v>29.5</v>
      </c>
      <c r="Q7" s="6">
        <v>57.4</v>
      </c>
      <c r="R7" s="6">
        <f t="shared" si="1"/>
        <v>153.98723466261839</v>
      </c>
      <c r="S7" s="16">
        <f>SUM(R7:R13)/R53</f>
        <v>0.63421956188670836</v>
      </c>
      <c r="T7" s="8">
        <v>6500</v>
      </c>
      <c r="U7" s="6">
        <v>5171517</v>
      </c>
      <c r="V7" s="6">
        <v>98.785899999999998</v>
      </c>
      <c r="W7" s="6">
        <v>4.40876</v>
      </c>
      <c r="X7" s="6">
        <v>89.5</v>
      </c>
      <c r="Y7" s="6">
        <v>59.5</v>
      </c>
      <c r="Z7" s="6">
        <f t="shared" si="2"/>
        <v>14.794562398949237</v>
      </c>
      <c r="AA7" s="16">
        <f>SUM(Z7:Z13)/Z53</f>
        <v>6.0287939747586436E-2</v>
      </c>
    </row>
    <row r="8" spans="1:35" x14ac:dyDescent="0.2">
      <c r="A8" s="6" t="s">
        <v>19</v>
      </c>
      <c r="B8" s="6" t="s">
        <v>21</v>
      </c>
      <c r="C8" s="7">
        <v>147664</v>
      </c>
      <c r="D8" s="8">
        <v>439457</v>
      </c>
      <c r="E8" s="6">
        <v>147664</v>
      </c>
      <c r="F8" s="6">
        <v>100</v>
      </c>
      <c r="G8" s="6">
        <v>394.12700000000001</v>
      </c>
      <c r="H8" s="6">
        <v>35.200000000000003</v>
      </c>
      <c r="I8" s="6">
        <v>53.9</v>
      </c>
      <c r="J8" s="6">
        <f t="shared" si="0"/>
        <v>13.840700376567391</v>
      </c>
      <c r="K8" s="17"/>
      <c r="L8" s="8">
        <v>48706</v>
      </c>
      <c r="M8" s="6">
        <v>147664</v>
      </c>
      <c r="N8" s="6">
        <v>100</v>
      </c>
      <c r="O8" s="6">
        <v>184.892</v>
      </c>
      <c r="P8" s="6">
        <v>27.3</v>
      </c>
      <c r="Q8" s="6">
        <v>55.4</v>
      </c>
      <c r="R8" s="6">
        <f t="shared" si="1"/>
        <v>6.0175519580265355</v>
      </c>
      <c r="S8" s="17"/>
      <c r="T8" s="8">
        <v>189</v>
      </c>
      <c r="U8" s="6">
        <v>146083</v>
      </c>
      <c r="V8" s="6">
        <v>98.929299999999998</v>
      </c>
      <c r="W8" s="6">
        <v>4.4952100000000002</v>
      </c>
      <c r="X8" s="6">
        <v>89.4</v>
      </c>
      <c r="Y8" s="6">
        <v>58.4</v>
      </c>
      <c r="Z8" s="6">
        <f t="shared" si="2"/>
        <v>0.43018035283098555</v>
      </c>
      <c r="AA8" s="17"/>
    </row>
    <row r="9" spans="1:35" x14ac:dyDescent="0.2">
      <c r="A9" s="6" t="s">
        <v>19</v>
      </c>
      <c r="B9" s="6" t="s">
        <v>22</v>
      </c>
      <c r="C9" s="7">
        <v>33603</v>
      </c>
      <c r="D9" s="8">
        <v>99651</v>
      </c>
      <c r="E9" s="6">
        <v>33603</v>
      </c>
      <c r="F9" s="6">
        <v>100</v>
      </c>
      <c r="G9" s="6">
        <v>390.63</v>
      </c>
      <c r="H9" s="6">
        <v>35.200000000000003</v>
      </c>
      <c r="I9" s="6">
        <v>56.6</v>
      </c>
      <c r="J9" s="6">
        <f t="shared" si="0"/>
        <v>13.791767219237295</v>
      </c>
      <c r="K9" s="17"/>
      <c r="L9" s="8">
        <v>11583</v>
      </c>
      <c r="M9" s="6">
        <v>33603</v>
      </c>
      <c r="N9" s="6">
        <v>100</v>
      </c>
      <c r="O9" s="6">
        <v>188.76300000000001</v>
      </c>
      <c r="P9" s="6">
        <v>28.1</v>
      </c>
      <c r="Q9" s="6">
        <v>58</v>
      </c>
      <c r="R9" s="6">
        <f t="shared" si="1"/>
        <v>1.4310619703901235</v>
      </c>
      <c r="S9" s="17"/>
      <c r="T9" s="8">
        <v>50</v>
      </c>
      <c r="U9" s="6">
        <v>33603</v>
      </c>
      <c r="V9" s="6">
        <v>100</v>
      </c>
      <c r="W9" s="6">
        <v>4.75922</v>
      </c>
      <c r="X9" s="6">
        <v>85.6</v>
      </c>
      <c r="Y9" s="6">
        <v>60</v>
      </c>
      <c r="Z9" s="6">
        <f t="shared" si="2"/>
        <v>0.11380432614576337</v>
      </c>
      <c r="AA9" s="17"/>
    </row>
    <row r="10" spans="1:35" x14ac:dyDescent="0.2">
      <c r="A10" s="6" t="s">
        <v>19</v>
      </c>
      <c r="B10" s="6" t="s">
        <v>23</v>
      </c>
      <c r="C10" s="7">
        <v>19072</v>
      </c>
      <c r="D10" s="8">
        <v>57703</v>
      </c>
      <c r="E10" s="6">
        <v>19072</v>
      </c>
      <c r="F10" s="6">
        <v>100</v>
      </c>
      <c r="G10" s="6">
        <v>398.69799999999998</v>
      </c>
      <c r="H10" s="6">
        <v>35.200000000000003</v>
      </c>
      <c r="I10" s="6">
        <v>56.6</v>
      </c>
      <c r="J10" s="6">
        <f t="shared" si="0"/>
        <v>14.070789433713733</v>
      </c>
      <c r="K10" s="17"/>
      <c r="L10" s="8">
        <v>6576</v>
      </c>
      <c r="M10" s="6">
        <v>19072</v>
      </c>
      <c r="N10" s="6">
        <v>100</v>
      </c>
      <c r="O10" s="6">
        <v>190.834</v>
      </c>
      <c r="P10" s="6">
        <v>29.2</v>
      </c>
      <c r="Q10" s="6">
        <v>58.2</v>
      </c>
      <c r="R10" s="6">
        <f t="shared" si="1"/>
        <v>0.81245476278040685</v>
      </c>
      <c r="S10" s="17"/>
      <c r="T10" s="8">
        <v>31</v>
      </c>
      <c r="U10" s="6">
        <v>19072</v>
      </c>
      <c r="V10" s="6">
        <v>100</v>
      </c>
      <c r="W10" s="6">
        <v>5.3389800000000003</v>
      </c>
      <c r="X10" s="6">
        <v>92.4</v>
      </c>
      <c r="Y10" s="6">
        <v>60</v>
      </c>
      <c r="Z10" s="6">
        <f t="shared" si="2"/>
        <v>7.0558682210373286E-2</v>
      </c>
      <c r="AA10" s="17"/>
    </row>
    <row r="11" spans="1:35" x14ac:dyDescent="0.2">
      <c r="A11" s="6" t="s">
        <v>19</v>
      </c>
      <c r="B11" s="6" t="s">
        <v>24</v>
      </c>
      <c r="C11" s="7">
        <v>3582</v>
      </c>
      <c r="D11" s="8">
        <v>10843</v>
      </c>
      <c r="E11" s="6">
        <v>3582</v>
      </c>
      <c r="F11" s="6">
        <v>100</v>
      </c>
      <c r="G11" s="6">
        <v>391.36700000000002</v>
      </c>
      <c r="H11" s="6">
        <v>35.200000000000003</v>
      </c>
      <c r="I11" s="6">
        <v>55.8</v>
      </c>
      <c r="J11" s="6">
        <f t="shared" si="0"/>
        <v>14.077974863123945</v>
      </c>
      <c r="K11" s="17"/>
      <c r="L11" s="8">
        <v>1322</v>
      </c>
      <c r="M11" s="6">
        <v>3582</v>
      </c>
      <c r="N11" s="6">
        <v>100</v>
      </c>
      <c r="O11" s="6">
        <v>172.56399999999999</v>
      </c>
      <c r="P11" s="6">
        <v>26.7</v>
      </c>
      <c r="Q11" s="6">
        <v>57.4</v>
      </c>
      <c r="R11" s="6">
        <f t="shared" si="1"/>
        <v>0.16333108217696135</v>
      </c>
      <c r="S11" s="17"/>
      <c r="T11" s="8">
        <v>11</v>
      </c>
      <c r="U11" s="6">
        <v>3582</v>
      </c>
      <c r="V11" s="6">
        <v>100</v>
      </c>
      <c r="W11" s="6">
        <v>2.9991599999999998</v>
      </c>
      <c r="X11" s="6">
        <v>89.2</v>
      </c>
      <c r="Y11" s="6">
        <v>60</v>
      </c>
      <c r="Z11" s="6">
        <f t="shared" si="2"/>
        <v>2.5036951752067944E-2</v>
      </c>
      <c r="AA11" s="17"/>
    </row>
    <row r="12" spans="1:35" x14ac:dyDescent="0.2">
      <c r="A12" s="6" t="s">
        <v>19</v>
      </c>
      <c r="B12" s="6" t="s">
        <v>25</v>
      </c>
      <c r="C12" s="7">
        <v>2377</v>
      </c>
      <c r="D12" s="8">
        <v>5700</v>
      </c>
      <c r="E12" s="6">
        <v>2377</v>
      </c>
      <c r="F12" s="6">
        <v>100</v>
      </c>
      <c r="G12" s="6">
        <v>311.13600000000002</v>
      </c>
      <c r="H12" s="6">
        <v>35.299999999999997</v>
      </c>
      <c r="I12" s="6">
        <v>0.55000000000000004</v>
      </c>
      <c r="J12" s="6">
        <f t="shared" si="0"/>
        <v>11.152236817843773</v>
      </c>
      <c r="K12" s="17"/>
      <c r="L12" s="8">
        <v>621</v>
      </c>
      <c r="M12" s="6">
        <v>2377</v>
      </c>
      <c r="N12" s="6">
        <v>100</v>
      </c>
      <c r="O12" s="6">
        <v>118.44</v>
      </c>
      <c r="P12" s="6">
        <v>24.6</v>
      </c>
      <c r="Q12" s="6">
        <v>0.61499999999999999</v>
      </c>
      <c r="R12" s="6">
        <f t="shared" si="1"/>
        <v>7.6723602142127839E-2</v>
      </c>
      <c r="S12" s="17"/>
      <c r="T12" s="8">
        <v>5</v>
      </c>
      <c r="U12" s="6">
        <v>1855</v>
      </c>
      <c r="V12" s="6">
        <v>78.039500000000004</v>
      </c>
      <c r="W12" s="6">
        <v>1.4968399999999999</v>
      </c>
      <c r="X12" s="6">
        <v>92.3</v>
      </c>
      <c r="Y12" s="6">
        <v>0</v>
      </c>
      <c r="Z12" s="6">
        <f t="shared" si="2"/>
        <v>1.1380432614576337E-2</v>
      </c>
      <c r="AA12" s="17"/>
    </row>
    <row r="13" spans="1:35" x14ac:dyDescent="0.2">
      <c r="A13" s="6" t="s">
        <v>19</v>
      </c>
      <c r="B13" s="6" t="s">
        <v>26</v>
      </c>
      <c r="C13" s="7">
        <v>1447</v>
      </c>
      <c r="D13" s="8">
        <v>3828</v>
      </c>
      <c r="E13" s="6">
        <v>1447</v>
      </c>
      <c r="F13" s="6">
        <v>100</v>
      </c>
      <c r="G13" s="6">
        <v>335.601</v>
      </c>
      <c r="H13" s="6">
        <v>35.200000000000003</v>
      </c>
      <c r="I13" s="6">
        <v>0.53900000000000003</v>
      </c>
      <c r="J13" s="6">
        <f t="shared" si="0"/>
        <v>12.303245984372273</v>
      </c>
      <c r="K13" s="18"/>
      <c r="L13" s="8">
        <v>356</v>
      </c>
      <c r="M13" s="6">
        <v>1447</v>
      </c>
      <c r="N13" s="6">
        <v>100</v>
      </c>
      <c r="O13" s="6">
        <v>106.131</v>
      </c>
      <c r="P13" s="6">
        <v>27.3</v>
      </c>
      <c r="Q13" s="6">
        <v>1.37</v>
      </c>
      <c r="R13" s="6">
        <f t="shared" si="1"/>
        <v>4.3983256622540268E-2</v>
      </c>
      <c r="S13" s="18"/>
      <c r="T13" s="8">
        <v>2</v>
      </c>
      <c r="U13" s="6">
        <v>1447</v>
      </c>
      <c r="V13" s="6">
        <v>100</v>
      </c>
      <c r="W13" s="6">
        <v>1.9903200000000001</v>
      </c>
      <c r="X13" s="6">
        <v>78.400000000000006</v>
      </c>
      <c r="Y13" s="6">
        <v>0</v>
      </c>
      <c r="Z13" s="6">
        <f t="shared" si="2"/>
        <v>4.5521730458305352E-3</v>
      </c>
      <c r="AA13" s="18"/>
    </row>
    <row r="14" spans="1:35" x14ac:dyDescent="0.2">
      <c r="A14" s="6" t="s">
        <v>27</v>
      </c>
      <c r="B14" s="6" t="s">
        <v>28</v>
      </c>
      <c r="C14" s="7">
        <v>2028350</v>
      </c>
      <c r="D14" s="8">
        <v>5621047</v>
      </c>
      <c r="E14" s="6">
        <v>2028350</v>
      </c>
      <c r="F14" s="6">
        <v>100</v>
      </c>
      <c r="G14" s="6">
        <v>387.65499999999997</v>
      </c>
      <c r="H14" s="6">
        <v>35.5</v>
      </c>
      <c r="I14" s="6">
        <v>57.5</v>
      </c>
      <c r="J14" s="6">
        <f t="shared" si="0"/>
        <v>12.888151405724159</v>
      </c>
      <c r="K14" s="16">
        <f>SUM(J14:J15)/J53</f>
        <v>1.1643781302896694E-2</v>
      </c>
      <c r="L14" s="8">
        <v>56364</v>
      </c>
      <c r="M14" s="6">
        <v>2028350</v>
      </c>
      <c r="N14" s="6">
        <v>100</v>
      </c>
      <c r="O14" s="6">
        <v>30.4941</v>
      </c>
      <c r="P14" s="6">
        <v>28.6</v>
      </c>
      <c r="Q14" s="6">
        <v>57.5</v>
      </c>
      <c r="R14" s="6">
        <f t="shared" si="1"/>
        <v>6.9636861693057863</v>
      </c>
      <c r="S14" s="16">
        <f>SUM(R14:R15)/R53</f>
        <v>2.8004230910523179E-2</v>
      </c>
      <c r="T14" s="8">
        <v>2058</v>
      </c>
      <c r="U14" s="6">
        <v>2010401</v>
      </c>
      <c r="V14" s="6">
        <v>99.115099999999998</v>
      </c>
      <c r="W14" s="6">
        <v>4.3261500000000002</v>
      </c>
      <c r="X14" s="6">
        <v>88.5</v>
      </c>
      <c r="Y14" s="6">
        <v>59.8</v>
      </c>
      <c r="Z14" s="6">
        <f t="shared" si="2"/>
        <v>4.6841860641596202</v>
      </c>
      <c r="AA14" s="16">
        <f>SUM(Z14:Z15)/Z53</f>
        <v>1.8775589956746868E-2</v>
      </c>
    </row>
    <row r="15" spans="1:35" x14ac:dyDescent="0.2">
      <c r="A15" s="6" t="s">
        <v>27</v>
      </c>
      <c r="B15" s="6" t="s">
        <v>29</v>
      </c>
      <c r="C15" s="7">
        <v>61280</v>
      </c>
      <c r="D15" s="8">
        <v>157640</v>
      </c>
      <c r="E15" s="6">
        <v>61280</v>
      </c>
      <c r="F15" s="6">
        <v>100</v>
      </c>
      <c r="G15" s="6">
        <v>358.20299999999997</v>
      </c>
      <c r="H15" s="6">
        <v>35.4</v>
      </c>
      <c r="I15" s="6">
        <v>53.5</v>
      </c>
      <c r="J15" s="6">
        <f t="shared" si="0"/>
        <v>11.963657701893377</v>
      </c>
      <c r="K15" s="18"/>
      <c r="L15" s="8">
        <v>1724</v>
      </c>
      <c r="M15" s="6">
        <v>61280</v>
      </c>
      <c r="N15" s="6">
        <v>100</v>
      </c>
      <c r="O15" s="6">
        <v>30.297599999999999</v>
      </c>
      <c r="P15" s="6">
        <v>27.4</v>
      </c>
      <c r="Q15" s="6">
        <v>52.6</v>
      </c>
      <c r="R15" s="6">
        <f t="shared" si="1"/>
        <v>0.21299756858780738</v>
      </c>
      <c r="S15" s="18"/>
      <c r="T15" s="8">
        <v>56</v>
      </c>
      <c r="U15" s="6">
        <v>60908</v>
      </c>
      <c r="V15" s="6">
        <v>99.393000000000001</v>
      </c>
      <c r="W15" s="6">
        <v>3.7679200000000002</v>
      </c>
      <c r="X15" s="6">
        <v>89.4</v>
      </c>
      <c r="Y15" s="6">
        <v>56.2</v>
      </c>
      <c r="Z15" s="6">
        <f t="shared" si="2"/>
        <v>0.12746084528325499</v>
      </c>
      <c r="AA15" s="18"/>
    </row>
    <row r="16" spans="1:35" x14ac:dyDescent="0.2">
      <c r="A16" s="6" t="s">
        <v>30</v>
      </c>
      <c r="B16" s="6" t="s">
        <v>31</v>
      </c>
      <c r="C16" s="7">
        <v>6007460</v>
      </c>
      <c r="D16" s="8">
        <v>17360354</v>
      </c>
      <c r="E16" s="6">
        <v>6007460</v>
      </c>
      <c r="F16" s="6">
        <v>100</v>
      </c>
      <c r="G16" s="6">
        <v>404.99299999999999</v>
      </c>
      <c r="H16" s="6">
        <v>35.1</v>
      </c>
      <c r="I16" s="6">
        <v>57.3</v>
      </c>
      <c r="J16" s="6">
        <f t="shared" si="0"/>
        <v>13.439527433198483</v>
      </c>
      <c r="K16" s="11">
        <f>J16/J53</f>
        <v>6.2968018774326416E-3</v>
      </c>
      <c r="L16" s="8">
        <v>110513</v>
      </c>
      <c r="M16" s="6">
        <v>6007459</v>
      </c>
      <c r="N16" s="6">
        <v>100</v>
      </c>
      <c r="O16" s="6">
        <v>33.584699999999998</v>
      </c>
      <c r="P16" s="6">
        <v>23.1</v>
      </c>
      <c r="Q16" s="6">
        <v>57.9</v>
      </c>
      <c r="R16" s="6">
        <f t="shared" si="1"/>
        <v>13.653712469457284</v>
      </c>
      <c r="S16" s="11">
        <f>R16/R53</f>
        <v>5.327832892533136E-2</v>
      </c>
      <c r="T16" s="8">
        <v>6569</v>
      </c>
      <c r="U16" s="6">
        <v>5985655</v>
      </c>
      <c r="V16" s="6">
        <v>99.637</v>
      </c>
      <c r="W16" s="6">
        <v>5.4136199999999999</v>
      </c>
      <c r="X16" s="6">
        <v>89.5</v>
      </c>
      <c r="Y16" s="6">
        <v>59.8</v>
      </c>
      <c r="Z16" s="6">
        <f t="shared" si="2"/>
        <v>14.951612369030393</v>
      </c>
      <c r="AA16" s="11">
        <f>Z16/Z53</f>
        <v>5.8342880996154298E-2</v>
      </c>
    </row>
    <row r="17" spans="1:27" x14ac:dyDescent="0.2">
      <c r="A17" s="6" t="s">
        <v>32</v>
      </c>
      <c r="B17" s="6" t="s">
        <v>33</v>
      </c>
      <c r="C17" s="7">
        <v>2497484</v>
      </c>
      <c r="D17" s="8">
        <v>9069878</v>
      </c>
      <c r="E17" s="6">
        <v>2497484</v>
      </c>
      <c r="F17" s="6">
        <v>100</v>
      </c>
      <c r="G17" s="6">
        <v>514.125</v>
      </c>
      <c r="H17" s="6">
        <v>35.4</v>
      </c>
      <c r="I17" s="6">
        <v>58.1</v>
      </c>
      <c r="J17" s="6">
        <f t="shared" si="0"/>
        <v>16.889431829209698</v>
      </c>
      <c r="K17" s="11">
        <f>J17/J53</f>
        <v>7.9131804730151935E-3</v>
      </c>
      <c r="L17" s="8">
        <v>14698</v>
      </c>
      <c r="M17" s="6">
        <v>2497484</v>
      </c>
      <c r="N17" s="6">
        <v>100</v>
      </c>
      <c r="O17" s="6">
        <v>25.023599999999998</v>
      </c>
      <c r="P17" s="6">
        <v>28.2</v>
      </c>
      <c r="Q17" s="6">
        <v>58.7</v>
      </c>
      <c r="R17" s="6">
        <f t="shared" si="1"/>
        <v>1.8159154658373509</v>
      </c>
      <c r="S17" s="11">
        <f>R17/R53</f>
        <v>7.0859073461449814E-3</v>
      </c>
      <c r="T17" s="8">
        <v>5310</v>
      </c>
      <c r="U17" s="6">
        <v>2497484</v>
      </c>
      <c r="V17" s="6">
        <v>100</v>
      </c>
      <c r="W17" s="6">
        <v>17.717199999999998</v>
      </c>
      <c r="X17" s="6">
        <v>85.4</v>
      </c>
      <c r="Y17" s="6">
        <v>59.9</v>
      </c>
      <c r="Z17" s="6">
        <f t="shared" si="2"/>
        <v>12.08601943668007</v>
      </c>
      <c r="AA17" s="11">
        <f>Z17/Z53</f>
        <v>4.7161013562121983E-2</v>
      </c>
    </row>
    <row r="18" spans="1:27" x14ac:dyDescent="0.2">
      <c r="A18" s="6" t="s">
        <v>34</v>
      </c>
      <c r="B18" s="6" t="s">
        <v>35</v>
      </c>
      <c r="C18" s="7">
        <v>2644044</v>
      </c>
      <c r="D18" s="8">
        <v>9163259</v>
      </c>
      <c r="E18" s="6">
        <v>2643940</v>
      </c>
      <c r="F18" s="6">
        <v>99.996099999999998</v>
      </c>
      <c r="G18" s="6">
        <v>487.75299999999999</v>
      </c>
      <c r="H18" s="6">
        <v>35.6</v>
      </c>
      <c r="I18" s="6">
        <v>57.6</v>
      </c>
      <c r="J18" s="6">
        <f t="shared" si="0"/>
        <v>16.117496820326124</v>
      </c>
      <c r="K18" s="16">
        <f>SUM(J18:J22)/J53</f>
        <v>4.8511496884028338E-2</v>
      </c>
      <c r="L18" s="8">
        <v>15534</v>
      </c>
      <c r="M18" s="6">
        <v>2643986</v>
      </c>
      <c r="N18" s="6">
        <v>99.997799999999998</v>
      </c>
      <c r="O18" s="6">
        <v>17.355899999999998</v>
      </c>
      <c r="P18" s="6">
        <v>29</v>
      </c>
      <c r="Q18" s="6">
        <v>58.6</v>
      </c>
      <c r="R18" s="6">
        <f t="shared" si="1"/>
        <v>1.9192019898161252</v>
      </c>
      <c r="S18" s="16">
        <f>SUM(R18:R22)/R53</f>
        <v>9.5200307772707118E-3</v>
      </c>
      <c r="T18" s="8">
        <v>4721</v>
      </c>
      <c r="U18" s="6">
        <v>2643989</v>
      </c>
      <c r="V18" s="6">
        <v>99.997900000000001</v>
      </c>
      <c r="W18" s="6">
        <v>13.081200000000001</v>
      </c>
      <c r="X18" s="6">
        <v>85.5</v>
      </c>
      <c r="Y18" s="6">
        <v>60</v>
      </c>
      <c r="Z18" s="6">
        <f t="shared" si="2"/>
        <v>10.745404474682978</v>
      </c>
      <c r="AA18" s="16">
        <f>SUM(Z18:Z22)/Z53</f>
        <v>5.4994537848711729E-2</v>
      </c>
    </row>
    <row r="19" spans="1:27" x14ac:dyDescent="0.2">
      <c r="A19" s="6" t="s">
        <v>34</v>
      </c>
      <c r="B19" s="6" t="s">
        <v>36</v>
      </c>
      <c r="C19" s="7">
        <v>412191</v>
      </c>
      <c r="D19" s="8">
        <v>1230733</v>
      </c>
      <c r="E19" s="6">
        <v>412109</v>
      </c>
      <c r="F19" s="6">
        <v>99.980099999999993</v>
      </c>
      <c r="G19" s="6">
        <v>420.279</v>
      </c>
      <c r="H19" s="6">
        <v>35.6</v>
      </c>
      <c r="I19" s="6">
        <v>57.9</v>
      </c>
      <c r="J19" s="6">
        <f t="shared" si="0"/>
        <v>13.886143528226997</v>
      </c>
      <c r="K19" s="17"/>
      <c r="L19" s="8">
        <v>2095</v>
      </c>
      <c r="M19" s="6">
        <v>412191</v>
      </c>
      <c r="N19" s="6">
        <v>100</v>
      </c>
      <c r="O19" s="6">
        <v>15.3286</v>
      </c>
      <c r="P19" s="6">
        <v>27.8</v>
      </c>
      <c r="Q19" s="6">
        <v>58.6</v>
      </c>
      <c r="R19" s="6">
        <f t="shared" si="1"/>
        <v>0.25883405231522993</v>
      </c>
      <c r="S19" s="17"/>
      <c r="T19" s="8">
        <v>669</v>
      </c>
      <c r="U19" s="6">
        <v>412174</v>
      </c>
      <c r="V19" s="6">
        <v>99.995900000000006</v>
      </c>
      <c r="W19" s="6">
        <v>11.531700000000001</v>
      </c>
      <c r="X19" s="6">
        <v>84.7</v>
      </c>
      <c r="Y19" s="6">
        <v>59.9</v>
      </c>
      <c r="Z19" s="6">
        <f t="shared" si="2"/>
        <v>1.5227018838303141</v>
      </c>
      <c r="AA19" s="17"/>
    </row>
    <row r="20" spans="1:27" x14ac:dyDescent="0.2">
      <c r="A20" s="6" t="s">
        <v>34</v>
      </c>
      <c r="B20" s="6" t="s">
        <v>37</v>
      </c>
      <c r="C20" s="7">
        <v>177364</v>
      </c>
      <c r="D20" s="8">
        <v>863688</v>
      </c>
      <c r="E20" s="6">
        <v>177364</v>
      </c>
      <c r="F20" s="6">
        <v>100</v>
      </c>
      <c r="G20" s="6">
        <v>686.548</v>
      </c>
      <c r="H20" s="6">
        <v>35.5</v>
      </c>
      <c r="I20" s="6">
        <v>54.1</v>
      </c>
      <c r="J20" s="6">
        <f t="shared" si="0"/>
        <v>22.646845647348343</v>
      </c>
      <c r="K20" s="17"/>
      <c r="L20" s="8">
        <v>1384</v>
      </c>
      <c r="M20" s="6">
        <v>177364</v>
      </c>
      <c r="N20" s="6">
        <v>100</v>
      </c>
      <c r="O20" s="6">
        <v>21.497</v>
      </c>
      <c r="P20" s="6">
        <v>26.6</v>
      </c>
      <c r="Q20" s="6">
        <v>57.2</v>
      </c>
      <c r="R20" s="6">
        <f t="shared" si="1"/>
        <v>0.17099108754380823</v>
      </c>
      <c r="S20" s="17"/>
      <c r="T20" s="8">
        <v>478</v>
      </c>
      <c r="U20" s="6">
        <v>177364</v>
      </c>
      <c r="V20" s="6">
        <v>100</v>
      </c>
      <c r="W20" s="6">
        <v>19.682200000000002</v>
      </c>
      <c r="X20" s="6">
        <v>86.2</v>
      </c>
      <c r="Y20" s="6">
        <v>60</v>
      </c>
      <c r="Z20" s="6">
        <f t="shared" si="2"/>
        <v>1.0879693579534979</v>
      </c>
      <c r="AA20" s="17"/>
    </row>
    <row r="21" spans="1:27" x14ac:dyDescent="0.2">
      <c r="A21" s="6" t="s">
        <v>34</v>
      </c>
      <c r="B21" s="6" t="s">
        <v>38</v>
      </c>
      <c r="C21" s="7">
        <v>45503</v>
      </c>
      <c r="D21" s="8">
        <v>455581</v>
      </c>
      <c r="E21" s="6">
        <v>45503</v>
      </c>
      <c r="F21" s="6">
        <v>100</v>
      </c>
      <c r="G21" s="6">
        <v>1410.96</v>
      </c>
      <c r="H21" s="6">
        <v>35.299999999999997</v>
      </c>
      <c r="I21" s="6">
        <v>57.1</v>
      </c>
      <c r="J21" s="6">
        <f t="shared" si="0"/>
        <v>46.563099554511233</v>
      </c>
      <c r="K21" s="17"/>
      <c r="L21" s="8">
        <v>733</v>
      </c>
      <c r="M21" s="6">
        <v>45503</v>
      </c>
      <c r="N21" s="6">
        <v>100</v>
      </c>
      <c r="O21" s="6">
        <v>44.762999999999998</v>
      </c>
      <c r="P21" s="6">
        <v>25.7</v>
      </c>
      <c r="Q21" s="6">
        <v>58.6</v>
      </c>
      <c r="R21" s="6">
        <f t="shared" si="1"/>
        <v>9.0561031191915789E-2</v>
      </c>
      <c r="S21" s="17"/>
      <c r="T21" s="8">
        <v>324</v>
      </c>
      <c r="U21" s="6">
        <v>45503</v>
      </c>
      <c r="V21" s="6">
        <v>100</v>
      </c>
      <c r="W21" s="6">
        <v>44.243099999999998</v>
      </c>
      <c r="X21" s="6">
        <v>87.4</v>
      </c>
      <c r="Y21" s="6">
        <v>59.8</v>
      </c>
      <c r="Z21" s="6">
        <f t="shared" si="2"/>
        <v>0.73745203342454668</v>
      </c>
      <c r="AA21" s="17"/>
    </row>
    <row r="22" spans="1:27" x14ac:dyDescent="0.2">
      <c r="A22" s="6" t="s">
        <v>34</v>
      </c>
      <c r="B22" s="6" t="s">
        <v>39</v>
      </c>
      <c r="C22" s="7">
        <v>1363</v>
      </c>
      <c r="D22" s="8">
        <v>1268</v>
      </c>
      <c r="E22" s="6">
        <v>1289</v>
      </c>
      <c r="F22" s="6">
        <v>94.570800000000006</v>
      </c>
      <c r="G22" s="6">
        <v>127.753</v>
      </c>
      <c r="H22" s="6">
        <v>35.700000000000003</v>
      </c>
      <c r="I22" s="6">
        <v>0.106</v>
      </c>
      <c r="J22" s="6">
        <f t="shared" si="0"/>
        <v>4.3265298746967575</v>
      </c>
      <c r="K22" s="18"/>
      <c r="L22" s="8">
        <v>1</v>
      </c>
      <c r="M22" s="6">
        <v>292</v>
      </c>
      <c r="N22" s="6">
        <v>21.423300000000001</v>
      </c>
      <c r="O22" s="6">
        <v>0.21423300000000001</v>
      </c>
      <c r="P22" s="6">
        <v>27.8</v>
      </c>
      <c r="Q22" s="6">
        <v>0</v>
      </c>
      <c r="R22" s="6">
        <f t="shared" si="1"/>
        <v>1.2354847365882098E-4</v>
      </c>
      <c r="S22" s="18"/>
      <c r="T22" s="8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f t="shared" si="2"/>
        <v>0</v>
      </c>
      <c r="AA22" s="18"/>
    </row>
    <row r="23" spans="1:27" x14ac:dyDescent="0.2">
      <c r="A23" s="6" t="s">
        <v>40</v>
      </c>
      <c r="B23" s="6" t="s">
        <v>41</v>
      </c>
      <c r="C23" s="7">
        <v>2738556</v>
      </c>
      <c r="D23" s="8">
        <v>7907135</v>
      </c>
      <c r="E23" s="6">
        <v>2738556</v>
      </c>
      <c r="F23" s="6">
        <v>100</v>
      </c>
      <c r="G23" s="6">
        <v>405.1</v>
      </c>
      <c r="H23" s="6">
        <v>35.1</v>
      </c>
      <c r="I23" s="6">
        <v>57.9</v>
      </c>
      <c r="J23" s="6">
        <f t="shared" si="0"/>
        <v>13.42807742487067</v>
      </c>
      <c r="K23" s="11">
        <f>J23/J53</f>
        <v>6.2914372219941552E-3</v>
      </c>
      <c r="L23" s="8">
        <v>88622</v>
      </c>
      <c r="M23" s="6">
        <v>2738556</v>
      </c>
      <c r="N23" s="6">
        <v>100</v>
      </c>
      <c r="O23" s="6">
        <v>29.1341</v>
      </c>
      <c r="P23" s="6">
        <v>29.9</v>
      </c>
      <c r="Q23" s="6">
        <v>57.9</v>
      </c>
      <c r="R23" s="6">
        <f t="shared" si="1"/>
        <v>10.949112832592034</v>
      </c>
      <c r="S23" s="11">
        <f>R23/R53</f>
        <v>4.2724675522524194E-2</v>
      </c>
      <c r="T23" s="8">
        <v>3280</v>
      </c>
      <c r="U23" s="6">
        <v>2738325</v>
      </c>
      <c r="V23" s="6">
        <v>99.991600000000005</v>
      </c>
      <c r="W23" s="6">
        <v>7.4670100000000001</v>
      </c>
      <c r="X23" s="6">
        <v>88.2</v>
      </c>
      <c r="Y23" s="6">
        <v>59.8</v>
      </c>
      <c r="Z23" s="6">
        <f t="shared" si="2"/>
        <v>7.465563795162077</v>
      </c>
      <c r="AA23" s="11">
        <f>Z23/Z53</f>
        <v>2.9131473537431278E-2</v>
      </c>
    </row>
    <row r="24" spans="1:27" x14ac:dyDescent="0.2">
      <c r="A24" s="6" t="s">
        <v>42</v>
      </c>
      <c r="B24" s="6" t="s">
        <v>43</v>
      </c>
      <c r="C24" s="7">
        <v>4642497</v>
      </c>
      <c r="D24" s="8">
        <v>16702013</v>
      </c>
      <c r="E24" s="6">
        <v>4642497</v>
      </c>
      <c r="F24" s="6">
        <v>100</v>
      </c>
      <c r="G24" s="6">
        <v>508.05200000000002</v>
      </c>
      <c r="H24" s="6">
        <v>35.299999999999997</v>
      </c>
      <c r="I24" s="6">
        <v>57.5</v>
      </c>
      <c r="J24" s="6">
        <f t="shared" si="0"/>
        <v>16.731446719545222</v>
      </c>
      <c r="K24" s="11">
        <f>J24/$J$53</f>
        <v>7.8391599436411982E-3</v>
      </c>
      <c r="L24" s="8">
        <v>124303</v>
      </c>
      <c r="M24" s="6">
        <v>4642497</v>
      </c>
      <c r="N24" s="6">
        <v>100</v>
      </c>
      <c r="O24" s="6">
        <v>62.192900000000002</v>
      </c>
      <c r="P24" s="6">
        <v>29.8</v>
      </c>
      <c r="Q24" s="6">
        <v>58.2</v>
      </c>
      <c r="R24" s="6">
        <f t="shared" si="1"/>
        <v>15.357445921212426</v>
      </c>
      <c r="S24" s="11">
        <f>R24/$R$53</f>
        <v>5.9926489375959971E-2</v>
      </c>
      <c r="T24" s="8">
        <v>12816</v>
      </c>
      <c r="U24" s="6">
        <v>4642496</v>
      </c>
      <c r="V24" s="6">
        <v>100</v>
      </c>
      <c r="W24" s="6">
        <v>19.276700000000002</v>
      </c>
      <c r="X24" s="6">
        <v>87.1</v>
      </c>
      <c r="Y24" s="6">
        <v>60</v>
      </c>
      <c r="Z24" s="6">
        <f t="shared" si="2"/>
        <v>29.170324877682067</v>
      </c>
      <c r="AA24" s="11">
        <f>Z24/$Z$53</f>
        <v>0.11382590391942661</v>
      </c>
    </row>
    <row r="25" spans="1:27" x14ac:dyDescent="0.2">
      <c r="A25" s="6" t="s">
        <v>44</v>
      </c>
      <c r="B25" s="6" t="s">
        <v>45</v>
      </c>
      <c r="C25" s="7">
        <v>1667794</v>
      </c>
      <c r="D25" s="8">
        <v>6343620</v>
      </c>
      <c r="E25" s="6">
        <v>1667680</v>
      </c>
      <c r="F25" s="6">
        <v>99.993200000000002</v>
      </c>
      <c r="G25" s="6">
        <v>536.18700000000001</v>
      </c>
      <c r="H25" s="6">
        <v>34.9</v>
      </c>
      <c r="I25" s="6">
        <v>56.6</v>
      </c>
      <c r="J25" s="6">
        <f t="shared" si="0"/>
        <v>17.689316877197829</v>
      </c>
      <c r="K25" s="11">
        <f t="shared" ref="K25:K30" si="3">J25/$J$53</f>
        <v>8.2879494295084247E-3</v>
      </c>
      <c r="L25" s="8">
        <v>13764</v>
      </c>
      <c r="M25" s="6">
        <v>1667794</v>
      </c>
      <c r="N25" s="6">
        <v>100</v>
      </c>
      <c r="O25" s="6">
        <v>29.184899999999999</v>
      </c>
      <c r="P25" s="6">
        <v>24.5</v>
      </c>
      <c r="Q25" s="6">
        <v>57.3</v>
      </c>
      <c r="R25" s="6">
        <f t="shared" si="1"/>
        <v>1.7005211914400122</v>
      </c>
      <c r="S25" s="11">
        <f t="shared" ref="S25:S30" si="4">R25/$R$53</f>
        <v>6.6356258478935592E-3</v>
      </c>
      <c r="T25" s="8">
        <v>3162</v>
      </c>
      <c r="U25" s="6">
        <v>1667794</v>
      </c>
      <c r="V25" s="6">
        <v>100</v>
      </c>
      <c r="W25" s="6">
        <v>16.5306</v>
      </c>
      <c r="X25" s="6">
        <v>87.1</v>
      </c>
      <c r="Y25" s="6">
        <v>59.7</v>
      </c>
      <c r="Z25" s="6">
        <f t="shared" si="2"/>
        <v>7.1969855854580755</v>
      </c>
      <c r="AA25" s="11">
        <f t="shared" ref="AA25:AA30" si="5">Z25/$Z$53</f>
        <v>2.8083451013828569E-2</v>
      </c>
    </row>
    <row r="26" spans="1:27" x14ac:dyDescent="0.2">
      <c r="A26" s="6" t="s">
        <v>46</v>
      </c>
      <c r="B26" s="6" t="s">
        <v>47</v>
      </c>
      <c r="C26" s="7">
        <v>1854273</v>
      </c>
      <c r="D26" s="8">
        <v>5902957</v>
      </c>
      <c r="E26" s="6">
        <v>1854273</v>
      </c>
      <c r="F26" s="6">
        <v>100</v>
      </c>
      <c r="G26" s="6">
        <v>449.14499999999998</v>
      </c>
      <c r="H26" s="6">
        <v>35.1</v>
      </c>
      <c r="I26" s="6">
        <v>57.4</v>
      </c>
      <c r="J26" s="6">
        <f t="shared" si="0"/>
        <v>14.80513098843903</v>
      </c>
      <c r="K26" s="11">
        <f t="shared" si="3"/>
        <v>6.936626088009136E-3</v>
      </c>
      <c r="L26" s="8">
        <v>42477</v>
      </c>
      <c r="M26" s="6">
        <v>1854273</v>
      </c>
      <c r="N26" s="6">
        <v>100</v>
      </c>
      <c r="O26" s="6">
        <v>32.9681</v>
      </c>
      <c r="P26" s="6">
        <v>29.5</v>
      </c>
      <c r="Q26" s="6">
        <v>57.9</v>
      </c>
      <c r="R26" s="6">
        <f t="shared" si="1"/>
        <v>5.2479685156057387</v>
      </c>
      <c r="S26" s="11">
        <f t="shared" si="4"/>
        <v>2.0478166168335851E-2</v>
      </c>
      <c r="T26" s="8">
        <v>2650</v>
      </c>
      <c r="U26" s="6">
        <v>1854273</v>
      </c>
      <c r="V26" s="6">
        <v>100</v>
      </c>
      <c r="W26" s="6">
        <v>10.1815</v>
      </c>
      <c r="X26" s="6">
        <v>88</v>
      </c>
      <c r="Y26" s="6">
        <v>59.8</v>
      </c>
      <c r="Z26" s="6">
        <f t="shared" si="2"/>
        <v>6.031629285725459</v>
      </c>
      <c r="AA26" s="11">
        <f t="shared" si="5"/>
        <v>2.3536099047010029E-2</v>
      </c>
    </row>
    <row r="27" spans="1:27" x14ac:dyDescent="0.2">
      <c r="A27" s="6" t="s">
        <v>48</v>
      </c>
      <c r="B27" s="6" t="s">
        <v>49</v>
      </c>
      <c r="C27" s="7">
        <v>2240102</v>
      </c>
      <c r="D27" s="8">
        <v>8591763</v>
      </c>
      <c r="E27" s="6">
        <v>2240050</v>
      </c>
      <c r="F27" s="6">
        <v>99.997699999999995</v>
      </c>
      <c r="G27" s="6">
        <v>542.01300000000003</v>
      </c>
      <c r="H27" s="6">
        <v>35.200000000000003</v>
      </c>
      <c r="I27" s="6">
        <v>55.5</v>
      </c>
      <c r="J27" s="6">
        <f t="shared" si="0"/>
        <v>17.837369305641015</v>
      </c>
      <c r="K27" s="11">
        <f t="shared" si="3"/>
        <v>8.3573162144652113E-3</v>
      </c>
      <c r="L27" s="8">
        <v>12018</v>
      </c>
      <c r="M27" s="6">
        <v>2239555</v>
      </c>
      <c r="N27" s="6">
        <v>99.9756</v>
      </c>
      <c r="O27" s="6">
        <v>22.4465</v>
      </c>
      <c r="P27" s="6">
        <v>27.7</v>
      </c>
      <c r="Q27" s="6">
        <v>57.5</v>
      </c>
      <c r="R27" s="6">
        <f t="shared" si="1"/>
        <v>1.4848055564317106</v>
      </c>
      <c r="S27" s="11">
        <f t="shared" si="4"/>
        <v>5.7938790642244106E-3</v>
      </c>
      <c r="T27" s="8">
        <v>4384</v>
      </c>
      <c r="U27" s="6">
        <v>2239075</v>
      </c>
      <c r="V27" s="6">
        <v>99.9542</v>
      </c>
      <c r="W27" s="6">
        <v>16.7166</v>
      </c>
      <c r="X27" s="6">
        <v>86.3</v>
      </c>
      <c r="Y27" s="6">
        <v>59.8</v>
      </c>
      <c r="Z27" s="6">
        <f t="shared" si="2"/>
        <v>9.9783633164605323</v>
      </c>
      <c r="AA27" s="11">
        <f t="shared" si="5"/>
        <v>3.8936701215883759E-2</v>
      </c>
    </row>
    <row r="28" spans="1:27" x14ac:dyDescent="0.2">
      <c r="A28" s="6" t="s">
        <v>50</v>
      </c>
      <c r="B28" s="6" t="s">
        <v>51</v>
      </c>
      <c r="C28" s="7">
        <v>5163177</v>
      </c>
      <c r="D28" s="8">
        <v>17593128</v>
      </c>
      <c r="E28" s="6">
        <v>5163177</v>
      </c>
      <c r="F28" s="6">
        <v>100</v>
      </c>
      <c r="G28" s="6">
        <v>482.24799999999999</v>
      </c>
      <c r="H28" s="6">
        <v>35.1</v>
      </c>
      <c r="I28" s="6">
        <v>56.1</v>
      </c>
      <c r="J28" s="6">
        <f t="shared" si="0"/>
        <v>15.846828510662119</v>
      </c>
      <c r="K28" s="11">
        <f t="shared" si="3"/>
        <v>7.4246910848071827E-3</v>
      </c>
      <c r="L28" s="8">
        <v>22024</v>
      </c>
      <c r="M28" s="6">
        <v>5163170</v>
      </c>
      <c r="N28" s="6">
        <v>99.999899999999997</v>
      </c>
      <c r="O28" s="6">
        <v>14.9086</v>
      </c>
      <c r="P28" s="6">
        <v>26.8</v>
      </c>
      <c r="Q28" s="6">
        <v>57.2</v>
      </c>
      <c r="R28" s="6">
        <f t="shared" si="1"/>
        <v>2.7210315838618735</v>
      </c>
      <c r="S28" s="11">
        <f t="shared" si="4"/>
        <v>1.0617772716798004E-2</v>
      </c>
      <c r="T28" s="8">
        <v>9248</v>
      </c>
      <c r="U28" s="6">
        <v>5163152</v>
      </c>
      <c r="V28" s="6">
        <v>99.999499999999998</v>
      </c>
      <c r="W28" s="6">
        <v>14.7476</v>
      </c>
      <c r="X28" s="6">
        <v>87.3</v>
      </c>
      <c r="Y28" s="6">
        <v>59.4</v>
      </c>
      <c r="Z28" s="6">
        <f t="shared" si="2"/>
        <v>21.049248163920396</v>
      </c>
      <c r="AA28" s="11">
        <f t="shared" si="5"/>
        <v>8.2136544900659914E-2</v>
      </c>
    </row>
    <row r="29" spans="1:27" x14ac:dyDescent="0.2">
      <c r="A29" s="6" t="s">
        <v>52</v>
      </c>
      <c r="B29" s="6" t="s">
        <v>53</v>
      </c>
      <c r="C29" s="7">
        <v>2399479</v>
      </c>
      <c r="D29" s="8">
        <v>7413841</v>
      </c>
      <c r="E29" s="6">
        <v>2399479</v>
      </c>
      <c r="F29" s="6">
        <v>100</v>
      </c>
      <c r="G29" s="6">
        <v>436.82400000000001</v>
      </c>
      <c r="H29" s="6">
        <v>35.200000000000003</v>
      </c>
      <c r="I29" s="6">
        <v>52.6</v>
      </c>
      <c r="J29" s="6">
        <f t="shared" si="0"/>
        <v>14.369531988643249</v>
      </c>
      <c r="K29" s="11">
        <f t="shared" si="3"/>
        <v>6.7325355339806995E-3</v>
      </c>
      <c r="L29" s="8">
        <v>18354</v>
      </c>
      <c r="M29" s="6">
        <v>2399479</v>
      </c>
      <c r="N29" s="6">
        <v>100</v>
      </c>
      <c r="O29" s="6">
        <v>19.399699999999999</v>
      </c>
      <c r="P29" s="6">
        <v>27.1</v>
      </c>
      <c r="Q29" s="6">
        <v>54</v>
      </c>
      <c r="R29" s="6">
        <f t="shared" si="1"/>
        <v>2.2676086855340007</v>
      </c>
      <c r="S29" s="11">
        <f t="shared" si="4"/>
        <v>8.8484653307351353E-3</v>
      </c>
      <c r="T29" s="8">
        <v>4430</v>
      </c>
      <c r="U29" s="6">
        <v>2399479</v>
      </c>
      <c r="V29" s="6">
        <v>100</v>
      </c>
      <c r="W29" s="6">
        <v>14.463800000000001</v>
      </c>
      <c r="X29" s="6">
        <v>86.8</v>
      </c>
      <c r="Y29" s="6">
        <v>57.4</v>
      </c>
      <c r="Z29" s="6">
        <f t="shared" si="2"/>
        <v>10.083063296514634</v>
      </c>
      <c r="AA29" s="11">
        <f t="shared" si="5"/>
        <v>3.9345252369152608E-2</v>
      </c>
    </row>
    <row r="30" spans="1:27" x14ac:dyDescent="0.2">
      <c r="A30" s="6" t="s">
        <v>54</v>
      </c>
      <c r="B30" s="6" t="s">
        <v>55</v>
      </c>
      <c r="C30" s="7">
        <v>6374461</v>
      </c>
      <c r="D30" s="8">
        <v>21621904</v>
      </c>
      <c r="E30" s="6">
        <v>6374461</v>
      </c>
      <c r="F30" s="6">
        <v>100</v>
      </c>
      <c r="G30" s="6">
        <v>477.774</v>
      </c>
      <c r="H30" s="6">
        <v>35.5</v>
      </c>
      <c r="I30" s="6">
        <v>57.9</v>
      </c>
      <c r="J30" s="6">
        <f t="shared" si="0"/>
        <v>15.774905836946616</v>
      </c>
      <c r="K30" s="11">
        <f t="shared" si="3"/>
        <v>7.3909932610456835E-3</v>
      </c>
      <c r="L30" s="8">
        <v>51022</v>
      </c>
      <c r="M30" s="6">
        <v>6374461</v>
      </c>
      <c r="N30" s="6">
        <v>100</v>
      </c>
      <c r="O30" s="6">
        <v>22.871600000000001</v>
      </c>
      <c r="P30" s="6">
        <v>30</v>
      </c>
      <c r="Q30" s="6">
        <v>58.6</v>
      </c>
      <c r="R30" s="6">
        <f t="shared" si="1"/>
        <v>6.3036902230203644</v>
      </c>
      <c r="S30" s="11">
        <f t="shared" si="4"/>
        <v>2.4597711567220657E-2</v>
      </c>
      <c r="T30" s="8">
        <v>12131</v>
      </c>
      <c r="U30" s="6">
        <v>6374461</v>
      </c>
      <c r="V30" s="6">
        <v>100</v>
      </c>
      <c r="W30" s="6">
        <v>14.9832</v>
      </c>
      <c r="X30" s="6">
        <v>85.1</v>
      </c>
      <c r="Y30" s="6">
        <v>60</v>
      </c>
      <c r="Z30" s="6">
        <f t="shared" si="2"/>
        <v>27.611205609485108</v>
      </c>
      <c r="AA30" s="11">
        <f t="shared" si="5"/>
        <v>0.10774204435444476</v>
      </c>
    </row>
    <row r="31" spans="1:27" x14ac:dyDescent="0.2">
      <c r="A31" s="6" t="s">
        <v>56</v>
      </c>
      <c r="B31" s="6" t="s">
        <v>57</v>
      </c>
      <c r="C31" s="7">
        <v>3146984</v>
      </c>
      <c r="D31" s="8">
        <v>9966406</v>
      </c>
      <c r="E31" s="6">
        <v>3146982</v>
      </c>
      <c r="F31" s="6">
        <v>99.999899999999997</v>
      </c>
      <c r="G31" s="6">
        <v>445.20400000000001</v>
      </c>
      <c r="H31" s="6">
        <v>35.6</v>
      </c>
      <c r="I31" s="6">
        <v>57.2</v>
      </c>
      <c r="J31" s="6">
        <f t="shared" si="0"/>
        <v>14.728562068571604</v>
      </c>
      <c r="K31" s="16">
        <f>SUM(J31:J33)/J53</f>
        <v>2.0142625601821139E-2</v>
      </c>
      <c r="L31" s="8">
        <v>17179</v>
      </c>
      <c r="M31" s="6">
        <v>3146984</v>
      </c>
      <c r="N31" s="6">
        <v>100</v>
      </c>
      <c r="O31" s="6">
        <v>21.1616</v>
      </c>
      <c r="P31" s="6">
        <v>28.9</v>
      </c>
      <c r="Q31" s="6">
        <v>58.5</v>
      </c>
      <c r="R31" s="6">
        <f t="shared" si="1"/>
        <v>2.1224392289848857</v>
      </c>
      <c r="S31" s="16">
        <f>SUM(R31:R33)/R53</f>
        <v>1.2010077820598977E-2</v>
      </c>
      <c r="T31" s="8">
        <v>5608</v>
      </c>
      <c r="U31" s="6">
        <v>3146982</v>
      </c>
      <c r="V31" s="6">
        <v>99.999899999999997</v>
      </c>
      <c r="W31" s="6">
        <v>14.6126</v>
      </c>
      <c r="X31" s="6">
        <v>84.2</v>
      </c>
      <c r="Y31" s="6">
        <v>59.6</v>
      </c>
      <c r="Z31" s="6">
        <f t="shared" si="2"/>
        <v>12.76429322050882</v>
      </c>
      <c r="AA31" s="16">
        <f>SUM(Z31:Z33)/Z53</f>
        <v>7.1976055349799714E-2</v>
      </c>
    </row>
    <row r="32" spans="1:27" x14ac:dyDescent="0.2">
      <c r="A32" s="6" t="s">
        <v>56</v>
      </c>
      <c r="B32" s="6" t="s">
        <v>58</v>
      </c>
      <c r="C32" s="7">
        <v>1218935</v>
      </c>
      <c r="D32" s="8">
        <v>4083641</v>
      </c>
      <c r="E32" s="6">
        <v>1218855</v>
      </c>
      <c r="F32" s="6">
        <v>99.993399999999994</v>
      </c>
      <c r="G32" s="6">
        <v>471.05399999999997</v>
      </c>
      <c r="H32" s="6">
        <v>35.6</v>
      </c>
      <c r="I32" s="6">
        <v>57.2</v>
      </c>
      <c r="J32" s="6">
        <f t="shared" si="0"/>
        <v>15.580569118005728</v>
      </c>
      <c r="K32" s="17"/>
      <c r="L32" s="8">
        <v>7078</v>
      </c>
      <c r="M32" s="6">
        <v>1218924</v>
      </c>
      <c r="N32" s="6">
        <v>99.999099999999999</v>
      </c>
      <c r="O32" s="6">
        <v>22.779900000000001</v>
      </c>
      <c r="P32" s="6">
        <v>28.6</v>
      </c>
      <c r="Q32" s="6">
        <v>58.6</v>
      </c>
      <c r="R32" s="6">
        <f t="shared" si="1"/>
        <v>0.87447609655713499</v>
      </c>
      <c r="S32" s="17"/>
      <c r="T32" s="8">
        <v>2302</v>
      </c>
      <c r="U32" s="6">
        <v>1218901</v>
      </c>
      <c r="V32" s="6">
        <v>99.997200000000007</v>
      </c>
      <c r="W32" s="6">
        <v>15.319599999999999</v>
      </c>
      <c r="X32" s="6">
        <v>84.2</v>
      </c>
      <c r="Y32" s="6">
        <v>59.9</v>
      </c>
      <c r="Z32" s="6">
        <f t="shared" si="2"/>
        <v>5.2395511757509459</v>
      </c>
      <c r="AA32" s="17"/>
    </row>
    <row r="33" spans="1:27" x14ac:dyDescent="0.2">
      <c r="A33" s="6" t="s">
        <v>56</v>
      </c>
      <c r="B33" s="6" t="s">
        <v>59</v>
      </c>
      <c r="C33" s="7">
        <v>122599</v>
      </c>
      <c r="D33" s="8">
        <v>334320</v>
      </c>
      <c r="E33" s="6">
        <v>122599</v>
      </c>
      <c r="F33" s="6">
        <v>100</v>
      </c>
      <c r="G33" s="6">
        <v>381.82499999999999</v>
      </c>
      <c r="H33" s="6">
        <v>35.6</v>
      </c>
      <c r="I33" s="6">
        <v>58.2</v>
      </c>
      <c r="J33" s="6">
        <f t="shared" si="0"/>
        <v>12.682116532764166</v>
      </c>
      <c r="K33" s="18"/>
      <c r="L33" s="8">
        <v>655</v>
      </c>
      <c r="M33" s="6">
        <v>122599</v>
      </c>
      <c r="N33" s="6">
        <v>100</v>
      </c>
      <c r="O33" s="6">
        <v>20.360099999999999</v>
      </c>
      <c r="P33" s="6">
        <v>27.6</v>
      </c>
      <c r="Q33" s="6">
        <v>58.9</v>
      </c>
      <c r="R33" s="6">
        <f t="shared" si="1"/>
        <v>8.092425024652776E-2</v>
      </c>
      <c r="S33" s="18"/>
      <c r="T33" s="8">
        <v>194</v>
      </c>
      <c r="U33" s="6">
        <v>122599</v>
      </c>
      <c r="V33" s="6">
        <v>100</v>
      </c>
      <c r="W33" s="6">
        <v>11.896800000000001</v>
      </c>
      <c r="X33" s="6">
        <v>83.5</v>
      </c>
      <c r="Y33" s="6">
        <v>60</v>
      </c>
      <c r="Z33" s="6">
        <f t="shared" si="2"/>
        <v>0.44156078544556188</v>
      </c>
      <c r="AA33" s="18"/>
    </row>
    <row r="34" spans="1:27" x14ac:dyDescent="0.2">
      <c r="A34" s="6" t="s">
        <v>60</v>
      </c>
      <c r="B34" s="6" t="s">
        <v>61</v>
      </c>
      <c r="C34" s="7">
        <v>2396044</v>
      </c>
      <c r="D34" s="8">
        <v>6635688</v>
      </c>
      <c r="E34" s="6">
        <v>2396044</v>
      </c>
      <c r="F34" s="6">
        <v>100</v>
      </c>
      <c r="G34" s="6">
        <v>384.17899999999997</v>
      </c>
      <c r="H34" s="6">
        <v>35.6</v>
      </c>
      <c r="I34" s="6">
        <v>57.4</v>
      </c>
      <c r="J34" s="6">
        <f t="shared" si="0"/>
        <v>12.879751328717612</v>
      </c>
      <c r="K34" s="11">
        <f>J34/J53</f>
        <v>6.0345308085161791E-3</v>
      </c>
      <c r="L34" s="8">
        <v>46354</v>
      </c>
      <c r="M34" s="6">
        <v>2396044</v>
      </c>
      <c r="N34" s="6">
        <v>100</v>
      </c>
      <c r="O34" s="6">
        <v>28.494199999999999</v>
      </c>
      <c r="P34" s="6">
        <v>28.2</v>
      </c>
      <c r="Q34" s="6">
        <v>58.2</v>
      </c>
      <c r="R34" s="6">
        <f t="shared" si="1"/>
        <v>5.7269659479809887</v>
      </c>
      <c r="S34" s="11">
        <f>R34/R53</f>
        <v>2.2347268276173934E-2</v>
      </c>
      <c r="T34" s="8">
        <v>1725</v>
      </c>
      <c r="U34" s="6">
        <v>2213302</v>
      </c>
      <c r="V34" s="6">
        <v>92.373199999999997</v>
      </c>
      <c r="W34" s="6">
        <v>2.6741799999999998</v>
      </c>
      <c r="X34" s="6">
        <v>88.7</v>
      </c>
      <c r="Y34" s="6">
        <v>59.6</v>
      </c>
      <c r="Z34" s="6">
        <f t="shared" si="2"/>
        <v>3.9262492520288368</v>
      </c>
      <c r="AA34" s="11">
        <f>Z34/Z53</f>
        <v>1.5320668247582001E-2</v>
      </c>
    </row>
    <row r="35" spans="1:27" x14ac:dyDescent="0.2">
      <c r="A35" s="6" t="s">
        <v>62</v>
      </c>
      <c r="B35" s="6" t="s">
        <v>63</v>
      </c>
      <c r="C35" s="7">
        <v>2472647</v>
      </c>
      <c r="D35" s="8">
        <v>6072054</v>
      </c>
      <c r="E35" s="6">
        <v>2472647</v>
      </c>
      <c r="F35" s="6">
        <v>100</v>
      </c>
      <c r="G35" s="6">
        <v>346.38900000000001</v>
      </c>
      <c r="H35" s="6">
        <v>35.1</v>
      </c>
      <c r="I35" s="6">
        <v>57.6</v>
      </c>
      <c r="J35" s="6">
        <f t="shared" si="0"/>
        <v>11.420623493688755</v>
      </c>
      <c r="K35" s="16">
        <f>SUM(J35:J43)/J53</f>
        <v>0.35241700521675334</v>
      </c>
      <c r="L35" s="8">
        <v>25955</v>
      </c>
      <c r="M35" s="6">
        <v>2472647</v>
      </c>
      <c r="N35" s="6">
        <v>100</v>
      </c>
      <c r="O35" s="6">
        <v>24.994700000000002</v>
      </c>
      <c r="P35" s="6">
        <v>30.2</v>
      </c>
      <c r="Q35" s="6">
        <v>58.2</v>
      </c>
      <c r="R35" s="6">
        <f t="shared" si="1"/>
        <v>3.2067006338146986</v>
      </c>
      <c r="S35" s="16">
        <f>SUM(R35:R43)/R53</f>
        <v>1.7162763744915051E-2</v>
      </c>
      <c r="T35" s="8">
        <v>2362</v>
      </c>
      <c r="U35" s="6">
        <v>2464122</v>
      </c>
      <c r="V35" s="6">
        <v>99.655199999999994</v>
      </c>
      <c r="W35" s="6">
        <v>5.3269799999999998</v>
      </c>
      <c r="X35" s="6">
        <v>89.3</v>
      </c>
      <c r="Y35" s="6">
        <v>59.7</v>
      </c>
      <c r="Z35" s="6">
        <f t="shared" si="2"/>
        <v>5.3761163671258618</v>
      </c>
      <c r="AA35" s="16">
        <f>SUM(Z35:Z43)/Z53</f>
        <v>2.8554172994768773E-2</v>
      </c>
    </row>
    <row r="36" spans="1:27" x14ac:dyDescent="0.2">
      <c r="A36" s="6" t="s">
        <v>62</v>
      </c>
      <c r="B36" s="6" t="s">
        <v>64</v>
      </c>
      <c r="C36" s="7">
        <v>266548</v>
      </c>
      <c r="D36" s="8">
        <v>738074</v>
      </c>
      <c r="E36" s="6">
        <v>266548</v>
      </c>
      <c r="F36" s="6">
        <v>100</v>
      </c>
      <c r="G36" s="6">
        <v>390.57900000000001</v>
      </c>
      <c r="H36" s="6">
        <v>35.1</v>
      </c>
      <c r="I36" s="6">
        <v>56.5</v>
      </c>
      <c r="J36" s="6">
        <f t="shared" si="0"/>
        <v>12.877773662023413</v>
      </c>
      <c r="K36" s="17"/>
      <c r="L36" s="8">
        <v>3229</v>
      </c>
      <c r="M36" s="6">
        <v>266548</v>
      </c>
      <c r="N36" s="6">
        <v>100</v>
      </c>
      <c r="O36" s="6">
        <v>29.5212</v>
      </c>
      <c r="P36" s="6">
        <v>30.4</v>
      </c>
      <c r="Q36" s="6">
        <v>57.5</v>
      </c>
      <c r="R36" s="6">
        <f t="shared" si="1"/>
        <v>0.39893802144433299</v>
      </c>
      <c r="S36" s="17"/>
      <c r="T36" s="8">
        <v>328</v>
      </c>
      <c r="U36" s="6">
        <v>264999</v>
      </c>
      <c r="V36" s="6">
        <v>99.418899999999994</v>
      </c>
      <c r="W36" s="6">
        <v>6.77027</v>
      </c>
      <c r="X36" s="6">
        <v>88.2</v>
      </c>
      <c r="Y36" s="6">
        <v>60</v>
      </c>
      <c r="Z36" s="6">
        <f t="shared" si="2"/>
        <v>0.74655637951620779</v>
      </c>
      <c r="AA36" s="17"/>
    </row>
    <row r="37" spans="1:27" x14ac:dyDescent="0.2">
      <c r="A37" s="6" t="s">
        <v>62</v>
      </c>
      <c r="B37" s="6" t="s">
        <v>65</v>
      </c>
      <c r="C37" s="7">
        <v>106192</v>
      </c>
      <c r="D37" s="8">
        <v>288769</v>
      </c>
      <c r="E37" s="6">
        <v>106192</v>
      </c>
      <c r="F37" s="6">
        <v>100</v>
      </c>
      <c r="G37" s="6">
        <v>382.40300000000002</v>
      </c>
      <c r="H37" s="6">
        <v>35.1</v>
      </c>
      <c r="I37" s="6">
        <v>58.1</v>
      </c>
      <c r="J37" s="6">
        <f t="shared" si="0"/>
        <v>12.646637719547108</v>
      </c>
      <c r="K37" s="17"/>
      <c r="L37" s="8">
        <v>1378</v>
      </c>
      <c r="M37" s="6">
        <v>106192</v>
      </c>
      <c r="N37" s="6">
        <v>100</v>
      </c>
      <c r="O37" s="6">
        <v>32.146799999999999</v>
      </c>
      <c r="P37" s="6">
        <v>31.1</v>
      </c>
      <c r="Q37" s="6">
        <v>57.8</v>
      </c>
      <c r="R37" s="6">
        <f t="shared" si="1"/>
        <v>0.17024979670185533</v>
      </c>
      <c r="S37" s="17"/>
      <c r="T37" s="8">
        <v>134</v>
      </c>
      <c r="U37" s="6">
        <v>106192</v>
      </c>
      <c r="V37" s="6">
        <v>100</v>
      </c>
      <c r="W37" s="6">
        <v>6.05844</v>
      </c>
      <c r="X37" s="6">
        <v>89.3</v>
      </c>
      <c r="Y37" s="6">
        <v>59.9</v>
      </c>
      <c r="Z37" s="6">
        <f t="shared" si="2"/>
        <v>0.30499559407064586</v>
      </c>
      <c r="AA37" s="17"/>
    </row>
    <row r="38" spans="1:27" x14ac:dyDescent="0.2">
      <c r="A38" s="6" t="s">
        <v>62</v>
      </c>
      <c r="B38" s="6" t="s">
        <v>66</v>
      </c>
      <c r="C38" s="7">
        <v>37136</v>
      </c>
      <c r="D38" s="8">
        <v>412412</v>
      </c>
      <c r="E38" s="6">
        <v>37136</v>
      </c>
      <c r="F38" s="6">
        <v>100</v>
      </c>
      <c r="G38" s="6">
        <v>1558.74</v>
      </c>
      <c r="H38" s="6">
        <v>34.9</v>
      </c>
      <c r="I38" s="6">
        <v>56.5</v>
      </c>
      <c r="J38" s="6">
        <f t="shared" si="0"/>
        <v>51.647877609504725</v>
      </c>
      <c r="K38" s="17"/>
      <c r="L38" s="8">
        <v>2277</v>
      </c>
      <c r="M38" s="6">
        <v>37136</v>
      </c>
      <c r="N38" s="6">
        <v>100</v>
      </c>
      <c r="O38" s="6">
        <v>125.429</v>
      </c>
      <c r="P38" s="6">
        <v>27.6</v>
      </c>
      <c r="Q38" s="6">
        <v>57.7</v>
      </c>
      <c r="R38" s="6">
        <f t="shared" si="1"/>
        <v>0.28131987452113538</v>
      </c>
      <c r="S38" s="17"/>
      <c r="T38" s="8">
        <v>171</v>
      </c>
      <c r="U38" s="6">
        <v>37136</v>
      </c>
      <c r="V38" s="6">
        <v>100</v>
      </c>
      <c r="W38" s="6">
        <v>23.345300000000002</v>
      </c>
      <c r="X38" s="6">
        <v>86.2</v>
      </c>
      <c r="Y38" s="6">
        <v>60</v>
      </c>
      <c r="Z38" s="6">
        <f t="shared" si="2"/>
        <v>0.38921079541851078</v>
      </c>
      <c r="AA38" s="17"/>
    </row>
    <row r="39" spans="1:27" x14ac:dyDescent="0.2">
      <c r="A39" s="6" t="s">
        <v>62</v>
      </c>
      <c r="B39" s="6" t="s">
        <v>67</v>
      </c>
      <c r="C39" s="7">
        <v>24844</v>
      </c>
      <c r="D39" s="8">
        <v>66519</v>
      </c>
      <c r="E39" s="6">
        <v>24844</v>
      </c>
      <c r="F39" s="6">
        <v>100</v>
      </c>
      <c r="G39" s="6">
        <v>377.21800000000002</v>
      </c>
      <c r="H39" s="6">
        <v>35.1</v>
      </c>
      <c r="I39" s="6">
        <v>58.5</v>
      </c>
      <c r="J39" s="6">
        <f t="shared" si="0"/>
        <v>12.452039804777451</v>
      </c>
      <c r="K39" s="17"/>
      <c r="L39" s="8">
        <v>372</v>
      </c>
      <c r="M39" s="6">
        <v>24844</v>
      </c>
      <c r="N39" s="6">
        <v>100</v>
      </c>
      <c r="O39" s="6">
        <v>30.550699999999999</v>
      </c>
      <c r="P39" s="6">
        <v>29.2</v>
      </c>
      <c r="Q39" s="6">
        <v>58.2</v>
      </c>
      <c r="R39" s="6">
        <f t="shared" si="1"/>
        <v>4.5960032201081413E-2</v>
      </c>
      <c r="S39" s="17"/>
      <c r="T39" s="8">
        <v>30</v>
      </c>
      <c r="U39" s="6">
        <v>24839</v>
      </c>
      <c r="V39" s="6">
        <v>99.979900000000001</v>
      </c>
      <c r="W39" s="6">
        <v>5.6599199999999996</v>
      </c>
      <c r="X39" s="6">
        <v>87.3</v>
      </c>
      <c r="Y39" s="6">
        <v>60</v>
      </c>
      <c r="Z39" s="6">
        <f t="shared" si="2"/>
        <v>6.8282595687458023E-2</v>
      </c>
      <c r="AA39" s="17"/>
    </row>
    <row r="40" spans="1:27" x14ac:dyDescent="0.2">
      <c r="A40" s="6" t="s">
        <v>62</v>
      </c>
      <c r="B40" s="6" t="s">
        <v>68</v>
      </c>
      <c r="C40" s="7">
        <v>4439</v>
      </c>
      <c r="D40" s="8">
        <v>228402</v>
      </c>
      <c r="E40" s="6">
        <v>4439</v>
      </c>
      <c r="F40" s="6">
        <v>100</v>
      </c>
      <c r="G40" s="6">
        <v>7239.43</v>
      </c>
      <c r="H40" s="6">
        <v>34.9</v>
      </c>
      <c r="I40" s="6">
        <v>9.7200000000000006</v>
      </c>
      <c r="J40" s="6">
        <f t="shared" si="0"/>
        <v>239.29359075465777</v>
      </c>
      <c r="K40" s="17"/>
      <c r="L40" s="8">
        <v>1141</v>
      </c>
      <c r="M40" s="6">
        <v>4439</v>
      </c>
      <c r="N40" s="6">
        <v>100</v>
      </c>
      <c r="O40" s="6">
        <v>427.38099999999997</v>
      </c>
      <c r="P40" s="6">
        <v>27.3</v>
      </c>
      <c r="Q40" s="6">
        <v>42.3</v>
      </c>
      <c r="R40" s="6">
        <f t="shared" si="1"/>
        <v>0.14096880844471474</v>
      </c>
      <c r="S40" s="17"/>
      <c r="T40" s="8">
        <v>116</v>
      </c>
      <c r="U40" s="6">
        <v>4439</v>
      </c>
      <c r="V40" s="6">
        <v>100</v>
      </c>
      <c r="W40" s="6">
        <v>72.144000000000005</v>
      </c>
      <c r="X40" s="6">
        <v>90.8</v>
      </c>
      <c r="Y40" s="6">
        <v>59.6</v>
      </c>
      <c r="Z40" s="6">
        <f t="shared" si="2"/>
        <v>0.26402603665817104</v>
      </c>
      <c r="AA40" s="17"/>
    </row>
    <row r="41" spans="1:27" x14ac:dyDescent="0.2">
      <c r="A41" s="6" t="s">
        <v>62</v>
      </c>
      <c r="B41" s="6" t="s">
        <v>69</v>
      </c>
      <c r="C41" s="7">
        <v>3125</v>
      </c>
      <c r="D41" s="8">
        <v>271486</v>
      </c>
      <c r="E41" s="6">
        <v>3125</v>
      </c>
      <c r="F41" s="6">
        <v>100</v>
      </c>
      <c r="G41" s="6">
        <v>11964.5</v>
      </c>
      <c r="H41" s="6">
        <v>34.799999999999997</v>
      </c>
      <c r="I41" s="6">
        <v>57.6</v>
      </c>
      <c r="J41" s="6">
        <f t="shared" si="0"/>
        <v>404.03010490167873</v>
      </c>
      <c r="K41" s="17"/>
      <c r="L41" s="8">
        <v>1248</v>
      </c>
      <c r="M41" s="6">
        <v>3125</v>
      </c>
      <c r="N41" s="6">
        <v>100</v>
      </c>
      <c r="O41" s="6">
        <v>378.798</v>
      </c>
      <c r="P41" s="6">
        <v>27.9</v>
      </c>
      <c r="Q41" s="6">
        <v>55.6</v>
      </c>
      <c r="R41" s="6">
        <f t="shared" si="1"/>
        <v>0.15418849512620858</v>
      </c>
      <c r="S41" s="17"/>
      <c r="T41" s="8">
        <v>74</v>
      </c>
      <c r="U41" s="6">
        <v>3125</v>
      </c>
      <c r="V41" s="6">
        <v>100</v>
      </c>
      <c r="W41" s="6">
        <v>38.6723</v>
      </c>
      <c r="X41" s="6">
        <v>91.1</v>
      </c>
      <c r="Y41" s="6">
        <v>60</v>
      </c>
      <c r="Z41" s="6">
        <f t="shared" si="2"/>
        <v>0.16843040269572979</v>
      </c>
      <c r="AA41" s="17"/>
    </row>
    <row r="42" spans="1:27" x14ac:dyDescent="0.2">
      <c r="A42" s="6" t="s">
        <v>62</v>
      </c>
      <c r="B42" s="6" t="s">
        <v>70</v>
      </c>
      <c r="C42" s="7">
        <v>275</v>
      </c>
      <c r="D42" s="8">
        <v>417</v>
      </c>
      <c r="E42" s="6">
        <v>275</v>
      </c>
      <c r="F42" s="6">
        <v>100</v>
      </c>
      <c r="G42" s="6">
        <v>199.81100000000001</v>
      </c>
      <c r="H42" s="6">
        <v>34.799999999999997</v>
      </c>
      <c r="I42" s="6">
        <v>42.1</v>
      </c>
      <c r="J42" s="6">
        <f t="shared" si="0"/>
        <v>7.0521196197627489</v>
      </c>
      <c r="K42" s="17"/>
      <c r="L42" s="8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f t="shared" si="1"/>
        <v>0</v>
      </c>
      <c r="S42" s="17"/>
      <c r="T42" s="8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f t="shared" si="2"/>
        <v>0</v>
      </c>
      <c r="AA42" s="17"/>
    </row>
    <row r="43" spans="1:27" x14ac:dyDescent="0.2">
      <c r="A43" s="6" t="s">
        <v>62</v>
      </c>
      <c r="B43" s="6" t="s">
        <v>71</v>
      </c>
      <c r="C43" s="7">
        <v>221</v>
      </c>
      <c r="D43" s="8">
        <v>36</v>
      </c>
      <c r="E43" s="6">
        <v>206</v>
      </c>
      <c r="F43" s="6">
        <v>93.212699999999998</v>
      </c>
      <c r="G43" s="6">
        <v>17.692299999999999</v>
      </c>
      <c r="H43" s="6">
        <v>35.1</v>
      </c>
      <c r="I43" s="6">
        <v>1.92</v>
      </c>
      <c r="J43" s="6">
        <f t="shared" si="0"/>
        <v>0.75757657297493641</v>
      </c>
      <c r="K43" s="18"/>
      <c r="L43" s="8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1"/>
        <v>0</v>
      </c>
      <c r="S43" s="18"/>
      <c r="T43" s="8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f t="shared" si="2"/>
        <v>0</v>
      </c>
      <c r="AA43" s="18"/>
    </row>
    <row r="44" spans="1:27" x14ac:dyDescent="0.2">
      <c r="A44" s="6" t="s">
        <v>72</v>
      </c>
      <c r="B44" s="6" t="s">
        <v>73</v>
      </c>
      <c r="C44" s="7">
        <v>2503245</v>
      </c>
      <c r="D44" s="8">
        <v>7283456</v>
      </c>
      <c r="E44" s="6">
        <v>2503234</v>
      </c>
      <c r="F44" s="6">
        <v>99.999600000000001</v>
      </c>
      <c r="G44" s="6">
        <v>410.98500000000001</v>
      </c>
      <c r="H44" s="6">
        <v>35.1</v>
      </c>
      <c r="I44" s="6">
        <v>57</v>
      </c>
      <c r="J44" s="6">
        <f t="shared" si="0"/>
        <v>13.531640547597176</v>
      </c>
      <c r="K44" s="16">
        <f>SUM(J44:J50)/J53</f>
        <v>0.39438502311479312</v>
      </c>
      <c r="L44" s="8">
        <v>24691</v>
      </c>
      <c r="M44" s="6">
        <v>2503245</v>
      </c>
      <c r="N44" s="6">
        <v>100</v>
      </c>
      <c r="O44" s="6">
        <v>32.7806</v>
      </c>
      <c r="P44" s="6">
        <v>29.3</v>
      </c>
      <c r="Q44" s="6">
        <v>58.1</v>
      </c>
      <c r="R44" s="6">
        <f t="shared" si="1"/>
        <v>3.0505353631099488</v>
      </c>
      <c r="S44" s="16">
        <f>SUM(R44:R50)/R53</f>
        <v>1.5801795147951696E-2</v>
      </c>
      <c r="T44" s="8">
        <v>4537</v>
      </c>
      <c r="U44" s="6">
        <v>2503245</v>
      </c>
      <c r="V44" s="6">
        <v>100</v>
      </c>
      <c r="W44" s="6">
        <v>12.604699999999999</v>
      </c>
      <c r="X44" s="6">
        <v>88.3</v>
      </c>
      <c r="Y44" s="6">
        <v>59.8</v>
      </c>
      <c r="Z44" s="6">
        <f t="shared" si="2"/>
        <v>10.326604554466568</v>
      </c>
      <c r="AA44" s="16">
        <f>SUM(Z44:Z50)/Z53</f>
        <v>5.0642579911717424E-2</v>
      </c>
    </row>
    <row r="45" spans="1:27" x14ac:dyDescent="0.2">
      <c r="A45" s="6" t="s">
        <v>72</v>
      </c>
      <c r="B45" s="6" t="s">
        <v>74</v>
      </c>
      <c r="C45" s="7">
        <v>27017</v>
      </c>
      <c r="D45" s="8">
        <v>330140</v>
      </c>
      <c r="E45" s="6">
        <v>27017</v>
      </c>
      <c r="F45" s="6">
        <v>100</v>
      </c>
      <c r="G45" s="6">
        <v>1715.25</v>
      </c>
      <c r="H45" s="6">
        <v>35</v>
      </c>
      <c r="I45" s="6">
        <v>57.8</v>
      </c>
      <c r="J45" s="6">
        <f t="shared" si="0"/>
        <v>56.829957769624428</v>
      </c>
      <c r="K45" s="17"/>
      <c r="L45" s="8">
        <v>1533</v>
      </c>
      <c r="M45" s="6">
        <v>27017</v>
      </c>
      <c r="N45" s="6">
        <v>100</v>
      </c>
      <c r="O45" s="6">
        <v>140.68899999999999</v>
      </c>
      <c r="P45" s="6">
        <v>26.2</v>
      </c>
      <c r="Q45" s="6">
        <v>58.8</v>
      </c>
      <c r="R45" s="6">
        <f t="shared" si="1"/>
        <v>0.18939981011897258</v>
      </c>
      <c r="S45" s="17"/>
      <c r="T45" s="8">
        <v>291</v>
      </c>
      <c r="U45" s="6">
        <v>27017</v>
      </c>
      <c r="V45" s="6">
        <v>100</v>
      </c>
      <c r="W45" s="6">
        <v>46.627800000000001</v>
      </c>
      <c r="X45" s="6">
        <v>89.4</v>
      </c>
      <c r="Y45" s="6">
        <v>60</v>
      </c>
      <c r="Z45" s="6">
        <f t="shared" si="2"/>
        <v>0.66234117816834281</v>
      </c>
      <c r="AA45" s="17"/>
    </row>
    <row r="46" spans="1:27" x14ac:dyDescent="0.2">
      <c r="A46" s="6" t="s">
        <v>72</v>
      </c>
      <c r="B46" s="6" t="s">
        <v>75</v>
      </c>
      <c r="C46" s="7">
        <v>21979</v>
      </c>
      <c r="D46" s="8">
        <v>641253</v>
      </c>
      <c r="E46" s="6">
        <v>21979</v>
      </c>
      <c r="F46" s="6">
        <v>100</v>
      </c>
      <c r="G46" s="6">
        <v>4094.03</v>
      </c>
      <c r="H46" s="6">
        <v>35</v>
      </c>
      <c r="I46" s="6">
        <v>47.7</v>
      </c>
      <c r="J46" s="6">
        <f t="shared" si="0"/>
        <v>135.68685927871456</v>
      </c>
      <c r="K46" s="17"/>
      <c r="L46" s="8">
        <v>2971</v>
      </c>
      <c r="M46" s="6">
        <v>21979</v>
      </c>
      <c r="N46" s="6">
        <v>100</v>
      </c>
      <c r="O46" s="6">
        <v>358.99799999999999</v>
      </c>
      <c r="P46" s="6">
        <v>27.6</v>
      </c>
      <c r="Q46" s="6">
        <v>55.8</v>
      </c>
      <c r="R46" s="6">
        <f t="shared" si="1"/>
        <v>0.36706251524035721</v>
      </c>
      <c r="S46" s="17"/>
      <c r="T46" s="8">
        <v>414</v>
      </c>
      <c r="U46" s="6">
        <v>21979</v>
      </c>
      <c r="V46" s="6">
        <v>100</v>
      </c>
      <c r="W46" s="6">
        <v>97.529399999999995</v>
      </c>
      <c r="X46" s="6">
        <v>88.2</v>
      </c>
      <c r="Y46" s="6">
        <v>59.9</v>
      </c>
      <c r="Z46" s="6">
        <f t="shared" si="2"/>
        <v>0.94229982048692063</v>
      </c>
      <c r="AA46" s="17"/>
    </row>
    <row r="47" spans="1:27" x14ac:dyDescent="0.2">
      <c r="A47" s="6" t="s">
        <v>72</v>
      </c>
      <c r="B47" s="6" t="s">
        <v>76</v>
      </c>
      <c r="C47" s="7">
        <v>8007</v>
      </c>
      <c r="D47" s="8">
        <v>119490</v>
      </c>
      <c r="E47" s="6">
        <v>8007</v>
      </c>
      <c r="F47" s="6">
        <v>100</v>
      </c>
      <c r="G47" s="6">
        <v>2086.5</v>
      </c>
      <c r="H47" s="6">
        <v>35</v>
      </c>
      <c r="I47" s="6">
        <v>58.4</v>
      </c>
      <c r="J47" s="6">
        <f t="shared" si="0"/>
        <v>69.40296774959171</v>
      </c>
      <c r="K47" s="17"/>
      <c r="L47" s="8">
        <v>630</v>
      </c>
      <c r="M47" s="6">
        <v>8007</v>
      </c>
      <c r="N47" s="6">
        <v>100</v>
      </c>
      <c r="O47" s="6">
        <v>147.30699999999999</v>
      </c>
      <c r="P47" s="6">
        <v>30.6</v>
      </c>
      <c r="Q47" s="6">
        <v>59</v>
      </c>
      <c r="R47" s="6">
        <f t="shared" si="1"/>
        <v>7.783553840505722E-2</v>
      </c>
      <c r="S47" s="17"/>
      <c r="T47" s="8">
        <v>112</v>
      </c>
      <c r="U47" s="6">
        <v>8007</v>
      </c>
      <c r="V47" s="6">
        <v>100</v>
      </c>
      <c r="W47" s="6">
        <v>49.435699999999997</v>
      </c>
      <c r="X47" s="6">
        <v>90.4</v>
      </c>
      <c r="Y47" s="6">
        <v>60</v>
      </c>
      <c r="Z47" s="6">
        <f t="shared" si="2"/>
        <v>0.25492169056650998</v>
      </c>
      <c r="AA47" s="17"/>
    </row>
    <row r="48" spans="1:27" x14ac:dyDescent="0.2">
      <c r="A48" s="6" t="s">
        <v>72</v>
      </c>
      <c r="B48" s="6" t="s">
        <v>77</v>
      </c>
      <c r="C48" s="7">
        <v>6585</v>
      </c>
      <c r="D48" s="8">
        <v>180979</v>
      </c>
      <c r="E48" s="6">
        <v>6585</v>
      </c>
      <c r="F48" s="6">
        <v>100</v>
      </c>
      <c r="G48" s="6">
        <v>3831.3</v>
      </c>
      <c r="H48" s="6">
        <v>34.9</v>
      </c>
      <c r="I48" s="6">
        <v>58.3</v>
      </c>
      <c r="J48" s="6">
        <f t="shared" si="0"/>
        <v>127.81702768368874</v>
      </c>
      <c r="K48" s="17"/>
      <c r="L48" s="8">
        <v>853</v>
      </c>
      <c r="M48" s="6">
        <v>6585</v>
      </c>
      <c r="N48" s="6">
        <v>100</v>
      </c>
      <c r="O48" s="6">
        <v>242.14500000000001</v>
      </c>
      <c r="P48" s="6">
        <v>27.6</v>
      </c>
      <c r="Q48" s="6">
        <v>58.5</v>
      </c>
      <c r="R48" s="6">
        <f t="shared" si="1"/>
        <v>0.10538684803097431</v>
      </c>
      <c r="S48" s="17"/>
      <c r="T48" s="8">
        <v>143</v>
      </c>
      <c r="U48" s="6">
        <v>6585</v>
      </c>
      <c r="V48" s="6">
        <v>100</v>
      </c>
      <c r="W48" s="6">
        <v>64.503900000000002</v>
      </c>
      <c r="X48" s="6">
        <v>91.2</v>
      </c>
      <c r="Y48" s="6">
        <v>60</v>
      </c>
      <c r="Z48" s="6">
        <f t="shared" si="2"/>
        <v>0.32548037277688324</v>
      </c>
      <c r="AA48" s="17"/>
    </row>
    <row r="49" spans="1:27" x14ac:dyDescent="0.2">
      <c r="A49" s="6" t="s">
        <v>72</v>
      </c>
      <c r="B49" s="6" t="s">
        <v>78</v>
      </c>
      <c r="C49" s="7">
        <v>4679</v>
      </c>
      <c r="D49" s="8">
        <v>157017</v>
      </c>
      <c r="E49" s="6">
        <v>4679</v>
      </c>
      <c r="F49" s="6">
        <v>100</v>
      </c>
      <c r="G49" s="6">
        <v>4661.4399999999996</v>
      </c>
      <c r="H49" s="6">
        <v>34.9</v>
      </c>
      <c r="I49" s="6">
        <v>58.3</v>
      </c>
      <c r="J49" s="6">
        <f t="shared" si="0"/>
        <v>156.06658929790336</v>
      </c>
      <c r="K49" s="17"/>
      <c r="L49" s="8">
        <v>837</v>
      </c>
      <c r="M49" s="6">
        <v>4679</v>
      </c>
      <c r="N49" s="6">
        <v>100</v>
      </c>
      <c r="O49" s="6">
        <v>264.64499999999998</v>
      </c>
      <c r="P49" s="6">
        <v>29</v>
      </c>
      <c r="Q49" s="6">
        <v>58.8</v>
      </c>
      <c r="R49" s="6">
        <f t="shared" si="1"/>
        <v>0.10341007245243317</v>
      </c>
      <c r="S49" s="17"/>
      <c r="T49" s="8">
        <v>86</v>
      </c>
      <c r="U49" s="6">
        <v>4679</v>
      </c>
      <c r="V49" s="6">
        <v>100</v>
      </c>
      <c r="W49" s="6">
        <v>45.307499999999997</v>
      </c>
      <c r="X49" s="6">
        <v>89.2</v>
      </c>
      <c r="Y49" s="6">
        <v>60</v>
      </c>
      <c r="Z49" s="6">
        <f t="shared" si="2"/>
        <v>0.195743440970713</v>
      </c>
      <c r="AA49" s="17"/>
    </row>
    <row r="50" spans="1:27" x14ac:dyDescent="0.2">
      <c r="A50" s="6" t="s">
        <v>72</v>
      </c>
      <c r="B50" s="6" t="s">
        <v>79</v>
      </c>
      <c r="C50" s="7">
        <v>4439</v>
      </c>
      <c r="D50" s="8">
        <v>269563</v>
      </c>
      <c r="E50" s="6">
        <v>4439</v>
      </c>
      <c r="F50" s="6">
        <v>100</v>
      </c>
      <c r="G50" s="6">
        <v>8588.06</v>
      </c>
      <c r="H50" s="6">
        <v>34.9</v>
      </c>
      <c r="I50" s="6">
        <v>12.7</v>
      </c>
      <c r="J50" s="6">
        <f t="shared" si="0"/>
        <v>282.41739654030096</v>
      </c>
      <c r="K50" s="18"/>
      <c r="L50" s="8">
        <v>1262</v>
      </c>
      <c r="M50" s="6">
        <v>4439</v>
      </c>
      <c r="N50" s="6">
        <v>100</v>
      </c>
      <c r="O50" s="6">
        <v>452.50200000000001</v>
      </c>
      <c r="P50" s="6">
        <v>27.2</v>
      </c>
      <c r="Q50" s="6">
        <v>40.799999999999997</v>
      </c>
      <c r="R50" s="6">
        <f t="shared" si="1"/>
        <v>0.15591817375743208</v>
      </c>
      <c r="S50" s="18"/>
      <c r="T50" s="8">
        <v>119</v>
      </c>
      <c r="U50" s="6">
        <v>4439</v>
      </c>
      <c r="V50" s="6">
        <v>100</v>
      </c>
      <c r="W50" s="6">
        <v>67.788499999999999</v>
      </c>
      <c r="X50" s="6">
        <v>90.2</v>
      </c>
      <c r="Y50" s="6">
        <v>58.2</v>
      </c>
      <c r="Z50" s="6">
        <f t="shared" si="2"/>
        <v>0.27085429622691681</v>
      </c>
      <c r="AA50" s="18"/>
    </row>
    <row r="51" spans="1:27" x14ac:dyDescent="0.2">
      <c r="A51" s="6" t="s">
        <v>80</v>
      </c>
      <c r="B51" s="6" t="s">
        <v>81</v>
      </c>
      <c r="C51" s="7">
        <v>2159783</v>
      </c>
      <c r="D51" s="8">
        <v>6286710</v>
      </c>
      <c r="E51" s="6">
        <v>2159783</v>
      </c>
      <c r="F51" s="6">
        <v>100</v>
      </c>
      <c r="G51" s="6">
        <v>411.49799999999999</v>
      </c>
      <c r="H51" s="6">
        <v>35.1</v>
      </c>
      <c r="I51" s="6">
        <v>56.9</v>
      </c>
      <c r="J51" s="6">
        <f t="shared" si="0"/>
        <v>13.537224083987001</v>
      </c>
      <c r="K51" s="11">
        <f>J51/$J$53</f>
        <v>6.3425755444876603E-3</v>
      </c>
      <c r="L51" s="8">
        <v>12401</v>
      </c>
      <c r="M51" s="6">
        <v>2159780</v>
      </c>
      <c r="N51" s="6">
        <v>99.999899999999997</v>
      </c>
      <c r="O51" s="6">
        <v>13.5527</v>
      </c>
      <c r="P51" s="6">
        <v>27.6</v>
      </c>
      <c r="Q51" s="6">
        <v>57.7</v>
      </c>
      <c r="R51" s="6">
        <f t="shared" si="1"/>
        <v>1.5321246218430391</v>
      </c>
      <c r="S51" s="11">
        <f>R51/$R$53</f>
        <v>5.9785234045138056E-3</v>
      </c>
      <c r="T51" s="8">
        <v>2580</v>
      </c>
      <c r="U51" s="6">
        <v>2158361</v>
      </c>
      <c r="V51" s="6">
        <v>99.934200000000004</v>
      </c>
      <c r="W51" s="6">
        <v>8.2008500000000009</v>
      </c>
      <c r="X51" s="6">
        <v>88.1</v>
      </c>
      <c r="Y51" s="6">
        <v>59.9</v>
      </c>
      <c r="Z51" s="6">
        <f t="shared" si="2"/>
        <v>5.8723032291213899</v>
      </c>
      <c r="AA51" s="11">
        <f>Z51/$Z$53</f>
        <v>2.2914390770296555E-2</v>
      </c>
    </row>
    <row r="52" spans="1:27" x14ac:dyDescent="0.2">
      <c r="A52" s="6" t="s">
        <v>82</v>
      </c>
      <c r="B52" s="6" t="s">
        <v>83</v>
      </c>
      <c r="C52" s="7">
        <v>2031444</v>
      </c>
      <c r="D52" s="8">
        <v>6697844</v>
      </c>
      <c r="E52" s="6">
        <v>2031444</v>
      </c>
      <c r="F52" s="6">
        <v>100</v>
      </c>
      <c r="G52" s="6">
        <v>466.60300000000001</v>
      </c>
      <c r="H52" s="6">
        <v>35.1</v>
      </c>
      <c r="I52" s="6">
        <v>57.4</v>
      </c>
      <c r="J52" s="6">
        <f t="shared" si="0"/>
        <v>15.333683064701258</v>
      </c>
      <c r="K52" s="11">
        <f>J52/$J$53</f>
        <v>7.1842678092431424E-3</v>
      </c>
      <c r="L52" s="8">
        <v>11541</v>
      </c>
      <c r="M52" s="6">
        <v>2031444</v>
      </c>
      <c r="N52" s="6">
        <v>100</v>
      </c>
      <c r="O52" s="6">
        <v>16.0749</v>
      </c>
      <c r="P52" s="6">
        <v>27.6</v>
      </c>
      <c r="Q52" s="6">
        <v>57.7</v>
      </c>
      <c r="R52" s="6">
        <f t="shared" si="1"/>
        <v>1.4258729344964531</v>
      </c>
      <c r="S52" s="11">
        <f>R52/$R$53</f>
        <v>5.5639173140467572E-3</v>
      </c>
      <c r="T52" s="8">
        <v>3605</v>
      </c>
      <c r="U52" s="6">
        <v>2031444</v>
      </c>
      <c r="V52" s="6">
        <v>100</v>
      </c>
      <c r="W52" s="6">
        <v>13.8286</v>
      </c>
      <c r="X52" s="6">
        <v>87.8</v>
      </c>
      <c r="Y52" s="6">
        <v>60</v>
      </c>
      <c r="Z52" s="6">
        <f t="shared" si="2"/>
        <v>8.2052919151095391</v>
      </c>
      <c r="AA52" s="11">
        <f>Z52/$Z$53</f>
        <v>3.2017976250743832E-2</v>
      </c>
    </row>
    <row r="53" spans="1:27" x14ac:dyDescent="0.2">
      <c r="J53" s="1">
        <f>SUM(J3:J52)</f>
        <v>2134.3417968040158</v>
      </c>
      <c r="R53" s="1">
        <f>SUM(R3:R52)</f>
        <v>256.27140987459876</v>
      </c>
      <c r="S53" s="13"/>
      <c r="Z53" s="1">
        <f>SUM(Z3:Z52)</f>
        <v>256.2714098745987</v>
      </c>
      <c r="AA53" s="13"/>
    </row>
  </sheetData>
  <mergeCells count="25">
    <mergeCell ref="AA3:AA6"/>
    <mergeCell ref="D1:I1"/>
    <mergeCell ref="L1:Q1"/>
    <mergeCell ref="T1:Y1"/>
    <mergeCell ref="AB1:AI1"/>
    <mergeCell ref="K44:K50"/>
    <mergeCell ref="S3:S6"/>
    <mergeCell ref="S7:S13"/>
    <mergeCell ref="S14:S15"/>
    <mergeCell ref="S18:S22"/>
    <mergeCell ref="S31:S33"/>
    <mergeCell ref="S35:S43"/>
    <mergeCell ref="S44:S50"/>
    <mergeCell ref="K7:K13"/>
    <mergeCell ref="K14:K15"/>
    <mergeCell ref="K18:K22"/>
    <mergeCell ref="K31:K33"/>
    <mergeCell ref="K35:K43"/>
    <mergeCell ref="K3:K6"/>
    <mergeCell ref="AA44:AA50"/>
    <mergeCell ref="AA7:AA13"/>
    <mergeCell ref="AA14:AA15"/>
    <mergeCell ref="AA18:AA22"/>
    <mergeCell ref="AA31:AA33"/>
    <mergeCell ref="AA35:AA43"/>
  </mergeCells>
  <conditionalFormatting sqref="F3:F52">
    <cfRule type="colorScale" priority="4">
      <colorScale>
        <cfvo type="min"/>
        <cfvo type="num" val="90"/>
        <cfvo type="max"/>
        <color rgb="FFF8696B"/>
        <color rgb="FFFFEB84"/>
        <color rgb="FF63BE7B"/>
      </colorScale>
    </cfRule>
  </conditionalFormatting>
  <conditionalFormatting sqref="N3:N52">
    <cfRule type="colorScale" priority="3">
      <colorScale>
        <cfvo type="min"/>
        <cfvo type="num" val="90"/>
        <cfvo type="max"/>
        <color rgb="FFF8696B"/>
        <color rgb="FFFFEB84"/>
        <color rgb="FF63BE7B"/>
      </colorScale>
    </cfRule>
  </conditionalFormatting>
  <conditionalFormatting sqref="V3:V52">
    <cfRule type="colorScale" priority="2">
      <colorScale>
        <cfvo type="min"/>
        <cfvo type="num" val="9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Ref Genomes Coverage</vt:lpstr>
      <vt:lpstr>'Ref Genomes Coverage'!genome_coverage_total</vt:lpstr>
      <vt:lpstr>'Ref Genomes Coverage'!genome_coverage_total_1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Fosso</dc:creator>
  <cp:keywords/>
  <dc:description/>
  <cp:lastModifiedBy>Elisabetta Notario</cp:lastModifiedBy>
  <cp:revision/>
  <dcterms:created xsi:type="dcterms:W3CDTF">2024-01-29T16:47:32Z</dcterms:created>
  <dcterms:modified xsi:type="dcterms:W3CDTF">2025-06-09T10:19:59Z</dcterms:modified>
  <cp:category/>
  <cp:contentStatus/>
</cp:coreProperties>
</file>