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D-IVIG\投稿\"/>
    </mc:Choice>
  </mc:AlternateContent>
  <xr:revisionPtr revIDLastSave="0" documentId="13_ncr:1_{0FD9E26B-24F0-4CB3-B8BE-ACF1C9F0F30D}" xr6:coauthVersionLast="47" xr6:coauthVersionMax="47" xr10:uidLastSave="{00000000-0000-0000-0000-000000000000}"/>
  <bookViews>
    <workbookView xWindow="2436" yWindow="528" windowWidth="16872" windowHeight="15516" xr2:uid="{00000000-000D-0000-FFFF-FFFF00000000}"/>
  </bookViews>
  <sheets>
    <sheet name="fig.1" sheetId="1" r:id="rId1"/>
    <sheet name="fig.2" sheetId="2" r:id="rId2"/>
    <sheet name="fig.3" sheetId="3" r:id="rId3"/>
    <sheet name="fig.4" sheetId="4" r:id="rId4"/>
    <sheet name="fig.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5" l="1"/>
  <c r="N5" i="5"/>
  <c r="O5" i="5"/>
  <c r="M6" i="5"/>
  <c r="N6" i="5"/>
  <c r="O6" i="5"/>
  <c r="M7" i="5"/>
  <c r="N7" i="5"/>
  <c r="O7" i="5"/>
  <c r="M8" i="5"/>
  <c r="N8" i="5"/>
  <c r="O8" i="5"/>
  <c r="M9" i="5"/>
  <c r="N9" i="5"/>
  <c r="O9" i="5"/>
  <c r="N4" i="5"/>
  <c r="O4" i="5"/>
  <c r="M4" i="5"/>
  <c r="J5" i="5"/>
  <c r="K5" i="5"/>
  <c r="L5" i="5"/>
  <c r="J6" i="5"/>
  <c r="K6" i="5"/>
  <c r="L6" i="5"/>
  <c r="J7" i="5"/>
  <c r="K7" i="5"/>
  <c r="L7" i="5"/>
  <c r="J8" i="5"/>
  <c r="K8" i="5"/>
  <c r="L8" i="5"/>
  <c r="J9" i="5"/>
  <c r="K9" i="5"/>
  <c r="L9" i="5"/>
  <c r="K4" i="5"/>
  <c r="L4" i="5"/>
  <c r="J4" i="5"/>
  <c r="G10" i="5"/>
  <c r="D10" i="5"/>
  <c r="R61" i="5"/>
  <c r="S61" i="5"/>
  <c r="T61" i="5"/>
  <c r="R62" i="5"/>
  <c r="S62" i="5"/>
  <c r="T62" i="5"/>
  <c r="R63" i="5"/>
  <c r="S63" i="5"/>
  <c r="T63" i="5"/>
  <c r="R64" i="5"/>
  <c r="S64" i="5"/>
  <c r="T64" i="5"/>
  <c r="R65" i="5"/>
  <c r="S65" i="5"/>
  <c r="T65" i="5"/>
  <c r="S60" i="5"/>
  <c r="T60" i="5"/>
  <c r="R60" i="5"/>
  <c r="R52" i="5"/>
  <c r="S52" i="5"/>
  <c r="T52" i="5"/>
  <c r="R53" i="5"/>
  <c r="S53" i="5"/>
  <c r="T53" i="5"/>
  <c r="R54" i="5"/>
  <c r="S54" i="5"/>
  <c r="T54" i="5"/>
  <c r="R55" i="5"/>
  <c r="S55" i="5"/>
  <c r="T55" i="5"/>
  <c r="R56" i="5"/>
  <c r="S56" i="5"/>
  <c r="T56" i="5"/>
  <c r="S51" i="5"/>
  <c r="T51" i="5"/>
  <c r="R51" i="5"/>
  <c r="R44" i="5"/>
  <c r="S44" i="5"/>
  <c r="T44" i="5"/>
  <c r="R45" i="5"/>
  <c r="S45" i="5"/>
  <c r="T45" i="5"/>
  <c r="R46" i="5"/>
  <c r="S46" i="5"/>
  <c r="T46" i="5"/>
  <c r="R47" i="5"/>
  <c r="S47" i="5"/>
  <c r="T47" i="5"/>
  <c r="R48" i="5"/>
  <c r="S48" i="5"/>
  <c r="T48" i="5"/>
  <c r="S43" i="5"/>
  <c r="T43" i="5"/>
  <c r="R43" i="5"/>
  <c r="O66" i="5"/>
  <c r="O57" i="5"/>
  <c r="O49" i="5"/>
  <c r="H126" i="5"/>
  <c r="I126" i="5"/>
  <c r="J126" i="5"/>
  <c r="H127" i="5"/>
  <c r="I127" i="5"/>
  <c r="J127" i="5"/>
  <c r="H128" i="5"/>
  <c r="I128" i="5"/>
  <c r="J128" i="5"/>
  <c r="H129" i="5"/>
  <c r="I129" i="5"/>
  <c r="J129" i="5"/>
  <c r="H130" i="5"/>
  <c r="I130" i="5"/>
  <c r="J130" i="5"/>
  <c r="I125" i="5"/>
  <c r="J125" i="5"/>
  <c r="H117" i="5"/>
  <c r="I117" i="5"/>
  <c r="J117" i="5"/>
  <c r="H118" i="5"/>
  <c r="I118" i="5"/>
  <c r="J118" i="5"/>
  <c r="H119" i="5"/>
  <c r="I119" i="5"/>
  <c r="J119" i="5"/>
  <c r="H120" i="5"/>
  <c r="I120" i="5"/>
  <c r="J120" i="5"/>
  <c r="H121" i="5"/>
  <c r="I121" i="5"/>
  <c r="J121" i="5"/>
  <c r="I116" i="5"/>
  <c r="J116" i="5"/>
  <c r="H109" i="5"/>
  <c r="I109" i="5"/>
  <c r="J109" i="5"/>
  <c r="H110" i="5"/>
  <c r="I110" i="5"/>
  <c r="J110" i="5"/>
  <c r="H111" i="5"/>
  <c r="I111" i="5"/>
  <c r="J111" i="5"/>
  <c r="H112" i="5"/>
  <c r="I112" i="5"/>
  <c r="J112" i="5"/>
  <c r="H113" i="5"/>
  <c r="I113" i="5"/>
  <c r="J113" i="5"/>
  <c r="I108" i="5"/>
  <c r="J108" i="5"/>
  <c r="H125" i="5"/>
  <c r="H116" i="5"/>
  <c r="H108" i="5"/>
  <c r="H102" i="5"/>
  <c r="I102" i="5"/>
  <c r="J102" i="5"/>
  <c r="H103" i="5"/>
  <c r="I103" i="5"/>
  <c r="J103" i="5"/>
  <c r="H104" i="5"/>
  <c r="I104" i="5"/>
  <c r="J104" i="5"/>
  <c r="H105" i="5"/>
  <c r="I105" i="5"/>
  <c r="J105" i="5"/>
  <c r="I101" i="5"/>
  <c r="J101" i="5"/>
  <c r="H101" i="5"/>
  <c r="N43" i="5"/>
  <c r="O43" i="5"/>
  <c r="P43" i="5"/>
  <c r="O61" i="5"/>
  <c r="P61" i="5"/>
  <c r="O62" i="5"/>
  <c r="P62" i="5"/>
  <c r="O63" i="5"/>
  <c r="P63" i="5"/>
  <c r="O64" i="5"/>
  <c r="P64" i="5"/>
  <c r="O65" i="5"/>
  <c r="P65" i="5"/>
  <c r="P60" i="5"/>
  <c r="O52" i="5"/>
  <c r="P52" i="5"/>
  <c r="O53" i="5"/>
  <c r="P53" i="5"/>
  <c r="O54" i="5"/>
  <c r="P54" i="5"/>
  <c r="O55" i="5"/>
  <c r="P55" i="5"/>
  <c r="O56" i="5"/>
  <c r="P56" i="5"/>
  <c r="P51" i="5"/>
  <c r="O44" i="5"/>
  <c r="P44" i="5"/>
  <c r="O45" i="5"/>
  <c r="P45" i="5"/>
  <c r="O46" i="5"/>
  <c r="P46" i="5"/>
  <c r="O47" i="5"/>
  <c r="P47" i="5"/>
  <c r="O48" i="5"/>
  <c r="P48" i="5"/>
  <c r="N61" i="5"/>
  <c r="N62" i="5"/>
  <c r="N63" i="5"/>
  <c r="N64" i="5"/>
  <c r="N65" i="5"/>
  <c r="O60" i="5"/>
  <c r="N60" i="5"/>
  <c r="N52" i="5"/>
  <c r="N53" i="5"/>
  <c r="N54" i="5"/>
  <c r="N55" i="5"/>
  <c r="N56" i="5"/>
  <c r="O51" i="5"/>
  <c r="N51" i="5"/>
  <c r="N44" i="5"/>
  <c r="N45" i="5"/>
  <c r="N46" i="5"/>
  <c r="N47" i="5"/>
  <c r="N48" i="5"/>
  <c r="L70" i="5"/>
</calcChain>
</file>

<file path=xl/sharedStrings.xml><?xml version="1.0" encoding="utf-8"?>
<sst xmlns="http://schemas.openxmlformats.org/spreadsheetml/2006/main" count="399" uniqueCount="80">
  <si>
    <t>IVIG-A</t>
  </si>
  <si>
    <t>IVIG-A</t>
    <phoneticPr fontId="2" type="noConversion"/>
  </si>
  <si>
    <t>h</t>
    <phoneticPr fontId="2" type="noConversion"/>
  </si>
  <si>
    <t>0-blank</t>
    <phoneticPr fontId="2" type="noConversion"/>
  </si>
  <si>
    <t>WT</t>
    <phoneticPr fontId="2" type="noConversion"/>
  </si>
  <si>
    <t>Control</t>
    <phoneticPr fontId="2" type="noConversion"/>
  </si>
  <si>
    <t>hindlimb clasping scores</t>
  </si>
  <si>
    <t>rotarod</t>
    <phoneticPr fontId="2" type="noConversion"/>
  </si>
  <si>
    <t>WT</t>
  </si>
  <si>
    <t>Control</t>
  </si>
  <si>
    <t>day1</t>
    <phoneticPr fontId="2" type="noConversion"/>
  </si>
  <si>
    <t>day2</t>
    <phoneticPr fontId="2" type="noConversion"/>
  </si>
  <si>
    <t>day3</t>
    <phoneticPr fontId="2" type="noConversion"/>
  </si>
  <si>
    <r>
      <t>W</t>
    </r>
    <r>
      <rPr>
        <sz val="10"/>
        <rFont val="Arial"/>
        <family val="2"/>
      </rPr>
      <t>T</t>
    </r>
    <phoneticPr fontId="4" type="noConversion"/>
  </si>
  <si>
    <t>Control</t>
    <phoneticPr fontId="4" type="noConversion"/>
  </si>
  <si>
    <t>Total distance</t>
    <phoneticPr fontId="2" type="noConversion"/>
  </si>
  <si>
    <t>Time in centre</t>
  </si>
  <si>
    <t>Number of rearing</t>
  </si>
  <si>
    <t>C</t>
  </si>
  <si>
    <t>C</t>
    <phoneticPr fontId="2" type="noConversion"/>
  </si>
  <si>
    <t>D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</si>
  <si>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</si>
  <si>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</si>
  <si>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</si>
  <si>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WT</t>
    <phoneticPr fontId="4" type="noConversion"/>
  </si>
  <si>
    <t>Time to turn (s)</t>
    <phoneticPr fontId="2" type="noConversion"/>
  </si>
  <si>
    <t>Time to descend (s)</t>
  </si>
  <si>
    <t>I</t>
    <phoneticPr fontId="2" type="noConversion"/>
  </si>
  <si>
    <t>J</t>
    <phoneticPr fontId="2" type="noConversion"/>
  </si>
  <si>
    <t>A</t>
    <phoneticPr fontId="4" type="noConversion"/>
  </si>
  <si>
    <t>B</t>
    <phoneticPr fontId="4" type="noConversion"/>
  </si>
  <si>
    <t>NEW</t>
    <phoneticPr fontId="4" type="noConversion"/>
  </si>
  <si>
    <t>CTRL</t>
    <phoneticPr fontId="4" type="noConversion"/>
  </si>
  <si>
    <t>K</t>
    <phoneticPr fontId="2" type="noConversion"/>
  </si>
  <si>
    <t>A</t>
  </si>
  <si>
    <t>B</t>
  </si>
  <si>
    <t>N</t>
    <phoneticPr fontId="2" type="noConversion"/>
  </si>
  <si>
    <t>M</t>
    <phoneticPr fontId="2" type="noConversion"/>
  </si>
  <si>
    <t xml:space="preserve">WT </t>
    <phoneticPr fontId="2" type="noConversion"/>
  </si>
  <si>
    <t>SN</t>
    <phoneticPr fontId="2" type="noConversion"/>
  </si>
  <si>
    <t>CTX</t>
    <phoneticPr fontId="2" type="noConversion"/>
  </si>
  <si>
    <t>B</t>
    <phoneticPr fontId="2" type="noConversion"/>
  </si>
  <si>
    <t>E</t>
    <phoneticPr fontId="2" type="noConversion"/>
  </si>
  <si>
    <t>p65</t>
  </si>
  <si>
    <t>jnk</t>
  </si>
  <si>
    <t>β-actin</t>
    <phoneticPr fontId="2" type="noConversion"/>
  </si>
  <si>
    <t>L</t>
    <phoneticPr fontId="2" type="noConversion"/>
  </si>
  <si>
    <t>C1q</t>
  </si>
  <si>
    <t>c2</t>
  </si>
  <si>
    <t>c3</t>
  </si>
  <si>
    <t>c4</t>
  </si>
  <si>
    <t>IVIG</t>
    <phoneticPr fontId="2" type="noConversion"/>
  </si>
  <si>
    <t>IVIGA</t>
    <phoneticPr fontId="2" type="noConversion"/>
  </si>
  <si>
    <t>ug/ml</t>
    <phoneticPr fontId="2" type="noConversion"/>
  </si>
  <si>
    <t>IVIG-1</t>
    <phoneticPr fontId="2" type="noConversion"/>
  </si>
  <si>
    <t>IVIG-2</t>
  </si>
  <si>
    <t>IVIG-3</t>
  </si>
  <si>
    <t>IVIGA-1</t>
    <phoneticPr fontId="2" type="noConversion"/>
  </si>
  <si>
    <t>IVIGA-2</t>
    <phoneticPr fontId="2" type="noConversion"/>
  </si>
  <si>
    <t>IVIGA-3</t>
    <phoneticPr fontId="2" type="noConversion"/>
  </si>
  <si>
    <t>BEND3</t>
    <phoneticPr fontId="2" type="noConversion"/>
  </si>
  <si>
    <t>BLANK</t>
    <phoneticPr fontId="2" type="noConversion"/>
  </si>
  <si>
    <t>TNFA</t>
    <phoneticPr fontId="2" type="noConversion"/>
  </si>
  <si>
    <t>blank</t>
    <phoneticPr fontId="2" type="noConversion"/>
  </si>
  <si>
    <t>NC</t>
    <phoneticPr fontId="2" type="noConversion"/>
  </si>
  <si>
    <t>ivig</t>
    <phoneticPr fontId="2" type="noConversion"/>
  </si>
  <si>
    <t>IL-1β</t>
    <phoneticPr fontId="2" type="noConversion"/>
  </si>
  <si>
    <t>p-ikkb</t>
    <phoneticPr fontId="2" type="noConversion"/>
  </si>
  <si>
    <t>ikkb</t>
    <phoneticPr fontId="2" type="noConversion"/>
  </si>
  <si>
    <t>p-jnk</t>
    <phoneticPr fontId="2" type="noConversion"/>
  </si>
  <si>
    <t>p-p65</t>
    <phoneticPr fontId="2" type="noConversion"/>
  </si>
  <si>
    <t>wt</t>
    <phoneticPr fontId="2" type="noConversion"/>
  </si>
  <si>
    <t>contol</t>
    <phoneticPr fontId="2" type="noConversion"/>
  </si>
  <si>
    <t>ΔΔCT</t>
    <phoneticPr fontId="2" type="noConversion"/>
  </si>
  <si>
    <t>normalize</t>
  </si>
  <si>
    <t>Ctrl</t>
  </si>
  <si>
    <r>
      <t>IVIG</t>
    </r>
    <r>
      <rPr>
        <vertAlign val="superscript"/>
        <sz val="10"/>
        <color rgb="FFFF0000"/>
        <rFont val="Arial"/>
        <family val="2"/>
      </rPr>
      <t>A</t>
    </r>
  </si>
  <si>
    <t>IVIG</t>
  </si>
  <si>
    <t>blank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</si>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</sst>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"/>
  </numFmts>
  <fonts count="1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1" applyAlignment="1">
      <alignment vertical="center"/>
    </xf>
    <xf numFmtId="0" fontId="3" fillId="0" borderId="0" xfId="1" quotePrefix="1" applyAlignment="1">
      <alignment vertical="center"/>
    </xf>
    <xf numFmtId="0" fontId="0" fillId="2" borderId="0" xfId="0" applyFill="1"/>
    <xf numFmtId="1" fontId="3" fillId="0" borderId="0" xfId="1" applyNumberFormat="1" applyAlignment="1">
      <alignment vertical="center"/>
    </xf>
    <xf numFmtId="1" fontId="6" fillId="0" borderId="0" xfId="1" quotePrefix="1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0" fontId="1" fillId="0" borderId="0" xfId="0" applyFont="1"/>
    <xf numFmtId="0" fontId="6" fillId="0" borderId="0" xfId="1" quotePrefix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quotePrefix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quotePrefix="1" applyFont="1" applyAlignment="1">
      <alignment vertic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76" fontId="0" fillId="0" borderId="0" xfId="0" applyNumberFormat="1"/>
    <xf numFmtId="0" fontId="11" fillId="0" borderId="0" xfId="0" applyFont="1"/>
    <xf numFmtId="0" fontId="13" fillId="0" borderId="0" xfId="0" applyFont="1"/>
    <xf numFmtId="2" fontId="11" fillId="0" borderId="0" xfId="0" applyNumberFormat="1" applyFont="1"/>
    <xf numFmtId="0" fontId="7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1" applyAlignment="1">
      <alignment horizontal="center" vertical="center"/>
    </xf>
    <xf numFmtId="0" fontId="12" fillId="2" borderId="0" xfId="0" applyFont="1" applyFill="1" applyAlignment="1">
      <alignment horizontal="center"/>
    </xf>
  </cellXfs>
  <cellStyles count="2">
    <cellStyle name="常规" xfId="0" builtinId="0"/>
    <cellStyle name="常规 2" xfId="1" xr:uid="{6BCDB0B1-0E74-4906-9969-3E89BBE1F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60"/>
  <sheetViews>
    <sheetView tabSelected="1" zoomScale="95" zoomScaleNormal="95" workbookViewId="0">
      <selection activeCell="L1" sqref="L1:O1"/>
    </sheetView>
  </sheetViews>
  <sheetFormatPr defaultRowHeight="13.8" x14ac:dyDescent="0.25"/>
  <sheetData>
    <row r="1" spans="2:23" x14ac:dyDescent="0.25">
      <c r="L1" s="30" t="s">
        <v>74</v>
      </c>
      <c r="M1" s="30"/>
      <c r="N1" s="30"/>
      <c r="O1" s="30"/>
    </row>
    <row r="2" spans="2:23" x14ac:dyDescent="0.25">
      <c r="B2" s="5" t="s">
        <v>19</v>
      </c>
      <c r="C2" t="s">
        <v>53</v>
      </c>
      <c r="D2" s="16" t="s">
        <v>54</v>
      </c>
      <c r="E2" s="16" t="s">
        <v>55</v>
      </c>
      <c r="F2" s="16" t="s">
        <v>56</v>
      </c>
      <c r="G2" s="16" t="s">
        <v>57</v>
      </c>
      <c r="H2" s="16" t="s">
        <v>58</v>
      </c>
      <c r="I2" s="16" t="s">
        <v>59</v>
      </c>
    </row>
    <row r="3" spans="2:23" x14ac:dyDescent="0.25">
      <c r="C3" s="1">
        <v>200</v>
      </c>
      <c r="D3" s="1">
        <v>2.1101999999999999</v>
      </c>
      <c r="E3" s="1">
        <v>2.1503999999999999</v>
      </c>
      <c r="F3" s="1">
        <v>2.2250999999999999</v>
      </c>
      <c r="G3" s="1">
        <v>2.1524999999999999</v>
      </c>
      <c r="H3" s="1">
        <v>2.2151999999999998</v>
      </c>
      <c r="I3" s="1">
        <v>2.1225000000000001</v>
      </c>
    </row>
    <row r="4" spans="2:23" x14ac:dyDescent="0.25">
      <c r="C4" s="1">
        <v>100</v>
      </c>
      <c r="D4" s="1">
        <v>2.15</v>
      </c>
      <c r="E4" s="1">
        <v>2.0819999999999999</v>
      </c>
      <c r="F4" s="1">
        <v>2.2031999999999998</v>
      </c>
      <c r="G4" s="1">
        <v>2.2254</v>
      </c>
      <c r="H4" s="1">
        <v>2.2124999999999999</v>
      </c>
      <c r="I4" s="1">
        <v>2.2214</v>
      </c>
    </row>
    <row r="5" spans="2:23" x14ac:dyDescent="0.25">
      <c r="C5" s="1">
        <v>50</v>
      </c>
      <c r="D5" s="1">
        <v>1.8540000000000001</v>
      </c>
      <c r="E5" s="1">
        <v>1.794</v>
      </c>
      <c r="F5" s="1">
        <v>1.7584</v>
      </c>
      <c r="G5" s="1">
        <v>1.8214999999999999</v>
      </c>
      <c r="H5" s="1">
        <v>1.8428</v>
      </c>
      <c r="I5" s="1">
        <v>1.7859</v>
      </c>
    </row>
    <row r="6" spans="2:23" x14ac:dyDescent="0.25">
      <c r="C6" s="1">
        <v>25</v>
      </c>
      <c r="D6" s="1">
        <v>1.2150000000000001</v>
      </c>
      <c r="E6" s="1">
        <v>1.1906000000000001</v>
      </c>
      <c r="F6" s="1">
        <v>1.1584000000000001</v>
      </c>
      <c r="G6" s="1">
        <v>1.1525000000000001</v>
      </c>
      <c r="H6" s="1">
        <v>1.1025</v>
      </c>
      <c r="I6" s="1">
        <v>1.3021</v>
      </c>
    </row>
    <row r="7" spans="2:23" x14ac:dyDescent="0.25">
      <c r="C7" s="1">
        <v>12.5</v>
      </c>
      <c r="D7" s="1">
        <v>0.52400000000000002</v>
      </c>
      <c r="E7" s="1">
        <v>0.52249999999999996</v>
      </c>
      <c r="F7" s="1">
        <v>0.52629999999999999</v>
      </c>
      <c r="G7" s="1">
        <v>0.61250000000000004</v>
      </c>
      <c r="H7" s="1">
        <v>0.58650000000000002</v>
      </c>
      <c r="I7" s="1">
        <v>0.57479999999999998</v>
      </c>
    </row>
    <row r="8" spans="2:23" x14ac:dyDescent="0.25">
      <c r="C8" s="1">
        <v>6.25</v>
      </c>
      <c r="D8" s="1">
        <v>0.254</v>
      </c>
      <c r="E8" s="1">
        <v>0.22650000000000001</v>
      </c>
      <c r="F8" s="1">
        <v>0.34250000000000003</v>
      </c>
      <c r="G8" s="1">
        <v>0.2525</v>
      </c>
      <c r="H8" s="1">
        <v>0.26350000000000001</v>
      </c>
      <c r="I8" s="1">
        <v>0.34250000000000003</v>
      </c>
    </row>
    <row r="9" spans="2:23" x14ac:dyDescent="0.25">
      <c r="C9" s="1">
        <v>3.125</v>
      </c>
      <c r="D9" s="1">
        <v>0.14249999999999999</v>
      </c>
      <c r="E9" s="1">
        <v>0.1225</v>
      </c>
      <c r="F9" s="1">
        <v>0.15240000000000001</v>
      </c>
      <c r="G9" s="1">
        <v>0.1925</v>
      </c>
      <c r="H9" s="1">
        <v>0.18579999999999999</v>
      </c>
      <c r="I9" s="1">
        <v>0.1754</v>
      </c>
    </row>
    <row r="10" spans="2:23" x14ac:dyDescent="0.25">
      <c r="C10" s="1">
        <v>1.5</v>
      </c>
      <c r="D10" s="1">
        <v>7.5800000000000006E-2</v>
      </c>
      <c r="E10" s="1">
        <v>5.45E-2</v>
      </c>
      <c r="F10" s="1">
        <v>8.5900000000000004E-2</v>
      </c>
      <c r="G10" s="1">
        <v>9.2499999999999999E-2</v>
      </c>
      <c r="H10" s="1">
        <v>0.10249999999999999</v>
      </c>
      <c r="I10" s="1">
        <v>8.5800000000000001E-2</v>
      </c>
    </row>
    <row r="11" spans="2:23" x14ac:dyDescent="0.25">
      <c r="C11" s="1">
        <v>0.75</v>
      </c>
      <c r="D11" s="1">
        <v>5.2499999999999998E-2</v>
      </c>
      <c r="E11" s="1">
        <v>5.2499999999999998E-2</v>
      </c>
      <c r="F11" s="1">
        <v>2.5100000000000001E-2</v>
      </c>
      <c r="G11" s="1">
        <v>5.2600000000000001E-2</v>
      </c>
      <c r="H11" s="1">
        <v>6.25E-2</v>
      </c>
      <c r="I11" s="1">
        <v>4.1500000000000002E-2</v>
      </c>
    </row>
    <row r="13" spans="2:23" x14ac:dyDescent="0.25">
      <c r="B13" s="17" t="s">
        <v>42</v>
      </c>
      <c r="D13" t="s">
        <v>60</v>
      </c>
    </row>
    <row r="14" spans="2:23" ht="15.6" x14ac:dyDescent="0.25">
      <c r="F14" s="25" t="s">
        <v>78</v>
      </c>
      <c r="G14" s="25"/>
      <c r="H14" s="25"/>
      <c r="I14" s="25"/>
      <c r="J14" s="25"/>
      <c r="K14" s="25"/>
      <c r="L14" s="25" t="s">
        <v>77</v>
      </c>
      <c r="M14" s="25"/>
      <c r="N14" s="25"/>
      <c r="O14" s="25"/>
      <c r="P14" s="25"/>
      <c r="Q14" s="25"/>
      <c r="R14" s="25" t="s">
        <v>76</v>
      </c>
      <c r="S14" s="25"/>
      <c r="T14" s="25"/>
      <c r="U14" s="25"/>
      <c r="V14" s="25"/>
      <c r="W14" s="25"/>
    </row>
    <row r="15" spans="2:23" x14ac:dyDescent="0.25">
      <c r="C15" t="s">
        <v>61</v>
      </c>
      <c r="D15" t="s">
        <v>51</v>
      </c>
      <c r="E15" t="s">
        <v>52</v>
      </c>
      <c r="F15" s="22">
        <v>1.6315E-2</v>
      </c>
      <c r="G15" s="22">
        <v>1.6596E-2</v>
      </c>
      <c r="H15" s="22">
        <v>2.4191000000000001E-2</v>
      </c>
      <c r="I15" s="22">
        <v>2.1097000000000001E-2</v>
      </c>
      <c r="J15" s="22">
        <v>1.9127999999999999E-2</v>
      </c>
      <c r="K15" s="22">
        <v>1.9972E-2</v>
      </c>
      <c r="L15" s="22">
        <v>8.8608000000000006E-2</v>
      </c>
      <c r="M15" s="22">
        <v>0.12742600000000001</v>
      </c>
      <c r="N15" s="22">
        <v>0.12180000000000001</v>
      </c>
      <c r="O15" s="22">
        <v>8.8608000000000006E-2</v>
      </c>
      <c r="P15" s="22">
        <v>9.1421000000000002E-2</v>
      </c>
      <c r="Q15" s="22">
        <v>0.115893</v>
      </c>
      <c r="R15" s="22">
        <v>0.95977500000000004</v>
      </c>
      <c r="S15" s="22">
        <v>1.185654</v>
      </c>
      <c r="T15" s="22">
        <v>1.0289729999999999</v>
      </c>
      <c r="U15" s="22">
        <v>0.94655400000000001</v>
      </c>
      <c r="V15" s="22">
        <v>0.88720100000000002</v>
      </c>
      <c r="W15" s="22">
        <v>0.99156100000000003</v>
      </c>
    </row>
    <row r="16" spans="2:23" x14ac:dyDescent="0.25">
      <c r="C16">
        <v>58</v>
      </c>
      <c r="D16">
        <v>315</v>
      </c>
      <c r="E16">
        <v>3412</v>
      </c>
    </row>
    <row r="17" spans="2:9" x14ac:dyDescent="0.25">
      <c r="C17">
        <v>59</v>
      </c>
      <c r="D17">
        <v>453</v>
      </c>
      <c r="E17">
        <v>4215</v>
      </c>
    </row>
    <row r="18" spans="2:9" x14ac:dyDescent="0.25">
      <c r="C18">
        <v>86</v>
      </c>
      <c r="D18">
        <v>433</v>
      </c>
      <c r="E18">
        <v>3658</v>
      </c>
    </row>
    <row r="19" spans="2:9" x14ac:dyDescent="0.25">
      <c r="C19">
        <v>75</v>
      </c>
      <c r="D19">
        <v>315</v>
      </c>
      <c r="E19">
        <v>3365</v>
      </c>
    </row>
    <row r="20" spans="2:9" x14ac:dyDescent="0.25">
      <c r="C20">
        <v>68</v>
      </c>
      <c r="D20">
        <v>325</v>
      </c>
      <c r="E20">
        <v>3154</v>
      </c>
    </row>
    <row r="21" spans="2:9" x14ac:dyDescent="0.25">
      <c r="C21">
        <v>71</v>
      </c>
      <c r="D21">
        <v>412</v>
      </c>
      <c r="E21">
        <v>3525</v>
      </c>
    </row>
    <row r="25" spans="2:9" x14ac:dyDescent="0.25">
      <c r="B25" s="5" t="s">
        <v>22</v>
      </c>
      <c r="C25" t="s">
        <v>2</v>
      </c>
      <c r="D25" s="27" t="s">
        <v>0</v>
      </c>
      <c r="E25" s="27"/>
      <c r="F25" s="27"/>
      <c r="G25" s="27" t="s">
        <v>1</v>
      </c>
      <c r="H25" s="27"/>
      <c r="I25" s="27"/>
    </row>
    <row r="26" spans="2:9" x14ac:dyDescent="0.25">
      <c r="C26" s="2" t="s">
        <v>3</v>
      </c>
      <c r="D26" s="1">
        <v>3349.6049999999996</v>
      </c>
      <c r="E26" s="1">
        <v>2184.5249999999996</v>
      </c>
      <c r="F26" s="1">
        <v>1747.62</v>
      </c>
      <c r="G26" s="1">
        <v>1747.62</v>
      </c>
      <c r="H26" s="1">
        <v>1747.62</v>
      </c>
      <c r="I26" s="1">
        <v>1456.35</v>
      </c>
    </row>
    <row r="27" spans="2:9" x14ac:dyDescent="0.25">
      <c r="C27" s="2">
        <v>1</v>
      </c>
      <c r="D27" s="1">
        <v>231996.55499999999</v>
      </c>
      <c r="E27" s="1">
        <v>201063.68099999998</v>
      </c>
      <c r="F27" s="1">
        <v>255196.21049999996</v>
      </c>
      <c r="G27" s="1">
        <v>23199.655499999997</v>
      </c>
      <c r="H27" s="1">
        <v>20106.368099999996</v>
      </c>
      <c r="I27" s="1">
        <v>25519.621049999998</v>
      </c>
    </row>
    <row r="28" spans="2:9" x14ac:dyDescent="0.25">
      <c r="C28" s="2">
        <v>3</v>
      </c>
      <c r="D28" s="1">
        <v>425327.01750000002</v>
      </c>
      <c r="E28" s="1">
        <v>456259.89150000003</v>
      </c>
      <c r="F28" s="1">
        <v>533592.07649999997</v>
      </c>
      <c r="G28" s="1">
        <v>71659.701749999993</v>
      </c>
      <c r="H28" s="1">
        <v>60189.489149999994</v>
      </c>
      <c r="I28" s="1">
        <v>67922.707649999997</v>
      </c>
    </row>
    <row r="29" spans="2:9" x14ac:dyDescent="0.25">
      <c r="C29" s="2">
        <v>6</v>
      </c>
      <c r="D29" s="1">
        <v>274638.48300000001</v>
      </c>
      <c r="E29" s="1">
        <v>261633.2775</v>
      </c>
      <c r="F29" s="1">
        <v>269876.21849999996</v>
      </c>
      <c r="G29" s="1">
        <v>23094.798299999999</v>
      </c>
      <c r="H29" s="1">
        <v>39270.477749999998</v>
      </c>
      <c r="I29" s="1">
        <v>26987.621849999996</v>
      </c>
    </row>
    <row r="30" spans="2:9" x14ac:dyDescent="0.25">
      <c r="C30" s="2">
        <v>12</v>
      </c>
      <c r="D30" s="1">
        <v>140464.95749999999</v>
      </c>
      <c r="E30" s="1">
        <v>139197.93299999999</v>
      </c>
      <c r="F30" s="1">
        <v>166329.73349999997</v>
      </c>
      <c r="G30" s="1">
        <v>38804.445749999999</v>
      </c>
      <c r="H30" s="1">
        <v>38677.743299999995</v>
      </c>
      <c r="I30" s="1">
        <v>39934.573349999999</v>
      </c>
    </row>
    <row r="31" spans="2:9" x14ac:dyDescent="0.25">
      <c r="C31" s="2">
        <v>24</v>
      </c>
      <c r="D31" s="1">
        <v>114993.39599999998</v>
      </c>
      <c r="E31" s="1">
        <v>119711.97</v>
      </c>
      <c r="F31" s="1">
        <v>119216.81099999999</v>
      </c>
      <c r="G31" s="1">
        <v>40626.339599999999</v>
      </c>
      <c r="H31" s="1">
        <v>36729.146999999997</v>
      </c>
      <c r="I31" s="1">
        <v>33766.931099999994</v>
      </c>
    </row>
    <row r="34" spans="2:30" ht="15.6" x14ac:dyDescent="0.25">
      <c r="B34" s="5" t="s">
        <v>27</v>
      </c>
      <c r="C34" t="s">
        <v>51</v>
      </c>
      <c r="D34" t="s">
        <v>1</v>
      </c>
      <c r="F34" s="25" t="s">
        <v>77</v>
      </c>
      <c r="G34" s="25"/>
      <c r="H34" s="25"/>
      <c r="I34" s="25"/>
      <c r="J34" s="25"/>
      <c r="K34" s="25"/>
      <c r="L34" s="25" t="s">
        <v>76</v>
      </c>
      <c r="M34" s="25"/>
      <c r="N34" s="25"/>
      <c r="O34" s="25"/>
      <c r="P34" s="25"/>
      <c r="Q34" s="25"/>
    </row>
    <row r="35" spans="2:30" x14ac:dyDescent="0.25">
      <c r="C35">
        <v>54.25</v>
      </c>
      <c r="D35">
        <v>645.6</v>
      </c>
      <c r="F35" s="22">
        <v>3.7055999999999999E-2</v>
      </c>
      <c r="G35" s="22">
        <v>3.1209000000000001E-2</v>
      </c>
      <c r="H35" s="22">
        <v>4.6209E-2</v>
      </c>
      <c r="I35" s="22">
        <v>3.5082000000000002E-2</v>
      </c>
      <c r="J35" s="22">
        <v>3.5055000000000003E-2</v>
      </c>
      <c r="K35" s="22">
        <v>3.8497000000000003E-2</v>
      </c>
      <c r="L35" s="22">
        <v>0.44098399999999999</v>
      </c>
      <c r="M35" s="22">
        <v>0.39927600000000002</v>
      </c>
      <c r="N35" s="22">
        <v>0.518204</v>
      </c>
      <c r="O35" s="22">
        <v>0.43463099999999999</v>
      </c>
      <c r="P35" s="22">
        <v>0.42032799999999998</v>
      </c>
      <c r="Q35" s="22">
        <v>0.37882500000000002</v>
      </c>
    </row>
    <row r="36" spans="2:30" x14ac:dyDescent="0.25">
      <c r="C36">
        <v>45.69</v>
      </c>
      <c r="D36">
        <v>584.54</v>
      </c>
    </row>
    <row r="37" spans="2:30" x14ac:dyDescent="0.25">
      <c r="C37">
        <v>67.650000000000006</v>
      </c>
      <c r="D37">
        <v>758.65</v>
      </c>
    </row>
    <row r="38" spans="2:30" x14ac:dyDescent="0.25">
      <c r="C38">
        <v>51.36</v>
      </c>
      <c r="D38">
        <v>636.29999999999995</v>
      </c>
    </row>
    <row r="39" spans="2:30" x14ac:dyDescent="0.25">
      <c r="C39">
        <v>51.32</v>
      </c>
      <c r="D39">
        <v>615.36</v>
      </c>
    </row>
    <row r="40" spans="2:30" x14ac:dyDescent="0.25">
      <c r="C40">
        <v>56.36</v>
      </c>
      <c r="D40">
        <v>554.6</v>
      </c>
    </row>
    <row r="43" spans="2:30" x14ac:dyDescent="0.25">
      <c r="B43" s="5" t="s">
        <v>28</v>
      </c>
      <c r="E43" t="s">
        <v>62</v>
      </c>
    </row>
    <row r="44" spans="2:30" x14ac:dyDescent="0.25">
      <c r="C44" t="s">
        <v>63</v>
      </c>
      <c r="D44" t="s">
        <v>64</v>
      </c>
      <c r="E44" t="s">
        <v>65</v>
      </c>
      <c r="F44" t="s">
        <v>52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 spans="2:30" ht="15.6" x14ac:dyDescent="0.25">
      <c r="C45">
        <v>15.54</v>
      </c>
      <c r="D45">
        <v>256.36</v>
      </c>
      <c r="E45">
        <v>112.36</v>
      </c>
      <c r="F45">
        <v>102.85</v>
      </c>
      <c r="G45" s="25" t="s">
        <v>78</v>
      </c>
      <c r="H45" s="25"/>
      <c r="I45" s="25"/>
      <c r="J45" s="25"/>
      <c r="K45" s="25"/>
      <c r="L45" s="25"/>
      <c r="M45" s="25" t="s">
        <v>79</v>
      </c>
      <c r="N45" s="25"/>
      <c r="O45" s="25"/>
      <c r="P45" s="25"/>
      <c r="Q45" s="25"/>
      <c r="R45" s="25"/>
      <c r="S45" s="25" t="s">
        <v>77</v>
      </c>
      <c r="T45" s="25"/>
      <c r="U45" s="25"/>
      <c r="V45" s="25"/>
      <c r="W45" s="25"/>
      <c r="X45" s="25"/>
      <c r="Y45" s="25" t="s">
        <v>76</v>
      </c>
      <c r="Z45" s="25"/>
      <c r="AA45" s="25"/>
      <c r="AB45" s="25"/>
      <c r="AC45" s="25"/>
      <c r="AD45" s="25"/>
    </row>
    <row r="46" spans="2:30" x14ac:dyDescent="0.25">
      <c r="C46">
        <v>25.54</v>
      </c>
      <c r="D46">
        <v>224.5</v>
      </c>
      <c r="E46">
        <v>89.36</v>
      </c>
      <c r="F46">
        <v>114.65</v>
      </c>
      <c r="G46" s="22">
        <v>0.133966</v>
      </c>
      <c r="H46" s="22">
        <v>0.22017200000000001</v>
      </c>
      <c r="I46" s="22">
        <v>0.42456899999999997</v>
      </c>
      <c r="J46" s="22">
        <v>0.21810299999999999</v>
      </c>
      <c r="K46" s="22">
        <v>0.18362100000000001</v>
      </c>
      <c r="L46" s="22">
        <v>0.28103400000000001</v>
      </c>
      <c r="M46" s="22">
        <v>2.21</v>
      </c>
      <c r="N46" s="22">
        <v>1.9353450000000001</v>
      </c>
      <c r="O46" s="22">
        <v>1.856552</v>
      </c>
      <c r="P46" s="22">
        <v>1.856034</v>
      </c>
      <c r="Q46" s="22">
        <v>1.8586210000000001</v>
      </c>
      <c r="R46" s="22">
        <v>1.9422410000000001</v>
      </c>
      <c r="S46" s="22">
        <v>0.96862099999999995</v>
      </c>
      <c r="T46" s="22">
        <v>0.77034499999999995</v>
      </c>
      <c r="U46" s="22">
        <v>1.2176720000000001</v>
      </c>
      <c r="V46" s="22">
        <v>1.3129310000000001</v>
      </c>
      <c r="W46" s="22">
        <v>0.80482799999999999</v>
      </c>
      <c r="X46" s="22">
        <v>0.987931</v>
      </c>
      <c r="Y46" s="22">
        <v>0.88663800000000004</v>
      </c>
      <c r="Z46" s="22">
        <v>0.98836199999999996</v>
      </c>
      <c r="AA46" s="22">
        <v>1.123793</v>
      </c>
      <c r="AB46" s="22">
        <v>1.128017</v>
      </c>
      <c r="AC46" s="22">
        <v>0.98758599999999996</v>
      </c>
      <c r="AD46" s="22">
        <v>0.88189700000000004</v>
      </c>
    </row>
    <row r="47" spans="2:30" x14ac:dyDescent="0.25">
      <c r="C47">
        <v>49.25</v>
      </c>
      <c r="D47">
        <v>215.36</v>
      </c>
      <c r="E47">
        <v>141.25</v>
      </c>
      <c r="F47">
        <v>130.36000000000001</v>
      </c>
    </row>
    <row r="48" spans="2:30" x14ac:dyDescent="0.25">
      <c r="C48">
        <v>25.3</v>
      </c>
      <c r="D48">
        <v>215.3</v>
      </c>
      <c r="E48">
        <v>152.30000000000001</v>
      </c>
      <c r="F48">
        <v>130.85</v>
      </c>
    </row>
    <row r="49" spans="2:31" x14ac:dyDescent="0.25">
      <c r="C49">
        <v>21.3</v>
      </c>
      <c r="D49">
        <v>215.6</v>
      </c>
      <c r="E49">
        <v>93.36</v>
      </c>
      <c r="F49">
        <v>114.56</v>
      </c>
    </row>
    <row r="50" spans="2:31" x14ac:dyDescent="0.25">
      <c r="C50">
        <v>32.6</v>
      </c>
      <c r="D50">
        <v>225.3</v>
      </c>
      <c r="E50">
        <v>114.6</v>
      </c>
      <c r="F50">
        <v>102.3</v>
      </c>
    </row>
    <row r="53" spans="2:31" x14ac:dyDescent="0.25">
      <c r="B53" s="5" t="s">
        <v>33</v>
      </c>
      <c r="D53" t="s">
        <v>66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2:31" x14ac:dyDescent="0.25">
      <c r="C54" t="s">
        <v>63</v>
      </c>
      <c r="D54" t="s">
        <v>64</v>
      </c>
      <c r="E54" t="s">
        <v>65</v>
      </c>
      <c r="F54" t="s">
        <v>52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31" ht="15.6" x14ac:dyDescent="0.25">
      <c r="C55">
        <v>25.32</v>
      </c>
      <c r="D55">
        <v>185.62</v>
      </c>
      <c r="E55">
        <v>81.540000000000006</v>
      </c>
      <c r="F55">
        <v>78.36</v>
      </c>
      <c r="H55" s="25" t="s">
        <v>78</v>
      </c>
      <c r="I55" s="25"/>
      <c r="J55" s="25"/>
      <c r="K55" s="25"/>
      <c r="L55" s="25"/>
      <c r="M55" s="25"/>
      <c r="N55" s="25" t="s">
        <v>79</v>
      </c>
      <c r="O55" s="25"/>
      <c r="P55" s="25"/>
      <c r="Q55" s="25"/>
      <c r="R55" s="25"/>
      <c r="S55" s="25"/>
      <c r="T55" s="25" t="s">
        <v>77</v>
      </c>
      <c r="U55" s="25"/>
      <c r="V55" s="25"/>
      <c r="W55" s="25"/>
      <c r="X55" s="25"/>
      <c r="Y55" s="25"/>
      <c r="Z55" s="25" t="s">
        <v>76</v>
      </c>
      <c r="AA55" s="25"/>
      <c r="AB55" s="25"/>
      <c r="AC55" s="25"/>
      <c r="AD55" s="25"/>
      <c r="AE55" s="25"/>
    </row>
    <row r="56" spans="2:31" x14ac:dyDescent="0.25">
      <c r="C56">
        <v>26.69</v>
      </c>
      <c r="D56">
        <v>178.65</v>
      </c>
      <c r="E56">
        <v>78.59</v>
      </c>
      <c r="F56">
        <v>74.25</v>
      </c>
      <c r="H56" s="22">
        <v>0.30506</v>
      </c>
      <c r="I56" s="22">
        <v>0.32156600000000002</v>
      </c>
      <c r="J56" s="22">
        <v>0.35722900000000002</v>
      </c>
      <c r="K56" s="22">
        <v>0.34494000000000002</v>
      </c>
      <c r="L56" s="22">
        <v>0.25734899999999999</v>
      </c>
      <c r="M56" s="22">
        <v>0.28433700000000001</v>
      </c>
      <c r="N56" s="22">
        <v>2.236386</v>
      </c>
      <c r="O56" s="22">
        <v>2.1524100000000002</v>
      </c>
      <c r="P56" s="22">
        <v>2.0404819999999999</v>
      </c>
      <c r="Q56" s="22">
        <v>2.2372290000000001</v>
      </c>
      <c r="R56" s="22">
        <v>2.1007229999999999</v>
      </c>
      <c r="S56" s="22">
        <v>1.8397589999999999</v>
      </c>
      <c r="T56" s="22">
        <v>0.98241000000000001</v>
      </c>
      <c r="U56" s="22">
        <v>0.94686700000000001</v>
      </c>
      <c r="V56" s="22">
        <v>1.0190360000000001</v>
      </c>
      <c r="W56" s="22">
        <v>1.046988</v>
      </c>
      <c r="X56" s="22">
        <v>1.031325</v>
      </c>
      <c r="Y56" s="22">
        <v>1.139759</v>
      </c>
      <c r="Z56" s="22">
        <v>0.94409600000000005</v>
      </c>
      <c r="AA56" s="22">
        <v>0.89457799999999998</v>
      </c>
      <c r="AB56" s="22">
        <v>0.95963900000000002</v>
      </c>
      <c r="AC56" s="22">
        <v>1.0433730000000001</v>
      </c>
      <c r="AD56" s="22">
        <v>1.140361</v>
      </c>
      <c r="AE56" s="22">
        <v>1.031928</v>
      </c>
    </row>
    <row r="57" spans="2:31" x14ac:dyDescent="0.25">
      <c r="C57">
        <v>29.65</v>
      </c>
      <c r="D57">
        <v>169.36</v>
      </c>
      <c r="E57">
        <v>84.58</v>
      </c>
      <c r="F57">
        <v>79.650000000000006</v>
      </c>
    </row>
    <row r="58" spans="2:31" x14ac:dyDescent="0.25">
      <c r="C58">
        <v>28.63</v>
      </c>
      <c r="D58">
        <v>185.69</v>
      </c>
      <c r="E58">
        <v>86.9</v>
      </c>
      <c r="F58">
        <v>86.6</v>
      </c>
    </row>
    <row r="59" spans="2:31" x14ac:dyDescent="0.25">
      <c r="C59">
        <v>21.36</v>
      </c>
      <c r="D59">
        <v>174.36</v>
      </c>
      <c r="E59">
        <v>85.6</v>
      </c>
      <c r="F59">
        <v>94.65</v>
      </c>
    </row>
    <row r="60" spans="2:31" x14ac:dyDescent="0.25">
      <c r="C60">
        <v>23.6</v>
      </c>
      <c r="D60">
        <v>152.69999999999999</v>
      </c>
      <c r="E60">
        <v>94.6</v>
      </c>
      <c r="F60">
        <v>85.65</v>
      </c>
    </row>
  </sheetData>
  <mergeCells count="22">
    <mergeCell ref="L1:O1"/>
    <mergeCell ref="F14:K14"/>
    <mergeCell ref="L14:Q14"/>
    <mergeCell ref="R14:W14"/>
    <mergeCell ref="F34:K34"/>
    <mergeCell ref="L34:Q34"/>
    <mergeCell ref="G44:L44"/>
    <mergeCell ref="M44:R44"/>
    <mergeCell ref="S44:X44"/>
    <mergeCell ref="D25:F25"/>
    <mergeCell ref="G25:I25"/>
    <mergeCell ref="Z55:AE55"/>
    <mergeCell ref="G45:L45"/>
    <mergeCell ref="M45:R45"/>
    <mergeCell ref="S45:X45"/>
    <mergeCell ref="Y45:AD45"/>
    <mergeCell ref="G53:L53"/>
    <mergeCell ref="M53:R53"/>
    <mergeCell ref="S53:X53"/>
    <mergeCell ref="H55:M55"/>
    <mergeCell ref="N55:S55"/>
    <mergeCell ref="T55:Y5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3534-A39F-48F0-91E2-65F6CE5E89A1}">
  <dimension ref="A2:AN100"/>
  <sheetViews>
    <sheetView zoomScale="80" zoomScaleNormal="80" workbookViewId="0">
      <selection activeCell="C3" sqref="C3:E9"/>
    </sheetView>
  </sheetViews>
  <sheetFormatPr defaultRowHeight="13.8" x14ac:dyDescent="0.25"/>
  <sheetData>
    <row r="2" spans="1:20" x14ac:dyDescent="0.25">
      <c r="B2" s="5" t="s">
        <v>19</v>
      </c>
      <c r="C2" s="27" t="s">
        <v>6</v>
      </c>
      <c r="D2" s="27"/>
      <c r="E2" s="27"/>
    </row>
    <row r="3" spans="1:20" x14ac:dyDescent="0.25">
      <c r="C3" t="s">
        <v>4</v>
      </c>
      <c r="D3" t="s">
        <v>5</v>
      </c>
      <c r="E3" t="s">
        <v>0</v>
      </c>
    </row>
    <row r="4" spans="1:20" x14ac:dyDescent="0.25">
      <c r="C4">
        <v>0</v>
      </c>
      <c r="D4">
        <v>1</v>
      </c>
      <c r="E4">
        <v>1</v>
      </c>
    </row>
    <row r="5" spans="1:20" x14ac:dyDescent="0.25">
      <c r="C5">
        <v>0</v>
      </c>
      <c r="D5">
        <v>2</v>
      </c>
      <c r="E5">
        <v>1</v>
      </c>
    </row>
    <row r="6" spans="1:20" x14ac:dyDescent="0.25">
      <c r="C6">
        <v>0</v>
      </c>
      <c r="D6">
        <v>2</v>
      </c>
      <c r="E6">
        <v>1</v>
      </c>
    </row>
    <row r="7" spans="1:20" x14ac:dyDescent="0.25">
      <c r="C7">
        <v>0</v>
      </c>
      <c r="D7">
        <v>3</v>
      </c>
      <c r="E7">
        <v>2</v>
      </c>
    </row>
    <row r="8" spans="1:20" x14ac:dyDescent="0.25">
      <c r="C8">
        <v>1</v>
      </c>
      <c r="D8">
        <v>3</v>
      </c>
      <c r="E8">
        <v>0</v>
      </c>
    </row>
    <row r="9" spans="1:20" x14ac:dyDescent="0.25">
      <c r="C9">
        <v>1</v>
      </c>
      <c r="D9">
        <v>2</v>
      </c>
      <c r="E9">
        <v>1</v>
      </c>
    </row>
    <row r="11" spans="1:20" x14ac:dyDescent="0.25">
      <c r="A11" s="5" t="s">
        <v>20</v>
      </c>
      <c r="B11" s="27" t="s">
        <v>7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20" x14ac:dyDescent="0.25">
      <c r="C12" s="27" t="s">
        <v>4</v>
      </c>
      <c r="D12" s="27"/>
      <c r="E12" s="27"/>
      <c r="F12" s="27"/>
      <c r="G12" s="27"/>
      <c r="H12" s="27"/>
      <c r="I12" s="27" t="s">
        <v>5</v>
      </c>
      <c r="J12" s="27"/>
      <c r="K12" s="27"/>
      <c r="L12" s="27"/>
      <c r="M12" s="27"/>
      <c r="N12" s="27"/>
      <c r="O12" s="27" t="s">
        <v>1</v>
      </c>
      <c r="P12" s="27"/>
      <c r="Q12" s="27"/>
      <c r="R12" s="27"/>
      <c r="S12" s="27"/>
      <c r="T12" s="27"/>
    </row>
    <row r="13" spans="1:20" x14ac:dyDescent="0.25">
      <c r="B13" t="s">
        <v>10</v>
      </c>
      <c r="C13" s="1">
        <v>181.5</v>
      </c>
      <c r="D13" s="1">
        <v>180.33330000000001</v>
      </c>
      <c r="E13" s="1">
        <v>182.8571</v>
      </c>
      <c r="F13" s="1">
        <v>185.65</v>
      </c>
      <c r="G13" s="1">
        <v>185.65</v>
      </c>
      <c r="H13" s="1">
        <v>178.65</v>
      </c>
      <c r="I13" s="1">
        <v>113.8</v>
      </c>
      <c r="J13" s="1">
        <v>117.8</v>
      </c>
      <c r="K13" s="1">
        <v>123.2</v>
      </c>
      <c r="L13" s="1">
        <v>115.3</v>
      </c>
      <c r="M13" s="1">
        <v>106.3</v>
      </c>
      <c r="N13" s="1">
        <v>113.3</v>
      </c>
      <c r="O13" s="1">
        <v>119.25</v>
      </c>
      <c r="P13" s="1">
        <v>128.5</v>
      </c>
      <c r="Q13" s="1">
        <v>138.5</v>
      </c>
      <c r="R13" s="1">
        <v>136.6</v>
      </c>
      <c r="S13" s="1">
        <v>125.3</v>
      </c>
      <c r="T13" s="1">
        <v>115.3</v>
      </c>
    </row>
    <row r="14" spans="1:20" x14ac:dyDescent="0.25">
      <c r="B14" t="s">
        <v>11</v>
      </c>
      <c r="C14" s="1">
        <v>210.83330000000001</v>
      </c>
      <c r="D14" s="1">
        <v>202</v>
      </c>
      <c r="E14" s="1">
        <v>226.83330000000001</v>
      </c>
      <c r="F14" s="1">
        <v>205.65</v>
      </c>
      <c r="G14" s="1">
        <v>223.6</v>
      </c>
      <c r="H14" s="1">
        <v>235.25</v>
      </c>
      <c r="I14" s="1">
        <v>144.19999999999999</v>
      </c>
      <c r="J14" s="1">
        <v>117.8</v>
      </c>
      <c r="K14" s="1">
        <v>129</v>
      </c>
      <c r="L14" s="1">
        <v>153.30000000000001</v>
      </c>
      <c r="M14" s="1">
        <v>125.6</v>
      </c>
      <c r="N14" s="1">
        <v>131.5</v>
      </c>
      <c r="O14" s="1">
        <v>184.5</v>
      </c>
      <c r="P14" s="1">
        <v>190</v>
      </c>
      <c r="Q14" s="1">
        <v>174</v>
      </c>
      <c r="R14" s="1">
        <v>184</v>
      </c>
      <c r="S14" s="1">
        <v>152.6</v>
      </c>
      <c r="T14" s="1">
        <v>189.6</v>
      </c>
    </row>
    <row r="15" spans="1:20" x14ac:dyDescent="0.25">
      <c r="B15" t="s">
        <v>12</v>
      </c>
      <c r="C15" s="1">
        <v>237.16669999999999</v>
      </c>
      <c r="D15" s="1">
        <v>243.83330000000001</v>
      </c>
      <c r="E15" s="1">
        <v>227.83330000000001</v>
      </c>
      <c r="F15" s="1">
        <v>230.6</v>
      </c>
      <c r="G15" s="1">
        <v>250.3</v>
      </c>
      <c r="H15" s="1">
        <v>236.35</v>
      </c>
      <c r="I15" s="1">
        <v>144</v>
      </c>
      <c r="J15" s="1">
        <v>159.80000000000001</v>
      </c>
      <c r="K15" s="1">
        <v>149.4</v>
      </c>
      <c r="L15" s="1">
        <v>159.6</v>
      </c>
      <c r="M15" s="1">
        <v>145.6</v>
      </c>
      <c r="N15" s="1">
        <v>149.6</v>
      </c>
      <c r="O15" s="1">
        <v>184.5</v>
      </c>
      <c r="P15" s="1">
        <v>187</v>
      </c>
      <c r="Q15" s="1">
        <v>207.5</v>
      </c>
      <c r="R15" s="1">
        <v>205.3</v>
      </c>
      <c r="S15" s="1">
        <v>189.6</v>
      </c>
      <c r="T15" s="1">
        <v>200.51</v>
      </c>
    </row>
    <row r="16" spans="1:20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4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4" ht="15.6" x14ac:dyDescent="0.25">
      <c r="B18" s="25" t="s">
        <v>8</v>
      </c>
      <c r="C18" s="25"/>
      <c r="D18" s="25"/>
      <c r="E18" s="25"/>
      <c r="F18" s="25"/>
      <c r="G18" s="25"/>
      <c r="H18" s="25" t="s">
        <v>75</v>
      </c>
      <c r="I18" s="25"/>
      <c r="J18" s="25"/>
      <c r="K18" s="25"/>
      <c r="L18" s="25"/>
      <c r="M18" s="25"/>
      <c r="N18" s="25" t="s">
        <v>76</v>
      </c>
      <c r="O18" s="25"/>
      <c r="P18" s="25"/>
      <c r="Q18" s="25"/>
      <c r="R18" s="25"/>
      <c r="S18" s="25"/>
      <c r="T18" s="1"/>
    </row>
    <row r="19" spans="1:24" x14ac:dyDescent="0.25">
      <c r="A19" t="s">
        <v>10</v>
      </c>
      <c r="B19" s="22">
        <v>0.76260499999999998</v>
      </c>
      <c r="C19" s="22">
        <v>0.75770300000000002</v>
      </c>
      <c r="D19" s="22">
        <v>0.76830699999999996</v>
      </c>
      <c r="E19" s="22">
        <v>0.78004200000000001</v>
      </c>
      <c r="F19" s="22">
        <v>0.78004200000000001</v>
      </c>
      <c r="G19" s="22">
        <v>0.75063000000000002</v>
      </c>
      <c r="H19" s="22">
        <v>0.47815099999999999</v>
      </c>
      <c r="I19" s="22">
        <v>0.49495800000000001</v>
      </c>
      <c r="J19" s="22">
        <v>0.51764699999999997</v>
      </c>
      <c r="K19" s="22">
        <v>0.484454</v>
      </c>
      <c r="L19" s="22">
        <v>0.44663900000000001</v>
      </c>
      <c r="M19" s="22">
        <v>0.47604999999999997</v>
      </c>
      <c r="N19" s="22">
        <v>0.50105</v>
      </c>
      <c r="O19" s="22">
        <v>0.53991599999999995</v>
      </c>
      <c r="P19" s="22">
        <v>0.58193300000000003</v>
      </c>
      <c r="Q19" s="22">
        <v>0.57394999999999996</v>
      </c>
      <c r="R19" s="22">
        <v>0.52647100000000002</v>
      </c>
      <c r="S19" s="22">
        <v>0.484454</v>
      </c>
      <c r="T19" s="1"/>
    </row>
    <row r="20" spans="1:24" x14ac:dyDescent="0.25">
      <c r="A20" t="s">
        <v>11</v>
      </c>
      <c r="B20" s="22">
        <v>0.88585400000000003</v>
      </c>
      <c r="C20" s="22">
        <v>0.84873900000000002</v>
      </c>
      <c r="D20" s="22">
        <v>0.95308099999999996</v>
      </c>
      <c r="E20" s="22">
        <v>0.86407599999999996</v>
      </c>
      <c r="F20" s="22">
        <v>0.939496</v>
      </c>
      <c r="G20" s="22">
        <v>0.98844500000000002</v>
      </c>
      <c r="H20" s="22">
        <v>0.60588200000000003</v>
      </c>
      <c r="I20" s="22">
        <v>0.49495800000000001</v>
      </c>
      <c r="J20" s="22">
        <v>0.54201699999999997</v>
      </c>
      <c r="K20" s="22">
        <v>0.64411799999999997</v>
      </c>
      <c r="L20" s="22">
        <v>0.52773099999999995</v>
      </c>
      <c r="M20" s="22">
        <v>0.55252100000000004</v>
      </c>
      <c r="N20" s="22">
        <v>0.77520999999999995</v>
      </c>
      <c r="O20" s="22">
        <v>0.798319</v>
      </c>
      <c r="P20" s="22">
        <v>0.73109199999999996</v>
      </c>
      <c r="Q20" s="22">
        <v>0.77310900000000005</v>
      </c>
      <c r="R20" s="22">
        <v>0.64117599999999997</v>
      </c>
      <c r="S20" s="22">
        <v>0.79663899999999999</v>
      </c>
      <c r="T20" s="1"/>
    </row>
    <row r="21" spans="1:24" x14ac:dyDescent="0.25">
      <c r="A21" t="s">
        <v>12</v>
      </c>
      <c r="B21" s="22">
        <v>0.99649900000000002</v>
      </c>
      <c r="C21" s="22">
        <v>1.02451</v>
      </c>
      <c r="D21" s="22">
        <v>0.957283</v>
      </c>
      <c r="E21" s="22">
        <v>0.96890799999999999</v>
      </c>
      <c r="F21" s="22">
        <v>1.0516810000000001</v>
      </c>
      <c r="G21" s="22">
        <v>0.99306700000000003</v>
      </c>
      <c r="H21" s="22">
        <v>0.60504199999999997</v>
      </c>
      <c r="I21" s="22">
        <v>0.67142900000000005</v>
      </c>
      <c r="J21" s="22">
        <v>0.62773100000000004</v>
      </c>
      <c r="K21" s="22">
        <v>0.67058799999999996</v>
      </c>
      <c r="L21" s="22">
        <v>0.56974800000000003</v>
      </c>
      <c r="M21" s="22">
        <v>0.62857099999999999</v>
      </c>
      <c r="N21" s="22">
        <v>0.77520999999999995</v>
      </c>
      <c r="O21" s="22">
        <v>0.78571400000000002</v>
      </c>
      <c r="P21" s="22">
        <v>0.87184899999999999</v>
      </c>
      <c r="Q21" s="22">
        <v>0.86260499999999996</v>
      </c>
      <c r="R21" s="22">
        <v>0.94663900000000001</v>
      </c>
      <c r="S21" s="22">
        <v>0.89621799999999996</v>
      </c>
      <c r="T21" s="1"/>
    </row>
    <row r="25" spans="1:24" x14ac:dyDescent="0.25">
      <c r="B25" s="5" t="s">
        <v>21</v>
      </c>
      <c r="C25" s="28" t="s">
        <v>15</v>
      </c>
      <c r="D25" s="28"/>
      <c r="E25" s="28"/>
    </row>
    <row r="26" spans="1:24" ht="15.6" x14ac:dyDescent="0.25">
      <c r="C26" s="3" t="s">
        <v>13</v>
      </c>
      <c r="D26" s="3" t="s">
        <v>14</v>
      </c>
      <c r="E26" s="3" t="s">
        <v>0</v>
      </c>
      <c r="G26" s="25" t="s">
        <v>8</v>
      </c>
      <c r="H26" s="25"/>
      <c r="I26" s="25"/>
      <c r="J26" s="25"/>
      <c r="K26" s="25"/>
      <c r="L26" s="25"/>
      <c r="M26" s="25" t="s">
        <v>75</v>
      </c>
      <c r="N26" s="25"/>
      <c r="O26" s="25"/>
      <c r="P26" s="25"/>
      <c r="Q26" s="25"/>
      <c r="R26" s="25"/>
      <c r="S26" s="25" t="s">
        <v>76</v>
      </c>
      <c r="T26" s="25"/>
      <c r="U26" s="25"/>
      <c r="V26" s="25"/>
      <c r="W26" s="25"/>
      <c r="X26" s="25"/>
    </row>
    <row r="27" spans="1:24" x14ac:dyDescent="0.25">
      <c r="C27" s="6">
        <v>392.55256000000003</v>
      </c>
      <c r="D27" s="7">
        <v>287</v>
      </c>
      <c r="E27" s="8">
        <v>288.52118999999999</v>
      </c>
      <c r="G27" s="22">
        <v>1.006545</v>
      </c>
      <c r="H27" s="22">
        <v>1.0897436</v>
      </c>
      <c r="I27" s="22">
        <v>1.0078111000000001</v>
      </c>
      <c r="J27" s="22">
        <v>1.0425930000000001</v>
      </c>
      <c r="K27" s="22">
        <v>0.86809820000000004</v>
      </c>
      <c r="L27" s="22">
        <v>0.98717949999999999</v>
      </c>
      <c r="M27" s="22">
        <v>0.73589740000000003</v>
      </c>
      <c r="N27" s="22">
        <v>0.69487180000000004</v>
      </c>
      <c r="O27" s="22">
        <v>0.73076920000000001</v>
      </c>
      <c r="P27" s="22">
        <v>0.65128209999999997</v>
      </c>
      <c r="Q27" s="22">
        <v>0.68717950000000005</v>
      </c>
      <c r="R27" s="22">
        <v>0.70769230000000005</v>
      </c>
      <c r="S27" s="22">
        <v>0.73979790000000001</v>
      </c>
      <c r="T27" s="22">
        <v>0.80512819999999996</v>
      </c>
      <c r="U27" s="22">
        <v>1.0678269</v>
      </c>
      <c r="V27" s="22">
        <v>0.85099000000000002</v>
      </c>
      <c r="W27" s="22">
        <v>0.88763970000000003</v>
      </c>
      <c r="X27" s="22">
        <v>0.874359</v>
      </c>
    </row>
    <row r="28" spans="1:24" x14ac:dyDescent="0.25">
      <c r="C28" s="6">
        <v>425</v>
      </c>
      <c r="D28" s="8">
        <v>271</v>
      </c>
      <c r="E28" s="7">
        <v>314</v>
      </c>
    </row>
    <row r="29" spans="1:24" x14ac:dyDescent="0.25">
      <c r="C29" s="6">
        <v>393.04631000000001</v>
      </c>
      <c r="D29" s="7">
        <v>285</v>
      </c>
      <c r="E29" s="8">
        <v>416.45249999999999</v>
      </c>
    </row>
    <row r="30" spans="1:24" x14ac:dyDescent="0.25">
      <c r="C30" s="6">
        <v>406.61128000000002</v>
      </c>
      <c r="D30" s="8">
        <v>254</v>
      </c>
      <c r="E30" s="8">
        <v>331.88609000000002</v>
      </c>
    </row>
    <row r="31" spans="1:24" x14ac:dyDescent="0.25">
      <c r="C31" s="6">
        <v>338.55831000000001</v>
      </c>
      <c r="D31" s="8">
        <v>268</v>
      </c>
      <c r="E31" s="8">
        <v>346.17946999999998</v>
      </c>
    </row>
    <row r="32" spans="1:24" x14ac:dyDescent="0.25">
      <c r="C32" s="6">
        <v>385</v>
      </c>
      <c r="D32" s="6">
        <v>276</v>
      </c>
      <c r="E32" s="6">
        <v>341</v>
      </c>
    </row>
    <row r="35" spans="2:24" ht="15.6" x14ac:dyDescent="0.25">
      <c r="B35" s="5" t="s">
        <v>22</v>
      </c>
      <c r="C35" s="27" t="s">
        <v>16</v>
      </c>
      <c r="D35" s="27"/>
      <c r="E35" s="27"/>
      <c r="G35" s="25" t="s">
        <v>8</v>
      </c>
      <c r="H35" s="25"/>
      <c r="I35" s="25"/>
      <c r="J35" s="25"/>
      <c r="K35" s="25"/>
      <c r="L35" s="25"/>
      <c r="M35" s="25" t="s">
        <v>75</v>
      </c>
      <c r="N35" s="25"/>
      <c r="O35" s="25"/>
      <c r="P35" s="25"/>
      <c r="Q35" s="25"/>
      <c r="R35" s="25"/>
      <c r="S35" s="25" t="s">
        <v>76</v>
      </c>
      <c r="T35" s="25"/>
      <c r="U35" s="25"/>
      <c r="V35" s="25"/>
      <c r="W35" s="25"/>
      <c r="X35" s="25"/>
    </row>
    <row r="36" spans="2:24" x14ac:dyDescent="0.25">
      <c r="C36" s="3" t="s">
        <v>13</v>
      </c>
      <c r="D36" s="3" t="s">
        <v>14</v>
      </c>
      <c r="E36" s="3" t="s">
        <v>0</v>
      </c>
      <c r="G36" s="22">
        <v>1.2138148</v>
      </c>
      <c r="H36" s="22">
        <v>0.74158639999999998</v>
      </c>
      <c r="I36" s="22">
        <v>0.99505460000000001</v>
      </c>
      <c r="J36" s="22">
        <v>0.94588629999999996</v>
      </c>
      <c r="K36" s="22">
        <v>0.98735039999999996</v>
      </c>
      <c r="L36" s="22">
        <v>1.1163194999999999</v>
      </c>
      <c r="M36" s="22">
        <v>0.69883419999999996</v>
      </c>
      <c r="N36" s="22">
        <v>0.6696086</v>
      </c>
      <c r="O36" s="22">
        <v>0.60320419999999997</v>
      </c>
      <c r="P36" s="22">
        <v>0.46964040000000001</v>
      </c>
      <c r="Q36" s="22">
        <v>0.69064630000000005</v>
      </c>
      <c r="R36" s="22">
        <v>0.51906160000000001</v>
      </c>
      <c r="S36" s="22">
        <v>0.9814851</v>
      </c>
      <c r="T36" s="22">
        <v>0.91857370000000005</v>
      </c>
      <c r="U36" s="22">
        <v>0.87973089999999998</v>
      </c>
      <c r="V36" s="22">
        <v>0.84029259999999995</v>
      </c>
      <c r="W36" s="22">
        <v>0.62351060000000003</v>
      </c>
      <c r="X36" s="22">
        <v>0.72820839999999998</v>
      </c>
    </row>
    <row r="37" spans="2:24" x14ac:dyDescent="0.25">
      <c r="B37" s="9"/>
      <c r="C37" s="10">
        <v>49.89</v>
      </c>
      <c r="D37" s="11">
        <v>21</v>
      </c>
      <c r="E37" s="10">
        <v>29.65</v>
      </c>
    </row>
    <row r="38" spans="2:24" x14ac:dyDescent="0.25">
      <c r="B38" s="9"/>
      <c r="C38" s="10">
        <v>33</v>
      </c>
      <c r="D38" s="10">
        <v>19</v>
      </c>
      <c r="E38" s="10">
        <v>30.2</v>
      </c>
    </row>
    <row r="39" spans="2:24" x14ac:dyDescent="0.25">
      <c r="B39" s="9"/>
      <c r="C39" s="11">
        <v>40.950000000000003</v>
      </c>
      <c r="D39" s="10">
        <v>18</v>
      </c>
      <c r="E39" s="11">
        <v>38.36</v>
      </c>
    </row>
    <row r="40" spans="2:24" x14ac:dyDescent="0.25">
      <c r="B40" s="9"/>
      <c r="C40" s="11">
        <v>40.270000000000003</v>
      </c>
      <c r="D40" s="11">
        <v>12.49</v>
      </c>
      <c r="E40" s="10">
        <v>29.2</v>
      </c>
    </row>
    <row r="41" spans="2:24" x14ac:dyDescent="0.25">
      <c r="B41" s="9"/>
      <c r="C41" s="10">
        <v>35</v>
      </c>
      <c r="D41" s="11">
        <v>19.38</v>
      </c>
      <c r="E41" s="10">
        <v>22.6</v>
      </c>
      <c r="F41" s="9"/>
      <c r="K41" s="9"/>
    </row>
    <row r="42" spans="2:24" x14ac:dyDescent="0.25">
      <c r="C42" s="3">
        <v>45</v>
      </c>
      <c r="D42" s="3">
        <v>15</v>
      </c>
      <c r="E42" s="3">
        <v>26</v>
      </c>
      <c r="F42" s="9"/>
      <c r="K42" s="9"/>
    </row>
    <row r="43" spans="2:24" x14ac:dyDescent="0.25">
      <c r="F43" s="9"/>
      <c r="K43" s="9"/>
    </row>
    <row r="44" spans="2:24" x14ac:dyDescent="0.25">
      <c r="F44" s="9"/>
      <c r="K44" s="9"/>
    </row>
    <row r="45" spans="2:24" ht="15.6" x14ac:dyDescent="0.25">
      <c r="B45" s="5" t="s">
        <v>23</v>
      </c>
      <c r="C45" s="28" t="s">
        <v>17</v>
      </c>
      <c r="D45" s="28"/>
      <c r="E45" s="28"/>
      <c r="F45" s="9"/>
      <c r="G45" s="25" t="s">
        <v>8</v>
      </c>
      <c r="H45" s="25"/>
      <c r="I45" s="25"/>
      <c r="J45" s="25"/>
      <c r="K45" s="25"/>
      <c r="L45" s="25"/>
      <c r="M45" s="25" t="s">
        <v>75</v>
      </c>
      <c r="N45" s="25"/>
      <c r="O45" s="25"/>
      <c r="P45" s="25"/>
      <c r="Q45" s="25"/>
      <c r="R45" s="25"/>
      <c r="S45" s="25" t="s">
        <v>76</v>
      </c>
      <c r="T45" s="25"/>
      <c r="U45" s="25"/>
      <c r="V45" s="25"/>
      <c r="W45" s="25"/>
      <c r="X45" s="25"/>
    </row>
    <row r="46" spans="2:24" x14ac:dyDescent="0.25">
      <c r="C46" s="3" t="s">
        <v>13</v>
      </c>
      <c r="D46" s="3" t="s">
        <v>14</v>
      </c>
      <c r="E46" s="3" t="s">
        <v>0</v>
      </c>
      <c r="G46" s="22">
        <v>1.2683990000000001</v>
      </c>
      <c r="H46" s="22">
        <v>0.78055300000000005</v>
      </c>
      <c r="I46" s="22">
        <v>1.122045</v>
      </c>
      <c r="J46" s="22">
        <v>0.92690700000000004</v>
      </c>
      <c r="K46" s="22">
        <v>1.122045</v>
      </c>
      <c r="L46" s="22">
        <v>0.78055300000000005</v>
      </c>
      <c r="M46" s="22">
        <v>2.6343670000000001</v>
      </c>
      <c r="N46" s="22">
        <v>2.7319369999999998</v>
      </c>
      <c r="O46" s="22">
        <v>3.6100590000000001</v>
      </c>
      <c r="P46" s="22">
        <v>2.4392290000000001</v>
      </c>
      <c r="Q46" s="22">
        <v>3.0246439999999999</v>
      </c>
      <c r="R46" s="22">
        <v>2.6343670000000001</v>
      </c>
      <c r="S46" s="22">
        <v>2.146522</v>
      </c>
      <c r="T46" s="22">
        <v>1.463538</v>
      </c>
      <c r="U46" s="22">
        <v>1.70746</v>
      </c>
      <c r="V46" s="22">
        <v>1.658676</v>
      </c>
      <c r="W46" s="22">
        <v>1.561107</v>
      </c>
      <c r="X46" s="22">
        <v>1.561107</v>
      </c>
    </row>
    <row r="47" spans="2:24" x14ac:dyDescent="0.25">
      <c r="B47" s="9"/>
      <c r="C47" s="11">
        <v>26</v>
      </c>
      <c r="D47" s="11">
        <v>54</v>
      </c>
      <c r="E47" s="3">
        <v>44</v>
      </c>
    </row>
    <row r="48" spans="2:24" x14ac:dyDescent="0.25">
      <c r="B48" s="9"/>
      <c r="C48" s="11">
        <v>16</v>
      </c>
      <c r="D48" s="11">
        <v>56</v>
      </c>
      <c r="E48" s="3">
        <v>30</v>
      </c>
    </row>
    <row r="49" spans="2:5" x14ac:dyDescent="0.25">
      <c r="B49" s="9"/>
      <c r="C49" s="11">
        <v>23</v>
      </c>
      <c r="D49" s="11">
        <v>74</v>
      </c>
      <c r="E49" s="3">
        <v>35</v>
      </c>
    </row>
    <row r="50" spans="2:5" x14ac:dyDescent="0.25">
      <c r="B50" s="9"/>
      <c r="C50" s="11">
        <v>19</v>
      </c>
      <c r="D50" s="11">
        <v>50</v>
      </c>
      <c r="E50" s="3">
        <v>34</v>
      </c>
    </row>
    <row r="51" spans="2:5" x14ac:dyDescent="0.25">
      <c r="B51" s="9"/>
      <c r="C51" s="11">
        <v>23</v>
      </c>
      <c r="D51" s="11">
        <v>62</v>
      </c>
      <c r="E51" s="3">
        <v>32</v>
      </c>
    </row>
    <row r="52" spans="2:5" x14ac:dyDescent="0.25">
      <c r="C52" s="3">
        <v>16</v>
      </c>
      <c r="D52" s="3">
        <v>54</v>
      </c>
      <c r="E52" s="3">
        <v>32</v>
      </c>
    </row>
    <row r="55" spans="2:5" x14ac:dyDescent="0.25">
      <c r="B55" s="5" t="s">
        <v>27</v>
      </c>
      <c r="D55" t="s">
        <v>25</v>
      </c>
    </row>
    <row r="56" spans="2:5" x14ac:dyDescent="0.25">
      <c r="C56" s="13" t="s">
        <v>24</v>
      </c>
      <c r="D56" s="13" t="s">
        <v>14</v>
      </c>
      <c r="E56" s="13" t="s">
        <v>0</v>
      </c>
    </row>
    <row r="57" spans="2:5" x14ac:dyDescent="0.25">
      <c r="C57" s="11">
        <v>2</v>
      </c>
      <c r="D57" s="11">
        <v>9</v>
      </c>
      <c r="E57" s="11">
        <v>7</v>
      </c>
    </row>
    <row r="58" spans="2:5" x14ac:dyDescent="0.25">
      <c r="C58" s="11">
        <v>1</v>
      </c>
      <c r="D58" s="11">
        <v>9</v>
      </c>
      <c r="E58" s="11">
        <v>3</v>
      </c>
    </row>
    <row r="59" spans="2:5" x14ac:dyDescent="0.25">
      <c r="C59" s="11">
        <v>1</v>
      </c>
      <c r="D59" s="11">
        <v>6</v>
      </c>
      <c r="E59" s="11">
        <v>5</v>
      </c>
    </row>
    <row r="60" spans="2:5" x14ac:dyDescent="0.25">
      <c r="C60" s="11">
        <v>1</v>
      </c>
      <c r="D60" s="11">
        <v>7</v>
      </c>
      <c r="E60" s="11">
        <v>5</v>
      </c>
    </row>
    <row r="61" spans="2:5" x14ac:dyDescent="0.25">
      <c r="C61" s="11">
        <v>2</v>
      </c>
      <c r="D61" s="14">
        <v>7</v>
      </c>
      <c r="E61" s="11">
        <v>5</v>
      </c>
    </row>
    <row r="62" spans="2:5" x14ac:dyDescent="0.25">
      <c r="C62" s="11">
        <v>2</v>
      </c>
      <c r="D62" s="11">
        <v>9</v>
      </c>
      <c r="E62" s="11">
        <v>5</v>
      </c>
    </row>
    <row r="64" spans="2:5" x14ac:dyDescent="0.25">
      <c r="C64" s="5" t="s">
        <v>28</v>
      </c>
      <c r="E64" t="s">
        <v>26</v>
      </c>
    </row>
    <row r="65" spans="2:40" x14ac:dyDescent="0.25">
      <c r="D65" s="13" t="s">
        <v>24</v>
      </c>
      <c r="E65" s="13" t="s">
        <v>14</v>
      </c>
      <c r="F65" s="13" t="s">
        <v>0</v>
      </c>
    </row>
    <row r="66" spans="2:40" x14ac:dyDescent="0.25">
      <c r="D66" s="3">
        <v>6</v>
      </c>
      <c r="E66" s="3">
        <v>14</v>
      </c>
      <c r="F66" s="4">
        <v>11</v>
      </c>
    </row>
    <row r="67" spans="2:40" x14ac:dyDescent="0.25">
      <c r="D67" s="3">
        <v>5</v>
      </c>
      <c r="E67" s="3">
        <v>12</v>
      </c>
      <c r="F67" s="3">
        <v>9</v>
      </c>
    </row>
    <row r="68" spans="2:40" x14ac:dyDescent="0.25">
      <c r="D68" s="3">
        <v>7</v>
      </c>
      <c r="E68" s="3">
        <v>15</v>
      </c>
      <c r="F68" s="3">
        <v>9</v>
      </c>
    </row>
    <row r="69" spans="2:40" x14ac:dyDescent="0.25">
      <c r="D69" s="3">
        <v>5</v>
      </c>
      <c r="E69" s="3">
        <v>15</v>
      </c>
      <c r="F69" s="3">
        <v>11</v>
      </c>
    </row>
    <row r="70" spans="2:40" x14ac:dyDescent="0.25">
      <c r="D70" s="3">
        <v>6</v>
      </c>
      <c r="E70" s="12">
        <v>15</v>
      </c>
      <c r="F70" s="12">
        <v>8</v>
      </c>
    </row>
    <row r="71" spans="2:40" x14ac:dyDescent="0.25">
      <c r="D71" s="3">
        <v>5</v>
      </c>
      <c r="E71" s="3">
        <v>14</v>
      </c>
      <c r="F71" s="3">
        <v>10</v>
      </c>
    </row>
    <row r="73" spans="2:40" ht="15.6" x14ac:dyDescent="0.25">
      <c r="B73" s="5" t="s">
        <v>33</v>
      </c>
      <c r="C73" s="3" t="s">
        <v>24</v>
      </c>
      <c r="D73" s="3" t="s">
        <v>29</v>
      </c>
      <c r="E73" s="3" t="s">
        <v>30</v>
      </c>
      <c r="F73" s="3"/>
      <c r="G73" s="3" t="s">
        <v>29</v>
      </c>
      <c r="H73" s="3" t="s">
        <v>31</v>
      </c>
      <c r="I73" s="3"/>
      <c r="J73" s="3" t="s">
        <v>32</v>
      </c>
      <c r="K73" s="3" t="s">
        <v>29</v>
      </c>
      <c r="L73" s="3" t="s">
        <v>30</v>
      </c>
      <c r="M73" s="3"/>
      <c r="N73" s="3" t="s">
        <v>29</v>
      </c>
      <c r="O73" s="3" t="s">
        <v>31</v>
      </c>
      <c r="P73" s="3"/>
      <c r="Q73" s="3" t="s">
        <v>0</v>
      </c>
      <c r="R73" s="3" t="s">
        <v>29</v>
      </c>
      <c r="S73" s="3" t="s">
        <v>30</v>
      </c>
      <c r="T73" s="3"/>
      <c r="U73" s="3" t="s">
        <v>29</v>
      </c>
      <c r="V73" s="3" t="s">
        <v>31</v>
      </c>
      <c r="W73" s="25" t="s">
        <v>8</v>
      </c>
      <c r="X73" s="25"/>
      <c r="Y73" s="25"/>
      <c r="Z73" s="25"/>
      <c r="AA73" s="25"/>
      <c r="AB73" s="25"/>
      <c r="AC73" s="25" t="s">
        <v>75</v>
      </c>
      <c r="AD73" s="25"/>
      <c r="AE73" s="25"/>
      <c r="AF73" s="25"/>
      <c r="AG73" s="25"/>
      <c r="AH73" s="25"/>
      <c r="AI73" s="25" t="s">
        <v>76</v>
      </c>
      <c r="AJ73" s="25"/>
      <c r="AK73" s="25"/>
      <c r="AL73" s="25"/>
      <c r="AM73" s="25"/>
      <c r="AN73" s="25"/>
    </row>
    <row r="74" spans="2:40" x14ac:dyDescent="0.25">
      <c r="C74" s="3">
        <v>1</v>
      </c>
      <c r="D74" s="3">
        <v>3</v>
      </c>
      <c r="E74" s="3">
        <v>3</v>
      </c>
      <c r="F74" s="3"/>
      <c r="G74" s="3">
        <v>2</v>
      </c>
      <c r="H74" s="3">
        <v>4</v>
      </c>
      <c r="I74" s="3"/>
      <c r="J74" s="3">
        <v>1</v>
      </c>
      <c r="K74" s="3">
        <v>2</v>
      </c>
      <c r="L74" s="3">
        <v>2</v>
      </c>
      <c r="M74" s="3"/>
      <c r="N74" s="3">
        <v>12</v>
      </c>
      <c r="O74" s="3">
        <v>11</v>
      </c>
      <c r="P74" s="3"/>
      <c r="Q74" s="3">
        <v>1</v>
      </c>
      <c r="R74" s="3">
        <v>3</v>
      </c>
      <c r="S74" s="3">
        <v>2</v>
      </c>
      <c r="T74" s="3"/>
      <c r="U74" s="3">
        <v>8</v>
      </c>
      <c r="V74" s="3">
        <v>11</v>
      </c>
      <c r="W74" s="22">
        <v>1.0145740000000001</v>
      </c>
      <c r="X74" s="22">
        <v>1.0145740000000001</v>
      </c>
      <c r="Y74" s="22">
        <v>0.92635000000000001</v>
      </c>
      <c r="Z74" s="22">
        <v>1.1413960000000001</v>
      </c>
      <c r="AA74" s="22">
        <v>0.88775300000000001</v>
      </c>
      <c r="AB74" s="22">
        <v>1.0145740000000001</v>
      </c>
      <c r="AC74" s="22">
        <v>0.75881900000000002</v>
      </c>
      <c r="AD74" s="22">
        <v>0.83108700000000002</v>
      </c>
      <c r="AE74" s="22">
        <v>0.79331099999999999</v>
      </c>
      <c r="AF74" s="22">
        <v>0.79331099999999999</v>
      </c>
      <c r="AG74" s="22">
        <v>0.746645</v>
      </c>
      <c r="AH74" s="22">
        <v>0.85433499999999996</v>
      </c>
      <c r="AI74" s="22">
        <v>0.93853900000000001</v>
      </c>
      <c r="AJ74" s="22">
        <v>1.0807420000000001</v>
      </c>
      <c r="AK74" s="22">
        <v>0.97266799999999998</v>
      </c>
      <c r="AL74" s="22">
        <v>0.88424400000000003</v>
      </c>
      <c r="AM74" s="22">
        <v>0.93853900000000001</v>
      </c>
      <c r="AN74" s="22">
        <v>0.91187600000000002</v>
      </c>
    </row>
    <row r="75" spans="2:40" x14ac:dyDescent="0.25">
      <c r="C75" s="3">
        <v>2</v>
      </c>
      <c r="D75" s="3">
        <v>8</v>
      </c>
      <c r="E75" s="3">
        <v>7</v>
      </c>
      <c r="F75" s="3"/>
      <c r="G75" s="3">
        <v>2</v>
      </c>
      <c r="H75" s="3">
        <v>4</v>
      </c>
      <c r="I75" s="3"/>
      <c r="J75" s="3">
        <v>2</v>
      </c>
      <c r="K75" s="3">
        <v>1</v>
      </c>
      <c r="L75" s="3">
        <v>1</v>
      </c>
      <c r="M75" s="3"/>
      <c r="N75" s="3">
        <v>10</v>
      </c>
      <c r="O75" s="3">
        <v>11</v>
      </c>
      <c r="P75" s="3"/>
      <c r="Q75" s="3">
        <v>2</v>
      </c>
      <c r="R75" s="3">
        <v>6</v>
      </c>
      <c r="S75" s="3">
        <v>4</v>
      </c>
      <c r="T75" s="3"/>
      <c r="U75" s="3">
        <v>1</v>
      </c>
      <c r="V75" s="3">
        <v>2</v>
      </c>
    </row>
    <row r="76" spans="2:40" x14ac:dyDescent="0.25">
      <c r="C76" s="3">
        <v>3</v>
      </c>
      <c r="D76" s="3">
        <v>11</v>
      </c>
      <c r="E76" s="3">
        <v>9</v>
      </c>
      <c r="F76" s="3"/>
      <c r="G76" s="3">
        <v>9</v>
      </c>
      <c r="H76" s="3">
        <v>14</v>
      </c>
      <c r="I76" s="3"/>
      <c r="J76" s="3">
        <v>3</v>
      </c>
      <c r="K76" s="3">
        <v>15</v>
      </c>
      <c r="L76" s="3">
        <v>11</v>
      </c>
      <c r="M76" s="3"/>
      <c r="N76" s="3">
        <v>3</v>
      </c>
      <c r="O76" s="3">
        <v>3</v>
      </c>
      <c r="P76" s="3"/>
      <c r="Q76" s="3">
        <v>3</v>
      </c>
      <c r="R76" s="3">
        <v>4</v>
      </c>
      <c r="S76" s="3">
        <v>5</v>
      </c>
      <c r="T76" s="3"/>
      <c r="U76" s="3">
        <v>6</v>
      </c>
      <c r="V76" s="3">
        <v>9</v>
      </c>
    </row>
    <row r="77" spans="2:40" x14ac:dyDescent="0.25">
      <c r="C77" s="3">
        <v>4</v>
      </c>
      <c r="D77" s="3">
        <v>13</v>
      </c>
      <c r="E77" s="3">
        <v>15</v>
      </c>
      <c r="F77" s="3"/>
      <c r="G77" s="3">
        <v>1</v>
      </c>
      <c r="H77" s="3">
        <v>3</v>
      </c>
      <c r="I77" s="3"/>
      <c r="J77" s="3">
        <v>4</v>
      </c>
      <c r="K77" s="3">
        <v>3</v>
      </c>
      <c r="L77" s="3">
        <v>3</v>
      </c>
      <c r="M77" s="3"/>
      <c r="N77" s="3">
        <v>1</v>
      </c>
      <c r="O77" s="3">
        <v>1</v>
      </c>
      <c r="P77" s="3"/>
      <c r="Q77" s="3">
        <v>4</v>
      </c>
      <c r="R77" s="3">
        <v>10</v>
      </c>
      <c r="S77" s="3">
        <v>7</v>
      </c>
      <c r="T77" s="3"/>
      <c r="U77" s="3">
        <v>5</v>
      </c>
      <c r="V77" s="3">
        <v>6</v>
      </c>
    </row>
    <row r="78" spans="2:40" x14ac:dyDescent="0.25">
      <c r="C78" s="3">
        <v>5</v>
      </c>
      <c r="D78" s="3">
        <v>3</v>
      </c>
      <c r="E78" s="3">
        <v>4</v>
      </c>
      <c r="F78" s="3"/>
      <c r="G78" s="3">
        <v>15</v>
      </c>
      <c r="H78" s="3">
        <v>21</v>
      </c>
      <c r="I78" s="3"/>
      <c r="J78" s="3">
        <v>5</v>
      </c>
      <c r="K78" s="3">
        <v>3</v>
      </c>
      <c r="L78" s="3">
        <v>2</v>
      </c>
      <c r="M78" s="3"/>
      <c r="N78" s="3">
        <v>9</v>
      </c>
      <c r="O78" s="3">
        <v>8</v>
      </c>
      <c r="P78" s="3"/>
      <c r="Q78" s="3">
        <v>5</v>
      </c>
      <c r="R78" s="3">
        <v>8</v>
      </c>
      <c r="S78" s="3">
        <v>7</v>
      </c>
      <c r="T78" s="3"/>
      <c r="U78" s="3">
        <v>8</v>
      </c>
      <c r="V78" s="3">
        <v>11</v>
      </c>
    </row>
    <row r="79" spans="2:40" x14ac:dyDescent="0.25">
      <c r="C79" s="3">
        <v>6</v>
      </c>
      <c r="D79" s="3">
        <v>12</v>
      </c>
      <c r="E79" s="3">
        <v>8</v>
      </c>
      <c r="F79" s="3"/>
      <c r="G79" s="3">
        <v>1</v>
      </c>
      <c r="H79" s="3">
        <v>2</v>
      </c>
      <c r="I79" s="3"/>
      <c r="J79" s="3">
        <v>6</v>
      </c>
      <c r="K79" s="3">
        <v>3</v>
      </c>
      <c r="L79" s="3">
        <v>3</v>
      </c>
      <c r="M79" s="3"/>
      <c r="N79" s="3">
        <v>6</v>
      </c>
      <c r="O79" s="3">
        <v>7</v>
      </c>
      <c r="P79" s="3"/>
      <c r="Q79" s="3">
        <v>6</v>
      </c>
      <c r="R79" s="3">
        <v>6</v>
      </c>
      <c r="S79" s="3">
        <v>6</v>
      </c>
      <c r="T79" s="3"/>
      <c r="U79" s="3">
        <v>7</v>
      </c>
      <c r="V79" s="3">
        <v>9</v>
      </c>
    </row>
    <row r="81" spans="2:24" ht="15.6" x14ac:dyDescent="0.25">
      <c r="B81" s="5" t="s">
        <v>37</v>
      </c>
      <c r="C81" s="3" t="s">
        <v>13</v>
      </c>
      <c r="D81" s="3" t="s">
        <v>14</v>
      </c>
      <c r="E81" s="3" t="s">
        <v>0</v>
      </c>
      <c r="G81" s="25" t="s">
        <v>8</v>
      </c>
      <c r="H81" s="25"/>
      <c r="I81" s="25"/>
      <c r="J81" s="25"/>
      <c r="K81" s="25"/>
      <c r="L81" s="25"/>
      <c r="M81" s="25" t="s">
        <v>75</v>
      </c>
      <c r="N81" s="25"/>
      <c r="O81" s="25"/>
      <c r="P81" s="25"/>
      <c r="Q81" s="25"/>
      <c r="R81" s="25"/>
      <c r="S81" s="25" t="s">
        <v>76</v>
      </c>
      <c r="T81" s="25"/>
      <c r="U81" s="25"/>
      <c r="V81" s="25"/>
      <c r="W81" s="25"/>
      <c r="X81" s="25"/>
    </row>
    <row r="82" spans="2:24" x14ac:dyDescent="0.25">
      <c r="C82" s="3">
        <v>120.58</v>
      </c>
      <c r="D82" s="3">
        <v>71</v>
      </c>
      <c r="E82" s="3">
        <v>89</v>
      </c>
      <c r="G82" s="22">
        <v>0.88661760000000001</v>
      </c>
      <c r="H82" s="22">
        <v>1.1785293999999999</v>
      </c>
      <c r="I82" s="22">
        <v>0.90411759999999997</v>
      </c>
      <c r="J82" s="22">
        <v>0.87264710000000001</v>
      </c>
      <c r="K82" s="22">
        <v>1.2948529</v>
      </c>
      <c r="L82" s="22">
        <v>0.84794119999999995</v>
      </c>
      <c r="M82" s="22">
        <v>0.52205880000000005</v>
      </c>
      <c r="N82" s="22">
        <v>0.47058820000000001</v>
      </c>
      <c r="O82" s="22">
        <v>0.41191179999999999</v>
      </c>
      <c r="P82" s="22">
        <v>0.41176469999999998</v>
      </c>
      <c r="Q82" s="22">
        <v>0.50367649999999997</v>
      </c>
      <c r="R82" s="22">
        <v>0.47794120000000001</v>
      </c>
      <c r="S82" s="22">
        <v>0.65441179999999999</v>
      </c>
      <c r="T82" s="22">
        <v>0.72058820000000001</v>
      </c>
      <c r="U82" s="22">
        <v>0.58088240000000002</v>
      </c>
      <c r="V82" s="22">
        <v>0.65441179999999999</v>
      </c>
      <c r="W82" s="22">
        <v>0.76573530000000001</v>
      </c>
      <c r="X82" s="22">
        <v>0.69852939999999997</v>
      </c>
    </row>
    <row r="83" spans="2:24" x14ac:dyDescent="0.25">
      <c r="C83" s="3">
        <v>160.28</v>
      </c>
      <c r="D83" s="3">
        <v>64</v>
      </c>
      <c r="E83" s="3">
        <v>98</v>
      </c>
    </row>
    <row r="84" spans="2:24" x14ac:dyDescent="0.25">
      <c r="C84" s="3">
        <v>122.96</v>
      </c>
      <c r="D84" s="3">
        <v>56.02</v>
      </c>
      <c r="E84" s="3">
        <v>79</v>
      </c>
    </row>
    <row r="85" spans="2:24" x14ac:dyDescent="0.25">
      <c r="C85" s="3">
        <v>118.68</v>
      </c>
      <c r="D85" s="3">
        <v>56</v>
      </c>
      <c r="E85" s="3">
        <v>89</v>
      </c>
    </row>
    <row r="86" spans="2:24" x14ac:dyDescent="0.25">
      <c r="C86" s="3">
        <v>176.1</v>
      </c>
      <c r="D86" s="3">
        <v>68.5</v>
      </c>
      <c r="E86" s="3">
        <v>104.14</v>
      </c>
    </row>
    <row r="87" spans="2:24" x14ac:dyDescent="0.25">
      <c r="C87" s="3">
        <v>115.32</v>
      </c>
      <c r="D87" s="3">
        <v>65</v>
      </c>
      <c r="E87" s="3">
        <v>95</v>
      </c>
    </row>
    <row r="90" spans="2:24" x14ac:dyDescent="0.25">
      <c r="B90" s="5" t="s">
        <v>36</v>
      </c>
      <c r="C90" s="29" t="s">
        <v>24</v>
      </c>
      <c r="D90" s="29"/>
      <c r="E90" s="29"/>
      <c r="F90" s="29" t="s">
        <v>32</v>
      </c>
      <c r="G90" s="29"/>
      <c r="H90" s="29"/>
      <c r="I90" s="29" t="s">
        <v>0</v>
      </c>
      <c r="J90" s="29"/>
      <c r="K90" s="29"/>
    </row>
    <row r="91" spans="2:24" x14ac:dyDescent="0.25">
      <c r="C91" t="s">
        <v>34</v>
      </c>
      <c r="D91" t="s">
        <v>18</v>
      </c>
      <c r="E91" t="s">
        <v>35</v>
      </c>
      <c r="F91" t="s">
        <v>34</v>
      </c>
      <c r="G91" t="s">
        <v>18</v>
      </c>
      <c r="H91" t="s">
        <v>35</v>
      </c>
      <c r="I91" t="s">
        <v>34</v>
      </c>
      <c r="J91" t="s">
        <v>18</v>
      </c>
      <c r="K91" t="s">
        <v>35</v>
      </c>
    </row>
    <row r="92" spans="2:24" x14ac:dyDescent="0.25">
      <c r="C92">
        <v>9</v>
      </c>
      <c r="D92">
        <v>17</v>
      </c>
      <c r="E92">
        <v>9</v>
      </c>
      <c r="F92">
        <v>9</v>
      </c>
      <c r="G92">
        <v>6</v>
      </c>
      <c r="H92">
        <v>6</v>
      </c>
      <c r="I92">
        <v>6</v>
      </c>
      <c r="J92">
        <v>9</v>
      </c>
      <c r="K92">
        <v>5</v>
      </c>
    </row>
    <row r="93" spans="2:24" x14ac:dyDescent="0.25">
      <c r="C93">
        <v>7</v>
      </c>
      <c r="D93">
        <v>11</v>
      </c>
      <c r="E93">
        <v>7</v>
      </c>
      <c r="F93">
        <v>8</v>
      </c>
      <c r="G93">
        <v>6</v>
      </c>
      <c r="H93">
        <v>6</v>
      </c>
      <c r="I93">
        <v>5</v>
      </c>
      <c r="J93">
        <v>9</v>
      </c>
      <c r="K93">
        <v>8</v>
      </c>
    </row>
    <row r="94" spans="2:24" x14ac:dyDescent="0.25">
      <c r="C94">
        <v>6</v>
      </c>
      <c r="D94">
        <v>11</v>
      </c>
      <c r="E94">
        <v>7</v>
      </c>
      <c r="F94">
        <v>7</v>
      </c>
      <c r="G94">
        <v>6</v>
      </c>
      <c r="H94">
        <v>9</v>
      </c>
      <c r="I94">
        <v>3</v>
      </c>
      <c r="J94">
        <v>4</v>
      </c>
      <c r="K94">
        <v>3</v>
      </c>
    </row>
    <row r="95" spans="2:24" x14ac:dyDescent="0.25">
      <c r="C95">
        <v>8</v>
      </c>
      <c r="D95">
        <v>12</v>
      </c>
      <c r="E95">
        <v>5</v>
      </c>
      <c r="F95">
        <v>11</v>
      </c>
      <c r="G95">
        <v>9</v>
      </c>
      <c r="H95">
        <v>11</v>
      </c>
      <c r="I95">
        <v>6</v>
      </c>
      <c r="J95">
        <v>8</v>
      </c>
      <c r="K95">
        <v>4</v>
      </c>
    </row>
    <row r="96" spans="2:24" x14ac:dyDescent="0.25">
      <c r="C96">
        <v>3</v>
      </c>
      <c r="D96">
        <v>8</v>
      </c>
      <c r="E96">
        <v>5</v>
      </c>
      <c r="F96">
        <v>3</v>
      </c>
      <c r="G96">
        <v>3</v>
      </c>
      <c r="H96">
        <v>5</v>
      </c>
      <c r="I96">
        <v>8</v>
      </c>
      <c r="J96">
        <v>9</v>
      </c>
      <c r="K96">
        <v>9</v>
      </c>
    </row>
    <row r="97" spans="2:19" x14ac:dyDescent="0.25">
      <c r="C97">
        <v>6</v>
      </c>
      <c r="D97">
        <v>9</v>
      </c>
      <c r="E97">
        <v>5</v>
      </c>
      <c r="F97">
        <v>5</v>
      </c>
      <c r="G97">
        <v>6</v>
      </c>
      <c r="H97">
        <v>6</v>
      </c>
      <c r="I97">
        <v>5</v>
      </c>
      <c r="J97">
        <v>8</v>
      </c>
      <c r="K97">
        <v>4</v>
      </c>
    </row>
    <row r="99" spans="2:19" ht="15.6" x14ac:dyDescent="0.25">
      <c r="B99" s="25" t="s">
        <v>8</v>
      </c>
      <c r="C99" s="25"/>
      <c r="D99" s="25"/>
      <c r="E99" s="25"/>
      <c r="F99" s="25"/>
      <c r="G99" s="25"/>
      <c r="H99" s="25" t="s">
        <v>75</v>
      </c>
      <c r="I99" s="25"/>
      <c r="J99" s="25"/>
      <c r="K99" s="25"/>
      <c r="L99" s="25"/>
      <c r="M99" s="25"/>
      <c r="N99" s="25" t="s">
        <v>76</v>
      </c>
      <c r="O99" s="25"/>
      <c r="P99" s="25"/>
      <c r="Q99" s="25"/>
      <c r="R99" s="25"/>
      <c r="S99" s="25"/>
    </row>
    <row r="100" spans="2:19" x14ac:dyDescent="0.25">
      <c r="B100" s="22">
        <v>1.0334346999999999</v>
      </c>
      <c r="C100" s="22">
        <v>0.93617019999999995</v>
      </c>
      <c r="D100" s="22">
        <v>0.97517730000000002</v>
      </c>
      <c r="E100" s="22">
        <v>1.0212766</v>
      </c>
      <c r="F100" s="22">
        <v>1.0638297999999999</v>
      </c>
      <c r="G100" s="22">
        <v>0.95744680000000004</v>
      </c>
      <c r="H100" s="22">
        <v>0.60790270000000002</v>
      </c>
      <c r="I100" s="22">
        <v>0.63829789999999997</v>
      </c>
      <c r="J100" s="22">
        <v>0.58027079999999998</v>
      </c>
      <c r="K100" s="22">
        <v>0.61770760000000002</v>
      </c>
      <c r="L100" s="22">
        <v>0.58027079999999998</v>
      </c>
      <c r="M100" s="22">
        <v>0.75093869999999996</v>
      </c>
      <c r="N100" s="22">
        <v>0.95744680000000004</v>
      </c>
      <c r="O100" s="22">
        <v>0.87040620000000002</v>
      </c>
      <c r="P100" s="22">
        <v>0.85106380000000004</v>
      </c>
      <c r="Q100" s="22">
        <v>0.94562650000000004</v>
      </c>
      <c r="R100" s="22">
        <v>0.73649750000000003</v>
      </c>
      <c r="S100" s="22">
        <v>1.0012516</v>
      </c>
    </row>
  </sheetData>
  <mergeCells count="32">
    <mergeCell ref="C45:E45"/>
    <mergeCell ref="M35:R35"/>
    <mergeCell ref="S35:X35"/>
    <mergeCell ref="G45:L45"/>
    <mergeCell ref="M45:R45"/>
    <mergeCell ref="S45:X45"/>
    <mergeCell ref="C2:E2"/>
    <mergeCell ref="B11:K11"/>
    <mergeCell ref="C25:E25"/>
    <mergeCell ref="C35:E35"/>
    <mergeCell ref="C12:H12"/>
    <mergeCell ref="I12:N12"/>
    <mergeCell ref="B18:G18"/>
    <mergeCell ref="H18:M18"/>
    <mergeCell ref="N18:S18"/>
    <mergeCell ref="G26:L26"/>
    <mergeCell ref="M26:R26"/>
    <mergeCell ref="S26:X26"/>
    <mergeCell ref="G35:L35"/>
    <mergeCell ref="O12:T12"/>
    <mergeCell ref="B99:G99"/>
    <mergeCell ref="H99:M99"/>
    <mergeCell ref="N99:S99"/>
    <mergeCell ref="AC73:AH73"/>
    <mergeCell ref="AI73:AN73"/>
    <mergeCell ref="G81:L81"/>
    <mergeCell ref="M81:R81"/>
    <mergeCell ref="S81:X81"/>
    <mergeCell ref="C90:E90"/>
    <mergeCell ref="F90:H90"/>
    <mergeCell ref="I90:K90"/>
    <mergeCell ref="W73:AB7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BDF2-194D-4CF5-A088-F27D6D888D60}">
  <dimension ref="B2:Z32"/>
  <sheetViews>
    <sheetView zoomScale="53" zoomScaleNormal="53" workbookViewId="0">
      <selection activeCell="M49" sqref="M49"/>
    </sheetView>
  </sheetViews>
  <sheetFormatPr defaultRowHeight="13.8" x14ac:dyDescent="0.25"/>
  <cols>
    <col min="9" max="26" width="8.88671875" style="21"/>
  </cols>
  <sheetData>
    <row r="2" spans="2:26" x14ac:dyDescent="0.25">
      <c r="B2" s="5" t="s">
        <v>41</v>
      </c>
      <c r="C2" s="27" t="s">
        <v>39</v>
      </c>
      <c r="D2" s="27"/>
      <c r="E2" s="27"/>
      <c r="F2" s="27" t="s">
        <v>40</v>
      </c>
      <c r="G2" s="27"/>
      <c r="H2" s="27"/>
    </row>
    <row r="3" spans="2:26" ht="15.6" x14ac:dyDescent="0.25">
      <c r="C3" t="s">
        <v>8</v>
      </c>
      <c r="D3" t="s">
        <v>9</v>
      </c>
      <c r="E3" t="s">
        <v>0</v>
      </c>
      <c r="F3" t="s">
        <v>38</v>
      </c>
      <c r="G3" t="s">
        <v>9</v>
      </c>
      <c r="H3" t="s">
        <v>0</v>
      </c>
      <c r="I3" s="25" t="s">
        <v>8</v>
      </c>
      <c r="J3" s="25"/>
      <c r="K3" s="25"/>
      <c r="L3" s="25"/>
      <c r="M3" s="25"/>
      <c r="N3" s="25"/>
      <c r="O3" s="25" t="s">
        <v>75</v>
      </c>
      <c r="P3" s="25"/>
      <c r="Q3" s="25"/>
      <c r="R3" s="25"/>
      <c r="S3" s="25"/>
      <c r="T3" s="25"/>
      <c r="U3" s="25" t="s">
        <v>76</v>
      </c>
      <c r="V3" s="25"/>
      <c r="W3" s="25"/>
      <c r="X3" s="25"/>
      <c r="Y3" s="25"/>
      <c r="Z3" s="25"/>
    </row>
    <row r="4" spans="2:26" x14ac:dyDescent="0.25">
      <c r="C4">
        <v>54</v>
      </c>
      <c r="D4">
        <v>9264</v>
      </c>
      <c r="E4">
        <v>4327</v>
      </c>
      <c r="F4">
        <v>48</v>
      </c>
      <c r="G4">
        <v>2381</v>
      </c>
      <c r="H4">
        <v>1554</v>
      </c>
      <c r="I4" s="22">
        <v>6.5849999999999997E-3</v>
      </c>
      <c r="J4" s="22">
        <v>6.2199999999999998E-3</v>
      </c>
      <c r="K4" s="22">
        <v>9.1459999999999996E-3</v>
      </c>
      <c r="L4" s="22">
        <v>8.293E-3</v>
      </c>
      <c r="M4" s="22">
        <v>7.8050000000000003E-3</v>
      </c>
      <c r="N4" s="22">
        <v>7.195E-3</v>
      </c>
      <c r="O4" s="22">
        <v>1.129756</v>
      </c>
      <c r="P4" s="22">
        <v>0.79414600000000002</v>
      </c>
      <c r="Q4" s="22">
        <v>0.97158500000000003</v>
      </c>
      <c r="R4" s="22">
        <v>0.963171</v>
      </c>
      <c r="S4" s="22">
        <v>1.09378</v>
      </c>
      <c r="T4" s="22">
        <v>1.0473170000000001</v>
      </c>
      <c r="U4" s="22">
        <v>0.52768300000000001</v>
      </c>
      <c r="V4" s="22">
        <v>0.39853699999999997</v>
      </c>
      <c r="W4" s="22">
        <v>0.68987799999999999</v>
      </c>
      <c r="X4" s="22">
        <v>0.71036600000000005</v>
      </c>
      <c r="Y4" s="22">
        <v>0.443415</v>
      </c>
      <c r="Z4" s="22">
        <v>0.48268299999999997</v>
      </c>
    </row>
    <row r="5" spans="2:26" x14ac:dyDescent="0.25">
      <c r="C5">
        <v>51</v>
      </c>
      <c r="D5">
        <v>6512</v>
      </c>
      <c r="E5">
        <v>3268</v>
      </c>
      <c r="F5">
        <v>54</v>
      </c>
      <c r="G5">
        <v>2557</v>
      </c>
      <c r="H5">
        <v>1197</v>
      </c>
      <c r="I5" s="22">
        <v>1.9207999999999999E-2</v>
      </c>
      <c r="J5" s="22">
        <v>2.1609E-2</v>
      </c>
      <c r="K5" s="22">
        <v>1.3605000000000001E-2</v>
      </c>
      <c r="L5" s="22">
        <v>1.9608E-2</v>
      </c>
      <c r="M5" s="22">
        <v>3.3612999999999997E-2</v>
      </c>
      <c r="N5" s="22">
        <v>2.2009000000000001E-2</v>
      </c>
      <c r="O5" s="22">
        <v>0.95278099999999999</v>
      </c>
      <c r="P5" s="22">
        <v>1.023209</v>
      </c>
      <c r="Q5" s="22">
        <v>1.1244499999999999</v>
      </c>
      <c r="R5" s="22">
        <v>1.0276110000000001</v>
      </c>
      <c r="S5" s="22">
        <v>0.97038800000000003</v>
      </c>
      <c r="T5" s="22">
        <v>0.90076000000000001</v>
      </c>
      <c r="U5" s="22">
        <v>0.62184899999999999</v>
      </c>
      <c r="V5" s="22">
        <v>0.47899199999999997</v>
      </c>
      <c r="W5" s="22">
        <v>0.78991599999999995</v>
      </c>
      <c r="X5" s="22">
        <v>0.61824699999999999</v>
      </c>
      <c r="Y5" s="22">
        <v>0.80472200000000005</v>
      </c>
      <c r="Z5" s="22">
        <v>0.74349699999999996</v>
      </c>
    </row>
    <row r="6" spans="2:26" x14ac:dyDescent="0.25">
      <c r="C6">
        <v>75</v>
      </c>
      <c r="D6">
        <v>7967</v>
      </c>
      <c r="E6">
        <v>5657</v>
      </c>
      <c r="F6">
        <v>34</v>
      </c>
      <c r="G6">
        <v>2810</v>
      </c>
      <c r="H6">
        <v>1974</v>
      </c>
    </row>
    <row r="7" spans="2:26" x14ac:dyDescent="0.25">
      <c r="C7">
        <v>68</v>
      </c>
      <c r="D7">
        <v>7898</v>
      </c>
      <c r="E7">
        <v>5825</v>
      </c>
      <c r="F7">
        <v>49</v>
      </c>
      <c r="G7">
        <v>2568</v>
      </c>
      <c r="H7">
        <v>1545</v>
      </c>
    </row>
    <row r="8" spans="2:26" x14ac:dyDescent="0.25">
      <c r="C8">
        <v>64</v>
      </c>
      <c r="D8">
        <v>8969</v>
      </c>
      <c r="E8">
        <v>3636</v>
      </c>
      <c r="F8">
        <v>84</v>
      </c>
      <c r="G8">
        <v>2425</v>
      </c>
      <c r="H8">
        <v>2011</v>
      </c>
    </row>
    <row r="9" spans="2:26" x14ac:dyDescent="0.25">
      <c r="C9">
        <v>59</v>
      </c>
      <c r="D9">
        <v>8588</v>
      </c>
      <c r="E9">
        <v>3958</v>
      </c>
      <c r="F9">
        <v>55</v>
      </c>
      <c r="G9">
        <v>2251</v>
      </c>
      <c r="H9">
        <v>1858</v>
      </c>
    </row>
    <row r="13" spans="2:26" ht="15.6" x14ac:dyDescent="0.25">
      <c r="D13" t="s">
        <v>39</v>
      </c>
      <c r="G13" t="s">
        <v>40</v>
      </c>
      <c r="I13" s="25" t="s">
        <v>8</v>
      </c>
      <c r="J13" s="25"/>
      <c r="K13" s="25"/>
      <c r="L13" s="25"/>
      <c r="M13" s="25"/>
      <c r="N13" s="25"/>
      <c r="O13" s="25" t="s">
        <v>75</v>
      </c>
      <c r="P13" s="25"/>
      <c r="Q13" s="25"/>
      <c r="R13" s="25"/>
      <c r="S13" s="25"/>
      <c r="T13" s="25"/>
      <c r="U13" s="25" t="s">
        <v>76</v>
      </c>
      <c r="V13" s="25"/>
      <c r="W13" s="25"/>
      <c r="X13" s="25"/>
      <c r="Y13" s="25"/>
      <c r="Z13" s="25"/>
    </row>
    <row r="14" spans="2:26" x14ac:dyDescent="0.25">
      <c r="B14" s="5" t="s">
        <v>20</v>
      </c>
      <c r="C14" t="s">
        <v>8</v>
      </c>
      <c r="D14" t="s">
        <v>9</v>
      </c>
      <c r="E14" t="s">
        <v>0</v>
      </c>
      <c r="F14" t="s">
        <v>38</v>
      </c>
      <c r="G14" t="s">
        <v>9</v>
      </c>
      <c r="H14" t="s">
        <v>0</v>
      </c>
      <c r="I14" s="22">
        <v>1.4715000000000001E-2</v>
      </c>
      <c r="J14" s="22">
        <v>1.3958999999999999E-2</v>
      </c>
      <c r="K14" s="22">
        <v>1.2749E-2</v>
      </c>
      <c r="L14" s="22">
        <v>1.5748000000000002E-2</v>
      </c>
      <c r="M14" s="22">
        <v>1.668E-2</v>
      </c>
      <c r="N14" s="22">
        <v>1.5471E-2</v>
      </c>
      <c r="O14" s="22">
        <v>1.014186</v>
      </c>
      <c r="P14" s="22">
        <v>0.99924400000000002</v>
      </c>
      <c r="Q14" s="22">
        <v>0.94701199999999996</v>
      </c>
      <c r="R14" s="22">
        <v>0.99448199999999998</v>
      </c>
      <c r="S14" s="22">
        <v>0.99916899999999997</v>
      </c>
      <c r="T14" s="22">
        <v>1.0460339999999999</v>
      </c>
      <c r="U14" s="22">
        <v>0.66077900000000001</v>
      </c>
      <c r="V14" s="22">
        <v>0.71946200000000005</v>
      </c>
      <c r="W14" s="22">
        <v>0.63835399999999998</v>
      </c>
      <c r="X14" s="22">
        <v>0.74720299999999995</v>
      </c>
      <c r="Y14" s="22">
        <v>0.55822899999999998</v>
      </c>
      <c r="Z14" s="22">
        <v>0.63553199999999999</v>
      </c>
    </row>
    <row r="15" spans="2:26" x14ac:dyDescent="0.25">
      <c r="C15">
        <v>584</v>
      </c>
      <c r="D15">
        <v>40251</v>
      </c>
      <c r="E15">
        <v>26225</v>
      </c>
      <c r="F15">
        <v>544</v>
      </c>
      <c r="G15">
        <v>28340</v>
      </c>
      <c r="H15">
        <v>17857</v>
      </c>
      <c r="I15" s="22">
        <v>1.8342000000000001E-2</v>
      </c>
      <c r="J15" s="22">
        <v>2.0768999999999999E-2</v>
      </c>
      <c r="K15" s="22">
        <v>1.9352999999999999E-2</v>
      </c>
      <c r="L15" s="22">
        <v>1.9689999999999999E-2</v>
      </c>
      <c r="M15" s="22">
        <v>1.5306999999999999E-2</v>
      </c>
      <c r="N15" s="22">
        <v>2.4074000000000002E-2</v>
      </c>
      <c r="O15" s="22">
        <v>0.95552800000000004</v>
      </c>
      <c r="P15" s="22">
        <v>1.0196229999999999</v>
      </c>
      <c r="Q15" s="22">
        <v>1.046057</v>
      </c>
      <c r="R15" s="22">
        <v>0.96237200000000001</v>
      </c>
      <c r="S15" s="22">
        <v>0.99777499999999997</v>
      </c>
      <c r="T15" s="22">
        <v>1.0186789999999999</v>
      </c>
      <c r="U15" s="22">
        <v>0.60207699999999997</v>
      </c>
      <c r="V15" s="22">
        <v>0.62537500000000001</v>
      </c>
      <c r="W15" s="22">
        <v>0.81766099999999997</v>
      </c>
      <c r="X15" s="22">
        <v>0.51461599999999996</v>
      </c>
      <c r="Y15" s="22">
        <v>0.58848900000000004</v>
      </c>
      <c r="Z15" s="22">
        <v>0.54974900000000004</v>
      </c>
    </row>
    <row r="16" spans="2:26" x14ac:dyDescent="0.25">
      <c r="C16">
        <v>554</v>
      </c>
      <c r="D16">
        <v>39658</v>
      </c>
      <c r="E16">
        <v>28554</v>
      </c>
      <c r="F16">
        <v>616</v>
      </c>
      <c r="G16">
        <v>30241</v>
      </c>
      <c r="H16">
        <v>18548</v>
      </c>
    </row>
    <row r="17" spans="2:26" x14ac:dyDescent="0.25">
      <c r="C17">
        <v>506</v>
      </c>
      <c r="D17">
        <v>37585</v>
      </c>
      <c r="E17">
        <v>25335</v>
      </c>
      <c r="F17">
        <v>574</v>
      </c>
      <c r="G17">
        <v>31025</v>
      </c>
      <c r="H17">
        <v>24251</v>
      </c>
    </row>
    <row r="18" spans="2:26" x14ac:dyDescent="0.25">
      <c r="C18">
        <v>625</v>
      </c>
      <c r="D18">
        <v>39469</v>
      </c>
      <c r="E18">
        <v>29655</v>
      </c>
      <c r="F18">
        <v>584</v>
      </c>
      <c r="G18">
        <v>28543</v>
      </c>
      <c r="H18">
        <v>15263</v>
      </c>
    </row>
    <row r="19" spans="2:26" x14ac:dyDescent="0.25">
      <c r="C19">
        <v>662</v>
      </c>
      <c r="D19">
        <v>39655</v>
      </c>
      <c r="E19">
        <v>22155</v>
      </c>
      <c r="F19">
        <v>454</v>
      </c>
      <c r="G19">
        <v>29593</v>
      </c>
      <c r="H19">
        <v>17454</v>
      </c>
    </row>
    <row r="20" spans="2:26" x14ac:dyDescent="0.25">
      <c r="C20">
        <v>614</v>
      </c>
      <c r="D20">
        <v>41515</v>
      </c>
      <c r="E20">
        <v>25223</v>
      </c>
      <c r="F20">
        <v>714</v>
      </c>
      <c r="G20">
        <v>30213</v>
      </c>
      <c r="H20">
        <v>16305</v>
      </c>
    </row>
    <row r="25" spans="2:26" ht="15.6" x14ac:dyDescent="0.25">
      <c r="D25" t="s">
        <v>39</v>
      </c>
      <c r="G25" t="s">
        <v>40</v>
      </c>
      <c r="I25" s="25" t="s">
        <v>8</v>
      </c>
      <c r="J25" s="25"/>
      <c r="K25" s="25"/>
      <c r="L25" s="25"/>
      <c r="M25" s="25"/>
      <c r="N25" s="25"/>
      <c r="O25" s="25" t="s">
        <v>75</v>
      </c>
      <c r="P25" s="25"/>
      <c r="Q25" s="25"/>
      <c r="R25" s="25"/>
      <c r="S25" s="25"/>
      <c r="T25" s="25"/>
      <c r="U25" s="25" t="s">
        <v>76</v>
      </c>
      <c r="V25" s="25"/>
      <c r="W25" s="25"/>
      <c r="X25" s="25"/>
      <c r="Y25" s="25"/>
      <c r="Z25" s="25"/>
    </row>
    <row r="26" spans="2:26" x14ac:dyDescent="0.25">
      <c r="B26" s="5" t="s">
        <v>42</v>
      </c>
      <c r="C26" t="s">
        <v>8</v>
      </c>
      <c r="D26" t="s">
        <v>9</v>
      </c>
      <c r="E26" t="s">
        <v>0</v>
      </c>
      <c r="F26" t="s">
        <v>38</v>
      </c>
      <c r="G26" t="s">
        <v>9</v>
      </c>
      <c r="H26" t="s">
        <v>0</v>
      </c>
      <c r="I26" s="22">
        <v>1.4775E-2</v>
      </c>
      <c r="J26" s="22">
        <v>1.4775E-2</v>
      </c>
      <c r="K26" s="22">
        <v>1.4256E-2</v>
      </c>
      <c r="L26" s="22">
        <v>1.2945E-2</v>
      </c>
      <c r="M26" s="22">
        <v>1.231E-2</v>
      </c>
      <c r="N26" s="22">
        <v>1.231E-2</v>
      </c>
      <c r="O26" s="22">
        <v>0.98841000000000001</v>
      </c>
      <c r="P26" s="22">
        <v>0.95998399999999995</v>
      </c>
      <c r="Q26" s="22">
        <v>1.004699</v>
      </c>
      <c r="R26" s="22">
        <v>1.0310360000000001</v>
      </c>
      <c r="S26" s="22">
        <v>1.0127139999999999</v>
      </c>
      <c r="T26" s="22">
        <v>1.003215</v>
      </c>
      <c r="U26" s="22">
        <v>0.65233799999999997</v>
      </c>
      <c r="V26" s="22">
        <v>0.62722699999999998</v>
      </c>
      <c r="W26" s="22">
        <v>0.725437</v>
      </c>
      <c r="X26" s="22">
        <v>0.71015700000000004</v>
      </c>
      <c r="Y26" s="22">
        <v>0.59862800000000005</v>
      </c>
      <c r="Z26" s="22">
        <v>0.65277099999999999</v>
      </c>
    </row>
    <row r="27" spans="2:26" x14ac:dyDescent="0.25">
      <c r="C27">
        <v>1025</v>
      </c>
      <c r="D27">
        <v>68568</v>
      </c>
      <c r="E27">
        <v>45254</v>
      </c>
      <c r="F27">
        <v>1202</v>
      </c>
      <c r="G27">
        <v>68359</v>
      </c>
      <c r="H27">
        <v>45258</v>
      </c>
      <c r="I27" s="22">
        <v>1.7236000000000001E-2</v>
      </c>
      <c r="J27" s="22">
        <v>1.4697999999999999E-2</v>
      </c>
      <c r="K27" s="22">
        <v>1.5458E-2</v>
      </c>
      <c r="L27" s="22">
        <v>1.6518999999999999E-2</v>
      </c>
      <c r="M27" s="22">
        <v>2.0434000000000001E-2</v>
      </c>
      <c r="N27" s="22">
        <v>1.5329000000000001E-2</v>
      </c>
      <c r="O27" s="22">
        <v>0.98024</v>
      </c>
      <c r="P27" s="22">
        <v>0.96405099999999999</v>
      </c>
      <c r="Q27" s="22">
        <v>0.99886699999999995</v>
      </c>
      <c r="R27" s="22">
        <v>1.0184690000000001</v>
      </c>
      <c r="S27" s="22">
        <v>1.0405519999999999</v>
      </c>
      <c r="T27" s="22">
        <v>0.99782000000000004</v>
      </c>
      <c r="U27" s="22">
        <v>0.64898100000000003</v>
      </c>
      <c r="V27" s="22">
        <v>0.73496099999999998</v>
      </c>
      <c r="W27" s="22">
        <v>0.85585800000000001</v>
      </c>
      <c r="X27" s="22">
        <v>0.64892399999999995</v>
      </c>
      <c r="Y27" s="22">
        <v>0.69658900000000001</v>
      </c>
      <c r="Z27" s="22">
        <v>0.720364</v>
      </c>
    </row>
    <row r="28" spans="2:26" x14ac:dyDescent="0.25">
      <c r="C28">
        <v>1025</v>
      </c>
      <c r="D28">
        <v>66596</v>
      </c>
      <c r="E28">
        <v>43512</v>
      </c>
      <c r="F28">
        <v>1025</v>
      </c>
      <c r="G28">
        <v>67230</v>
      </c>
      <c r="H28">
        <v>51254</v>
      </c>
    </row>
    <row r="29" spans="2:26" x14ac:dyDescent="0.25">
      <c r="C29">
        <v>989</v>
      </c>
      <c r="D29">
        <v>69698</v>
      </c>
      <c r="E29">
        <v>50325</v>
      </c>
      <c r="F29">
        <v>1078</v>
      </c>
      <c r="G29">
        <v>69658</v>
      </c>
      <c r="H29">
        <v>59685</v>
      </c>
    </row>
    <row r="30" spans="2:26" x14ac:dyDescent="0.25">
      <c r="C30">
        <v>898</v>
      </c>
      <c r="D30">
        <v>71525</v>
      </c>
      <c r="E30">
        <v>49265</v>
      </c>
      <c r="F30">
        <v>1152</v>
      </c>
      <c r="G30">
        <v>71025</v>
      </c>
      <c r="H30">
        <v>45254</v>
      </c>
    </row>
    <row r="31" spans="2:26" x14ac:dyDescent="0.25">
      <c r="C31">
        <v>854</v>
      </c>
      <c r="D31">
        <v>70254</v>
      </c>
      <c r="E31">
        <v>41528</v>
      </c>
      <c r="F31">
        <v>1425</v>
      </c>
      <c r="G31">
        <v>72565</v>
      </c>
      <c r="H31">
        <v>48578</v>
      </c>
    </row>
    <row r="32" spans="2:26" x14ac:dyDescent="0.25">
      <c r="C32">
        <v>854</v>
      </c>
      <c r="D32">
        <v>69595</v>
      </c>
      <c r="E32">
        <v>45284</v>
      </c>
      <c r="F32">
        <v>1069</v>
      </c>
      <c r="G32">
        <v>69585</v>
      </c>
      <c r="H32">
        <v>50236</v>
      </c>
    </row>
  </sheetData>
  <mergeCells count="11">
    <mergeCell ref="C2:E2"/>
    <mergeCell ref="F2:H2"/>
    <mergeCell ref="I3:N3"/>
    <mergeCell ref="O3:T3"/>
    <mergeCell ref="U3:Z3"/>
    <mergeCell ref="I13:N13"/>
    <mergeCell ref="O13:T13"/>
    <mergeCell ref="U13:Z13"/>
    <mergeCell ref="I25:N25"/>
    <mergeCell ref="O25:T25"/>
    <mergeCell ref="U25:Z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DE10-3440-4DFD-A2FF-44C5BAF3D757}">
  <dimension ref="B2:W93"/>
  <sheetViews>
    <sheetView topLeftCell="A52" zoomScale="70" zoomScaleNormal="70" workbookViewId="0">
      <selection activeCell="F87" sqref="F87:W88"/>
    </sheetView>
  </sheetViews>
  <sheetFormatPr defaultRowHeight="13.8" x14ac:dyDescent="0.25"/>
  <cols>
    <col min="6" max="23" width="8.88671875" style="21"/>
  </cols>
  <sheetData>
    <row r="2" spans="2:23" ht="15.6" x14ac:dyDescent="0.25">
      <c r="B2" s="5" t="s">
        <v>41</v>
      </c>
      <c r="C2" t="s">
        <v>4</v>
      </c>
      <c r="D2" t="s">
        <v>5</v>
      </c>
      <c r="E2" t="s">
        <v>0</v>
      </c>
      <c r="F2" s="25" t="s">
        <v>8</v>
      </c>
      <c r="G2" s="25"/>
      <c r="H2" s="25"/>
      <c r="I2" s="25"/>
      <c r="J2" s="25"/>
      <c r="K2" s="25"/>
      <c r="L2" s="25" t="s">
        <v>75</v>
      </c>
      <c r="M2" s="25"/>
      <c r="N2" s="25"/>
      <c r="O2" s="25"/>
      <c r="P2" s="25"/>
      <c r="Q2" s="25"/>
      <c r="R2" s="25" t="s">
        <v>76</v>
      </c>
      <c r="S2" s="25"/>
      <c r="T2" s="25"/>
      <c r="U2" s="25"/>
      <c r="V2" s="25"/>
      <c r="W2" s="25"/>
    </row>
    <row r="3" spans="2:23" x14ac:dyDescent="0.25">
      <c r="C3">
        <v>20538</v>
      </c>
      <c r="D3">
        <v>4571</v>
      </c>
      <c r="E3">
        <v>9526</v>
      </c>
      <c r="F3" s="22">
        <v>1.0040089999999999</v>
      </c>
      <c r="G3" s="22">
        <v>0.90178899999999995</v>
      </c>
      <c r="H3" s="22">
        <v>0.95077199999999995</v>
      </c>
      <c r="I3" s="22">
        <v>0.98997800000000002</v>
      </c>
      <c r="J3" s="22">
        <v>1.0522100000000001</v>
      </c>
      <c r="K3" s="22">
        <v>1.1011439999999999</v>
      </c>
      <c r="L3" s="22">
        <v>0.22345499999999999</v>
      </c>
      <c r="M3" s="22">
        <v>0.304703</v>
      </c>
      <c r="N3" s="22">
        <v>0.34816200000000003</v>
      </c>
      <c r="O3" s="22">
        <v>0.265154</v>
      </c>
      <c r="P3" s="22">
        <v>0.25684400000000002</v>
      </c>
      <c r="Q3" s="22">
        <v>0.22218399999999999</v>
      </c>
      <c r="R3" s="22">
        <v>0.46568199999999998</v>
      </c>
      <c r="S3" s="22">
        <v>0.53079799999999999</v>
      </c>
      <c r="T3" s="22">
        <v>0.451652</v>
      </c>
      <c r="U3" s="22">
        <v>0.74560000000000004</v>
      </c>
      <c r="V3" s="22">
        <v>0.55015599999999998</v>
      </c>
      <c r="W3" s="22">
        <v>0.48083700000000001</v>
      </c>
    </row>
    <row r="4" spans="2:23" x14ac:dyDescent="0.25">
      <c r="C4">
        <v>18447</v>
      </c>
      <c r="D4">
        <v>6233</v>
      </c>
      <c r="E4">
        <v>10858</v>
      </c>
    </row>
    <row r="5" spans="2:23" x14ac:dyDescent="0.25">
      <c r="C5">
        <v>19449</v>
      </c>
      <c r="D5">
        <v>7122</v>
      </c>
      <c r="E5">
        <v>9239</v>
      </c>
    </row>
    <row r="6" spans="2:23" x14ac:dyDescent="0.25">
      <c r="C6">
        <v>20251</v>
      </c>
      <c r="D6">
        <v>5424</v>
      </c>
      <c r="E6">
        <v>15252</v>
      </c>
    </row>
    <row r="7" spans="2:23" x14ac:dyDescent="0.25">
      <c r="C7">
        <v>21524</v>
      </c>
      <c r="D7">
        <v>5254</v>
      </c>
      <c r="E7">
        <v>11254</v>
      </c>
    </row>
    <row r="8" spans="2:23" x14ac:dyDescent="0.25">
      <c r="C8">
        <v>22525</v>
      </c>
      <c r="D8">
        <v>4545</v>
      </c>
      <c r="E8">
        <v>9836</v>
      </c>
    </row>
    <row r="10" spans="2:23" ht="15.6" x14ac:dyDescent="0.25">
      <c r="B10" s="5" t="s">
        <v>19</v>
      </c>
      <c r="C10" t="s">
        <v>4</v>
      </c>
      <c r="D10" t="s">
        <v>5</v>
      </c>
      <c r="E10" t="s">
        <v>0</v>
      </c>
      <c r="F10" s="25" t="s">
        <v>8</v>
      </c>
      <c r="G10" s="25"/>
      <c r="H10" s="25"/>
      <c r="I10" s="25"/>
      <c r="J10" s="25"/>
      <c r="K10" s="25"/>
      <c r="L10" s="25" t="s">
        <v>75</v>
      </c>
      <c r="M10" s="25"/>
      <c r="N10" s="25"/>
      <c r="O10" s="25"/>
      <c r="P10" s="25"/>
      <c r="Q10" s="25"/>
      <c r="R10" s="25" t="s">
        <v>76</v>
      </c>
      <c r="S10" s="25"/>
      <c r="T10" s="25"/>
      <c r="U10" s="25"/>
      <c r="V10" s="25"/>
      <c r="W10" s="25"/>
    </row>
    <row r="11" spans="2:23" x14ac:dyDescent="0.25">
      <c r="C11">
        <v>14209</v>
      </c>
      <c r="D11">
        <v>4318</v>
      </c>
      <c r="E11">
        <v>12387</v>
      </c>
      <c r="F11" s="22">
        <v>1.051973</v>
      </c>
      <c r="G11" s="22">
        <v>0.96912699999999996</v>
      </c>
      <c r="H11" s="22">
        <v>1.007107</v>
      </c>
      <c r="I11" s="22">
        <v>0.92729700000000004</v>
      </c>
      <c r="J11" s="22">
        <v>0.98948700000000001</v>
      </c>
      <c r="K11" s="22">
        <v>1.0553049999999999</v>
      </c>
      <c r="L11" s="22">
        <v>0.31968600000000003</v>
      </c>
      <c r="M11" s="22">
        <v>0.44813799999999998</v>
      </c>
      <c r="N11" s="22">
        <v>0.223662</v>
      </c>
      <c r="O11" s="22">
        <v>0.307396</v>
      </c>
      <c r="P11" s="22">
        <v>0.29303299999999999</v>
      </c>
      <c r="Q11" s="22">
        <v>0.26919399999999999</v>
      </c>
      <c r="R11" s="22">
        <v>0.91708000000000001</v>
      </c>
      <c r="S11" s="22">
        <v>0.59954099999999999</v>
      </c>
      <c r="T11" s="22">
        <v>0.64559100000000003</v>
      </c>
      <c r="U11" s="22">
        <v>0.63552200000000003</v>
      </c>
      <c r="V11" s="22">
        <v>0.67757500000000004</v>
      </c>
      <c r="W11" s="22">
        <v>0.66054599999999997</v>
      </c>
    </row>
    <row r="12" spans="2:23" x14ac:dyDescent="0.25">
      <c r="C12">
        <v>13090</v>
      </c>
      <c r="D12">
        <v>6053</v>
      </c>
      <c r="E12">
        <v>8098</v>
      </c>
    </row>
    <row r="13" spans="2:23" x14ac:dyDescent="0.25">
      <c r="C13">
        <v>13603</v>
      </c>
      <c r="D13">
        <v>3021</v>
      </c>
      <c r="E13">
        <v>8720</v>
      </c>
    </row>
    <row r="14" spans="2:23" x14ac:dyDescent="0.25">
      <c r="C14">
        <v>12525</v>
      </c>
      <c r="D14">
        <v>4152</v>
      </c>
      <c r="E14">
        <v>8584</v>
      </c>
    </row>
    <row r="15" spans="2:23" x14ac:dyDescent="0.25">
      <c r="C15">
        <v>13365</v>
      </c>
      <c r="D15">
        <v>3958</v>
      </c>
      <c r="E15">
        <v>9152</v>
      </c>
    </row>
    <row r="16" spans="2:23" x14ac:dyDescent="0.25">
      <c r="C16">
        <v>14254</v>
      </c>
      <c r="D16">
        <v>3636</v>
      </c>
      <c r="E16">
        <v>8922</v>
      </c>
    </row>
    <row r="19" spans="2:23" ht="15.6" x14ac:dyDescent="0.25">
      <c r="B19" s="5" t="s">
        <v>20</v>
      </c>
      <c r="C19" t="s">
        <v>4</v>
      </c>
      <c r="D19" t="s">
        <v>5</v>
      </c>
      <c r="E19" t="s">
        <v>0</v>
      </c>
      <c r="F19" s="25" t="s">
        <v>8</v>
      </c>
      <c r="G19" s="25"/>
      <c r="H19" s="25"/>
      <c r="I19" s="25"/>
      <c r="J19" s="25"/>
      <c r="K19" s="25"/>
      <c r="L19" s="25" t="s">
        <v>75</v>
      </c>
      <c r="M19" s="25"/>
      <c r="N19" s="25"/>
      <c r="O19" s="25"/>
      <c r="P19" s="25"/>
      <c r="Q19" s="25"/>
      <c r="R19" s="25" t="s">
        <v>76</v>
      </c>
      <c r="S19" s="25"/>
      <c r="T19" s="25"/>
      <c r="U19" s="25"/>
      <c r="V19" s="25"/>
      <c r="W19" s="25"/>
    </row>
    <row r="20" spans="2:23" x14ac:dyDescent="0.25">
      <c r="C20">
        <v>11033</v>
      </c>
      <c r="D20">
        <v>1670</v>
      </c>
      <c r="E20">
        <v>7024</v>
      </c>
      <c r="F20" s="21">
        <v>0.97920531094405938</v>
      </c>
      <c r="G20" s="21">
        <v>1.1488111615027559</v>
      </c>
      <c r="H20" s="21">
        <v>0.7833287477922839</v>
      </c>
      <c r="I20" s="21">
        <v>0.90988968075759058</v>
      </c>
      <c r="J20" s="21">
        <v>1.0227827429819034</v>
      </c>
      <c r="K20" s="21">
        <v>1.1560001065028889</v>
      </c>
      <c r="L20" s="21">
        <v>0.14821652037311514</v>
      </c>
      <c r="M20" s="21">
        <v>8.0675938334827335E-2</v>
      </c>
      <c r="N20" s="21">
        <v>0.13277360148394027</v>
      </c>
      <c r="O20" s="21">
        <v>0.11129551889094992</v>
      </c>
      <c r="P20" s="21">
        <v>8.2095976853372152E-2</v>
      </c>
      <c r="Q20" s="21">
        <v>7.9699661853327775E-2</v>
      </c>
      <c r="R20" s="21">
        <v>0.623396909641174</v>
      </c>
      <c r="S20" s="21">
        <v>0.52328419408376459</v>
      </c>
      <c r="T20" s="21">
        <v>0.76398072297711084</v>
      </c>
      <c r="U20" s="21">
        <v>0.76193941760670258</v>
      </c>
      <c r="V20" s="21">
        <v>0.67407453427174213</v>
      </c>
      <c r="W20" s="21">
        <v>0.68712113816087261</v>
      </c>
    </row>
    <row r="21" spans="2:23" x14ac:dyDescent="0.25">
      <c r="C21">
        <v>12944</v>
      </c>
      <c r="D21">
        <v>909</v>
      </c>
      <c r="E21">
        <v>5896</v>
      </c>
    </row>
    <row r="22" spans="2:23" x14ac:dyDescent="0.25">
      <c r="C22">
        <v>8826</v>
      </c>
      <c r="D22">
        <v>1496</v>
      </c>
      <c r="E22">
        <v>8608</v>
      </c>
    </row>
    <row r="23" spans="2:23" x14ac:dyDescent="0.25">
      <c r="C23">
        <v>10252</v>
      </c>
      <c r="D23">
        <v>1254</v>
      </c>
      <c r="E23">
        <v>8585</v>
      </c>
    </row>
    <row r="24" spans="2:23" x14ac:dyDescent="0.25">
      <c r="C24">
        <v>11524</v>
      </c>
      <c r="D24">
        <v>925</v>
      </c>
      <c r="E24">
        <v>7595</v>
      </c>
    </row>
    <row r="25" spans="2:23" x14ac:dyDescent="0.25">
      <c r="C25">
        <v>13025</v>
      </c>
      <c r="D25">
        <v>898</v>
      </c>
      <c r="E25">
        <v>7742</v>
      </c>
    </row>
    <row r="28" spans="2:23" ht="15.6" x14ac:dyDescent="0.25">
      <c r="B28" s="5" t="s">
        <v>21</v>
      </c>
      <c r="C28" t="s">
        <v>38</v>
      </c>
      <c r="D28" t="s">
        <v>9</v>
      </c>
      <c r="E28" t="s">
        <v>0</v>
      </c>
      <c r="F28" s="25" t="s">
        <v>8</v>
      </c>
      <c r="G28" s="25"/>
      <c r="H28" s="25"/>
      <c r="I28" s="25"/>
      <c r="J28" s="25"/>
      <c r="K28" s="25"/>
      <c r="L28" s="25" t="s">
        <v>75</v>
      </c>
      <c r="M28" s="25"/>
      <c r="N28" s="25"/>
      <c r="O28" s="25"/>
      <c r="P28" s="25"/>
      <c r="Q28" s="25"/>
      <c r="R28" s="25" t="s">
        <v>76</v>
      </c>
      <c r="S28" s="25"/>
      <c r="T28" s="25"/>
      <c r="U28" s="25"/>
      <c r="V28" s="25"/>
      <c r="W28" s="25"/>
    </row>
    <row r="29" spans="2:23" x14ac:dyDescent="0.25">
      <c r="C29">
        <v>5931</v>
      </c>
      <c r="D29">
        <v>1668</v>
      </c>
      <c r="E29">
        <v>3165</v>
      </c>
      <c r="F29" s="22">
        <v>0.92017700000000002</v>
      </c>
      <c r="G29" s="22">
        <v>0.95011999999999996</v>
      </c>
      <c r="H29" s="22">
        <v>1.0444500000000001</v>
      </c>
      <c r="I29" s="22">
        <v>0.98751100000000003</v>
      </c>
      <c r="J29" s="22">
        <v>1.110077</v>
      </c>
      <c r="K29" s="22">
        <v>0.98766600000000004</v>
      </c>
      <c r="L29" s="22">
        <v>0.25878499999999999</v>
      </c>
      <c r="M29" s="22">
        <v>0.26933499999999999</v>
      </c>
      <c r="N29" s="22">
        <v>0.27104200000000001</v>
      </c>
      <c r="O29" s="22">
        <v>0.21006900000000001</v>
      </c>
      <c r="P29" s="22">
        <v>0.24016799999999999</v>
      </c>
      <c r="Q29" s="22">
        <v>0.237065</v>
      </c>
      <c r="R29" s="22">
        <v>0.49103999999999998</v>
      </c>
      <c r="S29" s="22">
        <v>0.46559600000000001</v>
      </c>
      <c r="T29" s="22">
        <v>0.45116699999999998</v>
      </c>
      <c r="U29" s="22">
        <v>0.39174599999999998</v>
      </c>
      <c r="V29" s="22">
        <v>0.351408</v>
      </c>
      <c r="W29" s="22">
        <v>0.462648</v>
      </c>
    </row>
    <row r="30" spans="2:23" x14ac:dyDescent="0.25">
      <c r="C30">
        <v>6124</v>
      </c>
      <c r="D30">
        <v>1736</v>
      </c>
      <c r="E30">
        <v>3001</v>
      </c>
    </row>
    <row r="31" spans="2:23" x14ac:dyDescent="0.25">
      <c r="C31">
        <v>6732</v>
      </c>
      <c r="D31">
        <v>1747</v>
      </c>
      <c r="E31">
        <v>2908</v>
      </c>
    </row>
    <row r="32" spans="2:23" x14ac:dyDescent="0.25">
      <c r="C32">
        <v>6365</v>
      </c>
      <c r="D32">
        <v>1354</v>
      </c>
      <c r="E32">
        <v>2525</v>
      </c>
    </row>
    <row r="33" spans="2:23" x14ac:dyDescent="0.25">
      <c r="C33">
        <v>7155</v>
      </c>
      <c r="D33">
        <v>1548</v>
      </c>
      <c r="E33">
        <v>2265</v>
      </c>
    </row>
    <row r="34" spans="2:23" x14ac:dyDescent="0.25">
      <c r="C34">
        <v>6366</v>
      </c>
      <c r="D34">
        <v>1528</v>
      </c>
      <c r="E34">
        <v>2982</v>
      </c>
    </row>
    <row r="36" spans="2:23" ht="15.6" x14ac:dyDescent="0.25">
      <c r="B36" s="5" t="s">
        <v>22</v>
      </c>
      <c r="C36" t="s">
        <v>38</v>
      </c>
      <c r="D36" t="s">
        <v>9</v>
      </c>
      <c r="E36" t="s">
        <v>0</v>
      </c>
      <c r="F36" s="25" t="s">
        <v>8</v>
      </c>
      <c r="G36" s="25"/>
      <c r="H36" s="25"/>
      <c r="I36" s="25"/>
      <c r="J36" s="25"/>
      <c r="K36" s="25"/>
      <c r="L36" s="25" t="s">
        <v>75</v>
      </c>
      <c r="M36" s="25"/>
      <c r="N36" s="25"/>
      <c r="O36" s="25"/>
      <c r="P36" s="25"/>
      <c r="Q36" s="25"/>
      <c r="R36" s="25" t="s">
        <v>76</v>
      </c>
      <c r="S36" s="25"/>
      <c r="T36" s="25"/>
      <c r="U36" s="25"/>
      <c r="V36" s="25"/>
      <c r="W36" s="25"/>
    </row>
    <row r="37" spans="2:23" x14ac:dyDescent="0.25">
      <c r="C37">
        <v>4254</v>
      </c>
      <c r="D37">
        <v>1625</v>
      </c>
      <c r="E37">
        <v>2754</v>
      </c>
      <c r="F37" s="22">
        <v>0.99022299999999996</v>
      </c>
      <c r="G37" s="22">
        <v>0.98114500000000004</v>
      </c>
      <c r="H37" s="22">
        <v>1.00675</v>
      </c>
      <c r="I37" s="22">
        <v>1.130819</v>
      </c>
      <c r="J37" s="22">
        <v>0.92388300000000001</v>
      </c>
      <c r="K37" s="22">
        <v>0.96717900000000001</v>
      </c>
      <c r="L37" s="22">
        <v>0.37825900000000001</v>
      </c>
      <c r="M37" s="22">
        <v>0.368948</v>
      </c>
      <c r="N37" s="22">
        <v>0.38151800000000002</v>
      </c>
      <c r="O37" s="22">
        <v>0.26652700000000001</v>
      </c>
      <c r="P37" s="22">
        <v>0.35498099999999999</v>
      </c>
      <c r="Q37" s="22">
        <v>0.29259800000000002</v>
      </c>
      <c r="R37" s="22">
        <v>0.64106099999999999</v>
      </c>
      <c r="S37" s="22">
        <v>0.66433900000000001</v>
      </c>
      <c r="T37" s="22">
        <v>0.68016799999999999</v>
      </c>
      <c r="U37" s="22">
        <v>0.58775599999999995</v>
      </c>
      <c r="V37" s="22">
        <v>0.56215099999999996</v>
      </c>
      <c r="W37" s="22">
        <v>0.46904099999999999</v>
      </c>
    </row>
    <row r="38" spans="2:23" x14ac:dyDescent="0.25">
      <c r="C38">
        <v>4215</v>
      </c>
      <c r="D38">
        <v>1585</v>
      </c>
      <c r="E38">
        <v>2854</v>
      </c>
    </row>
    <row r="39" spans="2:23" x14ac:dyDescent="0.25">
      <c r="C39">
        <v>4325</v>
      </c>
      <c r="D39">
        <v>1639</v>
      </c>
      <c r="E39">
        <v>2922</v>
      </c>
    </row>
    <row r="40" spans="2:23" x14ac:dyDescent="0.25">
      <c r="C40">
        <v>4858</v>
      </c>
      <c r="D40">
        <v>1145</v>
      </c>
      <c r="E40">
        <v>2525</v>
      </c>
    </row>
    <row r="41" spans="2:23" x14ac:dyDescent="0.25">
      <c r="C41">
        <v>3969</v>
      </c>
      <c r="D41">
        <v>1525</v>
      </c>
      <c r="E41">
        <v>2415</v>
      </c>
    </row>
    <row r="42" spans="2:23" x14ac:dyDescent="0.25">
      <c r="C42">
        <v>4155</v>
      </c>
      <c r="D42">
        <v>1257</v>
      </c>
      <c r="E42">
        <v>2015</v>
      </c>
    </row>
    <row r="45" spans="2:23" ht="15.6" x14ac:dyDescent="0.25">
      <c r="B45" s="5" t="s">
        <v>23</v>
      </c>
      <c r="C45" t="s">
        <v>38</v>
      </c>
      <c r="D45" t="s">
        <v>9</v>
      </c>
      <c r="E45" t="s">
        <v>0</v>
      </c>
      <c r="F45" s="25" t="s">
        <v>8</v>
      </c>
      <c r="G45" s="25"/>
      <c r="H45" s="25"/>
      <c r="I45" s="25"/>
      <c r="J45" s="25"/>
      <c r="K45" s="25"/>
      <c r="L45" s="25" t="s">
        <v>75</v>
      </c>
      <c r="M45" s="25"/>
      <c r="N45" s="25"/>
      <c r="O45" s="25"/>
      <c r="P45" s="25"/>
      <c r="Q45" s="25"/>
      <c r="R45" s="25" t="s">
        <v>76</v>
      </c>
      <c r="S45" s="25"/>
      <c r="T45" s="25"/>
      <c r="U45" s="25"/>
      <c r="V45" s="25"/>
      <c r="W45" s="25"/>
    </row>
    <row r="46" spans="2:23" x14ac:dyDescent="0.25">
      <c r="C46">
        <v>345</v>
      </c>
      <c r="D46">
        <v>89</v>
      </c>
      <c r="E46">
        <v>189</v>
      </c>
      <c r="F46" s="22">
        <v>0.971831</v>
      </c>
      <c r="G46" s="22">
        <v>1.033803</v>
      </c>
      <c r="H46" s="22">
        <v>1.090141</v>
      </c>
      <c r="I46" s="22">
        <v>0.72676099999999999</v>
      </c>
      <c r="J46" s="22">
        <v>1.0394369999999999</v>
      </c>
      <c r="K46" s="22">
        <v>1.1323939999999999</v>
      </c>
      <c r="L46" s="22">
        <v>0.25070399999999998</v>
      </c>
      <c r="M46" s="22">
        <v>0.253521</v>
      </c>
      <c r="N46" s="22">
        <v>0.34084500000000001</v>
      </c>
      <c r="O46" s="22">
        <v>0.32394400000000001</v>
      </c>
      <c r="P46" s="22">
        <v>0.25070399999999998</v>
      </c>
      <c r="Q46" s="22">
        <v>0.35211300000000001</v>
      </c>
      <c r="R46" s="22">
        <v>0.53239400000000003</v>
      </c>
      <c r="S46" s="22">
        <v>0.62253499999999995</v>
      </c>
      <c r="T46" s="22">
        <v>0.59718300000000002</v>
      </c>
      <c r="U46" s="22">
        <v>0.70985900000000002</v>
      </c>
      <c r="V46" s="22">
        <v>0.52676100000000003</v>
      </c>
      <c r="W46" s="22">
        <v>0.44788699999999998</v>
      </c>
    </row>
    <row r="47" spans="2:23" x14ac:dyDescent="0.25">
      <c r="C47">
        <v>367</v>
      </c>
      <c r="D47">
        <v>90</v>
      </c>
      <c r="E47">
        <v>221</v>
      </c>
    </row>
    <row r="48" spans="2:23" x14ac:dyDescent="0.25">
      <c r="C48">
        <v>387</v>
      </c>
      <c r="D48">
        <v>121</v>
      </c>
      <c r="E48">
        <v>212</v>
      </c>
    </row>
    <row r="49" spans="2:23" x14ac:dyDescent="0.25">
      <c r="C49">
        <v>258</v>
      </c>
      <c r="D49">
        <v>115</v>
      </c>
      <c r="E49">
        <v>252</v>
      </c>
    </row>
    <row r="50" spans="2:23" x14ac:dyDescent="0.25">
      <c r="C50">
        <v>369</v>
      </c>
      <c r="D50">
        <v>89</v>
      </c>
      <c r="E50">
        <v>187</v>
      </c>
    </row>
    <row r="51" spans="2:23" x14ac:dyDescent="0.25">
      <c r="C51">
        <v>402</v>
      </c>
      <c r="D51">
        <v>125</v>
      </c>
      <c r="E51">
        <v>159</v>
      </c>
    </row>
    <row r="56" spans="2:23" ht="15.6" x14ac:dyDescent="0.25">
      <c r="B56" s="5" t="s">
        <v>28</v>
      </c>
      <c r="C56" t="s">
        <v>38</v>
      </c>
      <c r="D56" t="s">
        <v>9</v>
      </c>
      <c r="E56" t="s">
        <v>0</v>
      </c>
      <c r="F56" s="25" t="s">
        <v>8</v>
      </c>
      <c r="G56" s="25"/>
      <c r="H56" s="25"/>
      <c r="I56" s="25"/>
      <c r="J56" s="25"/>
      <c r="K56" s="25"/>
      <c r="L56" s="25" t="s">
        <v>75</v>
      </c>
      <c r="M56" s="25"/>
      <c r="N56" s="25"/>
      <c r="O56" s="25"/>
      <c r="P56" s="25"/>
      <c r="Q56" s="25"/>
      <c r="R56" s="25" t="s">
        <v>76</v>
      </c>
      <c r="S56" s="25"/>
      <c r="T56" s="25"/>
      <c r="U56" s="25"/>
      <c r="V56" s="25"/>
      <c r="W56" s="25"/>
    </row>
    <row r="57" spans="2:23" x14ac:dyDescent="0.25">
      <c r="C57">
        <v>4534</v>
      </c>
      <c r="D57">
        <v>2215</v>
      </c>
      <c r="E57">
        <v>3765</v>
      </c>
      <c r="F57" s="22">
        <v>1.066573</v>
      </c>
      <c r="G57" s="22">
        <v>1.042813</v>
      </c>
      <c r="H57" s="22">
        <v>0.96941900000000003</v>
      </c>
      <c r="I57" s="22">
        <v>0.93272200000000005</v>
      </c>
      <c r="J57" s="22">
        <v>0.976711</v>
      </c>
      <c r="K57" s="22">
        <v>1.011997</v>
      </c>
      <c r="L57" s="22">
        <v>0.52105400000000002</v>
      </c>
      <c r="M57" s="22">
        <v>0.49988199999999999</v>
      </c>
      <c r="N57" s="22">
        <v>0.52999300000000005</v>
      </c>
      <c r="O57" s="22">
        <v>0.61985400000000002</v>
      </c>
      <c r="P57" s="22">
        <v>0.53022800000000003</v>
      </c>
      <c r="Q57" s="22">
        <v>0.50623399999999996</v>
      </c>
      <c r="R57" s="22">
        <v>0.88567399999999996</v>
      </c>
      <c r="S57" s="22">
        <v>0.85532799999999998</v>
      </c>
      <c r="T57" s="22">
        <v>0.81886599999999998</v>
      </c>
      <c r="U57" s="22">
        <v>0.90778599999999998</v>
      </c>
      <c r="V57" s="22">
        <v>0.880969</v>
      </c>
      <c r="W57" s="22">
        <v>0.74147300000000005</v>
      </c>
    </row>
    <row r="58" spans="2:23" x14ac:dyDescent="0.25">
      <c r="C58">
        <v>4433</v>
      </c>
      <c r="D58">
        <v>2125</v>
      </c>
      <c r="E58">
        <v>3636</v>
      </c>
    </row>
    <row r="59" spans="2:23" x14ac:dyDescent="0.25">
      <c r="C59">
        <v>4121</v>
      </c>
      <c r="D59">
        <v>2253</v>
      </c>
      <c r="E59">
        <v>3481</v>
      </c>
    </row>
    <row r="60" spans="2:23" x14ac:dyDescent="0.25">
      <c r="C60">
        <v>3965</v>
      </c>
      <c r="D60">
        <v>2635</v>
      </c>
      <c r="E60">
        <v>3859</v>
      </c>
    </row>
    <row r="61" spans="2:23" x14ac:dyDescent="0.25">
      <c r="C61">
        <v>4152</v>
      </c>
      <c r="D61">
        <v>2254</v>
      </c>
      <c r="E61">
        <v>3745</v>
      </c>
    </row>
    <row r="62" spans="2:23" x14ac:dyDescent="0.25">
      <c r="C62">
        <v>4302</v>
      </c>
      <c r="D62">
        <v>2152</v>
      </c>
      <c r="E62">
        <v>3152</v>
      </c>
    </row>
    <row r="67" spans="2:23" ht="15.6" x14ac:dyDescent="0.25">
      <c r="B67" s="5" t="s">
        <v>33</v>
      </c>
      <c r="C67" t="s">
        <v>38</v>
      </c>
      <c r="D67" t="s">
        <v>9</v>
      </c>
      <c r="E67" t="s">
        <v>0</v>
      </c>
      <c r="F67" s="25" t="s">
        <v>8</v>
      </c>
      <c r="G67" s="25"/>
      <c r="H67" s="25"/>
      <c r="I67" s="25"/>
      <c r="J67" s="25"/>
      <c r="K67" s="25"/>
      <c r="L67" s="25" t="s">
        <v>75</v>
      </c>
      <c r="M67" s="25"/>
      <c r="N67" s="25"/>
      <c r="O67" s="25"/>
      <c r="P67" s="25"/>
      <c r="Q67" s="25"/>
      <c r="R67" s="25" t="s">
        <v>76</v>
      </c>
      <c r="S67" s="25"/>
      <c r="T67" s="25"/>
      <c r="U67" s="25"/>
      <c r="V67" s="25"/>
      <c r="W67" s="25"/>
    </row>
    <row r="68" spans="2:23" x14ac:dyDescent="0.25">
      <c r="C68">
        <v>3213</v>
      </c>
      <c r="D68">
        <v>1654</v>
      </c>
      <c r="E68">
        <v>2624</v>
      </c>
      <c r="F68" s="22">
        <v>0.92593700000000001</v>
      </c>
      <c r="G68" s="22">
        <v>0.95706100000000005</v>
      </c>
      <c r="H68" s="22">
        <v>1.050144</v>
      </c>
      <c r="I68" s="22">
        <v>0.98703200000000002</v>
      </c>
      <c r="J68" s="22">
        <v>0.96974099999999996</v>
      </c>
      <c r="K68" s="22">
        <v>1.1097980000000001</v>
      </c>
      <c r="L68" s="22">
        <v>0.476657</v>
      </c>
      <c r="M68" s="22">
        <v>0.565994</v>
      </c>
      <c r="N68" s="22">
        <v>0.54063399999999995</v>
      </c>
      <c r="O68" s="22">
        <v>0.43948100000000001</v>
      </c>
      <c r="P68" s="22">
        <v>0.41729100000000002</v>
      </c>
      <c r="Q68" s="22">
        <v>0.554755</v>
      </c>
      <c r="R68" s="22">
        <v>0.75619599999999998</v>
      </c>
      <c r="S68" s="22">
        <v>0.83429399999999998</v>
      </c>
      <c r="T68" s="22">
        <v>0.79308400000000001</v>
      </c>
      <c r="U68" s="22">
        <v>0.85158500000000004</v>
      </c>
      <c r="V68" s="22">
        <v>0.71469700000000003</v>
      </c>
      <c r="W68" s="22">
        <v>0.72766600000000004</v>
      </c>
    </row>
    <row r="69" spans="2:23" x14ac:dyDescent="0.25">
      <c r="C69">
        <v>3321</v>
      </c>
      <c r="D69">
        <v>1964</v>
      </c>
      <c r="E69">
        <v>2895</v>
      </c>
    </row>
    <row r="70" spans="2:23" x14ac:dyDescent="0.25">
      <c r="C70">
        <v>3644</v>
      </c>
      <c r="D70">
        <v>1876</v>
      </c>
      <c r="E70">
        <v>2752</v>
      </c>
    </row>
    <row r="71" spans="2:23" x14ac:dyDescent="0.25">
      <c r="C71">
        <v>3425</v>
      </c>
      <c r="D71">
        <v>1525</v>
      </c>
      <c r="E71">
        <v>2955</v>
      </c>
    </row>
    <row r="72" spans="2:23" x14ac:dyDescent="0.25">
      <c r="C72">
        <v>3365</v>
      </c>
      <c r="D72">
        <v>1448</v>
      </c>
      <c r="E72">
        <v>2480</v>
      </c>
    </row>
    <row r="73" spans="2:23" x14ac:dyDescent="0.25">
      <c r="C73">
        <v>3851</v>
      </c>
      <c r="D73">
        <v>1925</v>
      </c>
      <c r="E73">
        <v>2525</v>
      </c>
    </row>
    <row r="77" spans="2:23" ht="15.6" x14ac:dyDescent="0.25">
      <c r="B77" s="5" t="s">
        <v>46</v>
      </c>
      <c r="C77" t="s">
        <v>38</v>
      </c>
      <c r="D77" t="s">
        <v>9</v>
      </c>
      <c r="E77" t="s">
        <v>0</v>
      </c>
      <c r="F77" s="25" t="s">
        <v>8</v>
      </c>
      <c r="G77" s="25"/>
      <c r="H77" s="25"/>
      <c r="I77" s="25"/>
      <c r="J77" s="25"/>
      <c r="K77" s="25"/>
      <c r="L77" s="25" t="s">
        <v>75</v>
      </c>
      <c r="M77" s="25"/>
      <c r="N77" s="25"/>
      <c r="O77" s="25"/>
      <c r="P77" s="25"/>
      <c r="Q77" s="25"/>
      <c r="R77" s="25" t="s">
        <v>76</v>
      </c>
      <c r="S77" s="25"/>
      <c r="T77" s="25"/>
      <c r="U77" s="25"/>
      <c r="V77" s="25"/>
      <c r="W77" s="25"/>
    </row>
    <row r="78" spans="2:23" x14ac:dyDescent="0.25">
      <c r="C78">
        <v>4562</v>
      </c>
      <c r="D78">
        <v>1432</v>
      </c>
      <c r="E78">
        <v>2657</v>
      </c>
      <c r="F78" s="22">
        <v>0.98424999999999996</v>
      </c>
      <c r="G78" s="22">
        <v>0.95598700000000003</v>
      </c>
      <c r="H78" s="22">
        <v>1.0252429999999999</v>
      </c>
      <c r="I78" s="22">
        <v>0.99870599999999998</v>
      </c>
      <c r="J78" s="22">
        <v>1.0172600000000001</v>
      </c>
      <c r="K78" s="22">
        <v>1.01877</v>
      </c>
      <c r="L78" s="22">
        <v>0.30895400000000001</v>
      </c>
      <c r="M78" s="22">
        <v>0.32966600000000001</v>
      </c>
      <c r="N78" s="22">
        <v>0.33290199999999998</v>
      </c>
      <c r="O78" s="22">
        <v>0.36785299999999999</v>
      </c>
      <c r="P78" s="22">
        <v>0.31542599999999998</v>
      </c>
      <c r="Q78" s="22">
        <v>0.32901799999999998</v>
      </c>
      <c r="R78" s="22">
        <v>0.57324699999999995</v>
      </c>
      <c r="S78" s="22">
        <v>0.61769099999999999</v>
      </c>
      <c r="T78" s="22">
        <v>0.64358099999999996</v>
      </c>
      <c r="U78" s="22">
        <v>0.54541499999999998</v>
      </c>
      <c r="V78" s="22">
        <v>0.48867300000000002</v>
      </c>
      <c r="W78" s="22">
        <v>0.59223300000000001</v>
      </c>
    </row>
    <row r="79" spans="2:23" x14ac:dyDescent="0.25">
      <c r="C79">
        <v>4431</v>
      </c>
      <c r="D79">
        <v>1528</v>
      </c>
      <c r="E79">
        <v>2863</v>
      </c>
    </row>
    <row r="80" spans="2:23" x14ac:dyDescent="0.25">
      <c r="C80">
        <v>4752</v>
      </c>
      <c r="D80">
        <v>1543</v>
      </c>
      <c r="E80">
        <v>2983</v>
      </c>
    </row>
    <row r="81" spans="2:23" x14ac:dyDescent="0.25">
      <c r="C81">
        <v>4629</v>
      </c>
      <c r="D81">
        <v>1705</v>
      </c>
      <c r="E81">
        <v>2528</v>
      </c>
    </row>
    <row r="82" spans="2:23" x14ac:dyDescent="0.25">
      <c r="C82">
        <v>4715</v>
      </c>
      <c r="D82">
        <v>1462</v>
      </c>
      <c r="E82">
        <v>2265</v>
      </c>
    </row>
    <row r="83" spans="2:23" x14ac:dyDescent="0.25">
      <c r="C83">
        <v>4722</v>
      </c>
      <c r="D83">
        <v>1525</v>
      </c>
      <c r="E83">
        <v>2745</v>
      </c>
    </row>
    <row r="87" spans="2:23" ht="15.6" x14ac:dyDescent="0.25">
      <c r="B87" s="5" t="s">
        <v>37</v>
      </c>
      <c r="C87" t="s">
        <v>38</v>
      </c>
      <c r="D87" t="s">
        <v>9</v>
      </c>
      <c r="E87" t="s">
        <v>0</v>
      </c>
      <c r="F87" s="25" t="s">
        <v>8</v>
      </c>
      <c r="G87" s="25"/>
      <c r="H87" s="25"/>
      <c r="I87" s="25"/>
      <c r="J87" s="25"/>
      <c r="K87" s="25"/>
      <c r="L87" s="25" t="s">
        <v>75</v>
      </c>
      <c r="M87" s="25"/>
      <c r="N87" s="25"/>
      <c r="O87" s="25"/>
      <c r="P87" s="25"/>
      <c r="Q87" s="25"/>
      <c r="R87" s="25" t="s">
        <v>76</v>
      </c>
      <c r="S87" s="25"/>
      <c r="T87" s="25"/>
      <c r="U87" s="25"/>
      <c r="V87" s="25"/>
      <c r="W87" s="25"/>
    </row>
    <row r="88" spans="2:23" x14ac:dyDescent="0.25">
      <c r="C88">
        <v>2122</v>
      </c>
      <c r="D88">
        <v>896</v>
      </c>
      <c r="E88">
        <v>1653</v>
      </c>
      <c r="F88" s="22">
        <v>0.93439000000000005</v>
      </c>
      <c r="G88" s="22">
        <v>0.98678999999999994</v>
      </c>
      <c r="H88" s="22">
        <v>1.114927</v>
      </c>
      <c r="I88" s="22">
        <v>0.89476</v>
      </c>
      <c r="J88" s="22">
        <v>0.99911899999999998</v>
      </c>
      <c r="K88" s="22">
        <v>1.0700130000000001</v>
      </c>
      <c r="L88" s="22">
        <v>0.39454</v>
      </c>
      <c r="M88" s="22">
        <v>0.43461</v>
      </c>
      <c r="N88" s="22">
        <v>0.477323</v>
      </c>
      <c r="O88" s="22">
        <v>0.50726599999999999</v>
      </c>
      <c r="P88" s="22">
        <v>0.40775</v>
      </c>
      <c r="Q88" s="22">
        <v>0.39542100000000002</v>
      </c>
      <c r="R88" s="22">
        <v>0.72787299999999999</v>
      </c>
      <c r="S88" s="22">
        <v>0.63055899999999998</v>
      </c>
      <c r="T88" s="22">
        <v>0.59092900000000004</v>
      </c>
      <c r="U88" s="22">
        <v>0.69793000000000005</v>
      </c>
      <c r="V88" s="22">
        <v>0.77234700000000001</v>
      </c>
      <c r="W88" s="22">
        <v>0.53500700000000001</v>
      </c>
    </row>
    <row r="89" spans="2:23" x14ac:dyDescent="0.25">
      <c r="C89">
        <v>2241</v>
      </c>
      <c r="D89">
        <v>987</v>
      </c>
      <c r="E89">
        <v>1432</v>
      </c>
    </row>
    <row r="90" spans="2:23" x14ac:dyDescent="0.25">
      <c r="C90">
        <v>2532</v>
      </c>
      <c r="D90">
        <v>1084</v>
      </c>
      <c r="E90">
        <v>1342</v>
      </c>
    </row>
    <row r="91" spans="2:23" x14ac:dyDescent="0.25">
      <c r="C91">
        <v>2032</v>
      </c>
      <c r="D91">
        <v>1152</v>
      </c>
      <c r="E91">
        <v>1585</v>
      </c>
    </row>
    <row r="92" spans="2:23" x14ac:dyDescent="0.25">
      <c r="C92">
        <v>2269</v>
      </c>
      <c r="D92">
        <v>926</v>
      </c>
      <c r="E92">
        <v>1754</v>
      </c>
    </row>
    <row r="93" spans="2:23" x14ac:dyDescent="0.25">
      <c r="C93">
        <v>2430</v>
      </c>
      <c r="D93">
        <v>898</v>
      </c>
      <c r="E93">
        <v>1215</v>
      </c>
    </row>
  </sheetData>
  <mergeCells count="30">
    <mergeCell ref="F2:K2"/>
    <mergeCell ref="L2:Q2"/>
    <mergeCell ref="R2:W2"/>
    <mergeCell ref="F10:K10"/>
    <mergeCell ref="L10:Q10"/>
    <mergeCell ref="R10:W10"/>
    <mergeCell ref="F19:K19"/>
    <mergeCell ref="L19:Q19"/>
    <mergeCell ref="R19:W19"/>
    <mergeCell ref="F28:K28"/>
    <mergeCell ref="L28:Q28"/>
    <mergeCell ref="R28:W28"/>
    <mergeCell ref="F36:K36"/>
    <mergeCell ref="L36:Q36"/>
    <mergeCell ref="R36:W36"/>
    <mergeCell ref="F45:K45"/>
    <mergeCell ref="L45:Q45"/>
    <mergeCell ref="R45:W45"/>
    <mergeCell ref="F56:K56"/>
    <mergeCell ref="L56:Q56"/>
    <mergeCell ref="R56:W56"/>
    <mergeCell ref="F67:K67"/>
    <mergeCell ref="L67:Q67"/>
    <mergeCell ref="R67:W67"/>
    <mergeCell ref="F77:K77"/>
    <mergeCell ref="L77:Q77"/>
    <mergeCell ref="R77:W77"/>
    <mergeCell ref="F87:K87"/>
    <mergeCell ref="L87:Q87"/>
    <mergeCell ref="R87:W8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A5F7-3845-4164-B725-A8EFA51A53D5}">
  <dimension ref="B2:AA130"/>
  <sheetViews>
    <sheetView topLeftCell="B85" zoomScale="60" zoomScaleNormal="60" workbookViewId="0">
      <selection activeCell="H124" sqref="H124:J130"/>
    </sheetView>
  </sheetViews>
  <sheetFormatPr defaultRowHeight="13.8" x14ac:dyDescent="0.25"/>
  <cols>
    <col min="14" max="14" width="8.77734375" customWidth="1"/>
    <col min="15" max="15" width="10.21875" customWidth="1"/>
    <col min="16" max="18" width="13.109375" bestFit="1" customWidth="1"/>
  </cols>
  <sheetData>
    <row r="2" spans="2:27" x14ac:dyDescent="0.25">
      <c r="B2" s="5" t="s">
        <v>41</v>
      </c>
      <c r="D2" t="s">
        <v>39</v>
      </c>
      <c r="G2" t="s">
        <v>40</v>
      </c>
      <c r="J2" s="21"/>
      <c r="K2" s="21" t="s">
        <v>39</v>
      </c>
      <c r="L2" s="21"/>
      <c r="M2" s="21"/>
      <c r="N2" s="21" t="s">
        <v>40</v>
      </c>
      <c r="O2" s="21"/>
    </row>
    <row r="3" spans="2:27" x14ac:dyDescent="0.25">
      <c r="C3" t="s">
        <v>4</v>
      </c>
      <c r="D3" t="s">
        <v>5</v>
      </c>
      <c r="E3" t="s">
        <v>0</v>
      </c>
      <c r="F3" t="s">
        <v>4</v>
      </c>
      <c r="G3" t="s">
        <v>5</v>
      </c>
      <c r="H3" t="s">
        <v>0</v>
      </c>
      <c r="J3" s="21" t="s">
        <v>4</v>
      </c>
      <c r="K3" s="21" t="s">
        <v>5</v>
      </c>
      <c r="L3" s="21" t="s">
        <v>0</v>
      </c>
      <c r="M3" s="21" t="s">
        <v>4</v>
      </c>
      <c r="N3" s="21" t="s">
        <v>5</v>
      </c>
      <c r="O3" s="21" t="s">
        <v>0</v>
      </c>
    </row>
    <row r="4" spans="2:27" x14ac:dyDescent="0.25">
      <c r="C4">
        <v>835</v>
      </c>
      <c r="D4">
        <v>4541</v>
      </c>
      <c r="E4">
        <v>3585</v>
      </c>
      <c r="F4">
        <v>690</v>
      </c>
      <c r="G4">
        <v>4071</v>
      </c>
      <c r="H4">
        <v>3194</v>
      </c>
      <c r="J4" s="21">
        <f>C4/5015</f>
        <v>0.16650049850448653</v>
      </c>
      <c r="K4" s="21">
        <f t="shared" ref="K4:L4" si="0">D4/5015</f>
        <v>0.90548354935194419</v>
      </c>
      <c r="L4" s="21">
        <f t="shared" si="0"/>
        <v>0.71485543369890325</v>
      </c>
      <c r="M4" s="21">
        <f>F4/4609</f>
        <v>0.14970709481449337</v>
      </c>
      <c r="N4" s="21">
        <f t="shared" ref="N4:O4" si="1">G4/4609</f>
        <v>0.88327185940551101</v>
      </c>
      <c r="O4" s="21">
        <f t="shared" si="1"/>
        <v>0.69299197222824904</v>
      </c>
    </row>
    <row r="5" spans="2:27" x14ac:dyDescent="0.25">
      <c r="C5">
        <v>1075</v>
      </c>
      <c r="D5">
        <v>5797</v>
      </c>
      <c r="E5">
        <v>1927</v>
      </c>
      <c r="F5">
        <v>515</v>
      </c>
      <c r="G5">
        <v>4454</v>
      </c>
      <c r="H5">
        <v>3509</v>
      </c>
      <c r="J5" s="21">
        <f t="shared" ref="J5:J9" si="2">C5/5015</f>
        <v>0.21435692921236291</v>
      </c>
      <c r="K5" s="21">
        <f t="shared" ref="K5:K9" si="3">D5/5015</f>
        <v>1.1559322033898305</v>
      </c>
      <c r="L5" s="21">
        <f t="shared" ref="L5:L9" si="4">E5/5015</f>
        <v>0.38424725822532402</v>
      </c>
      <c r="M5" s="21">
        <f t="shared" ref="M5:M9" si="5">F5/4609</f>
        <v>0.11173790410067259</v>
      </c>
      <c r="N5" s="21">
        <f t="shared" ref="N5:N9" si="6">G5/4609</f>
        <v>0.96637014536775878</v>
      </c>
      <c r="O5" s="21">
        <f t="shared" ref="O5:O9" si="7">H5/4609</f>
        <v>0.76133651551312653</v>
      </c>
    </row>
    <row r="6" spans="2:27" x14ac:dyDescent="0.25">
      <c r="C6">
        <v>1001</v>
      </c>
      <c r="D6">
        <v>4352</v>
      </c>
      <c r="E6">
        <v>2269</v>
      </c>
      <c r="F6">
        <v>682</v>
      </c>
      <c r="G6">
        <v>4847</v>
      </c>
      <c r="H6">
        <v>3012</v>
      </c>
      <c r="J6" s="21">
        <f t="shared" si="2"/>
        <v>0.19960119641076771</v>
      </c>
      <c r="K6" s="21">
        <f t="shared" si="3"/>
        <v>0.8677966101694915</v>
      </c>
      <c r="L6" s="21">
        <f t="shared" si="4"/>
        <v>0.45244267198404786</v>
      </c>
      <c r="M6" s="21">
        <f t="shared" si="5"/>
        <v>0.14797136038186157</v>
      </c>
      <c r="N6" s="21">
        <f t="shared" si="6"/>
        <v>1.0516380993707963</v>
      </c>
      <c r="O6" s="21">
        <f t="shared" si="7"/>
        <v>0.65350401388587542</v>
      </c>
    </row>
    <row r="7" spans="2:27" x14ac:dyDescent="0.25">
      <c r="C7">
        <v>959</v>
      </c>
      <c r="D7">
        <v>5548</v>
      </c>
      <c r="E7">
        <v>1958</v>
      </c>
      <c r="F7">
        <v>1102</v>
      </c>
      <c r="G7">
        <v>5165</v>
      </c>
      <c r="H7">
        <v>3325</v>
      </c>
      <c r="J7" s="21">
        <f t="shared" si="2"/>
        <v>0.19122632103688933</v>
      </c>
      <c r="K7" s="21">
        <f t="shared" si="3"/>
        <v>1.1062811565304087</v>
      </c>
      <c r="L7" s="21">
        <f t="shared" si="4"/>
        <v>0.3904287138584247</v>
      </c>
      <c r="M7" s="21">
        <f t="shared" si="5"/>
        <v>0.23909741809503146</v>
      </c>
      <c r="N7" s="21">
        <f t="shared" si="6"/>
        <v>1.1206335430679106</v>
      </c>
      <c r="O7" s="21">
        <f t="shared" si="7"/>
        <v>0.72141462356259489</v>
      </c>
    </row>
    <row r="8" spans="2:27" x14ac:dyDescent="0.25">
      <c r="C8">
        <v>948</v>
      </c>
      <c r="D8">
        <v>5265</v>
      </c>
      <c r="E8">
        <v>2325</v>
      </c>
      <c r="F8">
        <v>958</v>
      </c>
      <c r="G8">
        <v>4858</v>
      </c>
      <c r="H8">
        <v>2659</v>
      </c>
      <c r="J8" s="21">
        <f t="shared" si="2"/>
        <v>0.18903290129611167</v>
      </c>
      <c r="K8" s="21">
        <f t="shared" si="3"/>
        <v>1.0498504486540379</v>
      </c>
      <c r="L8" s="21">
        <f t="shared" si="4"/>
        <v>0.46360917248255235</v>
      </c>
      <c r="M8" s="21">
        <f t="shared" si="5"/>
        <v>0.20785419830765892</v>
      </c>
      <c r="N8" s="21">
        <f t="shared" si="6"/>
        <v>1.054024734215665</v>
      </c>
      <c r="O8" s="21">
        <f t="shared" si="7"/>
        <v>0.57691473204599697</v>
      </c>
    </row>
    <row r="9" spans="2:27" x14ac:dyDescent="0.25">
      <c r="C9">
        <v>1125</v>
      </c>
      <c r="D9">
        <v>4585</v>
      </c>
      <c r="E9">
        <v>2265</v>
      </c>
      <c r="F9">
        <v>525</v>
      </c>
      <c r="G9">
        <v>4259</v>
      </c>
      <c r="H9">
        <v>3025</v>
      </c>
      <c r="J9" s="21">
        <f t="shared" si="2"/>
        <v>0.22432701894317048</v>
      </c>
      <c r="K9" s="21">
        <f t="shared" si="3"/>
        <v>0.91425722831505485</v>
      </c>
      <c r="L9" s="21">
        <f t="shared" si="4"/>
        <v>0.45164506480558325</v>
      </c>
      <c r="M9" s="21">
        <f t="shared" si="5"/>
        <v>0.11390757214146235</v>
      </c>
      <c r="N9" s="21">
        <f t="shared" si="6"/>
        <v>0.92406161857235847</v>
      </c>
      <c r="O9" s="21">
        <f t="shared" si="7"/>
        <v>0.65632458233890212</v>
      </c>
    </row>
    <row r="10" spans="2:27" x14ac:dyDescent="0.25">
      <c r="D10">
        <f>AVERAGE(D4:D9)</f>
        <v>5014.666666666667</v>
      </c>
      <c r="G10">
        <f>AVERAGE(G4:G9)</f>
        <v>4609</v>
      </c>
    </row>
    <row r="11" spans="2:27" ht="15.6" x14ac:dyDescent="0.25">
      <c r="B11" s="5" t="s">
        <v>20</v>
      </c>
      <c r="D11" t="s">
        <v>39</v>
      </c>
      <c r="G11" t="s">
        <v>40</v>
      </c>
      <c r="J11" s="25" t="s">
        <v>8</v>
      </c>
      <c r="K11" s="25"/>
      <c r="L11" s="25"/>
      <c r="M11" s="25"/>
      <c r="N11" s="25"/>
      <c r="O11" s="25"/>
      <c r="P11" s="25" t="s">
        <v>75</v>
      </c>
      <c r="Q11" s="25"/>
      <c r="R11" s="25"/>
      <c r="S11" s="25"/>
      <c r="T11" s="25"/>
      <c r="U11" s="25"/>
      <c r="V11" s="25" t="s">
        <v>76</v>
      </c>
      <c r="W11" s="25"/>
      <c r="X11" s="25"/>
      <c r="Y11" s="25"/>
      <c r="Z11" s="25"/>
      <c r="AA11" s="25"/>
    </row>
    <row r="12" spans="2:27" x14ac:dyDescent="0.25">
      <c r="C12" t="s">
        <v>4</v>
      </c>
      <c r="D12" t="s">
        <v>5</v>
      </c>
      <c r="E12" t="s">
        <v>0</v>
      </c>
      <c r="F12" t="s">
        <v>4</v>
      </c>
      <c r="G12" t="s">
        <v>5</v>
      </c>
      <c r="H12" t="s">
        <v>0</v>
      </c>
      <c r="I12" t="s">
        <v>39</v>
      </c>
      <c r="J12" s="22">
        <v>0.145736</v>
      </c>
      <c r="K12" s="22">
        <v>0.13666</v>
      </c>
      <c r="L12" s="22">
        <v>8.6996000000000004E-2</v>
      </c>
      <c r="M12" s="22">
        <v>9.0079000000000006E-2</v>
      </c>
      <c r="N12" s="22">
        <v>9.3845999999999999E-2</v>
      </c>
      <c r="O12" s="22">
        <v>0.11970600000000001</v>
      </c>
      <c r="P12" s="22">
        <v>0.84324699999999997</v>
      </c>
      <c r="Q12" s="22">
        <v>1.2140089999999999</v>
      </c>
      <c r="R12" s="22">
        <v>0.87664200000000003</v>
      </c>
      <c r="S12" s="22">
        <v>0.89976100000000003</v>
      </c>
      <c r="T12" s="22">
        <v>1.0317959999999999</v>
      </c>
      <c r="U12" s="22">
        <v>1.1345479999999999</v>
      </c>
      <c r="V12" s="22">
        <v>0.38429099999999999</v>
      </c>
      <c r="W12" s="22">
        <v>0.30397299999999999</v>
      </c>
      <c r="X12" s="22">
        <v>0.454847</v>
      </c>
      <c r="Y12" s="22">
        <v>0.59167700000000001</v>
      </c>
      <c r="Z12" s="22">
        <v>0.42624800000000002</v>
      </c>
      <c r="AA12" s="22">
        <v>0.43241299999999999</v>
      </c>
    </row>
    <row r="13" spans="2:27" x14ac:dyDescent="0.25">
      <c r="C13">
        <v>851</v>
      </c>
      <c r="D13">
        <v>4924</v>
      </c>
      <c r="E13">
        <v>2244</v>
      </c>
      <c r="F13">
        <v>537</v>
      </c>
      <c r="G13">
        <v>8837</v>
      </c>
      <c r="H13">
        <v>3033</v>
      </c>
      <c r="I13" t="s">
        <v>40</v>
      </c>
      <c r="J13" s="22">
        <v>8.9335999999999999E-2</v>
      </c>
      <c r="K13" s="22">
        <v>6.7876000000000006E-2</v>
      </c>
      <c r="L13" s="22">
        <v>5.0075000000000001E-2</v>
      </c>
      <c r="M13" s="22">
        <v>0.142738</v>
      </c>
      <c r="N13" s="22">
        <v>7.5860999999999998E-2</v>
      </c>
      <c r="O13" s="22">
        <v>0.113958</v>
      </c>
      <c r="P13" s="22">
        <v>1.4701379999999999</v>
      </c>
      <c r="Q13" s="22">
        <v>1.071868</v>
      </c>
      <c r="R13" s="22">
        <v>0.73614999999999997</v>
      </c>
      <c r="S13" s="22">
        <v>0.85260400000000003</v>
      </c>
      <c r="T13" s="22">
        <v>1.033938</v>
      </c>
      <c r="U13" s="22">
        <v>0.83596700000000002</v>
      </c>
      <c r="V13" s="22">
        <v>0.504575</v>
      </c>
      <c r="W13" s="22">
        <v>0.34204000000000001</v>
      </c>
      <c r="X13" s="22">
        <v>0.61137900000000001</v>
      </c>
      <c r="Y13" s="22">
        <v>0.43170900000000001</v>
      </c>
      <c r="Z13" s="22">
        <v>0.56047199999999997</v>
      </c>
      <c r="AA13" s="22">
        <v>0.62402299999999999</v>
      </c>
    </row>
    <row r="14" spans="2:27" x14ac:dyDescent="0.25">
      <c r="C14">
        <v>798</v>
      </c>
      <c r="D14">
        <v>7089</v>
      </c>
      <c r="E14">
        <v>1775</v>
      </c>
      <c r="F14">
        <v>408</v>
      </c>
      <c r="G14">
        <v>6443</v>
      </c>
      <c r="H14">
        <v>2056</v>
      </c>
    </row>
    <row r="15" spans="2:27" x14ac:dyDescent="0.25">
      <c r="C15">
        <v>508</v>
      </c>
      <c r="D15">
        <v>5119</v>
      </c>
      <c r="E15">
        <v>2656</v>
      </c>
      <c r="F15">
        <v>301</v>
      </c>
      <c r="G15">
        <v>4425</v>
      </c>
      <c r="H15">
        <v>3675</v>
      </c>
    </row>
    <row r="16" spans="2:27" x14ac:dyDescent="0.25">
      <c r="C16">
        <v>526</v>
      </c>
      <c r="D16">
        <v>5254</v>
      </c>
      <c r="E16">
        <v>3455</v>
      </c>
      <c r="F16">
        <v>858</v>
      </c>
      <c r="G16">
        <v>5125</v>
      </c>
      <c r="H16">
        <v>2595</v>
      </c>
    </row>
    <row r="17" spans="2:27" x14ac:dyDescent="0.25">
      <c r="C17">
        <v>548</v>
      </c>
      <c r="D17">
        <v>6025</v>
      </c>
      <c r="E17">
        <v>2489</v>
      </c>
      <c r="F17">
        <v>456</v>
      </c>
      <c r="G17">
        <v>6215</v>
      </c>
      <c r="H17">
        <v>3369</v>
      </c>
    </row>
    <row r="18" spans="2:27" x14ac:dyDescent="0.25">
      <c r="C18">
        <v>699</v>
      </c>
      <c r="D18">
        <v>6625</v>
      </c>
      <c r="E18">
        <v>2525</v>
      </c>
      <c r="F18">
        <v>685</v>
      </c>
      <c r="G18">
        <v>5025</v>
      </c>
      <c r="H18">
        <v>3751</v>
      </c>
    </row>
    <row r="21" spans="2:27" ht="15.6" x14ac:dyDescent="0.25">
      <c r="B21" s="5" t="s">
        <v>42</v>
      </c>
      <c r="D21" t="s">
        <v>39</v>
      </c>
      <c r="G21" t="s">
        <v>40</v>
      </c>
      <c r="J21" s="25" t="s">
        <v>8</v>
      </c>
      <c r="K21" s="25"/>
      <c r="L21" s="25"/>
      <c r="M21" s="25"/>
      <c r="N21" s="25"/>
      <c r="O21" s="25"/>
      <c r="P21" s="25" t="s">
        <v>75</v>
      </c>
      <c r="Q21" s="25"/>
      <c r="R21" s="25"/>
      <c r="S21" s="25"/>
      <c r="T21" s="25"/>
      <c r="U21" s="25"/>
      <c r="V21" s="25" t="s">
        <v>76</v>
      </c>
      <c r="W21" s="25"/>
      <c r="X21" s="25"/>
      <c r="Y21" s="25"/>
      <c r="Z21" s="25"/>
      <c r="AA21" s="25"/>
    </row>
    <row r="22" spans="2:27" x14ac:dyDescent="0.25">
      <c r="C22" t="s">
        <v>8</v>
      </c>
      <c r="D22" t="s">
        <v>9</v>
      </c>
      <c r="E22" t="s">
        <v>0</v>
      </c>
      <c r="F22" t="s">
        <v>8</v>
      </c>
      <c r="G22" t="s">
        <v>9</v>
      </c>
      <c r="H22" t="s">
        <v>0</v>
      </c>
      <c r="J22" s="22">
        <v>0.48095900000000003</v>
      </c>
      <c r="K22" s="22">
        <v>0.53455600000000003</v>
      </c>
      <c r="L22" s="22">
        <v>0.47672799999999999</v>
      </c>
      <c r="M22" s="22">
        <v>0.48189900000000002</v>
      </c>
      <c r="N22" s="22">
        <v>0.72637499999999999</v>
      </c>
      <c r="O22" s="22">
        <v>0.66995800000000005</v>
      </c>
      <c r="P22" s="22">
        <v>1.0556760000000001</v>
      </c>
      <c r="Q22" s="22">
        <v>0.87504999999999999</v>
      </c>
      <c r="R22" s="22">
        <v>0.93657100000000004</v>
      </c>
      <c r="S22" s="22">
        <v>1.1871179999999999</v>
      </c>
      <c r="T22" s="22">
        <v>0.99435799999999996</v>
      </c>
      <c r="U22" s="22">
        <v>0.95063500000000001</v>
      </c>
      <c r="V22" s="22">
        <v>0.69769599999999998</v>
      </c>
      <c r="W22" s="22">
        <v>0.70380799999999999</v>
      </c>
      <c r="X22" s="22">
        <v>0.80583000000000005</v>
      </c>
      <c r="Y22" s="22">
        <v>0.68735299999999999</v>
      </c>
      <c r="Z22" s="22">
        <v>0.71697200000000005</v>
      </c>
      <c r="AA22" s="22">
        <v>0.81805399999999995</v>
      </c>
    </row>
    <row r="23" spans="2:27" x14ac:dyDescent="0.25">
      <c r="C23">
        <v>1023</v>
      </c>
      <c r="D23">
        <v>2245.4230488694343</v>
      </c>
      <c r="E23">
        <v>1484</v>
      </c>
      <c r="F23">
        <v>1067</v>
      </c>
      <c r="G23">
        <v>1818</v>
      </c>
      <c r="H23">
        <v>1561</v>
      </c>
      <c r="J23" s="22">
        <v>0.57863299999999995</v>
      </c>
      <c r="K23" s="22">
        <v>0.66485899999999998</v>
      </c>
      <c r="L23" s="22">
        <v>0.58622600000000002</v>
      </c>
      <c r="M23" s="22">
        <v>0.55585700000000005</v>
      </c>
      <c r="N23" s="22">
        <v>0.62581299999999995</v>
      </c>
      <c r="O23" s="22">
        <v>0.55585700000000005</v>
      </c>
      <c r="P23" s="22">
        <v>0.9859</v>
      </c>
      <c r="Q23" s="22">
        <v>1.0710409999999999</v>
      </c>
      <c r="R23" s="22">
        <v>0.99078100000000002</v>
      </c>
      <c r="S23" s="22">
        <v>0.89913200000000004</v>
      </c>
      <c r="T23" s="22">
        <v>1.007592</v>
      </c>
      <c r="U23" s="22">
        <v>1.0439259999999999</v>
      </c>
      <c r="V23" s="22">
        <v>0.84652899999999998</v>
      </c>
      <c r="W23" s="22">
        <v>0.696855</v>
      </c>
      <c r="X23" s="22">
        <v>0.66485899999999998</v>
      </c>
      <c r="Y23" s="22">
        <v>0.71854700000000005</v>
      </c>
      <c r="Z23" s="22">
        <v>0.62472899999999998</v>
      </c>
      <c r="AA23" s="22">
        <v>0.65835100000000002</v>
      </c>
    </row>
    <row r="24" spans="2:27" x14ac:dyDescent="0.25">
      <c r="C24">
        <v>1137</v>
      </c>
      <c r="D24">
        <v>1861.2305527323902</v>
      </c>
      <c r="E24">
        <v>1497</v>
      </c>
      <c r="F24">
        <v>1226</v>
      </c>
      <c r="G24">
        <v>1975</v>
      </c>
      <c r="H24">
        <v>1285</v>
      </c>
    </row>
    <row r="25" spans="2:27" x14ac:dyDescent="0.25">
      <c r="C25">
        <v>1014</v>
      </c>
      <c r="D25">
        <v>1992.0867113147697</v>
      </c>
      <c r="E25">
        <v>1714</v>
      </c>
      <c r="F25">
        <v>1081</v>
      </c>
      <c r="G25">
        <v>1827</v>
      </c>
      <c r="H25">
        <v>1226</v>
      </c>
    </row>
    <row r="26" spans="2:27" x14ac:dyDescent="0.25">
      <c r="C26">
        <v>1025</v>
      </c>
      <c r="D26">
        <v>2525</v>
      </c>
      <c r="E26">
        <v>1462</v>
      </c>
      <c r="F26">
        <v>1025</v>
      </c>
      <c r="G26">
        <v>1658</v>
      </c>
      <c r="H26">
        <v>1325</v>
      </c>
    </row>
    <row r="27" spans="2:27" x14ac:dyDescent="0.25">
      <c r="C27">
        <v>1545</v>
      </c>
      <c r="D27">
        <v>2115</v>
      </c>
      <c r="E27">
        <v>1525</v>
      </c>
      <c r="F27">
        <v>1154</v>
      </c>
      <c r="G27">
        <v>1858</v>
      </c>
      <c r="H27">
        <v>1152</v>
      </c>
    </row>
    <row r="28" spans="2:27" x14ac:dyDescent="0.25">
      <c r="C28">
        <v>1425</v>
      </c>
      <c r="D28">
        <v>2022</v>
      </c>
      <c r="E28">
        <v>1740</v>
      </c>
      <c r="F28">
        <v>1025</v>
      </c>
      <c r="G28">
        <v>1925</v>
      </c>
      <c r="H28">
        <v>1214</v>
      </c>
    </row>
    <row r="31" spans="2:27" x14ac:dyDescent="0.25">
      <c r="B31" s="5" t="s">
        <v>21</v>
      </c>
      <c r="D31" t="s">
        <v>39</v>
      </c>
      <c r="G31" t="s">
        <v>40</v>
      </c>
    </row>
    <row r="32" spans="2:27" ht="15.6" x14ac:dyDescent="0.25">
      <c r="C32" t="s">
        <v>4</v>
      </c>
      <c r="D32" t="s">
        <v>5</v>
      </c>
      <c r="E32" t="s">
        <v>0</v>
      </c>
      <c r="F32" t="s">
        <v>4</v>
      </c>
      <c r="G32" t="s">
        <v>5</v>
      </c>
      <c r="H32" t="s">
        <v>0</v>
      </c>
      <c r="J32" s="25" t="s">
        <v>8</v>
      </c>
      <c r="K32" s="25"/>
      <c r="L32" s="25"/>
      <c r="M32" s="25"/>
      <c r="N32" s="25"/>
      <c r="O32" s="25"/>
      <c r="P32" s="25" t="s">
        <v>75</v>
      </c>
      <c r="Q32" s="25"/>
      <c r="R32" s="25"/>
      <c r="S32" s="25"/>
      <c r="T32" s="25"/>
      <c r="U32" s="25"/>
      <c r="V32" s="25" t="s">
        <v>76</v>
      </c>
      <c r="W32" s="25"/>
      <c r="X32" s="25"/>
      <c r="Y32" s="25"/>
      <c r="Z32" s="25"/>
      <c r="AA32" s="25"/>
    </row>
    <row r="33" spans="2:27" x14ac:dyDescent="0.25">
      <c r="C33">
        <v>325</v>
      </c>
      <c r="D33">
        <v>472</v>
      </c>
      <c r="E33">
        <v>359</v>
      </c>
      <c r="F33">
        <v>210</v>
      </c>
      <c r="G33">
        <v>845</v>
      </c>
      <c r="H33">
        <v>530</v>
      </c>
      <c r="J33" s="22">
        <v>0.55366300000000002</v>
      </c>
      <c r="K33" s="22">
        <v>0.42589399999999999</v>
      </c>
      <c r="L33" s="22">
        <v>0.494037</v>
      </c>
      <c r="M33" s="22">
        <v>0.48552000000000001</v>
      </c>
      <c r="N33" s="22">
        <v>0.50425900000000001</v>
      </c>
      <c r="O33" s="22">
        <v>0.57069800000000004</v>
      </c>
      <c r="P33" s="22">
        <v>0.80408900000000005</v>
      </c>
      <c r="Q33" s="22">
        <v>0.99829599999999996</v>
      </c>
      <c r="R33" s="22">
        <v>1.063032</v>
      </c>
      <c r="S33" s="22">
        <v>1.1260650000000001</v>
      </c>
      <c r="T33" s="22">
        <v>1.1141399999999999</v>
      </c>
      <c r="U33" s="22">
        <v>0.89608200000000005</v>
      </c>
      <c r="V33" s="22">
        <v>0.61158400000000002</v>
      </c>
      <c r="W33" s="22">
        <v>0.62521300000000002</v>
      </c>
      <c r="X33" s="22">
        <v>0.64224899999999996</v>
      </c>
      <c r="Y33" s="22">
        <v>0.60988100000000001</v>
      </c>
      <c r="Z33" s="22">
        <v>0.67291299999999998</v>
      </c>
      <c r="AA33" s="22">
        <v>0.63713799999999998</v>
      </c>
    </row>
    <row r="34" spans="2:27" x14ac:dyDescent="0.25">
      <c r="C34">
        <v>250</v>
      </c>
      <c r="D34">
        <v>586</v>
      </c>
      <c r="E34">
        <v>367</v>
      </c>
      <c r="F34">
        <v>379</v>
      </c>
      <c r="G34">
        <v>659</v>
      </c>
      <c r="H34">
        <v>540</v>
      </c>
      <c r="J34" s="22">
        <v>0.29247899999999999</v>
      </c>
      <c r="K34" s="22">
        <v>0.52785499999999996</v>
      </c>
      <c r="L34" s="22">
        <v>0.45125300000000002</v>
      </c>
      <c r="M34" s="22">
        <v>0.31336999999999998</v>
      </c>
      <c r="N34" s="22">
        <v>0.34261799999999998</v>
      </c>
      <c r="O34" s="22">
        <v>0.34540399999999999</v>
      </c>
      <c r="P34" s="22">
        <v>1.1768799999999999</v>
      </c>
      <c r="Q34" s="22">
        <v>0.91782699999999995</v>
      </c>
      <c r="R34" s="22">
        <v>0.98468</v>
      </c>
      <c r="S34" s="22">
        <v>1.1949860000000001</v>
      </c>
      <c r="T34" s="22">
        <v>0.76323099999999999</v>
      </c>
      <c r="U34" s="22">
        <v>0.96935899999999997</v>
      </c>
      <c r="V34" s="22">
        <v>0.73816199999999998</v>
      </c>
      <c r="W34" s="22">
        <v>0.75208900000000001</v>
      </c>
      <c r="X34" s="22">
        <v>0.60445700000000002</v>
      </c>
      <c r="Y34" s="22">
        <v>0.60167099999999996</v>
      </c>
      <c r="Z34" s="22">
        <v>0.63788299999999998</v>
      </c>
      <c r="AA34" s="22">
        <v>0.77158800000000005</v>
      </c>
    </row>
    <row r="35" spans="2:27" x14ac:dyDescent="0.25">
      <c r="C35">
        <v>290</v>
      </c>
      <c r="D35">
        <v>624</v>
      </c>
      <c r="E35">
        <v>377</v>
      </c>
      <c r="F35">
        <v>324</v>
      </c>
      <c r="G35">
        <v>707</v>
      </c>
      <c r="H35">
        <v>434</v>
      </c>
    </row>
    <row r="36" spans="2:27" x14ac:dyDescent="0.25">
      <c r="C36">
        <v>285</v>
      </c>
      <c r="D36">
        <v>661</v>
      </c>
      <c r="E36">
        <v>358</v>
      </c>
      <c r="F36">
        <v>225</v>
      </c>
      <c r="G36">
        <v>858</v>
      </c>
      <c r="H36">
        <v>432</v>
      </c>
    </row>
    <row r="37" spans="2:27" x14ac:dyDescent="0.25">
      <c r="C37">
        <v>296</v>
      </c>
      <c r="D37">
        <v>654</v>
      </c>
      <c r="E37">
        <v>395</v>
      </c>
      <c r="F37">
        <v>246</v>
      </c>
      <c r="G37">
        <v>548</v>
      </c>
      <c r="H37">
        <v>458</v>
      </c>
    </row>
    <row r="38" spans="2:27" x14ac:dyDescent="0.25">
      <c r="C38">
        <v>335</v>
      </c>
      <c r="D38">
        <v>526</v>
      </c>
      <c r="E38">
        <v>374</v>
      </c>
      <c r="F38">
        <v>248</v>
      </c>
      <c r="G38">
        <v>696</v>
      </c>
      <c r="H38">
        <v>554</v>
      </c>
    </row>
    <row r="41" spans="2:27" x14ac:dyDescent="0.25">
      <c r="N41" t="s">
        <v>67</v>
      </c>
    </row>
    <row r="42" spans="2:27" x14ac:dyDescent="0.25">
      <c r="B42" s="5" t="s">
        <v>23</v>
      </c>
      <c r="C42" t="s">
        <v>67</v>
      </c>
      <c r="G42" t="s">
        <v>68</v>
      </c>
      <c r="N42" t="s">
        <v>4</v>
      </c>
      <c r="O42" t="s">
        <v>5</v>
      </c>
      <c r="P42" t="s">
        <v>0</v>
      </c>
      <c r="R42" s="21" t="s">
        <v>4</v>
      </c>
      <c r="S42" s="21" t="s">
        <v>5</v>
      </c>
      <c r="T42" s="21" t="s">
        <v>0</v>
      </c>
    </row>
    <row r="43" spans="2:27" x14ac:dyDescent="0.25">
      <c r="C43" t="s">
        <v>4</v>
      </c>
      <c r="D43" t="s">
        <v>5</v>
      </c>
      <c r="E43" t="s">
        <v>0</v>
      </c>
      <c r="G43" t="s">
        <v>4</v>
      </c>
      <c r="H43" t="s">
        <v>5</v>
      </c>
      <c r="I43" t="s">
        <v>0</v>
      </c>
      <c r="N43">
        <f>C44/G44/K64</f>
        <v>1.1269746205315456E-5</v>
      </c>
      <c r="O43">
        <f>D44/H44/L64</f>
        <v>6.1462814996926868E-5</v>
      </c>
      <c r="P43">
        <f>E44/I44/M64</f>
        <v>4.3719123369120556E-5</v>
      </c>
      <c r="R43" s="21">
        <f>N43/0.0000540888496496081</f>
        <v>0.20835618206565262</v>
      </c>
      <c r="S43" s="21">
        <f t="shared" ref="S43:T43" si="8">O43/0.0000540888496496081</f>
        <v>1.1363306003933882</v>
      </c>
      <c r="T43" s="21">
        <f t="shared" si="8"/>
        <v>0.80828347528809619</v>
      </c>
    </row>
    <row r="44" spans="2:27" x14ac:dyDescent="0.25">
      <c r="C44">
        <v>56</v>
      </c>
      <c r="D44">
        <v>265</v>
      </c>
      <c r="E44">
        <v>175</v>
      </c>
      <c r="G44">
        <v>3252</v>
      </c>
      <c r="H44">
        <v>3254</v>
      </c>
      <c r="I44">
        <v>3021</v>
      </c>
      <c r="N44">
        <f t="shared" ref="N44:P44" si="9">C45/G45/K65</f>
        <v>1.2272850001227285E-5</v>
      </c>
      <c r="O44">
        <f t="shared" si="9"/>
        <v>5.055179070762556E-5</v>
      </c>
      <c r="P44">
        <f t="shared" si="9"/>
        <v>2.9675351652917085E-5</v>
      </c>
      <c r="R44" s="21">
        <f t="shared" ref="R44:R48" si="10">N44/0.0000540888496496081</f>
        <v>0.22690166421973829</v>
      </c>
      <c r="S44" s="21">
        <f t="shared" ref="S44:S48" si="11">O44/0.0000540888496496081</f>
        <v>0.93460650457726702</v>
      </c>
      <c r="T44" s="21">
        <f t="shared" ref="T44:T48" si="12">P44/0.0000540888496496081</f>
        <v>0.54864083531368091</v>
      </c>
    </row>
    <row r="45" spans="2:27" x14ac:dyDescent="0.25">
      <c r="C45">
        <v>54</v>
      </c>
      <c r="D45">
        <v>254</v>
      </c>
      <c r="E45">
        <v>154</v>
      </c>
      <c r="G45">
        <v>3252</v>
      </c>
      <c r="H45">
        <v>3526</v>
      </c>
      <c r="I45">
        <v>3652</v>
      </c>
      <c r="N45">
        <f t="shared" ref="N45:P45" si="13">C46/G46/K66</f>
        <v>1.2870420187570551E-5</v>
      </c>
      <c r="O45">
        <f t="shared" si="13"/>
        <v>5.2459016393442627E-5</v>
      </c>
      <c r="P45">
        <f t="shared" si="13"/>
        <v>3.9210350175980293E-5</v>
      </c>
      <c r="R45" s="21">
        <f t="shared" si="10"/>
        <v>0.23794960090566106</v>
      </c>
      <c r="S45" s="21">
        <f t="shared" si="11"/>
        <v>0.96986748162100578</v>
      </c>
      <c r="T45" s="21">
        <f t="shared" si="12"/>
        <v>0.72492483071812552</v>
      </c>
    </row>
    <row r="46" spans="2:27" x14ac:dyDescent="0.25">
      <c r="C46">
        <v>61</v>
      </c>
      <c r="D46">
        <v>258</v>
      </c>
      <c r="E46">
        <v>185</v>
      </c>
      <c r="G46">
        <v>3326</v>
      </c>
      <c r="H46">
        <v>3225</v>
      </c>
      <c r="I46">
        <v>3102</v>
      </c>
      <c r="N46">
        <f t="shared" ref="N46:P46" si="14">C47/G47/K67</f>
        <v>9.2095127308210874E-6</v>
      </c>
      <c r="O46">
        <f t="shared" si="14"/>
        <v>5.382292258469635E-5</v>
      </c>
      <c r="P46">
        <f t="shared" si="14"/>
        <v>2.6676125164379271E-5</v>
      </c>
      <c r="R46" s="21">
        <f t="shared" si="10"/>
        <v>0.17026638189721263</v>
      </c>
      <c r="S46" s="21">
        <f t="shared" si="11"/>
        <v>0.99508351413212803</v>
      </c>
      <c r="T46" s="21">
        <f t="shared" si="12"/>
        <v>0.49319083946486841</v>
      </c>
    </row>
    <row r="47" spans="2:27" x14ac:dyDescent="0.25">
      <c r="C47">
        <v>45</v>
      </c>
      <c r="D47">
        <v>225</v>
      </c>
      <c r="E47">
        <v>135</v>
      </c>
      <c r="G47">
        <v>3202</v>
      </c>
      <c r="H47">
        <v>3155</v>
      </c>
      <c r="I47">
        <v>3445</v>
      </c>
      <c r="N47">
        <f t="shared" ref="N47:P47" si="15">C48/G48/K68</f>
        <v>8.7440485819339212E-6</v>
      </c>
      <c r="O47">
        <f t="shared" si="15"/>
        <v>5.5233648755679689E-5</v>
      </c>
      <c r="P47">
        <f t="shared" si="15"/>
        <v>2.8840844682702972E-5</v>
      </c>
      <c r="R47" s="21">
        <f t="shared" si="10"/>
        <v>0.16166083469289083</v>
      </c>
      <c r="S47" s="21">
        <f t="shared" si="11"/>
        <v>1.0211651590575079</v>
      </c>
      <c r="T47" s="21">
        <f t="shared" si="12"/>
        <v>0.5332123879419931</v>
      </c>
    </row>
    <row r="48" spans="2:27" x14ac:dyDescent="0.25">
      <c r="C48">
        <v>48</v>
      </c>
      <c r="D48">
        <v>265</v>
      </c>
      <c r="E48">
        <v>145</v>
      </c>
      <c r="G48">
        <v>3602</v>
      </c>
      <c r="H48">
        <v>3220</v>
      </c>
      <c r="I48">
        <v>3252</v>
      </c>
      <c r="N48">
        <f t="shared" ref="N48:P48" si="16">C49/G49/K69</f>
        <v>1.0708100459464923E-5</v>
      </c>
      <c r="O48">
        <f t="shared" si="16"/>
        <v>5.1002904459277619E-5</v>
      </c>
      <c r="P48">
        <f t="shared" si="16"/>
        <v>4.5079027189719843E-5</v>
      </c>
      <c r="R48" s="21">
        <f t="shared" si="10"/>
        <v>0.19797241998735149</v>
      </c>
      <c r="S48" s="21">
        <f t="shared" si="11"/>
        <v>0.94294674021870539</v>
      </c>
      <c r="T48" s="21">
        <f t="shared" si="12"/>
        <v>0.83342551157485123</v>
      </c>
    </row>
    <row r="49" spans="2:20" x14ac:dyDescent="0.25">
      <c r="C49">
        <v>49</v>
      </c>
      <c r="D49">
        <v>245</v>
      </c>
      <c r="E49">
        <v>185</v>
      </c>
      <c r="G49">
        <v>3145</v>
      </c>
      <c r="H49">
        <v>3152</v>
      </c>
      <c r="I49">
        <v>3152</v>
      </c>
      <c r="N49" t="s">
        <v>70</v>
      </c>
      <c r="O49">
        <f>AVERAGE(O43:O48)</f>
        <v>5.4088849649608118E-5</v>
      </c>
      <c r="Q49">
        <v>5.4088849649608097E-5</v>
      </c>
      <c r="R49" s="21"/>
      <c r="S49" s="21"/>
      <c r="T49" s="21"/>
    </row>
    <row r="50" spans="2:20" x14ac:dyDescent="0.25">
      <c r="N50" t="s">
        <v>4</v>
      </c>
      <c r="O50" t="s">
        <v>5</v>
      </c>
      <c r="P50" t="s">
        <v>0</v>
      </c>
      <c r="R50" s="21" t="s">
        <v>4</v>
      </c>
      <c r="S50" s="21" t="s">
        <v>5</v>
      </c>
      <c r="T50" s="21" t="s">
        <v>0</v>
      </c>
    </row>
    <row r="51" spans="2:20" x14ac:dyDescent="0.25">
      <c r="N51">
        <f>C54/G54/K64</f>
        <v>3.9396609818049865E-5</v>
      </c>
      <c r="O51">
        <f>D54/H54/L64</f>
        <v>9.6858596200412797E-5</v>
      </c>
      <c r="P51">
        <f>E54/I54/M64</f>
        <v>5.3235950497058232E-5</v>
      </c>
      <c r="R51" s="21">
        <f>N51/0.0000877112824301247</f>
        <v>0.44916239651877421</v>
      </c>
      <c r="S51" s="21">
        <f t="shared" ref="S51:T51" si="17">O51/0.0000877112824301247</f>
        <v>1.1042889069325297</v>
      </c>
      <c r="T51" s="21">
        <f t="shared" si="17"/>
        <v>0.6069452985078484</v>
      </c>
    </row>
    <row r="52" spans="2:20" x14ac:dyDescent="0.25">
      <c r="B52" s="5" t="s">
        <v>27</v>
      </c>
      <c r="C52" t="s">
        <v>70</v>
      </c>
      <c r="G52" t="s">
        <v>43</v>
      </c>
      <c r="N52">
        <f t="shared" ref="N52:P52" si="18">C55/G55/K65</f>
        <v>5.415240653294633E-5</v>
      </c>
      <c r="O52">
        <f t="shared" si="18"/>
        <v>8.048986880417908E-5</v>
      </c>
      <c r="P52">
        <f t="shared" si="18"/>
        <v>4.6141456938267664E-5</v>
      </c>
      <c r="R52" s="21">
        <f t="shared" ref="R52:R56" si="19">N52/0.0000877112824301247</f>
        <v>0.61739385210889963</v>
      </c>
      <c r="S52" s="21">
        <f t="shared" ref="S52:S56" si="20">O52/0.0000877112824301247</f>
        <v>0.91766836117464634</v>
      </c>
      <c r="T52" s="21">
        <f t="shared" ref="T52:T56" si="21">P52/0.0000877112824301247</f>
        <v>0.52606068067726997</v>
      </c>
    </row>
    <row r="53" spans="2:20" x14ac:dyDescent="0.25">
      <c r="C53" t="s">
        <v>4</v>
      </c>
      <c r="D53" t="s">
        <v>5</v>
      </c>
      <c r="E53" t="s">
        <v>0</v>
      </c>
      <c r="G53" t="s">
        <v>4</v>
      </c>
      <c r="H53" t="s">
        <v>5</v>
      </c>
      <c r="I53" t="s">
        <v>0</v>
      </c>
      <c r="N53">
        <f t="shared" ref="N53:P53" si="22">C56/G56/K66</f>
        <v>4.1533503243119326E-5</v>
      </c>
      <c r="O53">
        <f t="shared" si="22"/>
        <v>8.3363090407401395E-5</v>
      </c>
      <c r="P53">
        <f t="shared" si="22"/>
        <v>4.056457458824323E-5</v>
      </c>
      <c r="R53" s="21">
        <f t="shared" si="19"/>
        <v>0.47352520784549063</v>
      </c>
      <c r="S53" s="21">
        <f t="shared" si="20"/>
        <v>0.95042608086152092</v>
      </c>
      <c r="T53" s="21">
        <f t="shared" si="21"/>
        <v>0.46247841172039694</v>
      </c>
    </row>
    <row r="54" spans="2:20" x14ac:dyDescent="0.25">
      <c r="C54">
        <v>152</v>
      </c>
      <c r="D54">
        <v>298</v>
      </c>
      <c r="E54">
        <v>164</v>
      </c>
      <c r="G54">
        <v>2525</v>
      </c>
      <c r="H54">
        <v>2322</v>
      </c>
      <c r="I54">
        <v>2325</v>
      </c>
      <c r="N54">
        <f t="shared" ref="N54:P54" si="23">C57/G57/K67</f>
        <v>4.8012664962433329E-5</v>
      </c>
      <c r="O54">
        <f t="shared" si="23"/>
        <v>8.8589803654329406E-5</v>
      </c>
      <c r="P54">
        <f t="shared" si="23"/>
        <v>5.0862478646749814E-5</v>
      </c>
      <c r="R54" s="21">
        <f t="shared" si="19"/>
        <v>0.5473944016345067</v>
      </c>
      <c r="S54" s="21">
        <f t="shared" si="20"/>
        <v>1.0100160572262136</v>
      </c>
      <c r="T54" s="21">
        <f t="shared" si="21"/>
        <v>0.57988524665876906</v>
      </c>
    </row>
    <row r="55" spans="2:20" x14ac:dyDescent="0.25">
      <c r="C55">
        <v>165</v>
      </c>
      <c r="D55">
        <v>302</v>
      </c>
      <c r="E55">
        <v>159</v>
      </c>
      <c r="G55">
        <v>2252</v>
      </c>
      <c r="H55">
        <v>2633</v>
      </c>
      <c r="I55">
        <v>2425</v>
      </c>
      <c r="N55">
        <f t="shared" ref="N55:P55" si="24">C58/G58/K68</f>
        <v>3.9916026980143965E-5</v>
      </c>
      <c r="O55">
        <f t="shared" si="24"/>
        <v>8.2465332842770317E-5</v>
      </c>
      <c r="P55">
        <f t="shared" si="24"/>
        <v>5.7840334854224286E-5</v>
      </c>
      <c r="R55" s="21">
        <f t="shared" si="19"/>
        <v>0.45508429331133216</v>
      </c>
      <c r="S55" s="21">
        <f t="shared" si="20"/>
        <v>0.94019070931343895</v>
      </c>
      <c r="T55" s="21">
        <f t="shared" si="21"/>
        <v>0.65944007716798414</v>
      </c>
    </row>
    <row r="56" spans="2:20" x14ac:dyDescent="0.25">
      <c r="C56">
        <v>154</v>
      </c>
      <c r="D56">
        <v>321</v>
      </c>
      <c r="E56">
        <v>154</v>
      </c>
      <c r="G56">
        <v>2602</v>
      </c>
      <c r="H56">
        <v>2525</v>
      </c>
      <c r="I56">
        <v>2496</v>
      </c>
      <c r="N56">
        <f t="shared" ref="N56:P56" si="25">C59/G59/K69</f>
        <v>4.2664432601832242E-5</v>
      </c>
      <c r="O56">
        <f t="shared" si="25"/>
        <v>9.4501002671655468E-5</v>
      </c>
      <c r="P56">
        <f t="shared" si="25"/>
        <v>7.2808892573357495E-5</v>
      </c>
      <c r="R56" s="21">
        <f t="shared" si="19"/>
        <v>0.48641898077161183</v>
      </c>
      <c r="S56" s="21">
        <f t="shared" si="20"/>
        <v>1.0774098844916538</v>
      </c>
      <c r="T56" s="21">
        <f t="shared" si="21"/>
        <v>0.8300972298673297</v>
      </c>
    </row>
    <row r="57" spans="2:20" x14ac:dyDescent="0.25">
      <c r="C57">
        <v>185</v>
      </c>
      <c r="D57">
        <v>312</v>
      </c>
      <c r="E57">
        <v>198</v>
      </c>
      <c r="G57">
        <v>2525</v>
      </c>
      <c r="H57">
        <v>2658</v>
      </c>
      <c r="I57">
        <v>2650</v>
      </c>
      <c r="O57">
        <f>AVERAGE(O51:O56)</f>
        <v>8.7711282430124739E-5</v>
      </c>
      <c r="Q57">
        <v>8.7711282430124698E-5</v>
      </c>
      <c r="R57" s="21"/>
      <c r="S57" s="21"/>
      <c r="T57" s="21"/>
    </row>
    <row r="58" spans="2:20" x14ac:dyDescent="0.25">
      <c r="C58">
        <v>155</v>
      </c>
      <c r="D58">
        <v>325</v>
      </c>
      <c r="E58">
        <v>224</v>
      </c>
      <c r="G58">
        <v>2548</v>
      </c>
      <c r="H58">
        <v>2645</v>
      </c>
      <c r="I58">
        <v>2505</v>
      </c>
      <c r="N58" t="s">
        <v>69</v>
      </c>
      <c r="R58" s="21"/>
      <c r="S58" s="21"/>
      <c r="T58" s="21"/>
    </row>
    <row r="59" spans="2:20" x14ac:dyDescent="0.25">
      <c r="C59">
        <v>165</v>
      </c>
      <c r="D59">
        <v>354</v>
      </c>
      <c r="E59">
        <v>215</v>
      </c>
      <c r="G59">
        <v>2658</v>
      </c>
      <c r="H59">
        <v>2458</v>
      </c>
      <c r="I59">
        <v>2268</v>
      </c>
      <c r="N59" t="s">
        <v>4</v>
      </c>
      <c r="O59" t="s">
        <v>5</v>
      </c>
      <c r="P59" t="s">
        <v>0</v>
      </c>
      <c r="R59" s="21" t="s">
        <v>4</v>
      </c>
      <c r="S59" s="21" t="s">
        <v>5</v>
      </c>
      <c r="T59" s="21" t="s">
        <v>0</v>
      </c>
    </row>
    <row r="60" spans="2:20" x14ac:dyDescent="0.25">
      <c r="N60">
        <f t="shared" ref="N60:P65" si="26">C65/G65/K64</f>
        <v>7.9647381913478386E-5</v>
      </c>
      <c r="O60">
        <f t="shared" si="26"/>
        <v>1.6988225280181586E-4</v>
      </c>
      <c r="P60">
        <f t="shared" si="26"/>
        <v>1.0104052161604602E-4</v>
      </c>
      <c r="R60" s="21">
        <f>N60/0.00016641692723653</f>
        <v>0.47860144539428245</v>
      </c>
      <c r="S60" s="21">
        <f t="shared" ref="S60:T60" si="27">O60/0.00016641692723653</f>
        <v>1.0208231555697489</v>
      </c>
      <c r="T60" s="21">
        <f t="shared" si="27"/>
        <v>0.60715290982651149</v>
      </c>
    </row>
    <row r="61" spans="2:20" x14ac:dyDescent="0.25">
      <c r="N61">
        <f t="shared" si="26"/>
        <v>9.0593946486703891E-5</v>
      </c>
      <c r="O61">
        <f t="shared" si="26"/>
        <v>1.5117659638798551E-4</v>
      </c>
      <c r="P61">
        <f t="shared" si="26"/>
        <v>9.3434685099036421E-5</v>
      </c>
      <c r="R61" s="21">
        <f t="shared" ref="R61:R65" si="28">N61/0.00016641692723653</f>
        <v>0.54437939692241666</v>
      </c>
      <c r="S61" s="21">
        <f t="shared" ref="S61:S65" si="29">O61/0.00016641692723653</f>
        <v>0.90842078926933156</v>
      </c>
      <c r="T61" s="21">
        <f t="shared" ref="T61:T65" si="30">P61/0.00016641692723653</f>
        <v>0.56144940692383283</v>
      </c>
    </row>
    <row r="62" spans="2:20" x14ac:dyDescent="0.25">
      <c r="K62" t="s">
        <v>45</v>
      </c>
      <c r="N62">
        <f t="shared" si="26"/>
        <v>9.8153234520245136E-5</v>
      </c>
      <c r="O62">
        <f t="shared" si="26"/>
        <v>1.494730265974062E-4</v>
      </c>
      <c r="P62">
        <f t="shared" si="26"/>
        <v>9.7172085561055078E-5</v>
      </c>
      <c r="R62" s="21">
        <f t="shared" si="28"/>
        <v>0.58980318979654622</v>
      </c>
      <c r="S62" s="21">
        <f t="shared" si="29"/>
        <v>0.89818403139338543</v>
      </c>
      <c r="T62" s="21">
        <f t="shared" si="30"/>
        <v>0.5839074616667056</v>
      </c>
    </row>
    <row r="63" spans="2:20" x14ac:dyDescent="0.25">
      <c r="B63" s="5" t="s">
        <v>28</v>
      </c>
      <c r="C63" t="s">
        <v>69</v>
      </c>
      <c r="G63" t="s">
        <v>44</v>
      </c>
      <c r="K63" t="s">
        <v>4</v>
      </c>
      <c r="L63" t="s">
        <v>5</v>
      </c>
      <c r="M63" t="s">
        <v>0</v>
      </c>
      <c r="N63">
        <f t="shared" si="26"/>
        <v>8.8637035129054002E-5</v>
      </c>
      <c r="O63">
        <f t="shared" si="26"/>
        <v>1.7912641293306534E-4</v>
      </c>
      <c r="P63">
        <f t="shared" si="26"/>
        <v>1.3318393028273514E-4</v>
      </c>
      <c r="R63" s="21">
        <f t="shared" si="28"/>
        <v>0.53262030852831044</v>
      </c>
      <c r="S63" s="21">
        <f t="shared" si="29"/>
        <v>1.0763713518064855</v>
      </c>
      <c r="T63" s="21">
        <f t="shared" si="30"/>
        <v>0.80030278466468452</v>
      </c>
    </row>
    <row r="64" spans="2:20" x14ac:dyDescent="0.25">
      <c r="C64" t="s">
        <v>4</v>
      </c>
      <c r="D64" t="s">
        <v>5</v>
      </c>
      <c r="E64" t="s">
        <v>0</v>
      </c>
      <c r="G64" t="s">
        <v>4</v>
      </c>
      <c r="H64" t="s">
        <v>5</v>
      </c>
      <c r="I64" t="s">
        <v>0</v>
      </c>
      <c r="K64">
        <v>1528</v>
      </c>
      <c r="L64">
        <v>1325</v>
      </c>
      <c r="M64">
        <v>1325</v>
      </c>
      <c r="N64">
        <f t="shared" si="26"/>
        <v>8.2228295599528565E-5</v>
      </c>
      <c r="O64">
        <f t="shared" si="26"/>
        <v>1.8626662921964935E-4</v>
      </c>
      <c r="P64">
        <f t="shared" si="26"/>
        <v>9.7981609231720881E-5</v>
      </c>
      <c r="R64" s="21">
        <f t="shared" si="28"/>
        <v>0.49411016634537835</v>
      </c>
      <c r="S64" s="21">
        <f t="shared" si="29"/>
        <v>1.1192769408301042</v>
      </c>
      <c r="T64" s="21">
        <f t="shared" si="30"/>
        <v>0.5887718927321538</v>
      </c>
    </row>
    <row r="65" spans="2:24" x14ac:dyDescent="0.25">
      <c r="C65">
        <v>558</v>
      </c>
      <c r="D65">
        <v>958</v>
      </c>
      <c r="E65">
        <v>671</v>
      </c>
      <c r="G65">
        <v>4585</v>
      </c>
      <c r="H65">
        <v>4256</v>
      </c>
      <c r="I65">
        <v>5012</v>
      </c>
      <c r="K65">
        <v>1353</v>
      </c>
      <c r="L65">
        <v>1425</v>
      </c>
      <c r="M65">
        <v>1421</v>
      </c>
      <c r="N65">
        <f t="shared" si="26"/>
        <v>8.2812731399625834E-5</v>
      </c>
      <c r="O65">
        <f t="shared" si="26"/>
        <v>1.6257664547925869E-4</v>
      </c>
      <c r="P65">
        <f t="shared" si="26"/>
        <v>1.1535277593062547E-4</v>
      </c>
      <c r="R65" s="21">
        <f t="shared" si="28"/>
        <v>0.49762204347111449</v>
      </c>
      <c r="S65" s="21">
        <f t="shared" si="29"/>
        <v>0.97692373113094988</v>
      </c>
      <c r="T65" s="21">
        <f t="shared" si="30"/>
        <v>0.69315530484872756</v>
      </c>
    </row>
    <row r="66" spans="2:24" x14ac:dyDescent="0.25">
      <c r="C66">
        <v>562</v>
      </c>
      <c r="D66">
        <v>1025</v>
      </c>
      <c r="E66">
        <v>645</v>
      </c>
      <c r="G66">
        <v>4585</v>
      </c>
      <c r="H66">
        <v>4758</v>
      </c>
      <c r="I66">
        <v>4858</v>
      </c>
      <c r="K66">
        <v>1425</v>
      </c>
      <c r="L66">
        <v>1525</v>
      </c>
      <c r="M66">
        <v>1521</v>
      </c>
      <c r="O66">
        <f>AVERAGE(O60:O65)</f>
        <v>1.6641692723653014E-4</v>
      </c>
      <c r="Q66">
        <v>1.6641692723653E-4</v>
      </c>
    </row>
    <row r="67" spans="2:24" x14ac:dyDescent="0.25">
      <c r="C67">
        <v>595</v>
      </c>
      <c r="D67">
        <v>969</v>
      </c>
      <c r="E67">
        <v>658</v>
      </c>
      <c r="G67">
        <v>4254</v>
      </c>
      <c r="H67">
        <v>4251</v>
      </c>
      <c r="I67">
        <v>4452</v>
      </c>
      <c r="K67">
        <v>1526</v>
      </c>
      <c r="L67">
        <v>1325</v>
      </c>
      <c r="M67">
        <v>1469</v>
      </c>
    </row>
    <row r="68" spans="2:24" x14ac:dyDescent="0.25">
      <c r="C68">
        <v>585</v>
      </c>
      <c r="D68">
        <v>1036</v>
      </c>
      <c r="E68">
        <v>854</v>
      </c>
      <c r="G68">
        <v>4325</v>
      </c>
      <c r="H68">
        <v>4365</v>
      </c>
      <c r="I68">
        <v>4365</v>
      </c>
      <c r="K68">
        <v>1524</v>
      </c>
      <c r="L68">
        <v>1490</v>
      </c>
      <c r="M68">
        <v>1546</v>
      </c>
    </row>
    <row r="69" spans="2:24" x14ac:dyDescent="0.25">
      <c r="C69">
        <v>595</v>
      </c>
      <c r="D69">
        <v>1154</v>
      </c>
      <c r="E69">
        <v>645</v>
      </c>
      <c r="G69">
        <v>4748</v>
      </c>
      <c r="H69">
        <v>4158</v>
      </c>
      <c r="I69">
        <v>4258</v>
      </c>
      <c r="K69">
        <v>1455</v>
      </c>
      <c r="L69">
        <v>1524</v>
      </c>
      <c r="M69">
        <v>1302</v>
      </c>
    </row>
    <row r="70" spans="2:24" x14ac:dyDescent="0.25">
      <c r="C70">
        <v>548</v>
      </c>
      <c r="D70">
        <v>1054</v>
      </c>
      <c r="E70">
        <v>714</v>
      </c>
      <c r="G70">
        <v>4548</v>
      </c>
      <c r="H70">
        <v>4254</v>
      </c>
      <c r="I70">
        <v>4754</v>
      </c>
      <c r="L70">
        <f>AVERAGE(L64:L69)</f>
        <v>1435.6666666666667</v>
      </c>
    </row>
    <row r="75" spans="2:24" ht="15.6" x14ac:dyDescent="0.25">
      <c r="B75" s="5" t="s">
        <v>33</v>
      </c>
      <c r="C75" t="s">
        <v>4</v>
      </c>
      <c r="D75" t="s">
        <v>5</v>
      </c>
      <c r="E75" t="s">
        <v>0</v>
      </c>
      <c r="G75" s="25" t="s">
        <v>8</v>
      </c>
      <c r="H75" s="25"/>
      <c r="I75" s="25"/>
      <c r="J75" s="25"/>
      <c r="K75" s="25"/>
      <c r="L75" s="25"/>
      <c r="M75" s="25" t="s">
        <v>75</v>
      </c>
      <c r="N75" s="25"/>
      <c r="O75" s="25"/>
      <c r="P75" s="25"/>
      <c r="Q75" s="25"/>
      <c r="R75" s="25"/>
      <c r="S75" s="25" t="s">
        <v>76</v>
      </c>
      <c r="T75" s="25"/>
      <c r="U75" s="25"/>
      <c r="V75" s="25"/>
      <c r="W75" s="25"/>
      <c r="X75" s="25"/>
    </row>
    <row r="76" spans="2:24" x14ac:dyDescent="0.25">
      <c r="C76" s="15">
        <v>0.35105553781717791</v>
      </c>
      <c r="D76" s="15">
        <v>0.78263823784140896</v>
      </c>
      <c r="E76" s="15">
        <v>0.57144558551593705</v>
      </c>
      <c r="G76" s="22">
        <v>0.48757699999999998</v>
      </c>
      <c r="H76" s="22">
        <v>0.47531200000000001</v>
      </c>
      <c r="I76" s="22">
        <v>0.42698399999999997</v>
      </c>
      <c r="J76" s="22">
        <v>0.48611100000000002</v>
      </c>
      <c r="K76" s="22">
        <v>0.5</v>
      </c>
      <c r="L76" s="22">
        <v>0.40277800000000002</v>
      </c>
      <c r="M76" s="22">
        <v>1.0869979999999999</v>
      </c>
      <c r="N76" s="22">
        <v>0.901065</v>
      </c>
      <c r="O76" s="22">
        <v>1.0302500000000001</v>
      </c>
      <c r="P76" s="22">
        <v>1.0347219999999999</v>
      </c>
      <c r="Q76" s="22">
        <v>0.99305600000000005</v>
      </c>
      <c r="R76" s="22">
        <v>0.91527800000000004</v>
      </c>
      <c r="S76" s="22">
        <v>0.79367399999999999</v>
      </c>
      <c r="T76" s="22">
        <v>0.64722000000000002</v>
      </c>
      <c r="U76" s="22">
        <v>0.67561000000000004</v>
      </c>
      <c r="V76" s="22">
        <v>0.71527799999999997</v>
      </c>
      <c r="W76" s="22">
        <v>0.63611099999999998</v>
      </c>
      <c r="X76" s="22">
        <v>0.55000000000000004</v>
      </c>
    </row>
    <row r="77" spans="2:24" x14ac:dyDescent="0.25">
      <c r="C77" s="15">
        <v>0.34222428308125352</v>
      </c>
      <c r="D77" s="15">
        <v>0.64876697509017112</v>
      </c>
      <c r="E77" s="15">
        <v>0.465998156240859</v>
      </c>
    </row>
    <row r="78" spans="2:24" x14ac:dyDescent="0.25">
      <c r="C78" s="15">
        <v>0.30742838647030302</v>
      </c>
      <c r="D78">
        <v>0.74178031242251397</v>
      </c>
      <c r="E78" s="15">
        <v>0.48643896506109402</v>
      </c>
    </row>
    <row r="79" spans="2:24" x14ac:dyDescent="0.25">
      <c r="C79" s="15">
        <v>0.35</v>
      </c>
      <c r="D79">
        <v>0.745</v>
      </c>
      <c r="E79" s="15">
        <v>0.51500000000000001</v>
      </c>
    </row>
    <row r="80" spans="2:24" x14ac:dyDescent="0.25">
      <c r="C80" s="15">
        <v>0.36</v>
      </c>
      <c r="D80">
        <v>0.71499999999999997</v>
      </c>
      <c r="E80" s="15">
        <v>0.45800000000000002</v>
      </c>
    </row>
    <row r="81" spans="2:24" x14ac:dyDescent="0.25">
      <c r="C81" s="15">
        <v>0.28999999999999998</v>
      </c>
      <c r="D81">
        <v>0.65900000000000003</v>
      </c>
      <c r="E81" s="15">
        <v>0.39600000000000002</v>
      </c>
    </row>
    <row r="82" spans="2:24" x14ac:dyDescent="0.25">
      <c r="D82" s="15"/>
    </row>
    <row r="87" spans="2:24" x14ac:dyDescent="0.25">
      <c r="B87" s="5" t="s">
        <v>46</v>
      </c>
      <c r="C87" t="s">
        <v>4</v>
      </c>
      <c r="D87" t="s">
        <v>5</v>
      </c>
      <c r="E87" t="s">
        <v>0</v>
      </c>
      <c r="G87" s="25" t="s">
        <v>8</v>
      </c>
      <c r="H87" s="25"/>
      <c r="I87" s="25"/>
      <c r="J87" s="25"/>
      <c r="K87" s="25"/>
      <c r="L87" s="25"/>
      <c r="M87" s="25" t="s">
        <v>75</v>
      </c>
      <c r="N87" s="25"/>
      <c r="O87" s="25"/>
      <c r="P87" s="25"/>
      <c r="Q87" s="25"/>
      <c r="R87" s="25"/>
      <c r="S87" s="25" t="s">
        <v>77</v>
      </c>
      <c r="T87" s="25"/>
      <c r="U87" s="25"/>
      <c r="V87" s="25"/>
      <c r="W87" s="25"/>
      <c r="X87" s="25"/>
    </row>
    <row r="88" spans="2:24" x14ac:dyDescent="0.25">
      <c r="C88">
        <v>565</v>
      </c>
      <c r="D88">
        <v>981</v>
      </c>
      <c r="E88">
        <v>632</v>
      </c>
      <c r="G88" s="22">
        <v>0.55122000000000004</v>
      </c>
      <c r="H88" s="22">
        <v>0.713171</v>
      </c>
      <c r="I88" s="22">
        <v>0.60097599999999995</v>
      </c>
      <c r="J88" s="22">
        <v>0.60975599999999996</v>
      </c>
      <c r="K88" s="22">
        <v>0.63804899999999998</v>
      </c>
      <c r="L88" s="22">
        <v>0.58341500000000002</v>
      </c>
      <c r="M88" s="22">
        <v>0.95707299999999995</v>
      </c>
      <c r="N88" s="22">
        <v>1.079024</v>
      </c>
      <c r="O88" s="22">
        <v>0.89170700000000003</v>
      </c>
      <c r="P88" s="22">
        <v>1.097561</v>
      </c>
      <c r="Q88" s="22">
        <v>1.036098</v>
      </c>
      <c r="R88" s="22">
        <v>0.93561000000000005</v>
      </c>
      <c r="S88" s="22">
        <v>0.61658500000000005</v>
      </c>
      <c r="T88" s="22">
        <v>0.80292699999999995</v>
      </c>
      <c r="U88" s="22">
        <v>0.77463400000000004</v>
      </c>
      <c r="V88" s="22">
        <v>0.6</v>
      </c>
      <c r="W88" s="22">
        <v>0.60975599999999996</v>
      </c>
      <c r="X88" s="22">
        <v>0.83707299999999996</v>
      </c>
    </row>
    <row r="89" spans="2:24" x14ac:dyDescent="0.25">
      <c r="C89">
        <v>731</v>
      </c>
      <c r="D89">
        <v>1106</v>
      </c>
      <c r="E89">
        <v>823</v>
      </c>
    </row>
    <row r="90" spans="2:24" x14ac:dyDescent="0.25">
      <c r="C90">
        <v>616</v>
      </c>
      <c r="D90">
        <v>914</v>
      </c>
      <c r="E90">
        <v>794</v>
      </c>
    </row>
    <row r="91" spans="2:24" x14ac:dyDescent="0.25">
      <c r="C91">
        <v>625</v>
      </c>
      <c r="D91">
        <v>1125</v>
      </c>
      <c r="E91">
        <v>615</v>
      </c>
    </row>
    <row r="92" spans="2:24" x14ac:dyDescent="0.25">
      <c r="C92">
        <v>654</v>
      </c>
      <c r="D92">
        <v>1062</v>
      </c>
      <c r="E92">
        <v>625</v>
      </c>
    </row>
    <row r="93" spans="2:24" x14ac:dyDescent="0.25">
      <c r="C93">
        <v>598</v>
      </c>
      <c r="D93">
        <v>959</v>
      </c>
      <c r="E93">
        <v>858</v>
      </c>
    </row>
    <row r="99" spans="2:23" x14ac:dyDescent="0.25">
      <c r="B99" s="5" t="s">
        <v>37</v>
      </c>
      <c r="C99" t="s">
        <v>73</v>
      </c>
    </row>
    <row r="100" spans="2:23" x14ac:dyDescent="0.25">
      <c r="C100" s="15"/>
      <c r="D100" s="15" t="s">
        <v>71</v>
      </c>
      <c r="E100" s="15" t="s">
        <v>72</v>
      </c>
      <c r="F100" s="15" t="s">
        <v>65</v>
      </c>
      <c r="H100" s="23" t="s">
        <v>71</v>
      </c>
      <c r="I100" s="23" t="s">
        <v>72</v>
      </c>
      <c r="J100" s="23" t="s">
        <v>65</v>
      </c>
    </row>
    <row r="101" spans="2:23" x14ac:dyDescent="0.25">
      <c r="C101" s="15" t="s">
        <v>47</v>
      </c>
      <c r="D101" s="20">
        <v>1.19543146329219E-4</v>
      </c>
      <c r="E101" s="20">
        <v>2.8459948072452656E-4</v>
      </c>
      <c r="F101" s="20">
        <v>1.9012074888689545E-4</v>
      </c>
      <c r="H101" s="24">
        <f>D101/0.000335</f>
        <v>0.35684521292304178</v>
      </c>
      <c r="I101" s="24">
        <f t="shared" ref="I101:J101" si="31">E101/0.000335</f>
        <v>0.84955068872993</v>
      </c>
      <c r="J101" s="24">
        <f t="shared" si="31"/>
        <v>0.56752462354297151</v>
      </c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2:23" ht="15.6" x14ac:dyDescent="0.3">
      <c r="D102" s="20">
        <v>1.4217584507888393E-4</v>
      </c>
      <c r="E102" s="20">
        <v>3.6311384009455613E-4</v>
      </c>
      <c r="F102" s="20">
        <v>1.760817659662873E-4</v>
      </c>
      <c r="H102" s="24">
        <f t="shared" ref="H102:H105" si="32">D102/0.000335</f>
        <v>0.42440550769816099</v>
      </c>
      <c r="I102" s="24">
        <f t="shared" ref="I102:I105" si="33">E102/0.000335</f>
        <v>1.0839219107300182</v>
      </c>
      <c r="J102" s="24">
        <f t="shared" ref="J102:J105" si="34">F102/0.000335</f>
        <v>0.52561721183966359</v>
      </c>
      <c r="N102" s="18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5.6" x14ac:dyDescent="0.3">
      <c r="D103" s="20">
        <v>1.385646624000111E-4</v>
      </c>
      <c r="E103" s="20">
        <v>3.619123148956009E-4</v>
      </c>
      <c r="F103" s="20">
        <v>2.0427967650787842E-4</v>
      </c>
      <c r="H103" s="24">
        <f t="shared" si="32"/>
        <v>0.4136258579104809</v>
      </c>
      <c r="I103" s="24">
        <f t="shared" si="33"/>
        <v>1.0803352683450773</v>
      </c>
      <c r="J103" s="24">
        <f t="shared" si="34"/>
        <v>0.60979007912799521</v>
      </c>
      <c r="N103" s="19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5.6" x14ac:dyDescent="0.3">
      <c r="D104" s="20">
        <v>1.15E-4</v>
      </c>
      <c r="E104" s="20">
        <v>3.4099999999999999E-4</v>
      </c>
      <c r="F104" s="20">
        <v>1.54E-4</v>
      </c>
      <c r="H104" s="24">
        <f t="shared" si="32"/>
        <v>0.34328358208955223</v>
      </c>
      <c r="I104" s="24">
        <f t="shared" si="33"/>
        <v>1.017910447761194</v>
      </c>
      <c r="J104" s="24">
        <f t="shared" si="34"/>
        <v>0.45970149253731341</v>
      </c>
      <c r="N104" s="19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5.6" x14ac:dyDescent="0.3">
      <c r="D105" s="20">
        <v>1.45E-4</v>
      </c>
      <c r="E105" s="20">
        <v>3.3599999999999998E-4</v>
      </c>
      <c r="F105" s="20">
        <v>1.75E-4</v>
      </c>
      <c r="H105" s="24">
        <f t="shared" si="32"/>
        <v>0.43283582089552236</v>
      </c>
      <c r="I105" s="24">
        <f t="shared" si="33"/>
        <v>1.0029850746268656</v>
      </c>
      <c r="J105" s="24">
        <f t="shared" si="34"/>
        <v>0.52238805970149249</v>
      </c>
      <c r="N105" s="19"/>
      <c r="O105" s="1"/>
      <c r="P105" s="1"/>
      <c r="Q105" s="1"/>
      <c r="R105" s="1"/>
      <c r="S105" s="1"/>
      <c r="T105" s="1"/>
      <c r="U105" s="1"/>
      <c r="V105" s="1"/>
      <c r="W105" s="1"/>
    </row>
    <row r="106" spans="2:23" x14ac:dyDescent="0.25">
      <c r="D106" s="20">
        <v>1.22E-4</v>
      </c>
      <c r="E106" s="20">
        <v>3.2499999999999999E-4</v>
      </c>
      <c r="F106" s="20">
        <v>1.5799999999999999E-4</v>
      </c>
      <c r="G106" s="20"/>
      <c r="H106" s="24"/>
      <c r="I106" s="24"/>
      <c r="J106" s="24"/>
    </row>
    <row r="107" spans="2:23" x14ac:dyDescent="0.25">
      <c r="D107" s="15" t="s">
        <v>71</v>
      </c>
      <c r="E107" s="15" t="s">
        <v>72</v>
      </c>
      <c r="F107" s="15" t="s">
        <v>65</v>
      </c>
      <c r="H107" s="23" t="s">
        <v>71</v>
      </c>
      <c r="I107" s="23" t="s">
        <v>72</v>
      </c>
      <c r="J107" s="23" t="s">
        <v>65</v>
      </c>
    </row>
    <row r="108" spans="2:23" x14ac:dyDescent="0.25">
      <c r="C108" t="s">
        <v>48</v>
      </c>
      <c r="D108" s="20">
        <v>4.4412737690232486E-3</v>
      </c>
      <c r="E108" s="20">
        <v>1.1813513533106413E-2</v>
      </c>
      <c r="F108" s="20">
        <v>7.4210488544629513E-3</v>
      </c>
      <c r="H108" s="24">
        <f>D108/0.012203</f>
        <v>0.3639493377876955</v>
      </c>
      <c r="I108" s="24">
        <f t="shared" ref="I108:J108" si="35">E108/0.012203</f>
        <v>0.96808272827226194</v>
      </c>
      <c r="J108" s="24">
        <f t="shared" si="35"/>
        <v>0.60813315204973784</v>
      </c>
    </row>
    <row r="109" spans="2:23" x14ac:dyDescent="0.25">
      <c r="D109" s="20">
        <v>4.5280426737497976E-3</v>
      </c>
      <c r="E109" s="20">
        <v>1.3792171985667229E-2</v>
      </c>
      <c r="F109" s="20">
        <v>6.493264124692092E-3</v>
      </c>
      <c r="H109" s="24">
        <f t="shared" ref="H109:H113" si="36">D109/0.012203</f>
        <v>0.37105979462015876</v>
      </c>
      <c r="I109" s="24">
        <f t="shared" ref="I109:I113" si="37">E109/0.012203</f>
        <v>1.1302279755525058</v>
      </c>
      <c r="J109" s="24">
        <f t="shared" ref="J109:J113" si="38">F109/0.012203</f>
        <v>0.53210391909301746</v>
      </c>
    </row>
    <row r="110" spans="2:23" x14ac:dyDescent="0.25">
      <c r="D110" s="20">
        <v>4.5534060097055804E-3</v>
      </c>
      <c r="E110" s="20">
        <v>1.3445840209435678E-2</v>
      </c>
      <c r="F110" s="20">
        <v>7.6602823250480415E-3</v>
      </c>
      <c r="H110" s="24">
        <f t="shared" si="36"/>
        <v>0.37313824548927149</v>
      </c>
      <c r="I110" s="24">
        <f t="shared" si="37"/>
        <v>1.1018471039445774</v>
      </c>
      <c r="J110" s="24">
        <f t="shared" si="38"/>
        <v>0.62773763214357459</v>
      </c>
    </row>
    <row r="111" spans="2:23" x14ac:dyDescent="0.25">
      <c r="D111" s="20">
        <v>4.2624999999999998E-3</v>
      </c>
      <c r="E111" s="20">
        <v>1.0214000000000001E-2</v>
      </c>
      <c r="F111" s="20">
        <v>7.0150000000000004E-3</v>
      </c>
      <c r="H111" s="24">
        <f t="shared" si="36"/>
        <v>0.3492993526182086</v>
      </c>
      <c r="I111" s="24">
        <f t="shared" si="37"/>
        <v>0.83700729328853563</v>
      </c>
      <c r="J111" s="24">
        <f t="shared" si="38"/>
        <v>0.57485864131770881</v>
      </c>
    </row>
    <row r="112" spans="2:23" x14ac:dyDescent="0.25">
      <c r="D112" s="20">
        <v>4.3252000000000004E-3</v>
      </c>
      <c r="E112" s="20">
        <v>1.1424999999999999E-2</v>
      </c>
      <c r="F112" s="20">
        <v>7.025E-3</v>
      </c>
      <c r="H112" s="24">
        <f t="shared" si="36"/>
        <v>0.35443743341801198</v>
      </c>
      <c r="I112" s="24">
        <f t="shared" si="37"/>
        <v>0.93624518561009584</v>
      </c>
      <c r="J112" s="24">
        <f t="shared" si="38"/>
        <v>0.57567811193968699</v>
      </c>
    </row>
    <row r="113" spans="3:10" x14ac:dyDescent="0.25">
      <c r="D113" s="20">
        <v>4.2544999999999996E-3</v>
      </c>
      <c r="E113" s="20">
        <v>1.2525E-2</v>
      </c>
      <c r="F113" s="20">
        <v>6.8580000000000004E-3</v>
      </c>
      <c r="G113" s="20"/>
      <c r="H113" s="24">
        <f t="shared" si="36"/>
        <v>0.34864377612062603</v>
      </c>
      <c r="I113" s="24">
        <f t="shared" si="37"/>
        <v>1.026386954027698</v>
      </c>
      <c r="J113" s="24">
        <f t="shared" si="38"/>
        <v>0.56199295255265103</v>
      </c>
    </row>
    <row r="114" spans="3:10" x14ac:dyDescent="0.25">
      <c r="D114" s="20"/>
      <c r="E114" s="20"/>
      <c r="F114" s="20"/>
      <c r="H114" s="24"/>
      <c r="I114" s="24"/>
      <c r="J114" s="24"/>
    </row>
    <row r="115" spans="3:10" x14ac:dyDescent="0.25">
      <c r="D115" s="15" t="s">
        <v>71</v>
      </c>
      <c r="E115" s="15" t="s">
        <v>72</v>
      </c>
      <c r="F115" s="15" t="s">
        <v>65</v>
      </c>
      <c r="H115" s="23" t="s">
        <v>71</v>
      </c>
      <c r="I115" s="23" t="s">
        <v>72</v>
      </c>
      <c r="J115" s="23" t="s">
        <v>65</v>
      </c>
    </row>
    <row r="116" spans="3:10" x14ac:dyDescent="0.25">
      <c r="C116" t="s">
        <v>49</v>
      </c>
      <c r="D116" s="20">
        <v>6.351478731079949E-3</v>
      </c>
      <c r="E116" s="20">
        <v>1.1086885005284748E-2</v>
      </c>
      <c r="F116" s="20">
        <v>9.3035298629035659E-3</v>
      </c>
      <c r="H116" s="24">
        <f>D116/0.014169</f>
        <v>0.44826584311383649</v>
      </c>
      <c r="I116" s="24">
        <f t="shared" ref="I116:J116" si="39">E116/0.014169</f>
        <v>0.78247476923457893</v>
      </c>
      <c r="J116" s="24">
        <f t="shared" si="39"/>
        <v>0.6566116072343543</v>
      </c>
    </row>
    <row r="117" spans="3:10" x14ac:dyDescent="0.25">
      <c r="D117" s="20">
        <v>8.0515314835307456E-3</v>
      </c>
      <c r="E117" s="20">
        <v>1.4249276803893422E-2</v>
      </c>
      <c r="F117" s="20">
        <v>1.061122796948057E-2</v>
      </c>
      <c r="H117" s="24">
        <f t="shared" ref="H117:H121" si="40">D117/0.014169</f>
        <v>0.56824980475197584</v>
      </c>
      <c r="I117" s="24">
        <f t="shared" ref="I117:I121" si="41">E117/0.014169</f>
        <v>1.0056656647535762</v>
      </c>
      <c r="J117" s="24">
        <f t="shared" ref="J117:J121" si="42">F117/0.014169</f>
        <v>0.74890450769147932</v>
      </c>
    </row>
    <row r="118" spans="3:10" x14ac:dyDescent="0.25">
      <c r="D118" s="20">
        <v>6.4689869602277258E-3</v>
      </c>
      <c r="E118" s="20">
        <v>1.6573383122568584E-2</v>
      </c>
      <c r="F118" s="20">
        <v>1.0505934461599947E-2</v>
      </c>
      <c r="H118" s="24">
        <f t="shared" si="40"/>
        <v>0.4565591756812567</v>
      </c>
      <c r="I118" s="24">
        <f t="shared" si="41"/>
        <v>1.1696932121228445</v>
      </c>
      <c r="J118" s="24">
        <f t="shared" si="42"/>
        <v>0.74147324875431908</v>
      </c>
    </row>
    <row r="119" spans="3:10" x14ac:dyDescent="0.25">
      <c r="D119" s="20">
        <v>7.1539999999999998E-3</v>
      </c>
      <c r="E119" s="20">
        <v>1.5254E-2</v>
      </c>
      <c r="F119" s="20">
        <v>1.0253999999999999E-2</v>
      </c>
      <c r="H119" s="24">
        <f t="shared" si="40"/>
        <v>0.50490507445832455</v>
      </c>
      <c r="I119" s="24">
        <f t="shared" si="41"/>
        <v>1.0765756228385914</v>
      </c>
      <c r="J119" s="24">
        <f t="shared" si="42"/>
        <v>0.72369256828287098</v>
      </c>
    </row>
    <row r="120" spans="3:10" x14ac:dyDescent="0.25">
      <c r="D120" s="20">
        <v>7.025E-3</v>
      </c>
      <c r="E120" s="20">
        <v>1.3596E-2</v>
      </c>
      <c r="F120" s="20">
        <v>9.1523999999999998E-3</v>
      </c>
      <c r="H120" s="24">
        <f t="shared" si="40"/>
        <v>0.49580069165078694</v>
      </c>
      <c r="I120" s="24">
        <f t="shared" si="41"/>
        <v>0.95955960194791456</v>
      </c>
      <c r="J120" s="24">
        <f t="shared" si="42"/>
        <v>0.64594537370315475</v>
      </c>
    </row>
    <row r="121" spans="3:10" x14ac:dyDescent="0.25">
      <c r="D121" s="20">
        <v>7.7479999999999997E-3</v>
      </c>
      <c r="E121" s="20">
        <v>1.4255E-2</v>
      </c>
      <c r="F121" s="20">
        <v>1.0251E-2</v>
      </c>
      <c r="G121" s="20"/>
      <c r="H121" s="24">
        <f t="shared" si="40"/>
        <v>0.54682758133954412</v>
      </c>
      <c r="I121" s="24">
        <f t="shared" si="41"/>
        <v>1.0060695885383584</v>
      </c>
      <c r="J121" s="24">
        <f t="shared" si="42"/>
        <v>0.72348083845013766</v>
      </c>
    </row>
    <row r="122" spans="3:10" x14ac:dyDescent="0.25">
      <c r="D122" s="20"/>
      <c r="E122" s="20"/>
      <c r="F122" s="20"/>
      <c r="H122" s="24"/>
      <c r="I122" s="24"/>
      <c r="J122" s="24"/>
    </row>
    <row r="123" spans="3:10" x14ac:dyDescent="0.25">
      <c r="D123" s="20"/>
      <c r="E123" s="20"/>
      <c r="F123" s="20"/>
      <c r="H123" s="24"/>
      <c r="I123" s="24"/>
      <c r="J123" s="24"/>
    </row>
    <row r="124" spans="3:10" x14ac:dyDescent="0.25">
      <c r="D124" s="15" t="s">
        <v>71</v>
      </c>
      <c r="E124" s="15" t="s">
        <v>72</v>
      </c>
      <c r="F124" s="15" t="s">
        <v>65</v>
      </c>
      <c r="H124" s="23" t="s">
        <v>71</v>
      </c>
      <c r="I124" s="23" t="s">
        <v>72</v>
      </c>
      <c r="J124" s="23" t="s">
        <v>65</v>
      </c>
    </row>
    <row r="125" spans="3:10" x14ac:dyDescent="0.25">
      <c r="C125" t="s">
        <v>50</v>
      </c>
      <c r="D125" s="20">
        <v>1.0154281564900072E-2</v>
      </c>
      <c r="E125" s="20">
        <v>1.3573116935116286E-2</v>
      </c>
      <c r="F125" s="20">
        <v>1.1840680686967545E-2</v>
      </c>
      <c r="H125" s="24">
        <f>D125/0.017977</f>
        <v>0.56484850447238544</v>
      </c>
      <c r="I125" s="24">
        <f t="shared" ref="I125:J125" si="43">E125/0.017977</f>
        <v>0.75502680842834102</v>
      </c>
      <c r="J125" s="24">
        <f t="shared" si="43"/>
        <v>0.65865721126815069</v>
      </c>
    </row>
    <row r="126" spans="3:10" x14ac:dyDescent="0.25">
      <c r="D126" s="20">
        <v>9.0698165762905618E-3</v>
      </c>
      <c r="E126" s="20">
        <v>1.7120988736995416E-2</v>
      </c>
      <c r="F126" s="20">
        <v>1.2183274340488777E-2</v>
      </c>
      <c r="H126" s="24">
        <f t="shared" ref="H126:H130" si="44">D126/0.017977</f>
        <v>0.50452336743008075</v>
      </c>
      <c r="I126" s="24">
        <f t="shared" ref="I126:I130" si="45">E126/0.017977</f>
        <v>0.95238297474525313</v>
      </c>
      <c r="J126" s="24">
        <f t="shared" ref="J126:J130" si="46">F126/0.017977</f>
        <v>0.67771454305439049</v>
      </c>
    </row>
    <row r="127" spans="3:10" x14ac:dyDescent="0.25">
      <c r="D127" s="20">
        <v>1.260990712382491E-2</v>
      </c>
      <c r="E127" s="20">
        <v>1.8794274558558453E-2</v>
      </c>
      <c r="F127" s="20">
        <v>1.2841268201120961E-2</v>
      </c>
      <c r="H127" s="24">
        <f t="shared" si="44"/>
        <v>0.70144668875924299</v>
      </c>
      <c r="I127" s="24">
        <f t="shared" si="45"/>
        <v>1.0454622327729017</v>
      </c>
      <c r="J127" s="24">
        <f t="shared" si="46"/>
        <v>0.71431652673532631</v>
      </c>
    </row>
    <row r="128" spans="3:10" x14ac:dyDescent="0.25">
      <c r="D128">
        <v>1.1424999999999999E-2</v>
      </c>
      <c r="E128">
        <v>2.0215E-2</v>
      </c>
      <c r="F128">
        <v>1.0255999999999999E-2</v>
      </c>
      <c r="H128" s="24">
        <f t="shared" si="44"/>
        <v>0.63553429381988091</v>
      </c>
      <c r="I128" s="24">
        <f t="shared" si="45"/>
        <v>1.1244924069644546</v>
      </c>
      <c r="J128" s="24">
        <f t="shared" si="46"/>
        <v>0.57050675863603495</v>
      </c>
    </row>
    <row r="129" spans="4:10" x14ac:dyDescent="0.25">
      <c r="D129">
        <v>9.025E-3</v>
      </c>
      <c r="E129">
        <v>1.9567999999999999E-2</v>
      </c>
      <c r="F129">
        <v>1.1525000000000001E-2</v>
      </c>
      <c r="H129" s="24">
        <f t="shared" si="44"/>
        <v>0.50203037214218171</v>
      </c>
      <c r="I129" s="24">
        <f t="shared" si="45"/>
        <v>1.088501974745508</v>
      </c>
      <c r="J129" s="24">
        <f t="shared" si="46"/>
        <v>0.64109695722311844</v>
      </c>
    </row>
    <row r="130" spans="4:10" x14ac:dyDescent="0.25">
      <c r="D130">
        <v>8.9890000000000005E-3</v>
      </c>
      <c r="E130">
        <v>1.8588E-2</v>
      </c>
      <c r="F130">
        <v>1.2425E-2</v>
      </c>
      <c r="G130" s="20"/>
      <c r="H130" s="24">
        <f t="shared" si="44"/>
        <v>0.50002781331701618</v>
      </c>
      <c r="I130" s="24">
        <f t="shared" si="45"/>
        <v>1.0339878733937811</v>
      </c>
      <c r="J130" s="24">
        <f t="shared" si="46"/>
        <v>0.69116092785225569</v>
      </c>
    </row>
  </sheetData>
  <mergeCells count="18">
    <mergeCell ref="O101:Q101"/>
    <mergeCell ref="R101:T101"/>
    <mergeCell ref="U101:W101"/>
    <mergeCell ref="G87:L87"/>
    <mergeCell ref="M87:R87"/>
    <mergeCell ref="S87:X87"/>
    <mergeCell ref="G75:L75"/>
    <mergeCell ref="M75:R75"/>
    <mergeCell ref="S75:X75"/>
    <mergeCell ref="J11:O11"/>
    <mergeCell ref="P11:U11"/>
    <mergeCell ref="V11:AA11"/>
    <mergeCell ref="J21:O21"/>
    <mergeCell ref="P21:U21"/>
    <mergeCell ref="V21:AA21"/>
    <mergeCell ref="J32:O32"/>
    <mergeCell ref="P32:U32"/>
    <mergeCell ref="V32:AA3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fig.1</vt:lpstr>
      <vt:lpstr>fig.2</vt:lpstr>
      <vt:lpstr>fig.3</vt:lpstr>
      <vt:lpstr>fig.4</vt:lpstr>
      <vt:lpstr>fig.5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c22546</cp:lastModifiedBy>
  <dcterms:created xsi:type="dcterms:W3CDTF">2015-06-05T18:19:34Z</dcterms:created>
  <dcterms:modified xsi:type="dcterms:W3CDTF">2025-08-26T16:27:16Z</dcterms:modified>
</cp:coreProperties>
</file>