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darcy\Dropbox\Research\18. EHS in HCFs costing - Fieldwork\999. Manuscript\Supplements\"/>
    </mc:Choice>
  </mc:AlternateContent>
  <xr:revisionPtr revIDLastSave="0" documentId="13_ncr:1_{70C9CB51-D94C-4F08-8BBD-97050BAD6DC8}" xr6:coauthVersionLast="45" xr6:coauthVersionMax="45" xr10:uidLastSave="{00000000-0000-0000-0000-000000000000}"/>
  <bookViews>
    <workbookView xWindow="-120" yWindow="-120" windowWidth="20730" windowHeight="11160" firstSheet="4" activeTab="8" xr2:uid="{4458ED7B-24F4-48AF-A2C1-0645CE02B9C3}"/>
  </bookViews>
  <sheets>
    <sheet name="Summary" sheetId="4" r:id="rId1"/>
    <sheet name="Cap hardware" sheetId="5" r:id="rId2"/>
    <sheet name="Cap software" sheetId="6" r:id="rId3"/>
    <sheet name="Cap maintenance" sheetId="7" r:id="rId4"/>
    <sheet name="Recurrent training" sheetId="1" r:id="rId5"/>
    <sheet name="Consumables" sheetId="3" r:id="rId6"/>
    <sheet name="Personnel" sheetId="2" r:id="rId7"/>
    <sheet name="Direct support" sheetId="8" r:id="rId8"/>
    <sheet name="Contracted services" sheetId="9" r:id="rId9"/>
    <sheet name="Metadata for raw data" sheetId="11" r:id="rId10"/>
    <sheet name="Raw data" sheetId="12" r:id="rId11"/>
  </sheets>
  <definedNames>
    <definedName name="_xlnm._FilterDatabase" localSheetId="10" hidden="1">'Raw data'!$A$1:$N$1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8" l="1"/>
  <c r="D11" i="8"/>
  <c r="D10" i="8"/>
  <c r="D9" i="8"/>
  <c r="F12" i="8" l="1"/>
  <c r="F11" i="8"/>
  <c r="F10" i="8"/>
  <c r="F9" i="8"/>
  <c r="C14" i="8" l="1"/>
  <c r="C16" i="4" s="1"/>
  <c r="C17" i="4"/>
  <c r="B7" i="9"/>
  <c r="B6" i="9"/>
  <c r="B10" i="6" l="1"/>
  <c r="C12" i="4" l="1"/>
  <c r="B15" i="7"/>
  <c r="C14" i="4" l="1"/>
  <c r="C13" i="4"/>
  <c r="C5" i="4"/>
  <c r="B14" i="3"/>
  <c r="B14" i="7"/>
  <c r="B13" i="5"/>
  <c r="D27" i="11"/>
  <c r="D24" i="11"/>
  <c r="D23" i="11"/>
  <c r="D22" i="11"/>
  <c r="D25" i="11"/>
  <c r="D26" i="11"/>
  <c r="C10" i="2" l="1"/>
  <c r="C15" i="4" s="1"/>
  <c r="B10" i="1" l="1"/>
  <c r="C19" i="4" l="1"/>
  <c r="C6" i="4" l="1"/>
  <c r="C8" i="4" s="1"/>
</calcChain>
</file>

<file path=xl/sharedStrings.xml><?xml version="1.0" encoding="utf-8"?>
<sst xmlns="http://schemas.openxmlformats.org/spreadsheetml/2006/main" count="818" uniqueCount="197">
  <si>
    <t>Costs included</t>
  </si>
  <si>
    <t>Recurrent training</t>
  </si>
  <si>
    <t>Expenses</t>
  </si>
  <si>
    <t>TOTAL</t>
  </si>
  <si>
    <t>Annual cost (2019 USD)</t>
  </si>
  <si>
    <t>Notes</t>
  </si>
  <si>
    <t>Consumables</t>
  </si>
  <si>
    <t>Personnel</t>
  </si>
  <si>
    <t>Total number of staff</t>
  </si>
  <si>
    <t>Percent effort of duties</t>
  </si>
  <si>
    <t>Total annual salaries for all staff</t>
  </si>
  <si>
    <t>Staff type</t>
  </si>
  <si>
    <t>Capital hardware</t>
  </si>
  <si>
    <t>Capital software</t>
  </si>
  <si>
    <t>Total</t>
  </si>
  <si>
    <t>Notes on data accuracy and completeness</t>
  </si>
  <si>
    <t>Costs to establish</t>
  </si>
  <si>
    <t>Capital maintenance</t>
  </si>
  <si>
    <t>Direct support</t>
  </si>
  <si>
    <t>None</t>
  </si>
  <si>
    <t>Variable names</t>
  </si>
  <si>
    <t>Variable description</t>
  </si>
  <si>
    <t>item</t>
  </si>
  <si>
    <t>Item name as originally reported in records</t>
  </si>
  <si>
    <t>itemcat</t>
  </si>
  <si>
    <t>Expense type of item following categories of expected expenses outlined in costing frameworks (manually assigned)</t>
  </si>
  <si>
    <t>costcat</t>
  </si>
  <si>
    <t>Cost category of item following cost categories proposed by Anderson et al. 2020</t>
  </si>
  <si>
    <t>cost.dollars</t>
  </si>
  <si>
    <t>Unit cost of the item in USD. If blank, costs were reported in MWK or unit costs are not applicable (i.e.,  purchase does not contain a single discrete item), such as purchases containing multiple items or contracted services. Unit costs represent average costs across data sources and may vary by individual transaction</t>
  </si>
  <si>
    <t>cost.mwk</t>
  </si>
  <si>
    <t>Unit cost of the item in MWK. If blank, costs were reported in USD or unit costs are not applicable (i.e.,  purchase does not contain a single discrete item), such as purchases containing multiple items or contracted services.</t>
  </si>
  <si>
    <t>quantity</t>
  </si>
  <si>
    <t>Number of items purchased in the transation. For data from General Stores and Administrative departments, quantities are calculated as a function of transaction costs over unit costs, which may result in quantities indicating partial units due to variation in unit costs for individual transactions</t>
  </si>
  <si>
    <t>unitslabel</t>
  </si>
  <si>
    <t>Non-currency units for item (e.g., liters). "Per item" indicates that cost.dollars/costs.mwk refers to the cost a individual item (e.g., cost per one mop). "Per item" indicates that cost.dollars/costs.mwk refers to the cost per pair of items (e.g., cost per pair of disposable gloves). "Multiple items" indicates that multiple different items were purchased in the transaction and per unit costs and/or quantities could not be disaggregated</t>
  </si>
  <si>
    <t>transactcost.mwk</t>
  </si>
  <si>
    <t>Total transaction cost for all units purchased in MWK. If blank, costs were reported in USD.</t>
  </si>
  <si>
    <t>transactcost.dollars</t>
  </si>
  <si>
    <t>Total transaction cost for all units purchased in USD. If blank, costs were reported in MWK.</t>
  </si>
  <si>
    <t>date</t>
  </si>
  <si>
    <t>Date of transaction</t>
  </si>
  <si>
    <t>convtcost</t>
  </si>
  <si>
    <t>cost.wt</t>
  </si>
  <si>
    <t>quantity.wt</t>
  </si>
  <si>
    <t>615 MWK = 1 USD</t>
  </si>
  <si>
    <t>Forex rate 2016</t>
  </si>
  <si>
    <t>Forex rate 2017</t>
  </si>
  <si>
    <t>Forex rate 2018</t>
  </si>
  <si>
    <t>725 MWK = 1 USD</t>
  </si>
  <si>
    <t>715 MWK = 1 USD</t>
  </si>
  <si>
    <t>Inflation adjustment</t>
  </si>
  <si>
    <t>Currency conversion rates</t>
  </si>
  <si>
    <t>Costs converted from MWK to USD (where applicable) and adjusted for inflation to January 2019</t>
  </si>
  <si>
    <t>1 USD in 2016 = 1.06 USD in 2019</t>
  </si>
  <si>
    <t>Calculation notes</t>
  </si>
  <si>
    <t>Data source</t>
  </si>
  <si>
    <t>Months of available data</t>
  </si>
  <si>
    <t>Weight</t>
  </si>
  <si>
    <t>Admin.overheads</t>
  </si>
  <si>
    <t>Admin.core</t>
  </si>
  <si>
    <t>Admin.indirects</t>
  </si>
  <si>
    <t>units.label</t>
  </si>
  <si>
    <t>datasource</t>
  </si>
  <si>
    <t>quant.wt</t>
  </si>
  <si>
    <t>Cap</t>
  </si>
  <si>
    <t>Disposable cups</t>
  </si>
  <si>
    <t>per item</t>
  </si>
  <si>
    <t>stores.SAGE50</t>
  </si>
  <si>
    <t>Drinks (Water)</t>
  </si>
  <si>
    <t>Bottled water</t>
  </si>
  <si>
    <t>liter</t>
  </si>
  <si>
    <t>Drinks (Water)  - MN Sobo Depot</t>
  </si>
  <si>
    <t>Drinks (Water)   -  Sana</t>
  </si>
  <si>
    <t>Elides Mawango-Clients Water</t>
  </si>
  <si>
    <t>Elides Mawango-Water for AACTG Clients</t>
  </si>
  <si>
    <t>Elides Mawango-Water for Clients</t>
  </si>
  <si>
    <t>Elides Mawango-Water for study</t>
  </si>
  <si>
    <t>Elides Mawango-Water for Study Participants</t>
  </si>
  <si>
    <t>Kodina Kamisa-Bottled water for Clients</t>
  </si>
  <si>
    <t>Purchase of water for clients</t>
  </si>
  <si>
    <t>Sana Cash &amp; Carry-Flask &amp; Cups for Study</t>
  </si>
  <si>
    <t>multiple items</t>
  </si>
  <si>
    <t>Water Dispenser</t>
  </si>
  <si>
    <t>Water cooler</t>
  </si>
  <si>
    <t>water for clients</t>
  </si>
  <si>
    <t>Water for clients</t>
  </si>
  <si>
    <t>Water for Clients</t>
  </si>
  <si>
    <t>Lilongwe Water Board _tidziwe house</t>
  </si>
  <si>
    <t>Water utility bill</t>
  </si>
  <si>
    <t>cubic meter</t>
  </si>
  <si>
    <t>Water Bills for Tidziwe</t>
  </si>
  <si>
    <t>Water Bills for Tidziwe Annex</t>
  </si>
  <si>
    <t>Charges on utility bill payment</t>
  </si>
  <si>
    <t>Charges on water bill payment</t>
  </si>
  <si>
    <t>fixing water leakage</t>
  </si>
  <si>
    <t>Distribution pipes maintenance</t>
  </si>
  <si>
    <t>unitless service</t>
  </si>
  <si>
    <t>Lilongwe Water Board-Water bill for Tidziwe Annex</t>
  </si>
  <si>
    <t>Lilongwe Water Board-Water Bills for Annex and tidziwe</t>
  </si>
  <si>
    <t>Lilongwe Water Board-Water Bills for Tidziwe</t>
  </si>
  <si>
    <t>Lilongwe Water Board-Water bills for Tidziwe Buiding</t>
  </si>
  <si>
    <t>Replacement of pipes at Tidziwe building</t>
  </si>
  <si>
    <t>Water bill</t>
  </si>
  <si>
    <t>Water Bill for January 2017</t>
  </si>
  <si>
    <t>Water bill payment</t>
  </si>
  <si>
    <t>Water Bills</t>
  </si>
  <si>
    <t>Water Bills for  November 2016</t>
  </si>
  <si>
    <t>Water Bills for Sept 17</t>
  </si>
  <si>
    <t>Water Bills for September and October 2016</t>
  </si>
  <si>
    <t>Water Bills for Tidziwe Building</t>
  </si>
  <si>
    <t>water dispenser</t>
  </si>
  <si>
    <t>by item</t>
  </si>
  <si>
    <t>Chimwemwe Munthali-Water</t>
  </si>
  <si>
    <t>Chimwemwe Munthali-Water and Cups</t>
  </si>
  <si>
    <t>Drinking water supplies (cups and bottled water)</t>
  </si>
  <si>
    <t>Elides Mawango-Bottled Water</t>
  </si>
  <si>
    <t>Elides Mawango-Hajat Water</t>
  </si>
  <si>
    <t>Elides Mawango-Hajat Water and Disposable Cups</t>
  </si>
  <si>
    <t>Elides Mawango-Hajat Water for Tidziwe offices</t>
  </si>
  <si>
    <t>Elides Mawango-Hayat water</t>
  </si>
  <si>
    <t>Elides Mawango-Hayat Water</t>
  </si>
  <si>
    <t>Elides Mawango-Water</t>
  </si>
  <si>
    <t>Elides Mawango-Water and Cups</t>
  </si>
  <si>
    <t>Elides Mawango-Water Bottles</t>
  </si>
  <si>
    <t>Hajat Water for Tidziwe</t>
  </si>
  <si>
    <t>Hajat water for Tidziwe And Annex</t>
  </si>
  <si>
    <t>Hayat water &amp; disposable cups</t>
  </si>
  <si>
    <t>Kodina Kamisa-Water and Disposable Cups</t>
  </si>
  <si>
    <t>L Mtulutsa- Bottled Water for Tidziwe Centre</t>
  </si>
  <si>
    <t>L Mtulutsa - Bottled Water</t>
  </si>
  <si>
    <t>L.mtulutsa-Casula Labour and Hayat Water</t>
  </si>
  <si>
    <t>L.Mtulutsa-Office Hayat Water</t>
  </si>
  <si>
    <t>LILONGWE MECHANICAL DEVELOPMENT - SPRINKLERS AND HOSEPIPES</t>
  </si>
  <si>
    <t>Pipe replacement parts</t>
  </si>
  <si>
    <t>Lilongwe Water Board- Bills for 18 Clinic Dec 2016</t>
  </si>
  <si>
    <t>Lilongwe Water Board- Water Bills for Nov 2016</t>
  </si>
  <si>
    <t>Lilongwe Water board-Water Bills for November</t>
  </si>
  <si>
    <t>Limbani Mtlutsa_hayat water for office</t>
  </si>
  <si>
    <t>LIMBANI MTULUTSA-water for office</t>
  </si>
  <si>
    <t>Limbani Mtulutsa_Hayat water</t>
  </si>
  <si>
    <t>Limbani Mtulutsa_Hayat water for office</t>
  </si>
  <si>
    <t>LL Water Board-Water Bills for Nov 2016</t>
  </si>
  <si>
    <t>Matchumbuza BC-Maintanceof leaking pipe at Tidziwe</t>
  </si>
  <si>
    <t>Purchase of water Chq001171</t>
  </si>
  <si>
    <t>S Chikopa - Bottled Water  for Tidziwe Centre</t>
  </si>
  <si>
    <t>Steve Chikopa-Bottled Water</t>
  </si>
  <si>
    <t>Steve Chikopa-Bottled water &amp; Disposables cups</t>
  </si>
  <si>
    <t>Steve Chikopa_ Bottled Water for Tidziwe Centre</t>
  </si>
  <si>
    <t>Steve Chikops-Bottled Water for Tidziwe</t>
  </si>
  <si>
    <t>Water Bottles and Cups</t>
  </si>
  <si>
    <t>Water for water cooler</t>
  </si>
  <si>
    <t>lab.REDBEAM</t>
  </si>
  <si>
    <t>pharm.ACCESS</t>
  </si>
  <si>
    <t>Jan 16 - Dec 17</t>
  </si>
  <si>
    <t>Dec 16 - May 2018</t>
  </si>
  <si>
    <t>Oct 17 - June 18</t>
  </si>
  <si>
    <t>Date</t>
  </si>
  <si>
    <t>Cost (2019 USD)</t>
  </si>
  <si>
    <t>Water cooler (estimated 2 purchased)</t>
  </si>
  <si>
    <t>Line item description</t>
  </si>
  <si>
    <t>Purchase of 4 water coolers</t>
  </si>
  <si>
    <t>Expected but missing costs</t>
  </si>
  <si>
    <t>Amount apportionted to water</t>
  </si>
  <si>
    <t>Item category</t>
  </si>
  <si>
    <t>Majority of expected costs missing for capital hardware. No capital software costs. Costs are substantial underestimates.</t>
  </si>
  <si>
    <t>[none]</t>
  </si>
  <si>
    <t>Municipal water main connection, pump infrastructure, distribution pipes, connection points for water-using infrastructure (e.g., sinks), emergency storage infrastructure with connection to piped network</t>
  </si>
  <si>
    <t>Water cooler purhcases not representative of all drinking water points in the facility network</t>
  </si>
  <si>
    <t>Site assessment, design, and planning of water source connection, piped network, and sinks, and emergency storage systems</t>
  </si>
  <si>
    <t>Distribution pipe maintenance and spare parts [incomplete--see notes]</t>
  </si>
  <si>
    <t>Water main connection and pump maintenance and repairs; sink maintenance and repairs; drinking water access point maintenance and repairs; emergency storage maintenance and repairs</t>
  </si>
  <si>
    <t>Water source safety and testing training</t>
  </si>
  <si>
    <t>Water testing and treatment supplies</t>
  </si>
  <si>
    <t>Water utility bills, bottled water for drinking and refill jugs for water coolers, disposable cups</t>
  </si>
  <si>
    <t>Staff time for restocking water coolers considered to be neglible and excluded</t>
  </si>
  <si>
    <t>Staff for water testing and treatment; staff for emergency water storage monitoring, flushing, and refilling</t>
  </si>
  <si>
    <t>Weighted annual cost</t>
  </si>
  <si>
    <t>Total (weighted annual cost)</t>
  </si>
  <si>
    <t>Majority of expected costs missing for capital maintenance. No expenses included for recurrent training or personnel. Consumables costs judged to be underestimates. No relevant contracted activities observed in records.</t>
  </si>
  <si>
    <t>Annual operations and maintenance costs</t>
  </si>
  <si>
    <t>All costs reported in 2019 USD. Annual operations and maintenance costs weighted based on number of months included in each data source.</t>
  </si>
  <si>
    <t>Many  maintenance expenses were ambiguous or not attributable to a specific environemtnal health service. Dstribution pipe maintenance and spare parts costs included here underestimate of true costs. Maintenance data were available for 18 months. Annual cost is calculated by weighing expenses by 2/3 (i.e., 12 months per year / 18 months available data). Summary sheet uses weighted total.</t>
  </si>
  <si>
    <t>Annual operations and maintenance expenses weighted by the number of months available in the datasource (transaction costs/number of months of data coverage * 12 months per year). Cost categories weighted include capital maintenance, consumables, and contracted services. Weighted costs for start-up costs (i.e., capital hardware and capital software) not calculated.</t>
  </si>
  <si>
    <t>Annual operations and maintenance quantities of goods weighted by the number of months available in the datasource (quantity/number of months of data coverage * 12 months per year). Cost categories weighted include consumables. Capital software, capital maintenance, and contracted services were services rather than discrete items with no quantities. Weighted quantities for capital hardware were not calculated.</t>
  </si>
  <si>
    <t>Weights to annualize cost and quantities for operations and maintenance expenses</t>
  </si>
  <si>
    <t>Total (all available months, unweighted)</t>
  </si>
  <si>
    <t>No relevant contracted expenses recorded.</t>
  </si>
  <si>
    <t>Contracted services</t>
  </si>
  <si>
    <t>Staff time for water safety planning</t>
  </si>
  <si>
    <t>1 USD in 2017 = 1.04 USD in 2019</t>
  </si>
  <si>
    <t>1 USD in 2018 = 1.02 USD in 2019</t>
  </si>
  <si>
    <t>Clinical staff</t>
  </si>
  <si>
    <t>Laboratory staff</t>
  </si>
  <si>
    <t>Pharmacy staff</t>
  </si>
  <si>
    <t>Administrative staff</t>
  </si>
  <si>
    <t>Capital Maintenance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</si>
</sst>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5">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medium">
        <color indexed="64"/>
      </top>
      <bottom/>
      <diagonal/>
    </border>
    <border>
      <left/>
      <right/>
      <top/>
      <bottom style="medium">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1">
    <xf numFmtId="0" fontId="0" fillId="0" borderId="0" xfId="0"/>
    <xf numFmtId="0" fontId="1" fillId="0" borderId="0" xfId="0" applyFont="1"/>
    <xf numFmtId="0" fontId="2" fillId="0" borderId="0" xfId="0" applyFont="1"/>
    <xf numFmtId="0" fontId="0" fillId="0" borderId="0" xfId="0" applyAlignment="1">
      <alignment horizontal="lef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0" borderId="0" xfId="0" applyFont="1" applyAlignment="1">
      <alignment horizontal="left" vertical="top"/>
    </xf>
    <xf numFmtId="164" fontId="0" fillId="0" borderId="0" xfId="0" applyNumberFormat="1"/>
    <xf numFmtId="164" fontId="1" fillId="0" borderId="0" xfId="0" applyNumberFormat="1" applyFont="1"/>
    <xf numFmtId="3" fontId="0" fillId="0" borderId="0" xfId="0" applyNumberFormat="1"/>
    <xf numFmtId="0" fontId="0" fillId="0" borderId="0" xfId="0" applyAlignment="1">
      <alignment wrapText="1"/>
    </xf>
    <xf numFmtId="164" fontId="0" fillId="0" borderId="0" xfId="0" applyNumberFormat="1" applyAlignment="1">
      <alignment horizontal="left"/>
    </xf>
    <xf numFmtId="0" fontId="0" fillId="0" borderId="0" xfId="0" applyAlignment="1">
      <alignment vertical="top" wrapText="1"/>
    </xf>
    <xf numFmtId="0" fontId="0" fillId="0" borderId="0" xfId="0" applyAlignment="1">
      <alignment horizontal="left"/>
    </xf>
    <xf numFmtId="164" fontId="0" fillId="0" borderId="0" xfId="0" applyNumberFormat="1" applyAlignment="1">
      <alignment horizontal="left" vertical="top"/>
    </xf>
    <xf numFmtId="0" fontId="0" fillId="0" borderId="3" xfId="0" applyBorder="1"/>
    <xf numFmtId="0" fontId="0" fillId="0" borderId="5" xfId="0" applyBorder="1"/>
    <xf numFmtId="0" fontId="0" fillId="0" borderId="7" xfId="0" applyBorder="1"/>
    <xf numFmtId="165" fontId="0" fillId="0" borderId="0" xfId="0" applyNumberFormat="1" applyAlignment="1">
      <alignment horizontal="left" vertical="top"/>
    </xf>
    <xf numFmtId="0" fontId="0" fillId="0" borderId="0" xfId="0" applyBorder="1"/>
    <xf numFmtId="0" fontId="0" fillId="0" borderId="10" xfId="0" applyBorder="1"/>
    <xf numFmtId="0" fontId="1" fillId="0" borderId="7" xfId="0" applyFont="1" applyBorder="1"/>
    <xf numFmtId="0" fontId="1" fillId="0" borderId="11" xfId="0" applyFont="1" applyBorder="1"/>
    <xf numFmtId="0" fontId="1" fillId="0" borderId="8" xfId="0" applyFont="1" applyBorder="1"/>
    <xf numFmtId="0" fontId="0" fillId="0" borderId="11" xfId="0" applyBorder="1"/>
    <xf numFmtId="0" fontId="0" fillId="0" borderId="3" xfId="0" applyBorder="1" applyAlignment="1">
      <alignment horizontal="left" vertical="top" wrapText="1"/>
    </xf>
    <xf numFmtId="0" fontId="0" fillId="0" borderId="5" xfId="0" applyBorder="1" applyAlignment="1">
      <alignment horizontal="left" vertical="top" wrapText="1"/>
    </xf>
    <xf numFmtId="0" fontId="1" fillId="0" borderId="12" xfId="0" applyFont="1" applyBorder="1" applyAlignment="1">
      <alignment wrapText="1"/>
    </xf>
    <xf numFmtId="0" fontId="1" fillId="0" borderId="13" xfId="0" applyFont="1" applyBorder="1" applyAlignment="1">
      <alignment wrapText="1"/>
    </xf>
    <xf numFmtId="0" fontId="0" fillId="0" borderId="14" xfId="0" applyBorder="1"/>
    <xf numFmtId="165" fontId="0" fillId="0" borderId="0" xfId="0" applyNumberFormat="1" applyAlignment="1">
      <alignment horizontal="left"/>
    </xf>
    <xf numFmtId="0" fontId="0" fillId="0" borderId="0" xfId="0" applyFont="1" applyAlignment="1">
      <alignment horizontal="left"/>
    </xf>
    <xf numFmtId="0" fontId="1" fillId="0" borderId="0" xfId="0" applyFont="1" applyAlignment="1">
      <alignment horizontal="left"/>
    </xf>
    <xf numFmtId="164" fontId="1" fillId="0" borderId="0" xfId="0" applyNumberFormat="1" applyFont="1" applyAlignment="1">
      <alignment horizontal="left"/>
    </xf>
    <xf numFmtId="0" fontId="0" fillId="0" borderId="0" xfId="0" applyAlignment="1">
      <alignment horizontal="left" vertical="top"/>
    </xf>
    <xf numFmtId="0" fontId="0" fillId="0" borderId="0" xfId="0" applyFill="1" applyAlignment="1">
      <alignment horizontal="left" vertical="top" wrapText="1"/>
    </xf>
    <xf numFmtId="164" fontId="0" fillId="0" borderId="0" xfId="0" applyNumberFormat="1" applyFill="1"/>
    <xf numFmtId="0" fontId="0" fillId="0" borderId="0" xfId="0" applyFill="1" applyAlignment="1">
      <alignment horizontal="left" vertical="top" wrapText="1"/>
    </xf>
    <xf numFmtId="0" fontId="0" fillId="0" borderId="8" xfId="0"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0" xfId="0" applyFont="1" applyAlignment="1">
      <alignment horizontal="center"/>
    </xf>
    <xf numFmtId="165" fontId="0" fillId="0" borderId="0" xfId="0" applyNumberFormat="1"/>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wrapText="1"/>
    </xf>
    <xf numFmtId="0" fontId="1" fillId="0" borderId="0" xfId="0" applyFont="1" applyAlignment="1">
      <alignment horizontal="left" vertical="top" wrapText="1"/>
    </xf>
    <xf numFmtId="0" fontId="1" fillId="0" borderId="0" xfId="0" applyFont="1" applyAlignment="1">
      <alignment wrapText="1"/>
    </xf>
    <xf numFmtId="0" fontId="0" fillId="0" borderId="0" xfId="0" applyAlignment="1">
      <alignment horizontal="left" vertical="top" wrapText="1"/>
    </xf>
    <xf numFmtId="0" fontId="2" fillId="0" borderId="0" xfId="0" applyFont="1" applyAlignment="1">
      <alignment horizontal="left" wrapText="1"/>
    </xf>
    <xf numFmtId="164" fontId="0" fillId="0" borderId="0" xfId="0" applyNumberFormat="1" applyAlignment="1">
      <alignment horizontal="left" vertical="top" wrapText="1"/>
    </xf>
    <xf numFmtId="164" fontId="0" fillId="0" borderId="0" xfId="0" applyNumberFormat="1" applyFill="1" applyAlignment="1">
      <alignment horizontal="left" vertical="top" wrapText="1"/>
    </xf>
    <xf numFmtId="0" fontId="0" fillId="0" borderId="0" xfId="0" applyFill="1" applyAlignment="1">
      <alignment horizontal="left" vertical="top" wrapText="1"/>
    </xf>
    <xf numFmtId="0" fontId="1" fillId="0" borderId="1" xfId="0" applyFont="1" applyBorder="1" applyAlignment="1">
      <alignment horizontal="left" wrapText="1"/>
    </xf>
    <xf numFmtId="0" fontId="1" fillId="0" borderId="9" xfId="0" applyFont="1" applyBorder="1" applyAlignment="1">
      <alignment horizontal="left" wrapText="1"/>
    </xf>
    <xf numFmtId="0" fontId="1" fillId="0" borderId="2" xfId="0" applyFont="1" applyBorder="1" applyAlignment="1">
      <alignment horizontal="left" wrapText="1"/>
    </xf>
    <xf numFmtId="0" fontId="0" fillId="0" borderId="7" xfId="0" applyBorder="1" applyAlignment="1">
      <alignment horizontal="center"/>
    </xf>
    <xf numFmtId="0" fontId="0" fillId="0" borderId="11" xfId="0" applyBorder="1" applyAlignment="1">
      <alignment horizontal="center"/>
    </xf>
    <xf numFmtId="0" fontId="0" fillId="0" borderId="8" xfId="0" applyBorder="1" applyAlignment="1">
      <alignment horizontal="center"/>
    </xf>
    <xf numFmtId="0" fontId="0" fillId="0" borderId="3"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0" fontId="0" fillId="0" borderId="6" xfId="0" applyBorder="1" applyAlignment="1">
      <alignment horizontal="center"/>
    </xf>
    <xf numFmtId="0" fontId="0" fillId="0" borderId="1" xfId="0" applyBorder="1" applyAlignment="1">
      <alignment horizontal="left"/>
    </xf>
    <xf numFmtId="0" fontId="0" fillId="0" borderId="9" xfId="0" applyBorder="1" applyAlignment="1">
      <alignment horizontal="left"/>
    </xf>
    <xf numFmtId="0" fontId="0" fillId="0" borderId="2" xfId="0" applyBorder="1" applyAlignment="1">
      <alignment horizontal="left"/>
    </xf>
    <xf numFmtId="0" fontId="0" fillId="0" borderId="11" xfId="0" applyBorder="1" applyAlignment="1">
      <alignment horizontal="left"/>
    </xf>
    <xf numFmtId="0" fontId="0" fillId="0" borderId="8" xfId="0" applyBorder="1" applyAlignment="1">
      <alignment horizontal="left"/>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xf>
    <xf numFmtId="0" fontId="0" fillId="0" borderId="10" xfId="0" applyBorder="1" applyAlignment="1">
      <alignment horizontal="left"/>
    </xf>
    <xf numFmtId="0" fontId="0" fillId="0" borderId="6" xfId="0" applyBorder="1" applyAlignment="1">
      <alignment horizontal="left"/>
    </xf>
    <xf numFmtId="0" fontId="1" fillId="0" borderId="12" xfId="0" applyFont="1" applyBorder="1" applyAlignment="1">
      <alignment horizontal="left"/>
    </xf>
    <xf numFmtId="0" fontId="1" fillId="0" borderId="13" xfId="0" applyFont="1" applyBorder="1" applyAlignment="1">
      <alignment horizontal="left"/>
    </xf>
    <xf numFmtId="0" fontId="1" fillId="0" borderId="14" xfId="0" applyFont="1" applyBorder="1" applyAlignment="1">
      <alignment horizontal="left"/>
    </xf>
    <xf numFmtId="0" fontId="0" fillId="0" borderId="10" xfId="0" applyBorder="1" applyAlignment="1">
      <alignment horizontal="left" vertical="top" wrapText="1"/>
    </xf>
    <xf numFmtId="0" fontId="0" fillId="0" borderId="6"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FB1A7-A4A6-48AC-A1B2-6D06205DFBB0}">
  <dimension ref="A1:I19"/>
  <sheetViews>
    <sheetView zoomScale="80" zoomScaleNormal="80" workbookViewId="0">
      <selection activeCell="C18" sqref="C18"/>
    </sheetView>
  </sheetViews>
  <sheetFormatPr defaultRowHeight="15" x14ac:dyDescent="0.25"/>
  <cols>
    <col min="1" max="1" width="3.5703125" customWidth="1"/>
    <col min="2" max="2" width="38.85546875" customWidth="1"/>
    <col min="3" max="3" width="16" style="8" customWidth="1"/>
  </cols>
  <sheetData>
    <row r="1" spans="1:9" ht="70.5" customHeight="1" x14ac:dyDescent="0.25">
      <c r="A1" s="49" t="s">
        <v>181</v>
      </c>
      <c r="B1" s="49"/>
      <c r="C1" s="49"/>
      <c r="D1" s="49"/>
      <c r="E1" s="49"/>
      <c r="F1" s="49"/>
      <c r="G1" s="49"/>
      <c r="H1" s="49"/>
      <c r="I1" s="49"/>
    </row>
    <row r="2" spans="1:9" ht="17.25" customHeight="1" x14ac:dyDescent="0.25">
      <c r="A2" s="3"/>
      <c r="B2" s="3"/>
      <c r="C2" s="12"/>
      <c r="D2" s="3"/>
      <c r="E2" s="3"/>
    </row>
    <row r="3" spans="1:9" ht="17.25" customHeight="1" x14ac:dyDescent="0.3">
      <c r="A3" s="50" t="s">
        <v>16</v>
      </c>
      <c r="B3" s="50"/>
    </row>
    <row r="4" spans="1:9" ht="60" customHeight="1" x14ac:dyDescent="0.25">
      <c r="B4" s="13" t="s">
        <v>15</v>
      </c>
      <c r="C4" s="51" t="s">
        <v>165</v>
      </c>
      <c r="D4" s="51"/>
      <c r="E4" s="51"/>
      <c r="F4" s="51"/>
      <c r="G4" s="51"/>
      <c r="H4" s="51"/>
      <c r="I4" s="51"/>
    </row>
    <row r="5" spans="1:9" x14ac:dyDescent="0.25">
      <c r="B5" t="s">
        <v>12</v>
      </c>
      <c r="C5" s="8">
        <f>'Cap hardware'!B13</f>
        <v>1014.12</v>
      </c>
    </row>
    <row r="6" spans="1:9" x14ac:dyDescent="0.25">
      <c r="B6" t="s">
        <v>13</v>
      </c>
      <c r="C6" s="8">
        <f>'Cap software'!B10</f>
        <v>0</v>
      </c>
    </row>
    <row r="8" spans="1:9" x14ac:dyDescent="0.25">
      <c r="B8" t="s">
        <v>14</v>
      </c>
      <c r="C8" s="8">
        <f>SUM(C5:C6)</f>
        <v>1014.12</v>
      </c>
    </row>
    <row r="10" spans="1:9" ht="18.75" customHeight="1" x14ac:dyDescent="0.3">
      <c r="A10" s="50" t="s">
        <v>180</v>
      </c>
      <c r="B10" s="50"/>
      <c r="C10" s="50"/>
      <c r="D10" s="50"/>
      <c r="E10" s="50"/>
      <c r="F10" s="50"/>
      <c r="G10" s="50"/>
      <c r="H10" s="50"/>
      <c r="I10" s="50"/>
    </row>
    <row r="11" spans="1:9" s="4" customFormat="1" ht="66" customHeight="1" x14ac:dyDescent="0.25">
      <c r="B11" s="5" t="s">
        <v>15</v>
      </c>
      <c r="C11" s="52" t="s">
        <v>179</v>
      </c>
      <c r="D11" s="52"/>
      <c r="E11" s="52"/>
      <c r="F11" s="52"/>
      <c r="G11" s="52"/>
      <c r="H11" s="52"/>
      <c r="I11" s="52"/>
    </row>
    <row r="12" spans="1:9" x14ac:dyDescent="0.25">
      <c r="B12" t="s">
        <v>17</v>
      </c>
      <c r="C12" s="8">
        <f>'Cap maintenance'!B15</f>
        <v>548.4</v>
      </c>
    </row>
    <row r="13" spans="1:9" x14ac:dyDescent="0.25">
      <c r="B13" t="s">
        <v>1</v>
      </c>
      <c r="C13" s="8">
        <f>'Recurrent training'!B10</f>
        <v>0</v>
      </c>
    </row>
    <row r="14" spans="1:9" x14ac:dyDescent="0.25">
      <c r="B14" t="s">
        <v>6</v>
      </c>
      <c r="C14" s="8">
        <f>Consumables!B14</f>
        <v>31272.23</v>
      </c>
    </row>
    <row r="15" spans="1:9" x14ac:dyDescent="0.25">
      <c r="B15" t="s">
        <v>7</v>
      </c>
      <c r="C15" s="8">
        <f>Personnel!C10</f>
        <v>0</v>
      </c>
    </row>
    <row r="16" spans="1:9" x14ac:dyDescent="0.25">
      <c r="B16" t="s">
        <v>18</v>
      </c>
      <c r="C16" s="37">
        <f>'Direct support'!C14</f>
        <v>1057.0161671999999</v>
      </c>
    </row>
    <row r="17" spans="2:3" x14ac:dyDescent="0.25">
      <c r="B17" t="s">
        <v>188</v>
      </c>
      <c r="C17" s="8">
        <f>'Contracted services'!B7</f>
        <v>0</v>
      </c>
    </row>
    <row r="19" spans="2:3" x14ac:dyDescent="0.25">
      <c r="B19" t="s">
        <v>14</v>
      </c>
      <c r="C19" s="8">
        <f>SUM(C12:C16)</f>
        <v>32877.6461672</v>
      </c>
    </row>
  </sheetData>
  <mergeCells count="5">
    <mergeCell ref="A1:I1"/>
    <mergeCell ref="A10:I10"/>
    <mergeCell ref="A3:B3"/>
    <mergeCell ref="C4:I4"/>
    <mergeCell ref="C11:I1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C82F2-3E86-483D-BF7F-67F61437911F}">
  <dimension ref="B1:D42"/>
  <sheetViews>
    <sheetView workbookViewId="0">
      <selection activeCell="C22" sqref="C22"/>
    </sheetView>
  </sheetViews>
  <sheetFormatPr defaultRowHeight="15" x14ac:dyDescent="0.25"/>
  <cols>
    <col min="1" max="1" width="2.28515625" customWidth="1"/>
    <col min="2" max="2" width="28.28515625" customWidth="1"/>
    <col min="3" max="3" width="48" customWidth="1"/>
    <col min="4" max="4" width="41.85546875" customWidth="1"/>
  </cols>
  <sheetData>
    <row r="1" spans="2:4" ht="10.5" customHeight="1" thickBot="1" x14ac:dyDescent="0.3"/>
    <row r="2" spans="2:4" x14ac:dyDescent="0.25">
      <c r="B2" s="66" t="s">
        <v>55</v>
      </c>
      <c r="C2" s="67"/>
      <c r="D2" s="68"/>
    </row>
    <row r="3" spans="2:4" x14ac:dyDescent="0.25">
      <c r="B3" s="57"/>
      <c r="C3" s="58"/>
      <c r="D3" s="59"/>
    </row>
    <row r="4" spans="2:4" x14ac:dyDescent="0.25">
      <c r="B4" s="60"/>
      <c r="C4" s="61"/>
      <c r="D4" s="62"/>
    </row>
    <row r="5" spans="2:4" x14ac:dyDescent="0.25">
      <c r="B5" s="60"/>
      <c r="C5" s="61"/>
      <c r="D5" s="62"/>
    </row>
    <row r="6" spans="2:4" x14ac:dyDescent="0.25">
      <c r="B6" s="60"/>
      <c r="C6" s="61"/>
      <c r="D6" s="62"/>
    </row>
    <row r="7" spans="2:4" x14ac:dyDescent="0.25">
      <c r="B7" s="60"/>
      <c r="C7" s="61"/>
      <c r="D7" s="62"/>
    </row>
    <row r="8" spans="2:4" x14ac:dyDescent="0.25">
      <c r="B8" s="60"/>
      <c r="C8" s="61"/>
      <c r="D8" s="62"/>
    </row>
    <row r="9" spans="2:4" x14ac:dyDescent="0.25">
      <c r="B9" s="60"/>
      <c r="C9" s="61"/>
      <c r="D9" s="62"/>
    </row>
    <row r="10" spans="2:4" ht="15.75" thickBot="1" x14ac:dyDescent="0.3">
      <c r="B10" s="63"/>
      <c r="C10" s="64"/>
      <c r="D10" s="65"/>
    </row>
    <row r="11" spans="2:4" ht="15.75" thickBot="1" x14ac:dyDescent="0.3"/>
    <row r="12" spans="2:4" x14ac:dyDescent="0.25">
      <c r="B12" s="54" t="s">
        <v>52</v>
      </c>
      <c r="C12" s="55"/>
      <c r="D12" s="56"/>
    </row>
    <row r="13" spans="2:4" x14ac:dyDescent="0.25">
      <c r="B13" s="18" t="s">
        <v>46</v>
      </c>
      <c r="C13" s="69" t="s">
        <v>45</v>
      </c>
      <c r="D13" s="70"/>
    </row>
    <row r="14" spans="2:4" x14ac:dyDescent="0.25">
      <c r="B14" s="16" t="s">
        <v>47</v>
      </c>
      <c r="C14" s="73" t="s">
        <v>50</v>
      </c>
      <c r="D14" s="73"/>
    </row>
    <row r="15" spans="2:4" x14ac:dyDescent="0.25">
      <c r="B15" s="16" t="s">
        <v>48</v>
      </c>
      <c r="C15" s="73" t="s">
        <v>49</v>
      </c>
      <c r="D15" s="73"/>
    </row>
    <row r="16" spans="2:4" x14ac:dyDescent="0.25">
      <c r="B16" s="18" t="s">
        <v>51</v>
      </c>
      <c r="C16" s="70" t="s">
        <v>54</v>
      </c>
      <c r="D16" s="70"/>
    </row>
    <row r="17" spans="2:4" x14ac:dyDescent="0.25">
      <c r="B17" s="16" t="s">
        <v>51</v>
      </c>
      <c r="C17" s="73" t="s">
        <v>190</v>
      </c>
      <c r="D17" s="73"/>
    </row>
    <row r="18" spans="2:4" ht="15.75" thickBot="1" x14ac:dyDescent="0.3">
      <c r="B18" s="17" t="s">
        <v>51</v>
      </c>
      <c r="C18" s="74" t="s">
        <v>191</v>
      </c>
      <c r="D18" s="75"/>
    </row>
    <row r="19" spans="2:4" ht="15.75" thickBot="1" x14ac:dyDescent="0.3"/>
    <row r="20" spans="2:4" x14ac:dyDescent="0.25">
      <c r="B20" s="76" t="s">
        <v>185</v>
      </c>
      <c r="C20" s="77"/>
      <c r="D20" s="78"/>
    </row>
    <row r="21" spans="2:4" x14ac:dyDescent="0.25">
      <c r="B21" s="22" t="s">
        <v>56</v>
      </c>
      <c r="C21" s="23" t="s">
        <v>57</v>
      </c>
      <c r="D21" s="24" t="s">
        <v>58</v>
      </c>
    </row>
    <row r="22" spans="2:4" x14ac:dyDescent="0.25">
      <c r="B22" s="18" t="s">
        <v>60</v>
      </c>
      <c r="C22" s="25" t="s">
        <v>155</v>
      </c>
      <c r="D22" s="39">
        <f>12/18</f>
        <v>0.66666666666666663</v>
      </c>
    </row>
    <row r="23" spans="2:4" x14ac:dyDescent="0.25">
      <c r="B23" s="16" t="s">
        <v>61</v>
      </c>
      <c r="C23" s="20" t="s">
        <v>155</v>
      </c>
      <c r="D23" s="40">
        <f>12/18</f>
        <v>0.66666666666666663</v>
      </c>
    </row>
    <row r="24" spans="2:4" x14ac:dyDescent="0.25">
      <c r="B24" s="16" t="s">
        <v>59</v>
      </c>
      <c r="C24" s="20" t="s">
        <v>155</v>
      </c>
      <c r="D24" s="40">
        <f>12/18</f>
        <v>0.66666666666666663</v>
      </c>
    </row>
    <row r="25" spans="2:4" x14ac:dyDescent="0.25">
      <c r="B25" s="16" t="s">
        <v>152</v>
      </c>
      <c r="C25" s="20" t="s">
        <v>154</v>
      </c>
      <c r="D25" s="40">
        <f>12/24</f>
        <v>0.5</v>
      </c>
    </row>
    <row r="26" spans="2:4" x14ac:dyDescent="0.25">
      <c r="B26" s="16" t="s">
        <v>153</v>
      </c>
      <c r="C26" s="20" t="s">
        <v>156</v>
      </c>
      <c r="D26" s="40">
        <f>12/9</f>
        <v>1.3333333333333333</v>
      </c>
    </row>
    <row r="27" spans="2:4" ht="15.75" thickBot="1" x14ac:dyDescent="0.3">
      <c r="B27" s="17" t="s">
        <v>68</v>
      </c>
      <c r="C27" s="21" t="s">
        <v>155</v>
      </c>
      <c r="D27" s="41">
        <f>12/18</f>
        <v>0.66666666666666663</v>
      </c>
    </row>
    <row r="28" spans="2:4" ht="15.75" thickBot="1" x14ac:dyDescent="0.3"/>
    <row r="29" spans="2:4" x14ac:dyDescent="0.25">
      <c r="B29" s="28" t="s">
        <v>20</v>
      </c>
      <c r="C29" s="29" t="s">
        <v>21</v>
      </c>
      <c r="D29" s="30"/>
    </row>
    <row r="30" spans="2:4" x14ac:dyDescent="0.25">
      <c r="B30" s="26" t="s">
        <v>22</v>
      </c>
      <c r="C30" s="71" t="s">
        <v>23</v>
      </c>
      <c r="D30" s="72"/>
    </row>
    <row r="31" spans="2:4" ht="34.5" customHeight="1" x14ac:dyDescent="0.25">
      <c r="B31" s="26" t="s">
        <v>24</v>
      </c>
      <c r="C31" s="71" t="s">
        <v>25</v>
      </c>
      <c r="D31" s="72"/>
    </row>
    <row r="32" spans="2:4" ht="20.25" customHeight="1" x14ac:dyDescent="0.25">
      <c r="B32" s="26" t="s">
        <v>26</v>
      </c>
      <c r="C32" s="71" t="s">
        <v>27</v>
      </c>
      <c r="D32" s="72"/>
    </row>
    <row r="33" spans="2:4" ht="65.25" customHeight="1" x14ac:dyDescent="0.25">
      <c r="B33" s="26" t="s">
        <v>28</v>
      </c>
      <c r="C33" s="71" t="s">
        <v>29</v>
      </c>
      <c r="D33" s="72"/>
    </row>
    <row r="34" spans="2:4" s="11" customFormat="1" ht="51.75" customHeight="1" x14ac:dyDescent="0.25">
      <c r="B34" s="26" t="s">
        <v>30</v>
      </c>
      <c r="C34" s="71" t="s">
        <v>31</v>
      </c>
      <c r="D34" s="72"/>
    </row>
    <row r="35" spans="2:4" ht="50.25" customHeight="1" x14ac:dyDescent="0.25">
      <c r="B35" s="26" t="s">
        <v>32</v>
      </c>
      <c r="C35" s="71" t="s">
        <v>33</v>
      </c>
      <c r="D35" s="72"/>
    </row>
    <row r="36" spans="2:4" ht="83.25" customHeight="1" x14ac:dyDescent="0.25">
      <c r="B36" s="26" t="s">
        <v>34</v>
      </c>
      <c r="C36" s="71" t="s">
        <v>35</v>
      </c>
      <c r="D36" s="72"/>
    </row>
    <row r="37" spans="2:4" ht="18.75" customHeight="1" x14ac:dyDescent="0.25">
      <c r="B37" s="26" t="s">
        <v>36</v>
      </c>
      <c r="C37" s="71" t="s">
        <v>37</v>
      </c>
      <c r="D37" s="72"/>
    </row>
    <row r="38" spans="2:4" ht="20.25" customHeight="1" x14ac:dyDescent="0.25">
      <c r="B38" s="26" t="s">
        <v>38</v>
      </c>
      <c r="C38" s="71" t="s">
        <v>39</v>
      </c>
      <c r="D38" s="72"/>
    </row>
    <row r="39" spans="2:4" x14ac:dyDescent="0.25">
      <c r="B39" s="26" t="s">
        <v>40</v>
      </c>
      <c r="C39" s="71" t="s">
        <v>41</v>
      </c>
      <c r="D39" s="72"/>
    </row>
    <row r="40" spans="2:4" ht="18.75" customHeight="1" x14ac:dyDescent="0.25">
      <c r="B40" s="26" t="s">
        <v>42</v>
      </c>
      <c r="C40" s="71" t="s">
        <v>53</v>
      </c>
      <c r="D40" s="72"/>
    </row>
    <row r="41" spans="2:4" ht="65.25" customHeight="1" x14ac:dyDescent="0.25">
      <c r="B41" s="26" t="s">
        <v>43</v>
      </c>
      <c r="C41" s="71" t="s">
        <v>183</v>
      </c>
      <c r="D41" s="72"/>
    </row>
    <row r="42" spans="2:4" ht="82.5" customHeight="1" thickBot="1" x14ac:dyDescent="0.3">
      <c r="B42" s="27" t="s">
        <v>44</v>
      </c>
      <c r="C42" s="79" t="s">
        <v>184</v>
      </c>
      <c r="D42" s="80"/>
    </row>
  </sheetData>
  <mergeCells count="23">
    <mergeCell ref="C41:D41"/>
    <mergeCell ref="C42:D42"/>
    <mergeCell ref="C35:D35"/>
    <mergeCell ref="C36:D36"/>
    <mergeCell ref="C37:D37"/>
    <mergeCell ref="C38:D38"/>
    <mergeCell ref="C39:D39"/>
    <mergeCell ref="C40:D40"/>
    <mergeCell ref="B12:D12"/>
    <mergeCell ref="B3:D10"/>
    <mergeCell ref="B2:D2"/>
    <mergeCell ref="C13:D13"/>
    <mergeCell ref="C34:D34"/>
    <mergeCell ref="C14:D14"/>
    <mergeCell ref="C15:D15"/>
    <mergeCell ref="C16:D16"/>
    <mergeCell ref="C17:D17"/>
    <mergeCell ref="C18:D18"/>
    <mergeCell ref="B20:D20"/>
    <mergeCell ref="C30:D30"/>
    <mergeCell ref="C31:D31"/>
    <mergeCell ref="C32:D32"/>
    <mergeCell ref="C33:D33"/>
  </mergeCells>
  <pageMargins left="0.7" right="0.7" top="0.75" bottom="0.75" header="0.3" footer="0.3"/>
  <pageSetup orientation="portrait" horizontalDpi="4294967294"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A9F2A-80C5-4B7C-9ECB-7CEE427969FE}">
  <dimension ref="A1:N126"/>
  <sheetViews>
    <sheetView topLeftCell="C1" workbookViewId="0">
      <selection activeCell="H10" sqref="H10"/>
    </sheetView>
  </sheetViews>
  <sheetFormatPr defaultRowHeight="15" x14ac:dyDescent="0.25"/>
  <cols>
    <col min="1" max="1" width="64.28515625" bestFit="1" customWidth="1"/>
    <col min="2" max="2" width="45.140625" bestFit="1" customWidth="1"/>
    <col min="3" max="3" width="19.42578125" bestFit="1" customWidth="1"/>
    <col min="4" max="4" width="9.42578125" bestFit="1" customWidth="1"/>
    <col min="5" max="5" width="11.140625" bestFit="1" customWidth="1"/>
    <col min="6" max="6" width="14.85546875" bestFit="1" customWidth="1"/>
    <col min="7" max="7" width="8.42578125" bestFit="1" customWidth="1"/>
    <col min="8" max="8" width="16.5703125" bestFit="1" customWidth="1"/>
    <col min="9" max="9" width="18.42578125" bestFit="1" customWidth="1"/>
    <col min="10" max="10" width="10.42578125" style="43" bestFit="1" customWidth="1"/>
    <col min="11" max="11" width="16.85546875" bestFit="1" customWidth="1"/>
    <col min="12" max="12" width="9.42578125" bestFit="1" customWidth="1"/>
    <col min="13" max="13" width="8" bestFit="1" customWidth="1"/>
    <col min="14" max="14" width="9" bestFit="1" customWidth="1"/>
  </cols>
  <sheetData>
    <row r="1" spans="1:14" s="42" customFormat="1" x14ac:dyDescent="0.25">
      <c r="A1" s="42" t="s">
        <v>22</v>
      </c>
      <c r="B1" s="42" t="s">
        <v>24</v>
      </c>
      <c r="C1" s="42" t="s">
        <v>26</v>
      </c>
      <c r="D1" s="42" t="s">
        <v>30</v>
      </c>
      <c r="E1" s="42" t="s">
        <v>28</v>
      </c>
      <c r="F1" s="42" t="s">
        <v>62</v>
      </c>
      <c r="G1" s="42" t="s">
        <v>32</v>
      </c>
      <c r="H1" s="42" t="s">
        <v>36</v>
      </c>
      <c r="I1" s="42" t="s">
        <v>38</v>
      </c>
      <c r="J1" s="42" t="s">
        <v>40</v>
      </c>
      <c r="K1" s="42" t="s">
        <v>63</v>
      </c>
      <c r="L1" s="42" t="s">
        <v>42</v>
      </c>
      <c r="M1" s="42" t="s">
        <v>43</v>
      </c>
      <c r="N1" s="42" t="s">
        <v>64</v>
      </c>
    </row>
    <row r="2" spans="1:14" x14ac:dyDescent="0.25">
      <c r="A2" t="s">
        <v>83</v>
      </c>
      <c r="B2" t="s">
        <v>84</v>
      </c>
      <c r="C2" t="s">
        <v>12</v>
      </c>
      <c r="D2">
        <v>159000</v>
      </c>
      <c r="F2" t="s">
        <v>67</v>
      </c>
      <c r="G2">
        <v>1</v>
      </c>
      <c r="H2">
        <v>159000</v>
      </c>
      <c r="J2" s="43">
        <v>42710</v>
      </c>
      <c r="K2" t="s">
        <v>68</v>
      </c>
      <c r="L2">
        <v>274.05</v>
      </c>
    </row>
    <row r="3" spans="1:14" x14ac:dyDescent="0.25">
      <c r="A3" t="s">
        <v>83</v>
      </c>
      <c r="B3" t="s">
        <v>84</v>
      </c>
      <c r="C3" t="s">
        <v>12</v>
      </c>
      <c r="D3">
        <v>159000</v>
      </c>
      <c r="F3" t="s">
        <v>67</v>
      </c>
      <c r="G3">
        <v>2.2999999999999998</v>
      </c>
      <c r="H3">
        <v>357999.8</v>
      </c>
      <c r="J3" s="43">
        <v>43004</v>
      </c>
      <c r="K3" t="s">
        <v>68</v>
      </c>
      <c r="L3">
        <v>520.73</v>
      </c>
    </row>
    <row r="4" spans="1:14" x14ac:dyDescent="0.25">
      <c r="A4" t="s">
        <v>111</v>
      </c>
      <c r="B4" t="s">
        <v>84</v>
      </c>
      <c r="C4" t="s">
        <v>12</v>
      </c>
      <c r="D4">
        <v>159000</v>
      </c>
      <c r="F4" t="s">
        <v>112</v>
      </c>
      <c r="G4">
        <v>1</v>
      </c>
      <c r="H4">
        <v>155900</v>
      </c>
      <c r="J4" s="43">
        <v>43111</v>
      </c>
      <c r="K4" t="s">
        <v>61</v>
      </c>
      <c r="L4">
        <v>219.34</v>
      </c>
    </row>
    <row r="5" spans="1:14" x14ac:dyDescent="0.25">
      <c r="A5" t="s">
        <v>95</v>
      </c>
      <c r="B5" t="s">
        <v>96</v>
      </c>
      <c r="C5" t="s">
        <v>17</v>
      </c>
      <c r="F5" t="s">
        <v>97</v>
      </c>
      <c r="H5">
        <v>20500</v>
      </c>
      <c r="J5" s="43">
        <v>43139</v>
      </c>
      <c r="K5" t="s">
        <v>61</v>
      </c>
      <c r="L5">
        <v>28.84</v>
      </c>
      <c r="M5">
        <v>19.23</v>
      </c>
    </row>
    <row r="6" spans="1:14" x14ac:dyDescent="0.25">
      <c r="A6" t="s">
        <v>102</v>
      </c>
      <c r="B6" t="s">
        <v>96</v>
      </c>
      <c r="C6" t="s">
        <v>17</v>
      </c>
      <c r="F6" t="s">
        <v>97</v>
      </c>
      <c r="H6">
        <v>153250</v>
      </c>
      <c r="J6" s="43">
        <v>43193</v>
      </c>
      <c r="K6" t="s">
        <v>61</v>
      </c>
      <c r="L6">
        <v>215.61</v>
      </c>
      <c r="M6">
        <v>143.74</v>
      </c>
    </row>
    <row r="7" spans="1:14" x14ac:dyDescent="0.25">
      <c r="A7" t="s">
        <v>133</v>
      </c>
      <c r="B7" t="s">
        <v>134</v>
      </c>
      <c r="C7" t="s">
        <v>17</v>
      </c>
      <c r="F7" t="s">
        <v>97</v>
      </c>
      <c r="H7">
        <v>110000</v>
      </c>
      <c r="J7" s="43">
        <v>42884</v>
      </c>
      <c r="K7" t="s">
        <v>59</v>
      </c>
      <c r="L7">
        <v>160</v>
      </c>
      <c r="M7">
        <v>106.67</v>
      </c>
    </row>
    <row r="8" spans="1:14" x14ac:dyDescent="0.25">
      <c r="A8" t="s">
        <v>143</v>
      </c>
      <c r="B8" t="s">
        <v>96</v>
      </c>
      <c r="C8" t="s">
        <v>17</v>
      </c>
      <c r="F8" t="s">
        <v>97</v>
      </c>
      <c r="H8">
        <v>242600</v>
      </c>
      <c r="J8" s="43">
        <v>42726</v>
      </c>
      <c r="K8" t="s">
        <v>59</v>
      </c>
      <c r="L8">
        <v>418.14</v>
      </c>
      <c r="M8">
        <v>278.76</v>
      </c>
    </row>
    <row r="9" spans="1:14" x14ac:dyDescent="0.25">
      <c r="A9" t="s">
        <v>65</v>
      </c>
      <c r="B9" t="s">
        <v>66</v>
      </c>
      <c r="C9" t="s">
        <v>6</v>
      </c>
      <c r="D9">
        <v>26</v>
      </c>
      <c r="F9" t="s">
        <v>67</v>
      </c>
      <c r="G9">
        <v>951.9</v>
      </c>
      <c r="H9">
        <v>24750</v>
      </c>
      <c r="J9" s="43">
        <v>43178</v>
      </c>
      <c r="K9" t="s">
        <v>68</v>
      </c>
      <c r="L9">
        <v>34.82</v>
      </c>
      <c r="M9">
        <v>23.21</v>
      </c>
      <c r="N9">
        <v>634.6</v>
      </c>
    </row>
    <row r="10" spans="1:14" x14ac:dyDescent="0.25">
      <c r="A10" t="s">
        <v>65</v>
      </c>
      <c r="B10" t="s">
        <v>66</v>
      </c>
      <c r="C10" t="s">
        <v>6</v>
      </c>
      <c r="D10">
        <v>26</v>
      </c>
      <c r="F10" t="s">
        <v>67</v>
      </c>
      <c r="G10">
        <v>307.7</v>
      </c>
      <c r="H10">
        <v>8000</v>
      </c>
      <c r="J10" s="43">
        <v>43045</v>
      </c>
      <c r="K10" t="s">
        <v>68</v>
      </c>
      <c r="L10">
        <v>11.64</v>
      </c>
      <c r="M10">
        <v>7.76</v>
      </c>
      <c r="N10">
        <v>205.1</v>
      </c>
    </row>
    <row r="11" spans="1:14" x14ac:dyDescent="0.25">
      <c r="A11" t="s">
        <v>65</v>
      </c>
      <c r="B11" t="s">
        <v>66</v>
      </c>
      <c r="C11" t="s">
        <v>6</v>
      </c>
      <c r="D11">
        <v>26</v>
      </c>
      <c r="F11" t="s">
        <v>67</v>
      </c>
      <c r="G11">
        <v>288.5</v>
      </c>
      <c r="H11">
        <v>7500</v>
      </c>
      <c r="J11" s="43">
        <v>43201</v>
      </c>
      <c r="K11" t="s">
        <v>68</v>
      </c>
      <c r="L11">
        <v>10.55</v>
      </c>
      <c r="M11">
        <v>7.03</v>
      </c>
      <c r="N11">
        <v>192.3</v>
      </c>
    </row>
    <row r="12" spans="1:14" x14ac:dyDescent="0.25">
      <c r="A12" t="s">
        <v>65</v>
      </c>
      <c r="B12" t="s">
        <v>66</v>
      </c>
      <c r="C12" t="s">
        <v>6</v>
      </c>
      <c r="D12">
        <v>26</v>
      </c>
      <c r="F12" t="s">
        <v>67</v>
      </c>
      <c r="G12">
        <v>49.6</v>
      </c>
      <c r="H12">
        <v>1290</v>
      </c>
      <c r="J12" s="43">
        <v>43045</v>
      </c>
      <c r="K12" t="s">
        <v>68</v>
      </c>
      <c r="L12">
        <v>1.88</v>
      </c>
      <c r="M12">
        <v>1.25</v>
      </c>
      <c r="N12">
        <v>33.1</v>
      </c>
    </row>
    <row r="13" spans="1:14" x14ac:dyDescent="0.25">
      <c r="A13" t="s">
        <v>65</v>
      </c>
      <c r="B13" t="s">
        <v>66</v>
      </c>
      <c r="C13" t="s">
        <v>6</v>
      </c>
      <c r="D13">
        <v>26</v>
      </c>
      <c r="F13" t="s">
        <v>67</v>
      </c>
      <c r="G13">
        <v>288.5</v>
      </c>
      <c r="H13">
        <v>7500</v>
      </c>
      <c r="J13" s="43">
        <v>42759</v>
      </c>
      <c r="K13" t="s">
        <v>68</v>
      </c>
      <c r="L13">
        <v>10.91</v>
      </c>
      <c r="M13">
        <v>7.27</v>
      </c>
      <c r="N13">
        <v>192.3</v>
      </c>
    </row>
    <row r="14" spans="1:14" x14ac:dyDescent="0.25">
      <c r="A14" t="s">
        <v>69</v>
      </c>
      <c r="B14" t="s">
        <v>70</v>
      </c>
      <c r="C14" t="s">
        <v>6</v>
      </c>
      <c r="D14">
        <v>373.5</v>
      </c>
      <c r="F14" t="s">
        <v>71</v>
      </c>
      <c r="G14">
        <v>100</v>
      </c>
      <c r="H14">
        <v>37350</v>
      </c>
      <c r="J14" s="43">
        <v>43059</v>
      </c>
      <c r="K14" t="s">
        <v>68</v>
      </c>
      <c r="L14">
        <v>54.33</v>
      </c>
      <c r="M14">
        <v>36.22</v>
      </c>
      <c r="N14">
        <v>66.7</v>
      </c>
    </row>
    <row r="15" spans="1:14" x14ac:dyDescent="0.25">
      <c r="A15" t="s">
        <v>69</v>
      </c>
      <c r="B15" t="s">
        <v>70</v>
      </c>
      <c r="C15" t="s">
        <v>6</v>
      </c>
      <c r="D15">
        <v>373.5</v>
      </c>
      <c r="F15" t="s">
        <v>71</v>
      </c>
      <c r="G15">
        <v>159</v>
      </c>
      <c r="H15">
        <v>59400</v>
      </c>
      <c r="J15" s="43">
        <v>43144</v>
      </c>
      <c r="K15" t="s">
        <v>68</v>
      </c>
      <c r="L15">
        <v>83.57</v>
      </c>
      <c r="M15">
        <v>55.71</v>
      </c>
      <c r="N15">
        <v>106</v>
      </c>
    </row>
    <row r="16" spans="1:14" x14ac:dyDescent="0.25">
      <c r="A16" t="s">
        <v>69</v>
      </c>
      <c r="B16" t="s">
        <v>70</v>
      </c>
      <c r="C16" t="s">
        <v>6</v>
      </c>
      <c r="D16">
        <v>373.5</v>
      </c>
      <c r="F16" t="s">
        <v>71</v>
      </c>
      <c r="G16">
        <v>200</v>
      </c>
      <c r="H16">
        <v>74700</v>
      </c>
      <c r="J16" s="43">
        <v>43165</v>
      </c>
      <c r="K16" t="s">
        <v>68</v>
      </c>
      <c r="L16">
        <v>105.1</v>
      </c>
      <c r="M16">
        <v>70.06</v>
      </c>
      <c r="N16">
        <v>133.30000000000001</v>
      </c>
    </row>
    <row r="17" spans="1:14" x14ac:dyDescent="0.25">
      <c r="A17" t="s">
        <v>69</v>
      </c>
      <c r="B17" t="s">
        <v>70</v>
      </c>
      <c r="C17" t="s">
        <v>6</v>
      </c>
      <c r="D17">
        <v>373.5</v>
      </c>
      <c r="F17" t="s">
        <v>71</v>
      </c>
      <c r="G17">
        <v>52.2</v>
      </c>
      <c r="H17">
        <v>19500</v>
      </c>
      <c r="J17" s="43">
        <v>42801</v>
      </c>
      <c r="K17" t="s">
        <v>68</v>
      </c>
      <c r="L17">
        <v>28.36</v>
      </c>
      <c r="M17">
        <v>18.91</v>
      </c>
      <c r="N17">
        <v>34.799999999999997</v>
      </c>
    </row>
    <row r="18" spans="1:14" x14ac:dyDescent="0.25">
      <c r="A18" t="s">
        <v>69</v>
      </c>
      <c r="B18" t="s">
        <v>70</v>
      </c>
      <c r="C18" t="s">
        <v>6</v>
      </c>
      <c r="D18">
        <v>373.5</v>
      </c>
      <c r="F18" t="s">
        <v>71</v>
      </c>
      <c r="G18">
        <v>84.8</v>
      </c>
      <c r="H18">
        <v>31680</v>
      </c>
      <c r="J18" s="43">
        <v>42935</v>
      </c>
      <c r="K18" t="s">
        <v>68</v>
      </c>
      <c r="L18">
        <v>46.08</v>
      </c>
      <c r="M18">
        <v>30.72</v>
      </c>
      <c r="N18">
        <v>56.5</v>
      </c>
    </row>
    <row r="19" spans="1:14" x14ac:dyDescent="0.25">
      <c r="A19" t="s">
        <v>69</v>
      </c>
      <c r="B19" t="s">
        <v>70</v>
      </c>
      <c r="C19" t="s">
        <v>6</v>
      </c>
      <c r="D19">
        <v>373.5</v>
      </c>
      <c r="F19" t="s">
        <v>71</v>
      </c>
      <c r="G19">
        <v>200</v>
      </c>
      <c r="H19">
        <v>74700</v>
      </c>
      <c r="J19" s="43">
        <v>43150</v>
      </c>
      <c r="K19" t="s">
        <v>68</v>
      </c>
      <c r="L19">
        <v>105.1</v>
      </c>
      <c r="M19">
        <v>70.06</v>
      </c>
      <c r="N19">
        <v>133.30000000000001</v>
      </c>
    </row>
    <row r="20" spans="1:14" x14ac:dyDescent="0.25">
      <c r="A20" t="s">
        <v>69</v>
      </c>
      <c r="B20" t="s">
        <v>70</v>
      </c>
      <c r="C20" t="s">
        <v>6</v>
      </c>
      <c r="D20">
        <v>373.5</v>
      </c>
      <c r="F20" t="s">
        <v>71</v>
      </c>
      <c r="G20">
        <v>74.900000000000006</v>
      </c>
      <c r="H20">
        <v>27960</v>
      </c>
      <c r="J20" s="43">
        <v>42739</v>
      </c>
      <c r="K20" t="s">
        <v>68</v>
      </c>
      <c r="L20">
        <v>40.67</v>
      </c>
      <c r="M20">
        <v>27.11</v>
      </c>
      <c r="N20">
        <v>49.9</v>
      </c>
    </row>
    <row r="21" spans="1:14" x14ac:dyDescent="0.25">
      <c r="A21" t="s">
        <v>69</v>
      </c>
      <c r="B21" t="s">
        <v>70</v>
      </c>
      <c r="C21" t="s">
        <v>6</v>
      </c>
      <c r="D21">
        <v>373.5</v>
      </c>
      <c r="F21" t="s">
        <v>71</v>
      </c>
      <c r="G21">
        <v>200</v>
      </c>
      <c r="H21">
        <v>74700</v>
      </c>
      <c r="J21" s="43">
        <v>43138</v>
      </c>
      <c r="K21" t="s">
        <v>68</v>
      </c>
      <c r="L21">
        <v>105.1</v>
      </c>
      <c r="M21">
        <v>70.06</v>
      </c>
      <c r="N21">
        <v>133.30000000000001</v>
      </c>
    </row>
    <row r="22" spans="1:14" x14ac:dyDescent="0.25">
      <c r="A22" t="s">
        <v>69</v>
      </c>
      <c r="B22" t="s">
        <v>70</v>
      </c>
      <c r="C22" t="s">
        <v>6</v>
      </c>
      <c r="D22">
        <v>373.5</v>
      </c>
      <c r="F22" t="s">
        <v>71</v>
      </c>
      <c r="G22">
        <v>187.1</v>
      </c>
      <c r="H22">
        <v>69900</v>
      </c>
      <c r="J22" s="43">
        <v>42765</v>
      </c>
      <c r="K22" t="s">
        <v>68</v>
      </c>
      <c r="L22">
        <v>101.67</v>
      </c>
      <c r="M22">
        <v>67.78</v>
      </c>
      <c r="N22">
        <v>124.8</v>
      </c>
    </row>
    <row r="23" spans="1:14" x14ac:dyDescent="0.25">
      <c r="A23" t="s">
        <v>69</v>
      </c>
      <c r="B23" t="s">
        <v>70</v>
      </c>
      <c r="C23" t="s">
        <v>6</v>
      </c>
      <c r="D23">
        <v>373.5</v>
      </c>
      <c r="F23" t="s">
        <v>71</v>
      </c>
      <c r="G23">
        <v>200</v>
      </c>
      <c r="H23">
        <v>74700</v>
      </c>
      <c r="J23" s="43">
        <v>43075</v>
      </c>
      <c r="K23" t="s">
        <v>68</v>
      </c>
      <c r="L23">
        <v>108.65</v>
      </c>
      <c r="M23">
        <v>72.44</v>
      </c>
      <c r="N23">
        <v>133.30000000000001</v>
      </c>
    </row>
    <row r="24" spans="1:14" x14ac:dyDescent="0.25">
      <c r="A24" t="s">
        <v>69</v>
      </c>
      <c r="B24" t="s">
        <v>70</v>
      </c>
      <c r="C24" t="s">
        <v>6</v>
      </c>
      <c r="D24">
        <v>373.5</v>
      </c>
      <c r="F24" t="s">
        <v>71</v>
      </c>
      <c r="G24">
        <v>200</v>
      </c>
      <c r="H24">
        <v>74700</v>
      </c>
      <c r="J24" s="43">
        <v>43217</v>
      </c>
      <c r="K24" t="s">
        <v>68</v>
      </c>
      <c r="L24">
        <v>105.1</v>
      </c>
      <c r="M24">
        <v>70.06</v>
      </c>
      <c r="N24">
        <v>133.30000000000001</v>
      </c>
    </row>
    <row r="25" spans="1:14" x14ac:dyDescent="0.25">
      <c r="A25" t="s">
        <v>69</v>
      </c>
      <c r="B25" t="s">
        <v>70</v>
      </c>
      <c r="C25" t="s">
        <v>6</v>
      </c>
      <c r="D25">
        <v>373.5</v>
      </c>
      <c r="F25" t="s">
        <v>71</v>
      </c>
      <c r="G25">
        <v>53</v>
      </c>
      <c r="H25">
        <v>19800</v>
      </c>
      <c r="J25" s="43">
        <v>42860</v>
      </c>
      <c r="K25" t="s">
        <v>68</v>
      </c>
      <c r="L25">
        <v>28.8</v>
      </c>
      <c r="M25">
        <v>19.2</v>
      </c>
      <c r="N25">
        <v>35.299999999999997</v>
      </c>
    </row>
    <row r="26" spans="1:14" x14ac:dyDescent="0.25">
      <c r="A26" t="s">
        <v>69</v>
      </c>
      <c r="B26" t="s">
        <v>70</v>
      </c>
      <c r="C26" t="s">
        <v>6</v>
      </c>
      <c r="D26">
        <v>373.5</v>
      </c>
      <c r="F26" t="s">
        <v>71</v>
      </c>
      <c r="G26">
        <v>106</v>
      </c>
      <c r="H26">
        <v>39600</v>
      </c>
      <c r="J26" s="43">
        <v>42991</v>
      </c>
      <c r="K26" t="s">
        <v>68</v>
      </c>
      <c r="L26">
        <v>57.6</v>
      </c>
      <c r="M26">
        <v>38.4</v>
      </c>
      <c r="N26">
        <v>70.7</v>
      </c>
    </row>
    <row r="27" spans="1:14" x14ac:dyDescent="0.25">
      <c r="A27" t="s">
        <v>69</v>
      </c>
      <c r="B27" t="s">
        <v>70</v>
      </c>
      <c r="C27" t="s">
        <v>6</v>
      </c>
      <c r="D27">
        <v>373.5</v>
      </c>
      <c r="F27" t="s">
        <v>71</v>
      </c>
      <c r="G27">
        <v>106</v>
      </c>
      <c r="H27">
        <v>39600</v>
      </c>
      <c r="J27" s="43">
        <v>42922</v>
      </c>
      <c r="K27" t="s">
        <v>68</v>
      </c>
      <c r="L27">
        <v>57.6</v>
      </c>
      <c r="M27">
        <v>38.4</v>
      </c>
      <c r="N27">
        <v>70.7</v>
      </c>
    </row>
    <row r="28" spans="1:14" x14ac:dyDescent="0.25">
      <c r="A28" t="s">
        <v>69</v>
      </c>
      <c r="B28" t="s">
        <v>70</v>
      </c>
      <c r="C28" t="s">
        <v>6</v>
      </c>
      <c r="D28">
        <v>373.5</v>
      </c>
      <c r="F28" t="s">
        <v>71</v>
      </c>
      <c r="G28">
        <v>106</v>
      </c>
      <c r="H28">
        <v>39600</v>
      </c>
      <c r="J28" s="43">
        <v>42984</v>
      </c>
      <c r="K28" t="s">
        <v>68</v>
      </c>
      <c r="L28">
        <v>57.6</v>
      </c>
      <c r="M28">
        <v>38.4</v>
      </c>
      <c r="N28">
        <v>70.7</v>
      </c>
    </row>
    <row r="29" spans="1:14" x14ac:dyDescent="0.25">
      <c r="A29" t="s">
        <v>69</v>
      </c>
      <c r="B29" t="s">
        <v>70</v>
      </c>
      <c r="C29" t="s">
        <v>6</v>
      </c>
      <c r="D29">
        <v>373.5</v>
      </c>
      <c r="F29" t="s">
        <v>71</v>
      </c>
      <c r="G29">
        <v>106</v>
      </c>
      <c r="H29">
        <v>39600</v>
      </c>
      <c r="J29" s="43">
        <v>42937</v>
      </c>
      <c r="K29" t="s">
        <v>68</v>
      </c>
      <c r="L29">
        <v>57.6</v>
      </c>
      <c r="M29">
        <v>38.4</v>
      </c>
      <c r="N29">
        <v>70.7</v>
      </c>
    </row>
    <row r="30" spans="1:14" x14ac:dyDescent="0.25">
      <c r="A30" t="s">
        <v>69</v>
      </c>
      <c r="B30" t="s">
        <v>70</v>
      </c>
      <c r="C30" t="s">
        <v>6</v>
      </c>
      <c r="D30">
        <v>373.5</v>
      </c>
      <c r="F30" t="s">
        <v>71</v>
      </c>
      <c r="G30">
        <v>125.3</v>
      </c>
      <c r="H30">
        <v>46800</v>
      </c>
      <c r="J30" s="43">
        <v>42873</v>
      </c>
      <c r="K30" t="s">
        <v>68</v>
      </c>
      <c r="L30">
        <v>68.069999999999993</v>
      </c>
      <c r="M30">
        <v>45.38</v>
      </c>
      <c r="N30">
        <v>83.5</v>
      </c>
    </row>
    <row r="31" spans="1:14" x14ac:dyDescent="0.25">
      <c r="A31" t="s">
        <v>69</v>
      </c>
      <c r="B31" t="s">
        <v>70</v>
      </c>
      <c r="C31" t="s">
        <v>6</v>
      </c>
      <c r="D31">
        <v>373.5</v>
      </c>
      <c r="F31" t="s">
        <v>71</v>
      </c>
      <c r="G31">
        <v>40.9</v>
      </c>
      <c r="H31">
        <v>15272</v>
      </c>
      <c r="J31" s="43">
        <v>42803</v>
      </c>
      <c r="K31" t="s">
        <v>68</v>
      </c>
      <c r="L31">
        <v>22.21</v>
      </c>
      <c r="M31">
        <v>14.81</v>
      </c>
      <c r="N31">
        <v>27.3</v>
      </c>
    </row>
    <row r="32" spans="1:14" x14ac:dyDescent="0.25">
      <c r="A32" t="s">
        <v>69</v>
      </c>
      <c r="B32" t="s">
        <v>70</v>
      </c>
      <c r="C32" t="s">
        <v>6</v>
      </c>
      <c r="D32">
        <v>373.5</v>
      </c>
      <c r="F32" t="s">
        <v>71</v>
      </c>
      <c r="G32">
        <v>53</v>
      </c>
      <c r="H32">
        <v>19800</v>
      </c>
      <c r="J32" s="43">
        <v>43159</v>
      </c>
      <c r="K32" t="s">
        <v>68</v>
      </c>
      <c r="L32">
        <v>27.86</v>
      </c>
      <c r="M32">
        <v>18.57</v>
      </c>
      <c r="N32">
        <v>35.299999999999997</v>
      </c>
    </row>
    <row r="33" spans="1:14" x14ac:dyDescent="0.25">
      <c r="A33" t="s">
        <v>69</v>
      </c>
      <c r="B33" t="s">
        <v>70</v>
      </c>
      <c r="C33" t="s">
        <v>6</v>
      </c>
      <c r="D33">
        <v>373.5</v>
      </c>
      <c r="F33" t="s">
        <v>71</v>
      </c>
      <c r="G33">
        <v>212</v>
      </c>
      <c r="H33">
        <v>79200</v>
      </c>
      <c r="J33" s="43">
        <v>42893</v>
      </c>
      <c r="K33" t="s">
        <v>68</v>
      </c>
      <c r="L33">
        <v>115.2</v>
      </c>
      <c r="M33">
        <v>76.8</v>
      </c>
      <c r="N33">
        <v>141.4</v>
      </c>
    </row>
    <row r="34" spans="1:14" x14ac:dyDescent="0.25">
      <c r="A34" t="s">
        <v>69</v>
      </c>
      <c r="B34" t="s">
        <v>70</v>
      </c>
      <c r="C34" t="s">
        <v>6</v>
      </c>
      <c r="D34">
        <v>373.5</v>
      </c>
      <c r="F34" t="s">
        <v>71</v>
      </c>
      <c r="G34">
        <v>106</v>
      </c>
      <c r="H34">
        <v>39600</v>
      </c>
      <c r="J34" s="43">
        <v>42992</v>
      </c>
      <c r="K34" t="s">
        <v>68</v>
      </c>
      <c r="L34">
        <v>57.6</v>
      </c>
      <c r="M34">
        <v>38.4</v>
      </c>
      <c r="N34">
        <v>70.7</v>
      </c>
    </row>
    <row r="35" spans="1:14" x14ac:dyDescent="0.25">
      <c r="A35" t="s">
        <v>69</v>
      </c>
      <c r="B35" t="s">
        <v>70</v>
      </c>
      <c r="C35" t="s">
        <v>6</v>
      </c>
      <c r="D35">
        <v>373.5</v>
      </c>
      <c r="F35" t="s">
        <v>71</v>
      </c>
      <c r="G35">
        <v>61.3</v>
      </c>
      <c r="H35">
        <v>22908</v>
      </c>
      <c r="J35" s="43">
        <v>42795</v>
      </c>
      <c r="K35" t="s">
        <v>68</v>
      </c>
      <c r="L35">
        <v>33.32</v>
      </c>
      <c r="M35">
        <v>22.21</v>
      </c>
      <c r="N35">
        <v>40.9</v>
      </c>
    </row>
    <row r="36" spans="1:14" x14ac:dyDescent="0.25">
      <c r="A36" t="s">
        <v>69</v>
      </c>
      <c r="B36" t="s">
        <v>70</v>
      </c>
      <c r="C36" t="s">
        <v>6</v>
      </c>
      <c r="D36">
        <v>373.5</v>
      </c>
      <c r="F36" t="s">
        <v>71</v>
      </c>
      <c r="G36">
        <v>149.69999999999999</v>
      </c>
      <c r="H36">
        <v>55920</v>
      </c>
      <c r="J36" s="43">
        <v>42709</v>
      </c>
      <c r="K36" t="s">
        <v>68</v>
      </c>
      <c r="L36">
        <v>96.38</v>
      </c>
      <c r="M36">
        <v>64.25</v>
      </c>
      <c r="N36">
        <v>99.8</v>
      </c>
    </row>
    <row r="37" spans="1:14" x14ac:dyDescent="0.25">
      <c r="A37" t="s">
        <v>69</v>
      </c>
      <c r="B37" t="s">
        <v>70</v>
      </c>
      <c r="C37" t="s">
        <v>6</v>
      </c>
      <c r="D37">
        <v>373.5</v>
      </c>
      <c r="F37" t="s">
        <v>71</v>
      </c>
      <c r="G37">
        <v>200</v>
      </c>
      <c r="H37">
        <v>74700</v>
      </c>
      <c r="J37" s="43">
        <v>43185</v>
      </c>
      <c r="K37" t="s">
        <v>68</v>
      </c>
      <c r="L37">
        <v>105.1</v>
      </c>
      <c r="M37">
        <v>70.06</v>
      </c>
      <c r="N37">
        <v>133.30000000000001</v>
      </c>
    </row>
    <row r="38" spans="1:14" x14ac:dyDescent="0.25">
      <c r="A38" t="s">
        <v>69</v>
      </c>
      <c r="B38" t="s">
        <v>70</v>
      </c>
      <c r="C38" t="s">
        <v>6</v>
      </c>
      <c r="D38">
        <v>373.5</v>
      </c>
      <c r="F38" t="s">
        <v>71</v>
      </c>
      <c r="G38">
        <v>41.3</v>
      </c>
      <c r="H38">
        <v>15440</v>
      </c>
      <c r="J38" s="43">
        <v>43021</v>
      </c>
      <c r="K38" t="s">
        <v>68</v>
      </c>
      <c r="L38">
        <v>22.46</v>
      </c>
      <c r="M38">
        <v>14.97</v>
      </c>
      <c r="N38">
        <v>27.6</v>
      </c>
    </row>
    <row r="39" spans="1:14" x14ac:dyDescent="0.25">
      <c r="A39" t="s">
        <v>69</v>
      </c>
      <c r="B39" t="s">
        <v>70</v>
      </c>
      <c r="C39" t="s">
        <v>6</v>
      </c>
      <c r="D39">
        <v>373.5</v>
      </c>
      <c r="F39" t="s">
        <v>71</v>
      </c>
      <c r="G39">
        <v>106</v>
      </c>
      <c r="H39">
        <v>39600</v>
      </c>
      <c r="J39" s="43">
        <v>43011</v>
      </c>
      <c r="K39" t="s">
        <v>68</v>
      </c>
      <c r="L39">
        <v>57.6</v>
      </c>
      <c r="M39">
        <v>38.4</v>
      </c>
      <c r="N39">
        <v>70.7</v>
      </c>
    </row>
    <row r="40" spans="1:14" x14ac:dyDescent="0.25">
      <c r="A40" t="s">
        <v>69</v>
      </c>
      <c r="B40" t="s">
        <v>70</v>
      </c>
      <c r="C40" t="s">
        <v>6</v>
      </c>
      <c r="D40">
        <v>373.5</v>
      </c>
      <c r="F40" t="s">
        <v>71</v>
      </c>
      <c r="G40">
        <v>21.2</v>
      </c>
      <c r="H40">
        <v>7920</v>
      </c>
      <c r="J40" s="43">
        <v>42944</v>
      </c>
      <c r="K40" t="s">
        <v>68</v>
      </c>
      <c r="L40">
        <v>11.52</v>
      </c>
      <c r="M40">
        <v>7.68</v>
      </c>
      <c r="N40">
        <v>14.1</v>
      </c>
    </row>
    <row r="41" spans="1:14" x14ac:dyDescent="0.25">
      <c r="A41" t="s">
        <v>69</v>
      </c>
      <c r="B41" t="s">
        <v>70</v>
      </c>
      <c r="C41" t="s">
        <v>6</v>
      </c>
      <c r="D41">
        <v>373.5</v>
      </c>
      <c r="F41" t="s">
        <v>71</v>
      </c>
      <c r="G41">
        <v>200</v>
      </c>
      <c r="H41">
        <v>74700</v>
      </c>
      <c r="J41" s="43">
        <v>43202</v>
      </c>
      <c r="K41" t="s">
        <v>68</v>
      </c>
      <c r="L41">
        <v>105.1</v>
      </c>
      <c r="M41">
        <v>70.06</v>
      </c>
      <c r="N41">
        <v>133.30000000000001</v>
      </c>
    </row>
    <row r="42" spans="1:14" x14ac:dyDescent="0.25">
      <c r="A42" t="s">
        <v>72</v>
      </c>
      <c r="B42" t="s">
        <v>70</v>
      </c>
      <c r="C42" t="s">
        <v>6</v>
      </c>
      <c r="D42">
        <v>373.5</v>
      </c>
      <c r="F42" t="s">
        <v>71</v>
      </c>
      <c r="G42">
        <v>106</v>
      </c>
      <c r="H42">
        <v>39600</v>
      </c>
      <c r="J42" s="43">
        <v>42810</v>
      </c>
      <c r="K42" t="s">
        <v>68</v>
      </c>
      <c r="L42">
        <v>57.6</v>
      </c>
      <c r="M42">
        <v>38.4</v>
      </c>
      <c r="N42">
        <v>70.7</v>
      </c>
    </row>
    <row r="43" spans="1:14" x14ac:dyDescent="0.25">
      <c r="A43" t="s">
        <v>73</v>
      </c>
      <c r="B43" t="s">
        <v>70</v>
      </c>
      <c r="C43" t="s">
        <v>6</v>
      </c>
      <c r="D43">
        <v>373.5</v>
      </c>
      <c r="F43" t="s">
        <v>71</v>
      </c>
      <c r="G43">
        <v>16.600000000000001</v>
      </c>
      <c r="H43">
        <v>6200</v>
      </c>
      <c r="J43" s="43">
        <v>42817</v>
      </c>
      <c r="K43" t="s">
        <v>68</v>
      </c>
      <c r="L43">
        <v>9.02</v>
      </c>
      <c r="M43">
        <v>6.01</v>
      </c>
      <c r="N43">
        <v>11.1</v>
      </c>
    </row>
    <row r="44" spans="1:14" x14ac:dyDescent="0.25">
      <c r="A44" t="s">
        <v>73</v>
      </c>
      <c r="B44" t="s">
        <v>70</v>
      </c>
      <c r="C44" t="s">
        <v>6</v>
      </c>
      <c r="D44">
        <v>373.5</v>
      </c>
      <c r="F44" t="s">
        <v>71</v>
      </c>
      <c r="G44">
        <v>84.8</v>
      </c>
      <c r="H44">
        <v>31680</v>
      </c>
      <c r="J44" s="43">
        <v>42817</v>
      </c>
      <c r="K44" t="s">
        <v>68</v>
      </c>
      <c r="L44">
        <v>46.08</v>
      </c>
      <c r="M44">
        <v>30.72</v>
      </c>
      <c r="N44">
        <v>56.5</v>
      </c>
    </row>
    <row r="45" spans="1:14" x14ac:dyDescent="0.25">
      <c r="A45" t="s">
        <v>74</v>
      </c>
      <c r="B45" t="s">
        <v>70</v>
      </c>
      <c r="C45" t="s">
        <v>6</v>
      </c>
      <c r="D45">
        <v>373.5</v>
      </c>
      <c r="F45" t="s">
        <v>71</v>
      </c>
      <c r="G45">
        <v>211.3</v>
      </c>
      <c r="H45">
        <v>78930</v>
      </c>
      <c r="J45" s="43">
        <v>43186</v>
      </c>
      <c r="K45" t="s">
        <v>68</v>
      </c>
      <c r="L45">
        <v>111.05</v>
      </c>
      <c r="M45">
        <v>74.03</v>
      </c>
      <c r="N45">
        <v>140.9</v>
      </c>
    </row>
    <row r="46" spans="1:14" x14ac:dyDescent="0.25">
      <c r="A46" t="s">
        <v>75</v>
      </c>
      <c r="B46" t="s">
        <v>70</v>
      </c>
      <c r="C46" t="s">
        <v>6</v>
      </c>
      <c r="D46">
        <v>373.5</v>
      </c>
      <c r="F46" t="s">
        <v>71</v>
      </c>
      <c r="G46">
        <v>200</v>
      </c>
      <c r="H46">
        <v>74700</v>
      </c>
      <c r="J46" s="43">
        <v>43213</v>
      </c>
      <c r="K46" t="s">
        <v>68</v>
      </c>
      <c r="L46">
        <v>105.1</v>
      </c>
      <c r="M46">
        <v>70.06</v>
      </c>
      <c r="N46">
        <v>133.30000000000001</v>
      </c>
    </row>
    <row r="47" spans="1:14" x14ac:dyDescent="0.25">
      <c r="A47" t="s">
        <v>76</v>
      </c>
      <c r="B47" t="s">
        <v>70</v>
      </c>
      <c r="C47" t="s">
        <v>6</v>
      </c>
      <c r="D47">
        <v>373.5</v>
      </c>
      <c r="F47" t="s">
        <v>71</v>
      </c>
      <c r="G47">
        <v>200</v>
      </c>
      <c r="H47">
        <v>74700</v>
      </c>
      <c r="J47" s="43">
        <v>43133</v>
      </c>
      <c r="K47" t="s">
        <v>68</v>
      </c>
      <c r="L47">
        <v>105.1</v>
      </c>
      <c r="M47">
        <v>70.06</v>
      </c>
      <c r="N47">
        <v>133.30000000000001</v>
      </c>
    </row>
    <row r="48" spans="1:14" x14ac:dyDescent="0.25">
      <c r="A48" t="s">
        <v>76</v>
      </c>
      <c r="B48" t="s">
        <v>70</v>
      </c>
      <c r="C48" t="s">
        <v>6</v>
      </c>
      <c r="D48">
        <v>373.5</v>
      </c>
      <c r="F48" t="s">
        <v>71</v>
      </c>
      <c r="G48">
        <v>200</v>
      </c>
      <c r="H48">
        <v>74700</v>
      </c>
      <c r="J48" s="43">
        <v>43160</v>
      </c>
      <c r="K48" t="s">
        <v>68</v>
      </c>
      <c r="L48">
        <v>105.1</v>
      </c>
      <c r="M48">
        <v>70.06</v>
      </c>
      <c r="N48">
        <v>133.30000000000001</v>
      </c>
    </row>
    <row r="49" spans="1:14" x14ac:dyDescent="0.25">
      <c r="A49" t="s">
        <v>76</v>
      </c>
      <c r="B49" t="s">
        <v>70</v>
      </c>
      <c r="C49" t="s">
        <v>6</v>
      </c>
      <c r="D49">
        <v>373.5</v>
      </c>
      <c r="F49" t="s">
        <v>71</v>
      </c>
      <c r="G49">
        <v>200</v>
      </c>
      <c r="H49">
        <v>74700</v>
      </c>
      <c r="J49" s="43">
        <v>43228</v>
      </c>
      <c r="K49" t="s">
        <v>68</v>
      </c>
      <c r="L49">
        <v>105.1</v>
      </c>
      <c r="M49">
        <v>70.06</v>
      </c>
      <c r="N49">
        <v>133.30000000000001</v>
      </c>
    </row>
    <row r="50" spans="1:14" x14ac:dyDescent="0.25">
      <c r="A50" t="s">
        <v>77</v>
      </c>
      <c r="B50" t="s">
        <v>70</v>
      </c>
      <c r="C50" t="s">
        <v>6</v>
      </c>
      <c r="D50">
        <v>373.5</v>
      </c>
      <c r="F50" t="s">
        <v>71</v>
      </c>
      <c r="G50">
        <v>200</v>
      </c>
      <c r="H50">
        <v>74700</v>
      </c>
      <c r="J50" s="43">
        <v>43194</v>
      </c>
      <c r="K50" t="s">
        <v>68</v>
      </c>
      <c r="L50">
        <v>105.1</v>
      </c>
      <c r="M50">
        <v>70.06</v>
      </c>
      <c r="N50">
        <v>133.30000000000001</v>
      </c>
    </row>
    <row r="51" spans="1:14" x14ac:dyDescent="0.25">
      <c r="A51" t="s">
        <v>78</v>
      </c>
      <c r="B51" t="s">
        <v>70</v>
      </c>
      <c r="C51" t="s">
        <v>6</v>
      </c>
      <c r="D51">
        <v>373.5</v>
      </c>
      <c r="F51" t="s">
        <v>71</v>
      </c>
      <c r="G51">
        <v>200</v>
      </c>
      <c r="H51">
        <v>74700</v>
      </c>
      <c r="J51" s="43">
        <v>43103</v>
      </c>
      <c r="K51" t="s">
        <v>68</v>
      </c>
      <c r="L51">
        <v>105.1</v>
      </c>
      <c r="M51">
        <v>70.06</v>
      </c>
      <c r="N51">
        <v>133.30000000000001</v>
      </c>
    </row>
    <row r="52" spans="1:14" x14ac:dyDescent="0.25">
      <c r="A52" t="s">
        <v>79</v>
      </c>
      <c r="B52" t="s">
        <v>70</v>
      </c>
      <c r="C52" t="s">
        <v>6</v>
      </c>
      <c r="D52">
        <v>373.5</v>
      </c>
      <c r="F52" t="s">
        <v>71</v>
      </c>
      <c r="G52">
        <v>200</v>
      </c>
      <c r="H52">
        <v>74700</v>
      </c>
      <c r="J52" s="43">
        <v>43083</v>
      </c>
      <c r="K52" t="s">
        <v>68</v>
      </c>
      <c r="L52">
        <v>108.65</v>
      </c>
      <c r="M52">
        <v>72.44</v>
      </c>
      <c r="N52">
        <v>133.30000000000001</v>
      </c>
    </row>
    <row r="53" spans="1:14" x14ac:dyDescent="0.25">
      <c r="A53" t="s">
        <v>80</v>
      </c>
      <c r="B53" t="s">
        <v>70</v>
      </c>
      <c r="C53" t="s">
        <v>6</v>
      </c>
      <c r="D53">
        <v>373.5</v>
      </c>
      <c r="F53" t="s">
        <v>71</v>
      </c>
      <c r="G53">
        <v>211.3</v>
      </c>
      <c r="H53">
        <v>78930</v>
      </c>
      <c r="J53" s="43">
        <v>43199</v>
      </c>
      <c r="K53" t="s">
        <v>68</v>
      </c>
      <c r="L53">
        <v>111.05</v>
      </c>
      <c r="M53">
        <v>74.03</v>
      </c>
      <c r="N53">
        <v>140.9</v>
      </c>
    </row>
    <row r="54" spans="1:14" x14ac:dyDescent="0.25">
      <c r="A54" t="s">
        <v>80</v>
      </c>
      <c r="B54" t="s">
        <v>70</v>
      </c>
      <c r="C54" t="s">
        <v>6</v>
      </c>
      <c r="D54">
        <v>373.5</v>
      </c>
      <c r="F54" t="s">
        <v>71</v>
      </c>
      <c r="G54">
        <v>211.3</v>
      </c>
      <c r="H54">
        <v>78930</v>
      </c>
      <c r="J54" s="43">
        <v>43199</v>
      </c>
      <c r="K54" t="s">
        <v>68</v>
      </c>
      <c r="L54">
        <v>111.05</v>
      </c>
      <c r="M54">
        <v>74.03</v>
      </c>
      <c r="N54">
        <v>140.9</v>
      </c>
    </row>
    <row r="55" spans="1:14" x14ac:dyDescent="0.25">
      <c r="A55" t="s">
        <v>81</v>
      </c>
      <c r="B55" t="s">
        <v>66</v>
      </c>
      <c r="C55" t="s">
        <v>6</v>
      </c>
      <c r="F55" t="s">
        <v>82</v>
      </c>
      <c r="H55">
        <v>30485</v>
      </c>
      <c r="J55" s="43">
        <v>43088</v>
      </c>
      <c r="K55" t="s">
        <v>68</v>
      </c>
      <c r="L55">
        <v>44.34</v>
      </c>
      <c r="M55">
        <v>29.56</v>
      </c>
    </row>
    <row r="56" spans="1:14" x14ac:dyDescent="0.25">
      <c r="A56" t="s">
        <v>85</v>
      </c>
      <c r="B56" t="s">
        <v>70</v>
      </c>
      <c r="C56" t="s">
        <v>6</v>
      </c>
      <c r="D56">
        <v>373.5</v>
      </c>
      <c r="F56" t="s">
        <v>71</v>
      </c>
      <c r="G56">
        <v>100</v>
      </c>
      <c r="H56">
        <v>37350</v>
      </c>
      <c r="J56" s="43">
        <v>43069</v>
      </c>
      <c r="K56" t="s">
        <v>68</v>
      </c>
      <c r="L56">
        <v>54.33</v>
      </c>
      <c r="M56">
        <v>36.22</v>
      </c>
      <c r="N56">
        <v>66.7</v>
      </c>
    </row>
    <row r="57" spans="1:14" x14ac:dyDescent="0.25">
      <c r="A57" t="s">
        <v>85</v>
      </c>
      <c r="B57" t="s">
        <v>70</v>
      </c>
      <c r="C57" t="s">
        <v>6</v>
      </c>
      <c r="D57">
        <v>373.5</v>
      </c>
      <c r="F57" t="s">
        <v>71</v>
      </c>
      <c r="G57">
        <v>100</v>
      </c>
      <c r="H57">
        <v>37350</v>
      </c>
      <c r="J57" s="43">
        <v>43069</v>
      </c>
      <c r="K57" t="s">
        <v>68</v>
      </c>
      <c r="L57">
        <v>54.33</v>
      </c>
      <c r="M57">
        <v>36.22</v>
      </c>
      <c r="N57">
        <v>66.7</v>
      </c>
    </row>
    <row r="58" spans="1:14" x14ac:dyDescent="0.25">
      <c r="A58" t="s">
        <v>86</v>
      </c>
      <c r="B58" t="s">
        <v>70</v>
      </c>
      <c r="C58" t="s">
        <v>6</v>
      </c>
      <c r="D58">
        <v>373.5</v>
      </c>
      <c r="F58" t="s">
        <v>71</v>
      </c>
      <c r="G58">
        <v>206.7</v>
      </c>
      <c r="H58">
        <v>77200</v>
      </c>
      <c r="J58" s="43">
        <v>43038</v>
      </c>
      <c r="K58" t="s">
        <v>68</v>
      </c>
      <c r="L58">
        <v>112.29</v>
      </c>
      <c r="M58">
        <v>74.86</v>
      </c>
      <c r="N58">
        <v>137.80000000000001</v>
      </c>
    </row>
    <row r="59" spans="1:14" x14ac:dyDescent="0.25">
      <c r="A59" t="s">
        <v>86</v>
      </c>
      <c r="B59" t="s">
        <v>70</v>
      </c>
      <c r="C59" t="s">
        <v>6</v>
      </c>
      <c r="D59">
        <v>373.5</v>
      </c>
      <c r="F59" t="s">
        <v>71</v>
      </c>
      <c r="G59">
        <v>206.7</v>
      </c>
      <c r="H59">
        <v>77200</v>
      </c>
      <c r="J59" s="43">
        <v>43038</v>
      </c>
      <c r="K59" t="s">
        <v>68</v>
      </c>
      <c r="L59">
        <v>112.29</v>
      </c>
      <c r="M59">
        <v>74.86</v>
      </c>
      <c r="N59">
        <v>137.80000000000001</v>
      </c>
    </row>
    <row r="60" spans="1:14" x14ac:dyDescent="0.25">
      <c r="A60" t="s">
        <v>87</v>
      </c>
      <c r="B60" t="s">
        <v>70</v>
      </c>
      <c r="C60" t="s">
        <v>6</v>
      </c>
      <c r="D60">
        <v>373.5</v>
      </c>
      <c r="F60" t="s">
        <v>71</v>
      </c>
      <c r="G60">
        <v>100</v>
      </c>
      <c r="H60">
        <v>37350</v>
      </c>
      <c r="J60" s="43">
        <v>43049</v>
      </c>
      <c r="K60" t="s">
        <v>68</v>
      </c>
      <c r="L60">
        <v>54.33</v>
      </c>
      <c r="M60">
        <v>36.22</v>
      </c>
      <c r="N60">
        <v>66.7</v>
      </c>
    </row>
    <row r="61" spans="1:14" x14ac:dyDescent="0.25">
      <c r="A61" t="s">
        <v>88</v>
      </c>
      <c r="B61" t="s">
        <v>89</v>
      </c>
      <c r="C61" t="s">
        <v>6</v>
      </c>
      <c r="D61">
        <v>1810</v>
      </c>
      <c r="F61" t="s">
        <v>90</v>
      </c>
      <c r="G61">
        <v>1975.6</v>
      </c>
      <c r="H61">
        <v>3575852.8</v>
      </c>
      <c r="J61" s="43">
        <v>42908</v>
      </c>
      <c r="K61" t="s">
        <v>60</v>
      </c>
      <c r="L61">
        <v>5201.24</v>
      </c>
      <c r="M61">
        <v>3467.49</v>
      </c>
      <c r="N61">
        <v>1317.1</v>
      </c>
    </row>
    <row r="62" spans="1:14" x14ac:dyDescent="0.25">
      <c r="A62" t="s">
        <v>91</v>
      </c>
      <c r="B62" t="s">
        <v>89</v>
      </c>
      <c r="C62" t="s">
        <v>6</v>
      </c>
      <c r="D62">
        <v>1810</v>
      </c>
      <c r="F62" t="s">
        <v>90</v>
      </c>
      <c r="G62">
        <v>207.8</v>
      </c>
      <c r="H62">
        <v>376150.5</v>
      </c>
      <c r="J62" s="43">
        <v>43070</v>
      </c>
      <c r="K62" t="s">
        <v>60</v>
      </c>
      <c r="L62">
        <v>547.13</v>
      </c>
      <c r="M62">
        <v>364.75</v>
      </c>
      <c r="N62">
        <v>138.5</v>
      </c>
    </row>
    <row r="63" spans="1:14" x14ac:dyDescent="0.25">
      <c r="A63" t="s">
        <v>92</v>
      </c>
      <c r="B63" t="s">
        <v>89</v>
      </c>
      <c r="C63" t="s">
        <v>6</v>
      </c>
      <c r="D63">
        <v>1810</v>
      </c>
      <c r="F63" t="s">
        <v>90</v>
      </c>
      <c r="G63">
        <v>369.6</v>
      </c>
      <c r="H63">
        <v>668909.19999999995</v>
      </c>
      <c r="J63" s="43">
        <v>43070</v>
      </c>
      <c r="K63" t="s">
        <v>60</v>
      </c>
      <c r="L63">
        <v>972.96</v>
      </c>
      <c r="M63">
        <v>648.64</v>
      </c>
      <c r="N63">
        <v>246.4</v>
      </c>
    </row>
    <row r="64" spans="1:14" x14ac:dyDescent="0.25">
      <c r="A64" t="s">
        <v>93</v>
      </c>
      <c r="B64" t="s">
        <v>89</v>
      </c>
      <c r="C64" t="s">
        <v>6</v>
      </c>
      <c r="D64">
        <v>1810</v>
      </c>
      <c r="F64" t="s">
        <v>90</v>
      </c>
      <c r="G64">
        <v>10.1</v>
      </c>
      <c r="H64">
        <v>18301.599999999999</v>
      </c>
      <c r="J64" s="43">
        <v>42936</v>
      </c>
      <c r="K64" t="s">
        <v>61</v>
      </c>
      <c r="L64">
        <v>26.62</v>
      </c>
      <c r="M64">
        <v>17.75</v>
      </c>
      <c r="N64">
        <v>6.7</v>
      </c>
    </row>
    <row r="65" spans="1:14" x14ac:dyDescent="0.25">
      <c r="A65" t="s">
        <v>93</v>
      </c>
      <c r="B65" t="s">
        <v>89</v>
      </c>
      <c r="C65" t="s">
        <v>6</v>
      </c>
      <c r="D65">
        <v>1810</v>
      </c>
      <c r="F65" t="s">
        <v>90</v>
      </c>
      <c r="G65">
        <v>15.4</v>
      </c>
      <c r="H65">
        <v>27862.400000000001</v>
      </c>
      <c r="J65" s="43">
        <v>42926</v>
      </c>
      <c r="K65" t="s">
        <v>61</v>
      </c>
      <c r="L65">
        <v>40.53</v>
      </c>
      <c r="M65">
        <v>27.02</v>
      </c>
      <c r="N65">
        <v>10.3</v>
      </c>
    </row>
    <row r="66" spans="1:14" x14ac:dyDescent="0.25">
      <c r="A66" t="s">
        <v>94</v>
      </c>
      <c r="B66" t="s">
        <v>89</v>
      </c>
      <c r="C66" t="s">
        <v>6</v>
      </c>
      <c r="D66">
        <v>1810</v>
      </c>
      <c r="F66" t="s">
        <v>90</v>
      </c>
      <c r="G66">
        <v>10.1</v>
      </c>
      <c r="H66">
        <v>18301.599999999999</v>
      </c>
      <c r="J66" s="43">
        <v>42926</v>
      </c>
      <c r="K66" t="s">
        <v>61</v>
      </c>
      <c r="L66">
        <v>26.62</v>
      </c>
      <c r="M66">
        <v>17.75</v>
      </c>
      <c r="N66">
        <v>6.7</v>
      </c>
    </row>
    <row r="67" spans="1:14" x14ac:dyDescent="0.25">
      <c r="A67" t="s">
        <v>98</v>
      </c>
      <c r="B67" t="s">
        <v>89</v>
      </c>
      <c r="C67" t="s">
        <v>6</v>
      </c>
      <c r="D67">
        <v>1810</v>
      </c>
      <c r="F67" t="s">
        <v>90</v>
      </c>
      <c r="G67">
        <v>13.3</v>
      </c>
      <c r="H67">
        <v>24015.3</v>
      </c>
      <c r="J67" s="43">
        <v>43223</v>
      </c>
      <c r="K67" t="s">
        <v>61</v>
      </c>
      <c r="L67">
        <v>33.79</v>
      </c>
      <c r="M67">
        <v>22.52</v>
      </c>
      <c r="N67">
        <v>8.8000000000000007</v>
      </c>
    </row>
    <row r="68" spans="1:14" x14ac:dyDescent="0.25">
      <c r="A68" t="s">
        <v>99</v>
      </c>
      <c r="B68" t="s">
        <v>89</v>
      </c>
      <c r="C68" t="s">
        <v>6</v>
      </c>
      <c r="D68">
        <v>1810</v>
      </c>
      <c r="F68" t="s">
        <v>90</v>
      </c>
      <c r="G68">
        <v>508.8</v>
      </c>
      <c r="H68">
        <v>920859.1</v>
      </c>
      <c r="J68" s="43">
        <v>43116</v>
      </c>
      <c r="K68" t="s">
        <v>61</v>
      </c>
      <c r="L68">
        <v>1295.55</v>
      </c>
      <c r="M68">
        <v>863.7</v>
      </c>
      <c r="N68">
        <v>339.2</v>
      </c>
    </row>
    <row r="69" spans="1:14" x14ac:dyDescent="0.25">
      <c r="A69" t="s">
        <v>100</v>
      </c>
      <c r="B69" t="s">
        <v>89</v>
      </c>
      <c r="C69" t="s">
        <v>6</v>
      </c>
      <c r="D69">
        <v>1810</v>
      </c>
      <c r="F69" t="s">
        <v>90</v>
      </c>
      <c r="G69">
        <v>725.4</v>
      </c>
      <c r="H69">
        <v>1312978.3</v>
      </c>
      <c r="J69" s="43">
        <v>43153</v>
      </c>
      <c r="K69" t="s">
        <v>61</v>
      </c>
      <c r="L69">
        <v>1847.22</v>
      </c>
      <c r="M69">
        <v>1231.48</v>
      </c>
      <c r="N69">
        <v>483.6</v>
      </c>
    </row>
    <row r="70" spans="1:14" x14ac:dyDescent="0.25">
      <c r="A70" t="s">
        <v>100</v>
      </c>
      <c r="B70" t="s">
        <v>89</v>
      </c>
      <c r="C70" t="s">
        <v>6</v>
      </c>
      <c r="D70">
        <v>1810</v>
      </c>
      <c r="F70" t="s">
        <v>90</v>
      </c>
      <c r="G70">
        <v>314.7</v>
      </c>
      <c r="H70">
        <v>569548.69999999995</v>
      </c>
      <c r="J70" s="43">
        <v>43088</v>
      </c>
      <c r="K70" t="s">
        <v>61</v>
      </c>
      <c r="L70">
        <v>828.43</v>
      </c>
      <c r="M70">
        <v>552.29</v>
      </c>
      <c r="N70">
        <v>209.8</v>
      </c>
    </row>
    <row r="71" spans="1:14" x14ac:dyDescent="0.25">
      <c r="A71" t="s">
        <v>101</v>
      </c>
      <c r="B71" t="s">
        <v>89</v>
      </c>
      <c r="C71" t="s">
        <v>6</v>
      </c>
      <c r="D71">
        <v>1810</v>
      </c>
      <c r="F71" t="s">
        <v>90</v>
      </c>
      <c r="G71">
        <v>822.9</v>
      </c>
      <c r="H71">
        <v>1489360.5</v>
      </c>
      <c r="J71" s="43">
        <v>43223</v>
      </c>
      <c r="K71" t="s">
        <v>61</v>
      </c>
      <c r="L71">
        <v>2095.38</v>
      </c>
      <c r="M71">
        <v>1396.92</v>
      </c>
      <c r="N71">
        <v>548.6</v>
      </c>
    </row>
    <row r="72" spans="1:14" x14ac:dyDescent="0.25">
      <c r="A72" t="s">
        <v>88</v>
      </c>
      <c r="B72" t="s">
        <v>89</v>
      </c>
      <c r="C72" t="s">
        <v>6</v>
      </c>
      <c r="D72">
        <v>1810</v>
      </c>
      <c r="F72" t="s">
        <v>90</v>
      </c>
      <c r="G72">
        <v>964.7</v>
      </c>
      <c r="H72">
        <v>1746068.7</v>
      </c>
      <c r="J72" s="43">
        <v>42909</v>
      </c>
      <c r="K72" t="s">
        <v>61</v>
      </c>
      <c r="L72">
        <v>2539.7399999999998</v>
      </c>
      <c r="M72">
        <v>1693.16</v>
      </c>
      <c r="N72">
        <v>643.1</v>
      </c>
    </row>
    <row r="73" spans="1:14" x14ac:dyDescent="0.25">
      <c r="A73" t="s">
        <v>103</v>
      </c>
      <c r="B73" t="s">
        <v>89</v>
      </c>
      <c r="C73" t="s">
        <v>6</v>
      </c>
      <c r="D73">
        <v>1810</v>
      </c>
      <c r="F73" t="s">
        <v>90</v>
      </c>
      <c r="G73">
        <v>1049.9000000000001</v>
      </c>
      <c r="H73">
        <v>1900269.7</v>
      </c>
      <c r="J73" s="43">
        <v>42886</v>
      </c>
      <c r="K73" t="s">
        <v>61</v>
      </c>
      <c r="L73">
        <v>2764.03</v>
      </c>
      <c r="M73">
        <v>1842.69</v>
      </c>
      <c r="N73">
        <v>699.9</v>
      </c>
    </row>
    <row r="74" spans="1:14" x14ac:dyDescent="0.25">
      <c r="A74" t="s">
        <v>104</v>
      </c>
      <c r="B74" t="s">
        <v>89</v>
      </c>
      <c r="C74" t="s">
        <v>6</v>
      </c>
      <c r="D74">
        <v>1810</v>
      </c>
      <c r="F74" t="s">
        <v>90</v>
      </c>
      <c r="G74">
        <v>421.9</v>
      </c>
      <c r="H74">
        <v>763645.7</v>
      </c>
      <c r="J74" s="43">
        <v>42776</v>
      </c>
      <c r="K74" t="s">
        <v>61</v>
      </c>
      <c r="L74">
        <v>1110.76</v>
      </c>
      <c r="M74">
        <v>740.5</v>
      </c>
      <c r="N74">
        <v>281.3</v>
      </c>
    </row>
    <row r="75" spans="1:14" x14ac:dyDescent="0.25">
      <c r="A75" t="s">
        <v>104</v>
      </c>
      <c r="B75" t="s">
        <v>89</v>
      </c>
      <c r="C75" t="s">
        <v>6</v>
      </c>
      <c r="D75">
        <v>1810</v>
      </c>
      <c r="F75" t="s">
        <v>90</v>
      </c>
      <c r="G75">
        <v>421.9</v>
      </c>
      <c r="H75">
        <v>763645.7</v>
      </c>
      <c r="J75" s="43">
        <v>42776</v>
      </c>
      <c r="K75" t="s">
        <v>61</v>
      </c>
      <c r="L75">
        <v>1110.76</v>
      </c>
      <c r="M75">
        <v>740.5</v>
      </c>
      <c r="N75">
        <v>281.3</v>
      </c>
    </row>
    <row r="76" spans="1:14" x14ac:dyDescent="0.25">
      <c r="A76" t="s">
        <v>105</v>
      </c>
      <c r="B76" t="s">
        <v>89</v>
      </c>
      <c r="C76" t="s">
        <v>6</v>
      </c>
      <c r="D76">
        <v>1810</v>
      </c>
      <c r="F76" t="s">
        <v>90</v>
      </c>
      <c r="G76">
        <v>324.89999999999998</v>
      </c>
      <c r="H76">
        <v>588147.9</v>
      </c>
      <c r="J76" s="43">
        <v>42926</v>
      </c>
      <c r="K76" t="s">
        <v>61</v>
      </c>
      <c r="L76">
        <v>855.49</v>
      </c>
      <c r="M76">
        <v>570.33000000000004</v>
      </c>
      <c r="N76">
        <v>216.6</v>
      </c>
    </row>
    <row r="77" spans="1:14" x14ac:dyDescent="0.25">
      <c r="A77" t="s">
        <v>106</v>
      </c>
      <c r="B77" t="s">
        <v>89</v>
      </c>
      <c r="C77" t="s">
        <v>6</v>
      </c>
      <c r="D77">
        <v>1810</v>
      </c>
      <c r="F77" t="s">
        <v>90</v>
      </c>
      <c r="G77">
        <v>660.6</v>
      </c>
      <c r="H77">
        <v>1195726.8999999999</v>
      </c>
      <c r="J77" s="43">
        <v>43063</v>
      </c>
      <c r="K77" t="s">
        <v>61</v>
      </c>
      <c r="L77">
        <v>1739.24</v>
      </c>
      <c r="M77">
        <v>1159.49</v>
      </c>
      <c r="N77">
        <v>440.4</v>
      </c>
    </row>
    <row r="78" spans="1:14" x14ac:dyDescent="0.25">
      <c r="A78" t="s">
        <v>107</v>
      </c>
      <c r="B78" t="s">
        <v>89</v>
      </c>
      <c r="C78" t="s">
        <v>6</v>
      </c>
      <c r="D78">
        <v>1810</v>
      </c>
      <c r="F78" t="s">
        <v>90</v>
      </c>
      <c r="G78">
        <v>329.4</v>
      </c>
      <c r="H78">
        <v>596246.69999999995</v>
      </c>
      <c r="J78" s="43">
        <v>42724</v>
      </c>
      <c r="K78" t="s">
        <v>61</v>
      </c>
      <c r="L78">
        <v>1027.68</v>
      </c>
      <c r="M78">
        <v>685.12</v>
      </c>
      <c r="N78">
        <v>219.6</v>
      </c>
    </row>
    <row r="79" spans="1:14" x14ac:dyDescent="0.25">
      <c r="A79" t="s">
        <v>107</v>
      </c>
      <c r="B79" t="s">
        <v>89</v>
      </c>
      <c r="C79" t="s">
        <v>6</v>
      </c>
      <c r="D79">
        <v>1810</v>
      </c>
      <c r="F79" t="s">
        <v>90</v>
      </c>
      <c r="G79">
        <v>135.30000000000001</v>
      </c>
      <c r="H79">
        <v>244952.6</v>
      </c>
      <c r="J79" s="43">
        <v>42724</v>
      </c>
      <c r="K79" t="s">
        <v>61</v>
      </c>
      <c r="L79">
        <v>422.19</v>
      </c>
      <c r="M79">
        <v>281.45999999999998</v>
      </c>
      <c r="N79">
        <v>90.2</v>
      </c>
    </row>
    <row r="80" spans="1:14" x14ac:dyDescent="0.25">
      <c r="A80" t="s">
        <v>107</v>
      </c>
      <c r="B80" t="s">
        <v>89</v>
      </c>
      <c r="C80" t="s">
        <v>6</v>
      </c>
      <c r="D80">
        <v>1810</v>
      </c>
      <c r="F80" t="s">
        <v>90</v>
      </c>
      <c r="G80">
        <v>135.30000000000001</v>
      </c>
      <c r="H80">
        <v>244952.6</v>
      </c>
      <c r="J80" s="43">
        <v>42724</v>
      </c>
      <c r="K80" t="s">
        <v>61</v>
      </c>
      <c r="L80">
        <v>422.19</v>
      </c>
      <c r="M80">
        <v>281.45999999999998</v>
      </c>
      <c r="N80">
        <v>90.2</v>
      </c>
    </row>
    <row r="81" spans="1:14" x14ac:dyDescent="0.25">
      <c r="A81" t="s">
        <v>107</v>
      </c>
      <c r="B81" t="s">
        <v>89</v>
      </c>
      <c r="C81" t="s">
        <v>6</v>
      </c>
      <c r="D81">
        <v>1810</v>
      </c>
      <c r="F81" t="s">
        <v>90</v>
      </c>
      <c r="G81">
        <v>329.4</v>
      </c>
      <c r="H81">
        <v>596246.69999999995</v>
      </c>
      <c r="J81" s="43">
        <v>42724</v>
      </c>
      <c r="K81" t="s">
        <v>61</v>
      </c>
      <c r="L81">
        <v>1027.68</v>
      </c>
      <c r="M81">
        <v>685.12</v>
      </c>
      <c r="N81">
        <v>219.6</v>
      </c>
    </row>
    <row r="82" spans="1:14" x14ac:dyDescent="0.25">
      <c r="A82" t="s">
        <v>108</v>
      </c>
      <c r="B82" t="s">
        <v>89</v>
      </c>
      <c r="C82" t="s">
        <v>6</v>
      </c>
      <c r="D82">
        <v>1810</v>
      </c>
      <c r="F82" t="s">
        <v>90</v>
      </c>
      <c r="G82">
        <v>114.9</v>
      </c>
      <c r="H82">
        <v>207952.5</v>
      </c>
      <c r="J82" s="43">
        <v>43063</v>
      </c>
      <c r="K82" t="s">
        <v>61</v>
      </c>
      <c r="L82">
        <v>302.48</v>
      </c>
      <c r="M82">
        <v>201.65</v>
      </c>
      <c r="N82">
        <v>76.599999999999994</v>
      </c>
    </row>
    <row r="83" spans="1:14" x14ac:dyDescent="0.25">
      <c r="A83" t="s">
        <v>109</v>
      </c>
      <c r="B83" t="s">
        <v>89</v>
      </c>
      <c r="C83" t="s">
        <v>6</v>
      </c>
      <c r="D83">
        <v>1810</v>
      </c>
      <c r="F83" t="s">
        <v>90</v>
      </c>
      <c r="G83">
        <v>124.8</v>
      </c>
      <c r="H83">
        <v>225820.79999999999</v>
      </c>
      <c r="J83" s="43">
        <v>42718</v>
      </c>
      <c r="K83" t="s">
        <v>61</v>
      </c>
      <c r="L83">
        <v>389.22</v>
      </c>
      <c r="M83">
        <v>259.48</v>
      </c>
      <c r="N83">
        <v>83.2</v>
      </c>
    </row>
    <row r="84" spans="1:14" x14ac:dyDescent="0.25">
      <c r="A84" t="s">
        <v>109</v>
      </c>
      <c r="B84" t="s">
        <v>89</v>
      </c>
      <c r="C84" t="s">
        <v>6</v>
      </c>
      <c r="D84">
        <v>1810</v>
      </c>
      <c r="F84" t="s">
        <v>90</v>
      </c>
      <c r="G84">
        <v>145.30000000000001</v>
      </c>
      <c r="H84">
        <v>263081.2</v>
      </c>
      <c r="J84" s="43">
        <v>42718</v>
      </c>
      <c r="K84" t="s">
        <v>61</v>
      </c>
      <c r="L84">
        <v>453.44</v>
      </c>
      <c r="M84">
        <v>302.29000000000002</v>
      </c>
      <c r="N84">
        <v>96.9</v>
      </c>
    </row>
    <row r="85" spans="1:14" x14ac:dyDescent="0.25">
      <c r="A85" t="s">
        <v>92</v>
      </c>
      <c r="B85" t="s">
        <v>89</v>
      </c>
      <c r="C85" t="s">
        <v>6</v>
      </c>
      <c r="D85">
        <v>1810</v>
      </c>
      <c r="F85" t="s">
        <v>90</v>
      </c>
      <c r="G85">
        <v>1865.9</v>
      </c>
      <c r="H85">
        <v>3377225.5</v>
      </c>
      <c r="J85" s="43">
        <v>43063</v>
      </c>
      <c r="K85" t="s">
        <v>61</v>
      </c>
      <c r="L85">
        <v>4912.33</v>
      </c>
      <c r="M85">
        <v>3274.89</v>
      </c>
      <c r="N85">
        <v>1243.9000000000001</v>
      </c>
    </row>
    <row r="86" spans="1:14" x14ac:dyDescent="0.25">
      <c r="A86" t="s">
        <v>110</v>
      </c>
      <c r="B86" t="s">
        <v>89</v>
      </c>
      <c r="C86" t="s">
        <v>6</v>
      </c>
      <c r="D86">
        <v>1810</v>
      </c>
      <c r="F86" t="s">
        <v>90</v>
      </c>
      <c r="G86">
        <v>1940.5</v>
      </c>
      <c r="H86">
        <v>3512289.8</v>
      </c>
      <c r="J86" s="43">
        <v>43038</v>
      </c>
      <c r="K86" t="s">
        <v>61</v>
      </c>
      <c r="L86">
        <v>5108.79</v>
      </c>
      <c r="M86">
        <v>3405.86</v>
      </c>
      <c r="N86">
        <v>1293.7</v>
      </c>
    </row>
    <row r="87" spans="1:14" x14ac:dyDescent="0.25">
      <c r="A87" t="s">
        <v>113</v>
      </c>
      <c r="B87" t="s">
        <v>70</v>
      </c>
      <c r="C87" t="s">
        <v>6</v>
      </c>
      <c r="D87">
        <v>373.5</v>
      </c>
      <c r="F87" t="s">
        <v>71</v>
      </c>
      <c r="G87">
        <v>80.3</v>
      </c>
      <c r="H87">
        <v>30000</v>
      </c>
      <c r="J87" s="43">
        <v>43076</v>
      </c>
      <c r="K87" t="s">
        <v>59</v>
      </c>
      <c r="L87">
        <v>43.64</v>
      </c>
      <c r="M87">
        <v>29.09</v>
      </c>
      <c r="N87">
        <v>53.5</v>
      </c>
    </row>
    <row r="88" spans="1:14" x14ac:dyDescent="0.25">
      <c r="A88" t="s">
        <v>114</v>
      </c>
      <c r="B88" t="s">
        <v>115</v>
      </c>
      <c r="C88" t="s">
        <v>6</v>
      </c>
      <c r="F88" t="s">
        <v>82</v>
      </c>
      <c r="H88">
        <v>20000</v>
      </c>
      <c r="J88" s="43">
        <v>43019</v>
      </c>
      <c r="K88" t="s">
        <v>59</v>
      </c>
      <c r="L88">
        <v>29.09</v>
      </c>
      <c r="M88">
        <v>19.39</v>
      </c>
    </row>
    <row r="89" spans="1:14" x14ac:dyDescent="0.25">
      <c r="A89" t="s">
        <v>116</v>
      </c>
      <c r="B89" t="s">
        <v>70</v>
      </c>
      <c r="C89" t="s">
        <v>6</v>
      </c>
      <c r="D89">
        <v>373.5</v>
      </c>
      <c r="F89" t="s">
        <v>71</v>
      </c>
      <c r="G89">
        <v>53.5</v>
      </c>
      <c r="H89">
        <v>20000</v>
      </c>
      <c r="J89" s="43">
        <v>42895</v>
      </c>
      <c r="K89" t="s">
        <v>59</v>
      </c>
      <c r="L89">
        <v>29.09</v>
      </c>
      <c r="M89">
        <v>19.39</v>
      </c>
      <c r="N89">
        <v>35.700000000000003</v>
      </c>
    </row>
    <row r="90" spans="1:14" x14ac:dyDescent="0.25">
      <c r="A90" t="s">
        <v>116</v>
      </c>
      <c r="B90" t="s">
        <v>70</v>
      </c>
      <c r="C90" t="s">
        <v>6</v>
      </c>
      <c r="D90">
        <v>373.5</v>
      </c>
      <c r="F90" t="s">
        <v>71</v>
      </c>
      <c r="G90">
        <v>408.6</v>
      </c>
      <c r="H90">
        <v>152600</v>
      </c>
      <c r="J90" s="43">
        <v>43029</v>
      </c>
      <c r="K90" t="s">
        <v>59</v>
      </c>
      <c r="L90">
        <v>221.96</v>
      </c>
      <c r="M90">
        <v>147.97999999999999</v>
      </c>
      <c r="N90">
        <v>272.39999999999998</v>
      </c>
    </row>
    <row r="91" spans="1:14" x14ac:dyDescent="0.25">
      <c r="A91" t="s">
        <v>117</v>
      </c>
      <c r="B91" t="s">
        <v>70</v>
      </c>
      <c r="C91" t="s">
        <v>6</v>
      </c>
      <c r="D91">
        <v>373.5</v>
      </c>
      <c r="F91" t="s">
        <v>71</v>
      </c>
      <c r="G91">
        <v>80.3</v>
      </c>
      <c r="H91">
        <v>30000</v>
      </c>
      <c r="J91" s="43">
        <v>43185</v>
      </c>
      <c r="K91" t="s">
        <v>59</v>
      </c>
      <c r="L91">
        <v>42.21</v>
      </c>
      <c r="M91">
        <v>28.14</v>
      </c>
      <c r="N91">
        <v>53.5</v>
      </c>
    </row>
    <row r="92" spans="1:14" x14ac:dyDescent="0.25">
      <c r="A92" t="s">
        <v>118</v>
      </c>
      <c r="B92" t="s">
        <v>115</v>
      </c>
      <c r="C92" t="s">
        <v>6</v>
      </c>
      <c r="F92" t="s">
        <v>82</v>
      </c>
      <c r="H92">
        <v>30000</v>
      </c>
      <c r="J92" s="43">
        <v>43105</v>
      </c>
      <c r="K92" t="s">
        <v>59</v>
      </c>
      <c r="L92">
        <v>42.21</v>
      </c>
      <c r="M92">
        <v>28.14</v>
      </c>
    </row>
    <row r="93" spans="1:14" x14ac:dyDescent="0.25">
      <c r="A93" t="s">
        <v>119</v>
      </c>
      <c r="B93" t="s">
        <v>70</v>
      </c>
      <c r="C93" t="s">
        <v>6</v>
      </c>
      <c r="D93">
        <v>373.5</v>
      </c>
      <c r="F93" t="s">
        <v>71</v>
      </c>
      <c r="G93">
        <v>80.3</v>
      </c>
      <c r="H93">
        <v>30000</v>
      </c>
      <c r="J93" s="43">
        <v>43171</v>
      </c>
      <c r="K93" t="s">
        <v>59</v>
      </c>
      <c r="L93">
        <v>42.21</v>
      </c>
      <c r="M93">
        <v>28.14</v>
      </c>
      <c r="N93">
        <v>53.5</v>
      </c>
    </row>
    <row r="94" spans="1:14" x14ac:dyDescent="0.25">
      <c r="A94" t="s">
        <v>120</v>
      </c>
      <c r="B94" t="s">
        <v>70</v>
      </c>
      <c r="C94" t="s">
        <v>6</v>
      </c>
      <c r="D94">
        <v>373.5</v>
      </c>
      <c r="F94" t="s">
        <v>71</v>
      </c>
      <c r="G94">
        <v>80.3</v>
      </c>
      <c r="H94">
        <v>30000</v>
      </c>
      <c r="J94" s="43">
        <v>43236</v>
      </c>
      <c r="K94" t="s">
        <v>59</v>
      </c>
      <c r="L94">
        <v>42.21</v>
      </c>
      <c r="M94">
        <v>28.14</v>
      </c>
      <c r="N94">
        <v>53.5</v>
      </c>
    </row>
    <row r="95" spans="1:14" x14ac:dyDescent="0.25">
      <c r="A95" t="s">
        <v>121</v>
      </c>
      <c r="B95" t="s">
        <v>70</v>
      </c>
      <c r="C95" t="s">
        <v>6</v>
      </c>
      <c r="D95">
        <v>373.5</v>
      </c>
      <c r="F95" t="s">
        <v>71</v>
      </c>
      <c r="G95">
        <v>80.3</v>
      </c>
      <c r="H95">
        <v>30000</v>
      </c>
      <c r="J95" s="43">
        <v>43160</v>
      </c>
      <c r="K95" t="s">
        <v>59</v>
      </c>
      <c r="L95">
        <v>42.21</v>
      </c>
      <c r="M95">
        <v>28.14</v>
      </c>
      <c r="N95">
        <v>53.5</v>
      </c>
    </row>
    <row r="96" spans="1:14" x14ac:dyDescent="0.25">
      <c r="A96" t="s">
        <v>122</v>
      </c>
      <c r="B96" t="s">
        <v>70</v>
      </c>
      <c r="C96" t="s">
        <v>6</v>
      </c>
      <c r="D96">
        <v>373.5</v>
      </c>
      <c r="F96" t="s">
        <v>71</v>
      </c>
      <c r="G96">
        <v>80.3</v>
      </c>
      <c r="H96">
        <v>30000</v>
      </c>
      <c r="J96" s="43">
        <v>43126</v>
      </c>
      <c r="K96" t="s">
        <v>59</v>
      </c>
      <c r="L96">
        <v>42.21</v>
      </c>
      <c r="M96">
        <v>28.14</v>
      </c>
      <c r="N96">
        <v>53.5</v>
      </c>
    </row>
    <row r="97" spans="1:14" x14ac:dyDescent="0.25">
      <c r="A97" t="s">
        <v>122</v>
      </c>
      <c r="B97" t="s">
        <v>70</v>
      </c>
      <c r="C97" t="s">
        <v>6</v>
      </c>
      <c r="D97">
        <v>373.5</v>
      </c>
      <c r="F97" t="s">
        <v>71</v>
      </c>
      <c r="G97">
        <v>80.3</v>
      </c>
      <c r="H97">
        <v>30000</v>
      </c>
      <c r="J97" s="43">
        <v>43152</v>
      </c>
      <c r="K97" t="s">
        <v>59</v>
      </c>
      <c r="L97">
        <v>42.21</v>
      </c>
      <c r="M97">
        <v>28.14</v>
      </c>
      <c r="N97">
        <v>53.5</v>
      </c>
    </row>
    <row r="98" spans="1:14" x14ac:dyDescent="0.25">
      <c r="A98" t="s">
        <v>122</v>
      </c>
      <c r="B98" t="s">
        <v>70</v>
      </c>
      <c r="C98" t="s">
        <v>6</v>
      </c>
      <c r="D98">
        <v>373.5</v>
      </c>
      <c r="F98" t="s">
        <v>71</v>
      </c>
      <c r="G98">
        <v>80.3</v>
      </c>
      <c r="H98">
        <v>30000</v>
      </c>
      <c r="J98" s="43">
        <v>43120</v>
      </c>
      <c r="K98" t="s">
        <v>59</v>
      </c>
      <c r="L98">
        <v>42.21</v>
      </c>
      <c r="M98">
        <v>28.14</v>
      </c>
      <c r="N98">
        <v>53.5</v>
      </c>
    </row>
    <row r="99" spans="1:14" x14ac:dyDescent="0.25">
      <c r="A99" t="s">
        <v>123</v>
      </c>
      <c r="B99" t="s">
        <v>115</v>
      </c>
      <c r="C99" t="s">
        <v>6</v>
      </c>
      <c r="F99" t="s">
        <v>82</v>
      </c>
      <c r="H99">
        <v>30000</v>
      </c>
      <c r="J99" s="43">
        <v>43088</v>
      </c>
      <c r="K99" t="s">
        <v>59</v>
      </c>
      <c r="L99">
        <v>43.64</v>
      </c>
      <c r="M99">
        <v>29.09</v>
      </c>
    </row>
    <row r="100" spans="1:14" x14ac:dyDescent="0.25">
      <c r="A100" t="s">
        <v>124</v>
      </c>
      <c r="B100" t="s">
        <v>70</v>
      </c>
      <c r="C100" t="s">
        <v>6</v>
      </c>
      <c r="D100">
        <v>373.5</v>
      </c>
      <c r="F100" t="s">
        <v>71</v>
      </c>
      <c r="G100">
        <v>752.3</v>
      </c>
      <c r="H100">
        <v>281000</v>
      </c>
      <c r="J100" s="43">
        <v>43006</v>
      </c>
      <c r="K100" t="s">
        <v>59</v>
      </c>
      <c r="L100">
        <v>408.73</v>
      </c>
      <c r="M100">
        <v>272.48</v>
      </c>
      <c r="N100">
        <v>501.6</v>
      </c>
    </row>
    <row r="101" spans="1:14" x14ac:dyDescent="0.25">
      <c r="A101" t="s">
        <v>124</v>
      </c>
      <c r="B101" t="s">
        <v>70</v>
      </c>
      <c r="C101" t="s">
        <v>6</v>
      </c>
      <c r="D101">
        <v>373.5</v>
      </c>
      <c r="F101" t="s">
        <v>71</v>
      </c>
      <c r="G101">
        <v>205.1</v>
      </c>
      <c r="H101">
        <v>76600</v>
      </c>
      <c r="J101" s="43">
        <v>42979</v>
      </c>
      <c r="K101" t="s">
        <v>59</v>
      </c>
      <c r="L101">
        <v>111.42</v>
      </c>
      <c r="M101">
        <v>74.28</v>
      </c>
      <c r="N101">
        <v>136.69999999999999</v>
      </c>
    </row>
    <row r="102" spans="1:14" x14ac:dyDescent="0.25">
      <c r="A102" t="s">
        <v>125</v>
      </c>
      <c r="B102" t="s">
        <v>70</v>
      </c>
      <c r="C102" t="s">
        <v>6</v>
      </c>
      <c r="D102">
        <v>373.5</v>
      </c>
      <c r="F102" t="s">
        <v>71</v>
      </c>
      <c r="G102">
        <v>80.3</v>
      </c>
      <c r="H102">
        <v>30000</v>
      </c>
      <c r="J102" s="43">
        <v>43061</v>
      </c>
      <c r="K102" t="s">
        <v>59</v>
      </c>
      <c r="L102">
        <v>43.64</v>
      </c>
      <c r="M102">
        <v>29.09</v>
      </c>
      <c r="N102">
        <v>53.5</v>
      </c>
    </row>
    <row r="103" spans="1:14" x14ac:dyDescent="0.25">
      <c r="A103" t="s">
        <v>126</v>
      </c>
      <c r="B103" t="s">
        <v>70</v>
      </c>
      <c r="C103" t="s">
        <v>6</v>
      </c>
      <c r="D103">
        <v>373.5</v>
      </c>
      <c r="F103" t="s">
        <v>71</v>
      </c>
      <c r="G103">
        <v>80.3</v>
      </c>
      <c r="H103">
        <v>30000</v>
      </c>
      <c r="J103" s="43">
        <v>43070</v>
      </c>
      <c r="K103" t="s">
        <v>59</v>
      </c>
      <c r="L103">
        <v>43.64</v>
      </c>
      <c r="M103">
        <v>29.09</v>
      </c>
      <c r="N103">
        <v>53.5</v>
      </c>
    </row>
    <row r="104" spans="1:14" x14ac:dyDescent="0.25">
      <c r="A104" t="s">
        <v>127</v>
      </c>
      <c r="B104" t="s">
        <v>115</v>
      </c>
      <c r="C104" t="s">
        <v>6</v>
      </c>
      <c r="F104" t="s">
        <v>82</v>
      </c>
      <c r="H104">
        <v>30000</v>
      </c>
      <c r="J104" s="43">
        <v>43067</v>
      </c>
      <c r="K104" t="s">
        <v>59</v>
      </c>
      <c r="L104">
        <v>43.64</v>
      </c>
      <c r="M104">
        <v>29.09</v>
      </c>
    </row>
    <row r="105" spans="1:14" x14ac:dyDescent="0.25">
      <c r="A105" t="s">
        <v>128</v>
      </c>
      <c r="B105" t="s">
        <v>115</v>
      </c>
      <c r="C105" t="s">
        <v>6</v>
      </c>
      <c r="F105" t="s">
        <v>82</v>
      </c>
      <c r="H105">
        <v>30000</v>
      </c>
      <c r="J105" s="43">
        <v>43146</v>
      </c>
      <c r="K105" t="s">
        <v>59</v>
      </c>
      <c r="L105">
        <v>42.21</v>
      </c>
      <c r="M105">
        <v>28.14</v>
      </c>
    </row>
    <row r="106" spans="1:14" x14ac:dyDescent="0.25">
      <c r="A106" t="s">
        <v>128</v>
      </c>
      <c r="B106" t="s">
        <v>115</v>
      </c>
      <c r="C106" t="s">
        <v>6</v>
      </c>
      <c r="F106" t="s">
        <v>82</v>
      </c>
      <c r="H106">
        <v>30000</v>
      </c>
      <c r="J106" s="43">
        <v>43180</v>
      </c>
      <c r="K106" t="s">
        <v>59</v>
      </c>
      <c r="L106">
        <v>42.21</v>
      </c>
      <c r="M106">
        <v>28.14</v>
      </c>
    </row>
    <row r="107" spans="1:14" x14ac:dyDescent="0.25">
      <c r="A107" t="s">
        <v>129</v>
      </c>
      <c r="B107" t="s">
        <v>70</v>
      </c>
      <c r="C107" t="s">
        <v>6</v>
      </c>
      <c r="D107">
        <v>373.5</v>
      </c>
      <c r="F107" t="s">
        <v>71</v>
      </c>
      <c r="G107">
        <v>64.3</v>
      </c>
      <c r="H107">
        <v>24000</v>
      </c>
      <c r="J107" s="43">
        <v>42773</v>
      </c>
      <c r="K107" t="s">
        <v>59</v>
      </c>
      <c r="L107">
        <v>34.909999999999997</v>
      </c>
      <c r="M107">
        <v>23.27</v>
      </c>
      <c r="N107">
        <v>42.8</v>
      </c>
    </row>
    <row r="108" spans="1:14" x14ac:dyDescent="0.25">
      <c r="A108" t="s">
        <v>130</v>
      </c>
      <c r="B108" t="s">
        <v>70</v>
      </c>
      <c r="C108" t="s">
        <v>6</v>
      </c>
      <c r="D108">
        <v>373.5</v>
      </c>
      <c r="F108" t="s">
        <v>71</v>
      </c>
      <c r="G108">
        <v>53.5</v>
      </c>
      <c r="H108">
        <v>20000</v>
      </c>
      <c r="J108" s="43">
        <v>42782</v>
      </c>
      <c r="K108" t="s">
        <v>59</v>
      </c>
      <c r="L108">
        <v>29.09</v>
      </c>
      <c r="M108">
        <v>19.39</v>
      </c>
      <c r="N108">
        <v>35.700000000000003</v>
      </c>
    </row>
    <row r="109" spans="1:14" x14ac:dyDescent="0.25">
      <c r="A109" t="s">
        <v>131</v>
      </c>
      <c r="B109" t="s">
        <v>70</v>
      </c>
      <c r="C109" t="s">
        <v>6</v>
      </c>
      <c r="D109">
        <v>373.5</v>
      </c>
      <c r="F109" t="s">
        <v>71</v>
      </c>
      <c r="G109">
        <v>80.3</v>
      </c>
      <c r="H109">
        <v>30000</v>
      </c>
      <c r="J109" s="43">
        <v>42827</v>
      </c>
      <c r="K109" t="s">
        <v>59</v>
      </c>
      <c r="L109">
        <v>43.64</v>
      </c>
      <c r="M109">
        <v>29.09</v>
      </c>
      <c r="N109">
        <v>53.5</v>
      </c>
    </row>
    <row r="110" spans="1:14" x14ac:dyDescent="0.25">
      <c r="A110" t="s">
        <v>132</v>
      </c>
      <c r="B110" t="s">
        <v>70</v>
      </c>
      <c r="C110" t="s">
        <v>6</v>
      </c>
      <c r="D110">
        <v>373.5</v>
      </c>
      <c r="F110" t="s">
        <v>71</v>
      </c>
      <c r="G110">
        <v>53.5</v>
      </c>
      <c r="H110">
        <v>20000</v>
      </c>
      <c r="J110" s="43">
        <v>42814</v>
      </c>
      <c r="K110" t="s">
        <v>59</v>
      </c>
      <c r="L110">
        <v>29.09</v>
      </c>
      <c r="M110">
        <v>19.39</v>
      </c>
      <c r="N110">
        <v>35.700000000000003</v>
      </c>
    </row>
    <row r="111" spans="1:14" x14ac:dyDescent="0.25">
      <c r="A111" t="s">
        <v>135</v>
      </c>
      <c r="B111" t="s">
        <v>89</v>
      </c>
      <c r="C111" t="s">
        <v>6</v>
      </c>
      <c r="D111">
        <v>1810</v>
      </c>
      <c r="F111" t="s">
        <v>90</v>
      </c>
      <c r="G111">
        <v>193</v>
      </c>
      <c r="H111">
        <v>349330.8</v>
      </c>
      <c r="J111" s="43">
        <v>42758</v>
      </c>
      <c r="K111" t="s">
        <v>59</v>
      </c>
      <c r="L111">
        <v>508.12</v>
      </c>
      <c r="M111">
        <v>338.75</v>
      </c>
      <c r="N111">
        <v>128.69999999999999</v>
      </c>
    </row>
    <row r="112" spans="1:14" x14ac:dyDescent="0.25">
      <c r="A112" t="s">
        <v>136</v>
      </c>
      <c r="B112" t="s">
        <v>89</v>
      </c>
      <c r="C112" t="s">
        <v>6</v>
      </c>
      <c r="D112">
        <v>1810</v>
      </c>
      <c r="F112" t="s">
        <v>90</v>
      </c>
      <c r="G112">
        <v>426.4</v>
      </c>
      <c r="H112">
        <v>771818.3</v>
      </c>
      <c r="J112" s="43">
        <v>42724</v>
      </c>
      <c r="K112" t="s">
        <v>59</v>
      </c>
      <c r="L112">
        <v>1330.29</v>
      </c>
      <c r="M112">
        <v>886.86</v>
      </c>
      <c r="N112">
        <v>284.3</v>
      </c>
    </row>
    <row r="113" spans="1:14" x14ac:dyDescent="0.25">
      <c r="A113" t="s">
        <v>137</v>
      </c>
      <c r="B113" t="s">
        <v>89</v>
      </c>
      <c r="C113" t="s">
        <v>6</v>
      </c>
      <c r="D113">
        <v>1810</v>
      </c>
      <c r="F113" t="s">
        <v>90</v>
      </c>
      <c r="G113">
        <v>295.10000000000002</v>
      </c>
      <c r="H113">
        <v>534062.80000000005</v>
      </c>
      <c r="J113" s="43">
        <v>42754</v>
      </c>
      <c r="K113" t="s">
        <v>59</v>
      </c>
      <c r="L113">
        <v>776.82</v>
      </c>
      <c r="M113">
        <v>517.88</v>
      </c>
      <c r="N113">
        <v>196.7</v>
      </c>
    </row>
    <row r="114" spans="1:14" x14ac:dyDescent="0.25">
      <c r="A114" t="s">
        <v>138</v>
      </c>
      <c r="B114" t="s">
        <v>70</v>
      </c>
      <c r="C114" t="s">
        <v>6</v>
      </c>
      <c r="D114">
        <v>373.5</v>
      </c>
      <c r="F114" t="s">
        <v>71</v>
      </c>
      <c r="G114">
        <v>53.5</v>
      </c>
      <c r="H114">
        <v>20000</v>
      </c>
      <c r="J114" s="43">
        <v>42927</v>
      </c>
      <c r="K114" t="s">
        <v>59</v>
      </c>
      <c r="L114">
        <v>29.09</v>
      </c>
      <c r="M114">
        <v>19.39</v>
      </c>
      <c r="N114">
        <v>35.700000000000003</v>
      </c>
    </row>
    <row r="115" spans="1:14" x14ac:dyDescent="0.25">
      <c r="A115" t="s">
        <v>139</v>
      </c>
      <c r="B115" t="s">
        <v>70</v>
      </c>
      <c r="C115" t="s">
        <v>6</v>
      </c>
      <c r="D115">
        <v>373.5</v>
      </c>
      <c r="F115" t="s">
        <v>71</v>
      </c>
      <c r="G115">
        <v>53.5</v>
      </c>
      <c r="H115">
        <v>20000</v>
      </c>
      <c r="J115" s="43">
        <v>42886</v>
      </c>
      <c r="K115" t="s">
        <v>59</v>
      </c>
      <c r="L115">
        <v>29.09</v>
      </c>
      <c r="M115">
        <v>19.39</v>
      </c>
      <c r="N115">
        <v>35.700000000000003</v>
      </c>
    </row>
    <row r="116" spans="1:14" x14ac:dyDescent="0.25">
      <c r="A116" t="s">
        <v>140</v>
      </c>
      <c r="B116" t="s">
        <v>70</v>
      </c>
      <c r="C116" t="s">
        <v>6</v>
      </c>
      <c r="D116">
        <v>373.5</v>
      </c>
      <c r="F116" t="s">
        <v>71</v>
      </c>
      <c r="G116">
        <v>53.5</v>
      </c>
      <c r="H116">
        <v>20000</v>
      </c>
      <c r="J116" s="43">
        <v>42940</v>
      </c>
      <c r="K116" t="s">
        <v>59</v>
      </c>
      <c r="L116">
        <v>29.09</v>
      </c>
      <c r="M116">
        <v>19.39</v>
      </c>
      <c r="N116">
        <v>35.700000000000003</v>
      </c>
    </row>
    <row r="117" spans="1:14" x14ac:dyDescent="0.25">
      <c r="A117" t="s">
        <v>141</v>
      </c>
      <c r="B117" t="s">
        <v>70</v>
      </c>
      <c r="C117" t="s">
        <v>6</v>
      </c>
      <c r="D117">
        <v>373.5</v>
      </c>
      <c r="F117" t="s">
        <v>71</v>
      </c>
      <c r="G117">
        <v>107.1</v>
      </c>
      <c r="H117">
        <v>40000</v>
      </c>
      <c r="J117" s="43">
        <v>42913</v>
      </c>
      <c r="K117" t="s">
        <v>59</v>
      </c>
      <c r="L117">
        <v>58.18</v>
      </c>
      <c r="M117">
        <v>38.79</v>
      </c>
      <c r="N117">
        <v>71.400000000000006</v>
      </c>
    </row>
    <row r="118" spans="1:14" x14ac:dyDescent="0.25">
      <c r="A118" t="s">
        <v>142</v>
      </c>
      <c r="B118" t="s">
        <v>89</v>
      </c>
      <c r="C118" t="s">
        <v>6</v>
      </c>
      <c r="D118">
        <v>1810</v>
      </c>
      <c r="F118" t="s">
        <v>90</v>
      </c>
      <c r="G118">
        <v>604.79999999999995</v>
      </c>
      <c r="H118">
        <v>1094740</v>
      </c>
      <c r="J118" s="43">
        <v>42813</v>
      </c>
      <c r="K118" t="s">
        <v>59</v>
      </c>
      <c r="L118">
        <v>1592.35</v>
      </c>
      <c r="M118">
        <v>1061.57</v>
      </c>
      <c r="N118">
        <v>403.2</v>
      </c>
    </row>
    <row r="119" spans="1:14" x14ac:dyDescent="0.25">
      <c r="A119" t="s">
        <v>144</v>
      </c>
      <c r="B119" t="s">
        <v>70</v>
      </c>
      <c r="C119" t="s">
        <v>6</v>
      </c>
      <c r="D119">
        <v>373.5</v>
      </c>
      <c r="F119" t="s">
        <v>71</v>
      </c>
      <c r="G119">
        <v>137.30000000000001</v>
      </c>
      <c r="H119">
        <v>51295</v>
      </c>
      <c r="J119" s="43">
        <v>43222</v>
      </c>
      <c r="K119" t="s">
        <v>59</v>
      </c>
      <c r="L119">
        <v>72.17</v>
      </c>
      <c r="M119">
        <v>48.11</v>
      </c>
      <c r="N119">
        <v>91.6</v>
      </c>
    </row>
    <row r="120" spans="1:14" x14ac:dyDescent="0.25">
      <c r="A120" t="s">
        <v>145</v>
      </c>
      <c r="B120" t="s">
        <v>70</v>
      </c>
      <c r="C120" t="s">
        <v>6</v>
      </c>
      <c r="D120">
        <v>373.5</v>
      </c>
      <c r="F120" t="s">
        <v>71</v>
      </c>
      <c r="G120">
        <v>64.3</v>
      </c>
      <c r="H120">
        <v>24000</v>
      </c>
      <c r="J120" s="43">
        <v>42764</v>
      </c>
      <c r="K120" t="s">
        <v>59</v>
      </c>
      <c r="L120">
        <v>34.909999999999997</v>
      </c>
      <c r="M120">
        <v>23.27</v>
      </c>
      <c r="N120">
        <v>42.8</v>
      </c>
    </row>
    <row r="121" spans="1:14" x14ac:dyDescent="0.25">
      <c r="A121" t="s">
        <v>146</v>
      </c>
      <c r="B121" t="s">
        <v>70</v>
      </c>
      <c r="C121" t="s">
        <v>6</v>
      </c>
      <c r="D121">
        <v>373.5</v>
      </c>
      <c r="F121" t="s">
        <v>71</v>
      </c>
      <c r="G121">
        <v>64.3</v>
      </c>
      <c r="H121">
        <v>24000</v>
      </c>
      <c r="J121" s="43">
        <v>42740</v>
      </c>
      <c r="K121" t="s">
        <v>59</v>
      </c>
      <c r="L121">
        <v>34.909999999999997</v>
      </c>
      <c r="M121">
        <v>23.27</v>
      </c>
      <c r="N121">
        <v>42.8</v>
      </c>
    </row>
    <row r="122" spans="1:14" x14ac:dyDescent="0.25">
      <c r="A122" t="s">
        <v>147</v>
      </c>
      <c r="B122" t="s">
        <v>115</v>
      </c>
      <c r="C122" t="s">
        <v>6</v>
      </c>
      <c r="F122" t="s">
        <v>82</v>
      </c>
      <c r="H122">
        <v>24000</v>
      </c>
      <c r="J122" s="43">
        <v>42726</v>
      </c>
      <c r="K122" t="s">
        <v>59</v>
      </c>
      <c r="L122">
        <v>41.37</v>
      </c>
      <c r="M122">
        <v>27.58</v>
      </c>
    </row>
    <row r="123" spans="1:14" x14ac:dyDescent="0.25">
      <c r="A123" t="s">
        <v>148</v>
      </c>
      <c r="B123" t="s">
        <v>70</v>
      </c>
      <c r="C123" t="s">
        <v>6</v>
      </c>
      <c r="D123">
        <v>373.5</v>
      </c>
      <c r="F123" t="s">
        <v>71</v>
      </c>
      <c r="G123">
        <v>52.2</v>
      </c>
      <c r="H123">
        <v>19500</v>
      </c>
      <c r="J123" s="43">
        <v>42708</v>
      </c>
      <c r="K123" t="s">
        <v>59</v>
      </c>
      <c r="L123">
        <v>33.61</v>
      </c>
      <c r="M123">
        <v>22.41</v>
      </c>
      <c r="N123">
        <v>34.799999999999997</v>
      </c>
    </row>
    <row r="124" spans="1:14" x14ac:dyDescent="0.25">
      <c r="A124" t="s">
        <v>149</v>
      </c>
      <c r="B124" t="s">
        <v>70</v>
      </c>
      <c r="C124" t="s">
        <v>6</v>
      </c>
      <c r="D124">
        <v>373.5</v>
      </c>
      <c r="F124" t="s">
        <v>71</v>
      </c>
      <c r="G124">
        <v>64.3</v>
      </c>
      <c r="H124">
        <v>24000</v>
      </c>
      <c r="J124" s="43">
        <v>42753</v>
      </c>
      <c r="K124" t="s">
        <v>59</v>
      </c>
      <c r="L124">
        <v>34.909999999999997</v>
      </c>
      <c r="M124">
        <v>23.27</v>
      </c>
      <c r="N124">
        <v>42.8</v>
      </c>
    </row>
    <row r="125" spans="1:14" x14ac:dyDescent="0.25">
      <c r="A125" t="s">
        <v>150</v>
      </c>
      <c r="B125" t="s">
        <v>70</v>
      </c>
      <c r="C125" t="s">
        <v>6</v>
      </c>
      <c r="D125">
        <v>373.5</v>
      </c>
      <c r="F125" t="s">
        <v>71</v>
      </c>
      <c r="G125">
        <v>80.3</v>
      </c>
      <c r="H125">
        <v>30000</v>
      </c>
      <c r="J125" s="43">
        <v>43041</v>
      </c>
      <c r="K125" t="s">
        <v>59</v>
      </c>
      <c r="L125">
        <v>43.64</v>
      </c>
      <c r="M125">
        <v>29.09</v>
      </c>
      <c r="N125">
        <v>53.5</v>
      </c>
    </row>
    <row r="126" spans="1:14" x14ac:dyDescent="0.25">
      <c r="A126" t="s">
        <v>151</v>
      </c>
      <c r="B126" t="s">
        <v>70</v>
      </c>
      <c r="C126" t="s">
        <v>6</v>
      </c>
      <c r="D126">
        <v>373.5</v>
      </c>
      <c r="F126" t="s">
        <v>71</v>
      </c>
      <c r="G126">
        <v>53.5</v>
      </c>
      <c r="H126">
        <v>20000</v>
      </c>
      <c r="J126" s="43">
        <v>42856</v>
      </c>
      <c r="K126" t="s">
        <v>59</v>
      </c>
      <c r="L126">
        <v>29.09</v>
      </c>
      <c r="M126">
        <v>19.39</v>
      </c>
      <c r="N126">
        <v>35.700000000000003</v>
      </c>
    </row>
  </sheetData>
  <autoFilter ref="A1:N1" xr:uid="{76ED993A-9DD1-4276-A374-70E866978AE7}">
    <sortState xmlns:xlrd2="http://schemas.microsoft.com/office/spreadsheetml/2017/richdata2" ref="A2:N126">
      <sortCondition ref="C1"/>
    </sortState>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9068-3B67-4289-87D1-2EFEC9F3176D}">
  <dimension ref="A1:N17"/>
  <sheetViews>
    <sheetView topLeftCell="A2" zoomScale="70" zoomScaleNormal="70" workbookViewId="0">
      <selection activeCell="B6" sqref="B6:H6"/>
    </sheetView>
  </sheetViews>
  <sheetFormatPr defaultRowHeight="15" x14ac:dyDescent="0.25"/>
  <cols>
    <col min="1" max="1" width="52.140625" customWidth="1"/>
    <col min="2" max="2" width="51.42578125" customWidth="1"/>
    <col min="3" max="3" width="54.140625" customWidth="1"/>
    <col min="4" max="4" width="30.5703125" customWidth="1"/>
    <col min="5" max="8" width="9.140625" hidden="1" customWidth="1"/>
  </cols>
  <sheetData>
    <row r="1" spans="1:14" ht="22.5" customHeight="1" x14ac:dyDescent="0.3">
      <c r="A1" s="2" t="s">
        <v>12</v>
      </c>
    </row>
    <row r="2" spans="1:14" ht="104.25" customHeight="1" x14ac:dyDescent="0.25">
      <c r="A2" s="4" t="s">
        <v>0</v>
      </c>
      <c r="B2" s="53" t="s">
        <v>161</v>
      </c>
      <c r="C2" s="53"/>
      <c r="D2" s="53"/>
      <c r="E2" s="53"/>
      <c r="F2" s="53"/>
      <c r="G2" s="53"/>
      <c r="H2" s="53"/>
    </row>
    <row r="3" spans="1:14" ht="5.25" customHeight="1" x14ac:dyDescent="0.25">
      <c r="A3" s="4"/>
      <c r="B3" s="36"/>
      <c r="C3" s="36"/>
      <c r="D3" s="36"/>
      <c r="E3" s="36"/>
      <c r="F3" s="36"/>
      <c r="G3" s="36"/>
      <c r="H3" s="36"/>
    </row>
    <row r="4" spans="1:14" ht="105" customHeight="1" x14ac:dyDescent="0.25">
      <c r="A4" s="4" t="s">
        <v>162</v>
      </c>
      <c r="B4" s="53" t="s">
        <v>167</v>
      </c>
      <c r="C4" s="53"/>
      <c r="D4" s="53"/>
      <c r="E4" s="53"/>
      <c r="F4" s="53"/>
      <c r="G4" s="53"/>
      <c r="H4" s="53"/>
    </row>
    <row r="5" spans="1:14" ht="5.25" customHeight="1" x14ac:dyDescent="0.25">
      <c r="A5" s="4"/>
      <c r="B5" s="36"/>
      <c r="C5" s="36"/>
      <c r="D5" s="36"/>
      <c r="E5" s="36"/>
      <c r="F5" s="36"/>
      <c r="G5" s="36"/>
      <c r="H5" s="36"/>
    </row>
    <row r="6" spans="1:14" ht="105" customHeight="1" x14ac:dyDescent="0.25">
      <c r="A6" s="4" t="s">
        <v>5</v>
      </c>
      <c r="B6" s="53" t="s">
        <v>168</v>
      </c>
      <c r="C6" s="53"/>
      <c r="D6" s="53"/>
      <c r="E6" s="53"/>
      <c r="F6" s="53"/>
      <c r="G6" s="53"/>
      <c r="H6" s="53"/>
    </row>
    <row r="7" spans="1:14" ht="4.5" customHeight="1" x14ac:dyDescent="0.25">
      <c r="A7" s="4"/>
      <c r="B7" s="5"/>
      <c r="C7" s="5"/>
      <c r="D7" s="5"/>
      <c r="E7" s="5"/>
      <c r="F7" s="5"/>
      <c r="G7" s="5"/>
      <c r="H7" s="5"/>
    </row>
    <row r="8" spans="1:14" x14ac:dyDescent="0.25">
      <c r="A8" s="6" t="s">
        <v>160</v>
      </c>
      <c r="B8" s="1" t="s">
        <v>158</v>
      </c>
      <c r="C8" s="1" t="s">
        <v>157</v>
      </c>
    </row>
    <row r="9" spans="1:14" x14ac:dyDescent="0.25">
      <c r="A9" s="14" t="s">
        <v>84</v>
      </c>
      <c r="B9" s="12">
        <v>274.05</v>
      </c>
      <c r="C9" s="31">
        <v>42710</v>
      </c>
      <c r="F9" s="4"/>
      <c r="G9" s="4"/>
      <c r="H9" s="4"/>
      <c r="I9" s="4"/>
      <c r="K9" s="4"/>
      <c r="L9" s="4"/>
      <c r="M9" s="4"/>
      <c r="N9" s="4"/>
    </row>
    <row r="10" spans="1:14" x14ac:dyDescent="0.25">
      <c r="A10" s="14" t="s">
        <v>159</v>
      </c>
      <c r="B10" s="12">
        <v>520.73</v>
      </c>
      <c r="C10" s="31">
        <v>43004</v>
      </c>
      <c r="F10" s="4"/>
      <c r="G10" s="4"/>
      <c r="H10" s="4"/>
      <c r="I10" s="4"/>
      <c r="K10" s="4"/>
      <c r="L10" s="4"/>
      <c r="M10" s="4"/>
      <c r="N10" s="4"/>
    </row>
    <row r="11" spans="1:14" x14ac:dyDescent="0.25">
      <c r="A11" s="14" t="s">
        <v>84</v>
      </c>
      <c r="B11" s="12">
        <v>219.34</v>
      </c>
      <c r="C11" s="31">
        <v>43111</v>
      </c>
      <c r="F11" s="4"/>
      <c r="G11" s="4"/>
      <c r="H11" s="4"/>
      <c r="I11" s="4"/>
      <c r="K11" s="4"/>
      <c r="L11" s="4"/>
      <c r="M11" s="4"/>
      <c r="N11" s="4"/>
    </row>
    <row r="12" spans="1:14" x14ac:dyDescent="0.25">
      <c r="A12" s="32"/>
      <c r="B12" s="12"/>
      <c r="C12" s="14"/>
    </row>
    <row r="13" spans="1:14" x14ac:dyDescent="0.25">
      <c r="A13" s="33" t="s">
        <v>3</v>
      </c>
      <c r="B13" s="34">
        <f>SUM(B9:B11)</f>
        <v>1014.12</v>
      </c>
      <c r="C13" s="14"/>
    </row>
    <row r="14" spans="1:14" x14ac:dyDescent="0.25">
      <c r="A14" s="7"/>
      <c r="C14" s="8"/>
    </row>
    <row r="15" spans="1:14" x14ac:dyDescent="0.25">
      <c r="A15" s="4"/>
      <c r="C15" s="8"/>
    </row>
    <row r="16" spans="1:14" x14ac:dyDescent="0.25">
      <c r="A16" s="4"/>
      <c r="C16" s="8"/>
    </row>
    <row r="17" spans="1:3" x14ac:dyDescent="0.25">
      <c r="A17" s="4"/>
      <c r="B17" s="1"/>
      <c r="C17" s="9"/>
    </row>
  </sheetData>
  <mergeCells count="3">
    <mergeCell ref="B2:H2"/>
    <mergeCell ref="B4:H4"/>
    <mergeCell ref="B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0AFFC-311D-49D7-A524-AF1258C73D07}">
  <dimension ref="A1:H16"/>
  <sheetViews>
    <sheetView topLeftCell="A6" zoomScale="88" zoomScaleNormal="50" workbookViewId="0">
      <selection activeCell="B11" sqref="B11"/>
    </sheetView>
  </sheetViews>
  <sheetFormatPr defaultRowHeight="15" x14ac:dyDescent="0.25"/>
  <cols>
    <col min="1" max="1" width="45.85546875" customWidth="1"/>
    <col min="2" max="2" width="41.85546875" customWidth="1"/>
    <col min="3" max="3" width="16.140625" customWidth="1"/>
  </cols>
  <sheetData>
    <row r="1" spans="1:8" ht="22.5" customHeight="1" x14ac:dyDescent="0.3">
      <c r="A1" s="2" t="s">
        <v>13</v>
      </c>
    </row>
    <row r="2" spans="1:8" ht="104.25" customHeight="1" x14ac:dyDescent="0.25">
      <c r="A2" s="4" t="s">
        <v>0</v>
      </c>
      <c r="B2" s="53" t="s">
        <v>19</v>
      </c>
      <c r="C2" s="53"/>
      <c r="D2" s="53"/>
      <c r="E2" s="53"/>
      <c r="F2" s="53"/>
      <c r="G2" s="53"/>
      <c r="H2" s="53"/>
    </row>
    <row r="3" spans="1:8" ht="5.25" customHeight="1" x14ac:dyDescent="0.25">
      <c r="A3" s="4"/>
      <c r="B3" s="36"/>
      <c r="C3" s="36"/>
      <c r="D3" s="36"/>
      <c r="E3" s="36"/>
      <c r="F3" s="36"/>
      <c r="G3" s="36"/>
      <c r="H3" s="36"/>
    </row>
    <row r="4" spans="1:8" ht="105" customHeight="1" x14ac:dyDescent="0.25">
      <c r="A4" s="4" t="s">
        <v>162</v>
      </c>
      <c r="B4" s="53" t="s">
        <v>169</v>
      </c>
      <c r="C4" s="53"/>
      <c r="D4" s="53"/>
      <c r="E4" s="53"/>
      <c r="F4" s="53"/>
      <c r="G4" s="53"/>
      <c r="H4" s="53"/>
    </row>
    <row r="5" spans="1:8" ht="5.25" customHeight="1" x14ac:dyDescent="0.25">
      <c r="A5" s="4"/>
      <c r="B5" s="36"/>
      <c r="C5" s="36"/>
      <c r="D5" s="36"/>
      <c r="E5" s="36"/>
      <c r="F5" s="36"/>
      <c r="G5" s="36"/>
      <c r="H5" s="36"/>
    </row>
    <row r="6" spans="1:8" ht="105" customHeight="1" x14ac:dyDescent="0.25">
      <c r="A6" s="4" t="s">
        <v>5</v>
      </c>
      <c r="B6" s="53"/>
      <c r="C6" s="53"/>
      <c r="D6" s="53"/>
      <c r="E6" s="53"/>
      <c r="F6" s="53"/>
      <c r="G6" s="53"/>
      <c r="H6" s="53"/>
    </row>
    <row r="7" spans="1:8" ht="4.5" customHeight="1" x14ac:dyDescent="0.25">
      <c r="A7" s="4"/>
      <c r="B7" s="5"/>
      <c r="C7" s="5"/>
      <c r="D7" s="5"/>
      <c r="E7" s="5"/>
      <c r="F7" s="5"/>
      <c r="G7" s="5"/>
      <c r="H7" s="5"/>
    </row>
    <row r="8" spans="1:8" x14ac:dyDescent="0.25">
      <c r="A8" s="6" t="s">
        <v>2</v>
      </c>
      <c r="B8" s="1" t="s">
        <v>4</v>
      </c>
    </row>
    <row r="9" spans="1:8" x14ac:dyDescent="0.25">
      <c r="A9" s="4" t="s">
        <v>166</v>
      </c>
      <c r="B9" s="8"/>
    </row>
    <row r="10" spans="1:8" x14ac:dyDescent="0.25">
      <c r="A10" s="1" t="s">
        <v>3</v>
      </c>
      <c r="B10" s="9">
        <f>SUM(B9)</f>
        <v>0</v>
      </c>
    </row>
    <row r="12" spans="1:8" x14ac:dyDescent="0.25">
      <c r="A12" s="7"/>
      <c r="C12" s="8"/>
    </row>
    <row r="13" spans="1:8" x14ac:dyDescent="0.25">
      <c r="A13" s="7"/>
      <c r="C13" s="8"/>
    </row>
    <row r="14" spans="1:8" x14ac:dyDescent="0.25">
      <c r="A14" s="7"/>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0C60E-EB23-457A-9792-3484A5773092}">
  <dimension ref="A1:M17"/>
  <sheetViews>
    <sheetView topLeftCell="A6" zoomScale="80" zoomScaleNormal="80" workbookViewId="0">
      <selection activeCell="A2" sqref="A2"/>
    </sheetView>
  </sheetViews>
  <sheetFormatPr defaultRowHeight="15" x14ac:dyDescent="0.25"/>
  <cols>
    <col min="1" max="1" width="42.42578125" customWidth="1"/>
    <col min="2" max="2" width="25.28515625" customWidth="1"/>
    <col min="3" max="3" width="16.140625" customWidth="1"/>
    <col min="10" max="10" width="21.28515625" customWidth="1"/>
  </cols>
  <sheetData>
    <row r="1" spans="1:13" ht="22.5" customHeight="1" x14ac:dyDescent="0.3">
      <c r="A1" s="2" t="s">
        <v>196</v>
      </c>
    </row>
    <row r="2" spans="1:13" ht="104.25" customHeight="1" x14ac:dyDescent="0.25">
      <c r="A2" s="4" t="s">
        <v>0</v>
      </c>
      <c r="B2" s="53" t="s">
        <v>170</v>
      </c>
      <c r="C2" s="53"/>
      <c r="D2" s="53"/>
      <c r="E2" s="53"/>
      <c r="F2" s="53"/>
      <c r="G2" s="53"/>
      <c r="H2" s="53"/>
    </row>
    <row r="3" spans="1:13" ht="5.25" customHeight="1" x14ac:dyDescent="0.25">
      <c r="A3" s="4"/>
      <c r="B3" s="36"/>
      <c r="C3" s="36"/>
      <c r="D3" s="36"/>
      <c r="E3" s="36"/>
      <c r="F3" s="36"/>
      <c r="G3" s="36"/>
      <c r="H3" s="36"/>
    </row>
    <row r="4" spans="1:13" ht="105" customHeight="1" x14ac:dyDescent="0.25">
      <c r="A4" s="4" t="s">
        <v>162</v>
      </c>
      <c r="B4" s="53" t="s">
        <v>171</v>
      </c>
      <c r="C4" s="53"/>
      <c r="D4" s="53"/>
      <c r="E4" s="53"/>
      <c r="F4" s="53"/>
      <c r="G4" s="53"/>
      <c r="H4" s="53"/>
    </row>
    <row r="5" spans="1:13" ht="5.25" customHeight="1" x14ac:dyDescent="0.25">
      <c r="A5" s="4"/>
      <c r="B5" s="36"/>
      <c r="C5" s="36"/>
      <c r="D5" s="36"/>
      <c r="E5" s="36"/>
      <c r="F5" s="36"/>
      <c r="G5" s="36"/>
      <c r="H5" s="36"/>
    </row>
    <row r="6" spans="1:13" ht="105" customHeight="1" x14ac:dyDescent="0.25">
      <c r="A6" s="4" t="s">
        <v>5</v>
      </c>
      <c r="B6" s="53" t="s">
        <v>182</v>
      </c>
      <c r="C6" s="53"/>
      <c r="D6" s="53"/>
      <c r="E6" s="53"/>
      <c r="F6" s="53"/>
      <c r="G6" s="53"/>
      <c r="H6" s="53"/>
    </row>
    <row r="7" spans="1:13" ht="4.5" customHeight="1" x14ac:dyDescent="0.25">
      <c r="A7" s="4"/>
      <c r="B7" s="5"/>
      <c r="C7" s="5"/>
      <c r="D7" s="5"/>
      <c r="E7" s="5"/>
      <c r="F7" s="5"/>
      <c r="G7" s="5"/>
      <c r="H7" s="5"/>
    </row>
    <row r="8" spans="1:13" x14ac:dyDescent="0.25">
      <c r="A8" s="6" t="s">
        <v>160</v>
      </c>
      <c r="B8" s="1" t="s">
        <v>158</v>
      </c>
      <c r="C8" s="1" t="s">
        <v>157</v>
      </c>
      <c r="D8" s="1" t="s">
        <v>177</v>
      </c>
    </row>
    <row r="9" spans="1:13" x14ac:dyDescent="0.25">
      <c r="A9" s="4" t="s">
        <v>96</v>
      </c>
      <c r="B9" s="15">
        <v>28.84</v>
      </c>
      <c r="C9" s="19">
        <v>43139</v>
      </c>
      <c r="D9" s="8">
        <v>19.23</v>
      </c>
      <c r="F9" s="4"/>
      <c r="G9" s="4"/>
      <c r="H9" s="4"/>
      <c r="I9" s="4"/>
      <c r="K9" s="4"/>
      <c r="M9" s="4"/>
    </row>
    <row r="10" spans="1:13" x14ac:dyDescent="0.25">
      <c r="A10" s="4" t="s">
        <v>96</v>
      </c>
      <c r="B10" s="15">
        <v>215.61</v>
      </c>
      <c r="C10" s="19">
        <v>43193</v>
      </c>
      <c r="D10" s="8">
        <v>143.74</v>
      </c>
      <c r="F10" s="35"/>
      <c r="G10" s="4"/>
      <c r="H10" s="4"/>
      <c r="I10" s="4"/>
      <c r="K10" s="4"/>
      <c r="M10" s="4"/>
    </row>
    <row r="11" spans="1:13" x14ac:dyDescent="0.25">
      <c r="A11" s="4" t="s">
        <v>134</v>
      </c>
      <c r="B11" s="15">
        <v>160</v>
      </c>
      <c r="C11" s="19">
        <v>42884</v>
      </c>
      <c r="D11" s="8">
        <v>106.67</v>
      </c>
      <c r="F11" s="35"/>
      <c r="G11" s="4"/>
      <c r="H11" s="4"/>
      <c r="I11" s="4"/>
      <c r="K11" s="4"/>
      <c r="M11" s="4"/>
    </row>
    <row r="12" spans="1:13" x14ac:dyDescent="0.25">
      <c r="A12" s="4" t="s">
        <v>96</v>
      </c>
      <c r="B12" s="15">
        <v>418.14</v>
      </c>
      <c r="C12" s="19">
        <v>42726</v>
      </c>
      <c r="D12" s="8">
        <v>278.76</v>
      </c>
      <c r="F12" s="35"/>
      <c r="G12" s="4"/>
      <c r="H12" s="4"/>
      <c r="I12" s="4"/>
      <c r="K12" s="4"/>
      <c r="M12" s="4"/>
    </row>
    <row r="13" spans="1:13" x14ac:dyDescent="0.25">
      <c r="A13" s="7"/>
      <c r="B13" s="12"/>
      <c r="C13" s="8"/>
      <c r="D13" s="8"/>
    </row>
    <row r="14" spans="1:13" x14ac:dyDescent="0.25">
      <c r="A14" s="1" t="s">
        <v>186</v>
      </c>
      <c r="B14" s="34">
        <f>SUM(B9:B12)</f>
        <v>822.59</v>
      </c>
      <c r="C14" s="8"/>
      <c r="D14" s="8"/>
    </row>
    <row r="15" spans="1:13" x14ac:dyDescent="0.25">
      <c r="A15" s="6" t="s">
        <v>178</v>
      </c>
      <c r="B15" s="34">
        <f>SUM(D9:D12)</f>
        <v>548.4</v>
      </c>
      <c r="C15" s="8"/>
      <c r="D15" s="8"/>
    </row>
    <row r="16" spans="1:13" x14ac:dyDescent="0.25">
      <c r="C16" s="8"/>
    </row>
    <row r="17" spans="2:3" x14ac:dyDescent="0.25">
      <c r="B17" s="1"/>
      <c r="C17" s="9"/>
    </row>
  </sheetData>
  <mergeCells count="3">
    <mergeCell ref="B2:H2"/>
    <mergeCell ref="B4:H4"/>
    <mergeCell ref="B6:H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427C9-9EB3-4D71-A4F4-4F7ED46FA651}">
  <dimension ref="A1:H11"/>
  <sheetViews>
    <sheetView topLeftCell="A3" zoomScale="80" zoomScaleNormal="80" workbookViewId="0">
      <selection activeCell="A4" sqref="A4"/>
    </sheetView>
  </sheetViews>
  <sheetFormatPr defaultRowHeight="15" x14ac:dyDescent="0.25"/>
  <cols>
    <col min="1" max="1" width="49.140625" customWidth="1"/>
    <col min="2" max="2" width="17.7109375" customWidth="1"/>
    <col min="3" max="3" width="11.85546875" customWidth="1"/>
  </cols>
  <sheetData>
    <row r="1" spans="1:8" ht="22.5" customHeight="1" x14ac:dyDescent="0.3">
      <c r="A1" s="2" t="s">
        <v>1</v>
      </c>
    </row>
    <row r="2" spans="1:8" ht="104.25" customHeight="1" x14ac:dyDescent="0.25">
      <c r="A2" s="4" t="s">
        <v>0</v>
      </c>
      <c r="B2" s="53" t="s">
        <v>19</v>
      </c>
      <c r="C2" s="53"/>
      <c r="D2" s="53"/>
      <c r="E2" s="53"/>
      <c r="F2" s="53"/>
      <c r="G2" s="53"/>
      <c r="H2" s="53"/>
    </row>
    <row r="3" spans="1:8" ht="5.25" customHeight="1" x14ac:dyDescent="0.25">
      <c r="A3" s="4"/>
      <c r="B3" s="36"/>
      <c r="C3" s="36"/>
      <c r="D3" s="36"/>
      <c r="E3" s="36"/>
      <c r="F3" s="36"/>
      <c r="G3" s="36"/>
      <c r="H3" s="36"/>
    </row>
    <row r="4" spans="1:8" ht="105" customHeight="1" x14ac:dyDescent="0.25">
      <c r="A4" s="4" t="s">
        <v>162</v>
      </c>
      <c r="B4" s="53" t="s">
        <v>172</v>
      </c>
      <c r="C4" s="53"/>
      <c r="D4" s="53"/>
      <c r="E4" s="53"/>
      <c r="F4" s="53"/>
      <c r="G4" s="53"/>
      <c r="H4" s="53"/>
    </row>
    <row r="5" spans="1:8" ht="5.25" customHeight="1" x14ac:dyDescent="0.25">
      <c r="A5" s="4"/>
      <c r="B5" s="36"/>
      <c r="C5" s="36"/>
      <c r="D5" s="36"/>
      <c r="E5" s="36"/>
      <c r="F5" s="36"/>
      <c r="G5" s="36"/>
      <c r="H5" s="36"/>
    </row>
    <row r="6" spans="1:8" ht="105" customHeight="1" x14ac:dyDescent="0.25">
      <c r="A6" s="4" t="s">
        <v>5</v>
      </c>
      <c r="B6" s="53"/>
      <c r="C6" s="53"/>
      <c r="D6" s="53"/>
      <c r="E6" s="53"/>
      <c r="F6" s="53"/>
      <c r="G6" s="53"/>
      <c r="H6" s="53"/>
    </row>
    <row r="7" spans="1:8" ht="4.5" customHeight="1" x14ac:dyDescent="0.25">
      <c r="A7" s="4"/>
      <c r="B7" s="5"/>
      <c r="C7" s="5"/>
      <c r="D7" s="5"/>
      <c r="E7" s="5"/>
      <c r="F7" s="5"/>
      <c r="G7" s="5"/>
      <c r="H7" s="5"/>
    </row>
    <row r="8" spans="1:8" x14ac:dyDescent="0.25">
      <c r="A8" s="6" t="s">
        <v>2</v>
      </c>
      <c r="B8" s="1" t="s">
        <v>4</v>
      </c>
    </row>
    <row r="9" spans="1:8" x14ac:dyDescent="0.25">
      <c r="A9" s="7" t="s">
        <v>166</v>
      </c>
      <c r="B9" s="8"/>
      <c r="C9" s="8"/>
    </row>
    <row r="10" spans="1:8" x14ac:dyDescent="0.25">
      <c r="A10" s="1" t="s">
        <v>3</v>
      </c>
      <c r="B10" s="9">
        <f>SUM(C9:C11)</f>
        <v>0</v>
      </c>
      <c r="C10" s="8"/>
    </row>
    <row r="11" spans="1:8" x14ac:dyDescent="0.25">
      <c r="A11" s="7"/>
      <c r="C11"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753A7-7D64-494C-9C64-A3E6A059065B}">
  <dimension ref="A1:H16"/>
  <sheetViews>
    <sheetView topLeftCell="A4" zoomScale="70" zoomScaleNormal="70" workbookViewId="0">
      <selection activeCell="B12" sqref="B12"/>
    </sheetView>
  </sheetViews>
  <sheetFormatPr defaultRowHeight="15" x14ac:dyDescent="0.25"/>
  <cols>
    <col min="1" max="1" width="78" customWidth="1"/>
    <col min="2" max="2" width="45.85546875" customWidth="1"/>
    <col min="3" max="3" width="16.140625" customWidth="1"/>
  </cols>
  <sheetData>
    <row r="1" spans="1:8" ht="22.5" customHeight="1" x14ac:dyDescent="0.3">
      <c r="A1" s="2" t="s">
        <v>6</v>
      </c>
    </row>
    <row r="2" spans="1:8" ht="104.25" customHeight="1" x14ac:dyDescent="0.25">
      <c r="A2" s="4" t="s">
        <v>0</v>
      </c>
      <c r="B2" s="53" t="s">
        <v>174</v>
      </c>
      <c r="C2" s="53"/>
      <c r="D2" s="53"/>
      <c r="E2" s="53"/>
      <c r="F2" s="53"/>
      <c r="G2" s="53"/>
      <c r="H2" s="53"/>
    </row>
    <row r="3" spans="1:8" ht="5.25" customHeight="1" x14ac:dyDescent="0.25">
      <c r="A3" s="4"/>
      <c r="B3" s="36"/>
      <c r="C3" s="36"/>
      <c r="D3" s="36"/>
      <c r="E3" s="36"/>
      <c r="F3" s="36"/>
      <c r="G3" s="36"/>
      <c r="H3" s="36"/>
    </row>
    <row r="4" spans="1:8" ht="105" customHeight="1" x14ac:dyDescent="0.25">
      <c r="A4" s="4" t="s">
        <v>162</v>
      </c>
      <c r="B4" s="53" t="s">
        <v>173</v>
      </c>
      <c r="C4" s="53"/>
      <c r="D4" s="53"/>
      <c r="E4" s="53"/>
      <c r="F4" s="53"/>
      <c r="G4" s="53"/>
      <c r="H4" s="53"/>
    </row>
    <row r="5" spans="1:8" ht="5.25" customHeight="1" x14ac:dyDescent="0.25">
      <c r="A5" s="4"/>
      <c r="B5" s="36"/>
      <c r="C5" s="36"/>
      <c r="D5" s="36"/>
      <c r="E5" s="36"/>
      <c r="F5" s="36"/>
      <c r="G5" s="36"/>
      <c r="H5" s="36"/>
    </row>
    <row r="6" spans="1:8" ht="105" customHeight="1" x14ac:dyDescent="0.25">
      <c r="A6" s="4" t="s">
        <v>5</v>
      </c>
      <c r="B6" s="53"/>
      <c r="C6" s="53"/>
      <c r="D6" s="53"/>
      <c r="E6" s="53"/>
      <c r="F6" s="53"/>
      <c r="G6" s="53"/>
      <c r="H6" s="53"/>
    </row>
    <row r="7" spans="1:8" ht="4.5" customHeight="1" x14ac:dyDescent="0.25">
      <c r="A7" s="4"/>
      <c r="B7" s="5"/>
      <c r="C7" s="5"/>
      <c r="D7" s="5"/>
      <c r="E7" s="5"/>
      <c r="F7" s="5"/>
      <c r="G7" s="5"/>
      <c r="H7" s="5"/>
    </row>
    <row r="8" spans="1:8" x14ac:dyDescent="0.25">
      <c r="A8" s="6" t="s">
        <v>164</v>
      </c>
      <c r="B8" s="1" t="s">
        <v>4</v>
      </c>
    </row>
    <row r="9" spans="1:8" x14ac:dyDescent="0.25">
      <c r="A9" s="4" t="s">
        <v>70</v>
      </c>
      <c r="B9" s="8">
        <v>3467.21</v>
      </c>
      <c r="C9" s="8"/>
    </row>
    <row r="10" spans="1:8" x14ac:dyDescent="0.25">
      <c r="A10" s="7" t="s">
        <v>66</v>
      </c>
      <c r="B10" s="8">
        <v>76.08</v>
      </c>
      <c r="C10" s="8"/>
    </row>
    <row r="11" spans="1:8" x14ac:dyDescent="0.25">
      <c r="A11" s="7" t="s">
        <v>115</v>
      </c>
      <c r="B11" s="8">
        <v>189.57</v>
      </c>
      <c r="C11" s="8"/>
    </row>
    <row r="12" spans="1:8" x14ac:dyDescent="0.25">
      <c r="A12" s="7" t="s">
        <v>89</v>
      </c>
      <c r="B12" s="8">
        <v>27539.37</v>
      </c>
      <c r="C12" s="8"/>
    </row>
    <row r="13" spans="1:8" x14ac:dyDescent="0.25">
      <c r="A13" s="7"/>
      <c r="B13" s="8"/>
      <c r="C13" s="8"/>
    </row>
    <row r="14" spans="1:8" x14ac:dyDescent="0.25">
      <c r="A14" s="1" t="s">
        <v>3</v>
      </c>
      <c r="B14" s="9">
        <f>SUM(B9:B12)</f>
        <v>31272.23</v>
      </c>
      <c r="C14" s="8"/>
    </row>
    <row r="15" spans="1:8" x14ac:dyDescent="0.25">
      <c r="C15" s="8"/>
    </row>
    <row r="16" spans="1:8" x14ac:dyDescent="0.25">
      <c r="C16" s="8"/>
    </row>
  </sheetData>
  <mergeCells count="3">
    <mergeCell ref="B2:H2"/>
    <mergeCell ref="B4:H4"/>
    <mergeCell ref="B6:H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C2A4-8E78-4978-A9C4-C6A7984F2472}">
  <dimension ref="A1:H15"/>
  <sheetViews>
    <sheetView zoomScale="70" zoomScaleNormal="70" workbookViewId="0">
      <selection activeCell="A11" sqref="A11"/>
    </sheetView>
  </sheetViews>
  <sheetFormatPr defaultRowHeight="15" x14ac:dyDescent="0.25"/>
  <cols>
    <col min="1" max="1" width="49.140625" customWidth="1"/>
    <col min="2" max="2" width="1.140625" customWidth="1"/>
    <col min="3" max="3" width="25.5703125" customWidth="1"/>
    <col min="4" max="4" width="24.28515625" customWidth="1"/>
    <col min="5" max="5" width="29" customWidth="1"/>
    <col min="6" max="6" width="41.42578125" bestFit="1" customWidth="1"/>
  </cols>
  <sheetData>
    <row r="1" spans="1:8" ht="22.5" customHeight="1" x14ac:dyDescent="0.3">
      <c r="A1" s="2" t="s">
        <v>7</v>
      </c>
    </row>
    <row r="2" spans="1:8" ht="104.25" customHeight="1" x14ac:dyDescent="0.25">
      <c r="A2" s="4" t="s">
        <v>0</v>
      </c>
      <c r="B2" s="53" t="s">
        <v>19</v>
      </c>
      <c r="C2" s="53"/>
      <c r="D2" s="53"/>
      <c r="E2" s="53"/>
      <c r="F2" s="53"/>
      <c r="G2" s="53"/>
      <c r="H2" s="53"/>
    </row>
    <row r="3" spans="1:8" ht="5.25" customHeight="1" x14ac:dyDescent="0.25">
      <c r="A3" s="4"/>
      <c r="B3" s="38"/>
      <c r="C3" s="38"/>
      <c r="D3" s="38"/>
      <c r="E3" s="38"/>
      <c r="F3" s="38"/>
      <c r="G3" s="38"/>
      <c r="H3" s="38"/>
    </row>
    <row r="4" spans="1:8" ht="105" customHeight="1" x14ac:dyDescent="0.25">
      <c r="A4" s="4" t="s">
        <v>162</v>
      </c>
      <c r="B4" s="53" t="s">
        <v>176</v>
      </c>
      <c r="C4" s="53"/>
      <c r="D4" s="53"/>
      <c r="E4" s="53"/>
      <c r="F4" s="53"/>
      <c r="G4" s="53"/>
      <c r="H4" s="53"/>
    </row>
    <row r="5" spans="1:8" ht="5.25" customHeight="1" x14ac:dyDescent="0.25">
      <c r="A5" s="4"/>
      <c r="B5" s="38"/>
      <c r="C5" s="38"/>
      <c r="D5" s="38"/>
      <c r="E5" s="38"/>
      <c r="F5" s="38"/>
      <c r="G5" s="38"/>
      <c r="H5" s="38"/>
    </row>
    <row r="6" spans="1:8" ht="105" customHeight="1" x14ac:dyDescent="0.25">
      <c r="A6" s="4" t="s">
        <v>5</v>
      </c>
      <c r="B6" s="53" t="s">
        <v>175</v>
      </c>
      <c r="C6" s="53"/>
      <c r="D6" s="53"/>
      <c r="E6" s="53"/>
      <c r="F6" s="53"/>
      <c r="G6" s="53"/>
      <c r="H6" s="53"/>
    </row>
    <row r="7" spans="1:8" ht="4.5" customHeight="1" x14ac:dyDescent="0.25">
      <c r="A7" s="4"/>
      <c r="B7" s="5"/>
      <c r="C7" s="5"/>
      <c r="D7" s="5"/>
      <c r="E7" s="5"/>
      <c r="F7" s="5"/>
      <c r="G7" s="5"/>
      <c r="H7" s="5"/>
    </row>
    <row r="8" spans="1:8" x14ac:dyDescent="0.25">
      <c r="A8" s="6" t="s">
        <v>11</v>
      </c>
      <c r="C8" s="1" t="s">
        <v>8</v>
      </c>
      <c r="D8" s="1" t="s">
        <v>9</v>
      </c>
      <c r="E8" s="1" t="s">
        <v>10</v>
      </c>
      <c r="F8" s="1" t="s">
        <v>163</v>
      </c>
      <c r="G8" s="1"/>
    </row>
    <row r="9" spans="1:8" x14ac:dyDescent="0.25">
      <c r="A9" s="7" t="s">
        <v>166</v>
      </c>
      <c r="C9" s="10"/>
      <c r="E9" s="8"/>
      <c r="F9" s="8"/>
    </row>
    <row r="10" spans="1:8" x14ac:dyDescent="0.25">
      <c r="A10" s="1" t="s">
        <v>3</v>
      </c>
      <c r="B10" s="1"/>
      <c r="C10" s="9">
        <f>SUM(F9:F11)+F15</f>
        <v>0</v>
      </c>
      <c r="E10" s="8"/>
      <c r="F10" s="8"/>
    </row>
    <row r="11" spans="1:8" x14ac:dyDescent="0.25">
      <c r="E11" s="8"/>
      <c r="F11" s="8"/>
    </row>
    <row r="12" spans="1:8" x14ac:dyDescent="0.25">
      <c r="A12" s="7"/>
    </row>
    <row r="14" spans="1:8" x14ac:dyDescent="0.25">
      <c r="A14" s="6"/>
      <c r="B14" s="1"/>
      <c r="C14" s="1"/>
      <c r="D14" s="1"/>
      <c r="E14" s="1"/>
      <c r="F14" s="1"/>
    </row>
    <row r="15" spans="1:8" x14ac:dyDescent="0.25">
      <c r="A15" s="10"/>
      <c r="C15" s="8"/>
      <c r="D15" s="10"/>
      <c r="E15" s="8"/>
      <c r="F15" s="8"/>
    </row>
  </sheetData>
  <mergeCells count="3">
    <mergeCell ref="B2:H2"/>
    <mergeCell ref="B4:H4"/>
    <mergeCell ref="B6:H6"/>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27E55-927D-40AF-9FF5-A13E22C8D3D0}">
  <dimension ref="A1:H16"/>
  <sheetViews>
    <sheetView zoomScale="70" zoomScaleNormal="70" workbookViewId="0">
      <selection activeCell="A15" sqref="A15"/>
    </sheetView>
  </sheetViews>
  <sheetFormatPr defaultRowHeight="15" x14ac:dyDescent="0.25"/>
  <cols>
    <col min="1" max="1" width="49.140625" style="11" customWidth="1"/>
    <col min="2" max="2" width="0.85546875" customWidth="1"/>
    <col min="3" max="3" width="34.140625" customWidth="1"/>
    <col min="4" max="4" width="30.140625" customWidth="1"/>
    <col min="5" max="5" width="43.140625" customWidth="1"/>
    <col min="6" max="6" width="41.42578125" bestFit="1" customWidth="1"/>
    <col min="7" max="7" width="12.28515625" bestFit="1" customWidth="1"/>
  </cols>
  <sheetData>
    <row r="1" spans="1:8" ht="22.5" customHeight="1" x14ac:dyDescent="0.3">
      <c r="A1" s="46" t="s">
        <v>18</v>
      </c>
    </row>
    <row r="2" spans="1:8" ht="104.25" customHeight="1" x14ac:dyDescent="0.25">
      <c r="A2" s="45" t="s">
        <v>0</v>
      </c>
      <c r="B2" s="49" t="s">
        <v>189</v>
      </c>
      <c r="C2" s="49"/>
      <c r="D2" s="49"/>
      <c r="E2" s="49"/>
      <c r="F2" s="49"/>
      <c r="G2" s="49"/>
      <c r="H2" s="49"/>
    </row>
    <row r="3" spans="1:8" ht="5.25" customHeight="1" x14ac:dyDescent="0.25">
      <c r="A3" s="45"/>
      <c r="B3" s="45"/>
      <c r="C3" s="45"/>
      <c r="D3" s="45"/>
      <c r="E3" s="45"/>
      <c r="F3" s="45"/>
      <c r="G3" s="45"/>
      <c r="H3" s="45"/>
    </row>
    <row r="4" spans="1:8" ht="105" customHeight="1" x14ac:dyDescent="0.25">
      <c r="A4" s="45" t="s">
        <v>162</v>
      </c>
      <c r="B4" s="49" t="s">
        <v>19</v>
      </c>
      <c r="C4" s="49"/>
      <c r="D4" s="49"/>
      <c r="E4" s="49"/>
      <c r="F4" s="49"/>
      <c r="G4" s="49"/>
      <c r="H4" s="49"/>
    </row>
    <row r="5" spans="1:8" ht="5.25" customHeight="1" x14ac:dyDescent="0.25">
      <c r="A5" s="45"/>
      <c r="B5" s="45"/>
      <c r="C5" s="45"/>
      <c r="D5" s="45"/>
      <c r="E5" s="45"/>
      <c r="F5" s="45"/>
      <c r="G5" s="45"/>
      <c r="H5" s="45"/>
    </row>
    <row r="6" spans="1:8" ht="105" customHeight="1" x14ac:dyDescent="0.25">
      <c r="A6" s="45" t="s">
        <v>5</v>
      </c>
      <c r="B6" s="49"/>
      <c r="C6" s="49"/>
      <c r="D6" s="49"/>
      <c r="E6" s="49"/>
      <c r="F6" s="49"/>
      <c r="G6" s="49"/>
      <c r="H6" s="49"/>
    </row>
    <row r="7" spans="1:8" ht="4.5" customHeight="1" x14ac:dyDescent="0.25">
      <c r="A7" s="45"/>
      <c r="B7" s="45"/>
      <c r="C7" s="45"/>
      <c r="D7" s="45"/>
      <c r="E7" s="45"/>
      <c r="F7" s="45"/>
      <c r="G7" s="45"/>
      <c r="H7" s="45"/>
    </row>
    <row r="8" spans="1:8" x14ac:dyDescent="0.25">
      <c r="A8" s="47" t="s">
        <v>11</v>
      </c>
      <c r="C8" s="1" t="s">
        <v>8</v>
      </c>
      <c r="D8" s="1" t="s">
        <v>9</v>
      </c>
      <c r="E8" s="1" t="s">
        <v>10</v>
      </c>
      <c r="F8" s="1" t="s">
        <v>163</v>
      </c>
      <c r="G8" s="1"/>
    </row>
    <row r="9" spans="1:8" x14ac:dyDescent="0.25">
      <c r="A9" s="11" t="s">
        <v>192</v>
      </c>
      <c r="C9">
        <v>3</v>
      </c>
      <c r="D9">
        <f>0.05/10</f>
        <v>5.0000000000000001E-3</v>
      </c>
      <c r="E9" s="8">
        <v>47397.5334</v>
      </c>
      <c r="F9" s="8">
        <f>E9*D9</f>
        <v>236.98766700000002</v>
      </c>
      <c r="G9" s="8"/>
    </row>
    <row r="10" spans="1:8" x14ac:dyDescent="0.25">
      <c r="A10" s="11" t="s">
        <v>193</v>
      </c>
      <c r="C10">
        <v>6</v>
      </c>
      <c r="D10">
        <f t="shared" ref="D10:D12" si="0">0.05/10</f>
        <v>5.0000000000000001E-3</v>
      </c>
      <c r="E10" s="8">
        <v>88805.214719999989</v>
      </c>
      <c r="F10" s="8">
        <f t="shared" ref="F10:F12" si="1">E10*D10</f>
        <v>444.02607359999996</v>
      </c>
      <c r="G10" s="8"/>
    </row>
    <row r="11" spans="1:8" x14ac:dyDescent="0.25">
      <c r="A11" s="11" t="s">
        <v>194</v>
      </c>
      <c r="C11">
        <v>2</v>
      </c>
      <c r="D11">
        <f t="shared" si="0"/>
        <v>5.0000000000000001E-3</v>
      </c>
      <c r="E11" s="8">
        <v>26655.396840000005</v>
      </c>
      <c r="F11" s="8">
        <f t="shared" si="1"/>
        <v>133.27698420000002</v>
      </c>
      <c r="G11" s="8"/>
    </row>
    <row r="12" spans="1:8" x14ac:dyDescent="0.25">
      <c r="A12" s="11" t="s">
        <v>195</v>
      </c>
      <c r="C12" s="10">
        <v>4</v>
      </c>
      <c r="D12">
        <f t="shared" si="0"/>
        <v>5.0000000000000001E-3</v>
      </c>
      <c r="E12" s="8">
        <v>48545.088479999999</v>
      </c>
      <c r="F12" s="8">
        <f t="shared" si="1"/>
        <v>242.72544239999999</v>
      </c>
      <c r="G12" s="8"/>
    </row>
    <row r="14" spans="1:8" x14ac:dyDescent="0.25">
      <c r="A14" s="48" t="s">
        <v>3</v>
      </c>
      <c r="B14" s="1"/>
      <c r="C14" s="9">
        <f>SUM(F9:F12)</f>
        <v>1057.0161671999999</v>
      </c>
    </row>
    <row r="16" spans="1:8" x14ac:dyDescent="0.25">
      <c r="E16" s="8"/>
    </row>
  </sheetData>
  <mergeCells count="3">
    <mergeCell ref="B2:H2"/>
    <mergeCell ref="B4:H4"/>
    <mergeCell ref="B6:H6"/>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9AA82-6B3F-4C0F-8694-4230F2B923E0}">
  <dimension ref="A1:D7"/>
  <sheetViews>
    <sheetView tabSelected="1" zoomScale="70" zoomScaleNormal="70" workbookViewId="0">
      <selection activeCell="A2" sqref="A2"/>
    </sheetView>
  </sheetViews>
  <sheetFormatPr defaultRowHeight="15" x14ac:dyDescent="0.25"/>
  <cols>
    <col min="1" max="1" width="50.140625" customWidth="1"/>
    <col min="2" max="2" width="31.42578125" customWidth="1"/>
    <col min="3" max="3" width="33.42578125" customWidth="1"/>
    <col min="4" max="4" width="11.5703125" bestFit="1" customWidth="1"/>
  </cols>
  <sheetData>
    <row r="1" spans="1:4" ht="18.75" x14ac:dyDescent="0.3">
      <c r="A1" s="46" t="s">
        <v>188</v>
      </c>
    </row>
    <row r="2" spans="1:4" ht="98.25" customHeight="1" x14ac:dyDescent="0.25">
      <c r="A2" s="44" t="s">
        <v>5</v>
      </c>
      <c r="B2" s="49" t="s">
        <v>187</v>
      </c>
      <c r="C2" s="49"/>
      <c r="D2" s="49"/>
    </row>
    <row r="3" spans="1:4" ht="5.25" customHeight="1" x14ac:dyDescent="0.25"/>
    <row r="4" spans="1:4" s="1" customFormat="1" x14ac:dyDescent="0.25">
      <c r="A4" s="6" t="s">
        <v>160</v>
      </c>
      <c r="B4" s="1" t="s">
        <v>158</v>
      </c>
      <c r="C4" s="1" t="s">
        <v>157</v>
      </c>
      <c r="D4" s="1" t="s">
        <v>177</v>
      </c>
    </row>
    <row r="5" spans="1:4" x14ac:dyDescent="0.25">
      <c r="A5" t="s">
        <v>166</v>
      </c>
    </row>
    <row r="6" spans="1:4" x14ac:dyDescent="0.25">
      <c r="A6" s="1" t="s">
        <v>186</v>
      </c>
      <c r="B6" s="34">
        <f>SUM(B5)</f>
        <v>0</v>
      </c>
    </row>
    <row r="7" spans="1:4" x14ac:dyDescent="0.25">
      <c r="A7" s="6" t="s">
        <v>178</v>
      </c>
      <c r="B7" s="34">
        <f>SUM(D5)</f>
        <v>0</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Cap hardware</vt:lpstr>
      <vt:lpstr>Cap software</vt:lpstr>
      <vt:lpstr>Cap maintenance</vt:lpstr>
      <vt:lpstr>Recurrent training</vt:lpstr>
      <vt:lpstr>Consumables</vt:lpstr>
      <vt:lpstr>Personnel</vt:lpstr>
      <vt:lpstr>Direct support</vt:lpstr>
      <vt:lpstr>Contracted services</vt:lpstr>
      <vt:lpstr>Metadata for raw data</vt:lpstr>
      <vt:lpstr>Raw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Darcy Anderson</dc:creator>
  <cp:lastModifiedBy>Darcy Anderson</cp:lastModifiedBy>
  <dcterms:created xsi:type="dcterms:W3CDTF">2020-03-27T19:31:10Z</dcterms:created>
  <dcterms:modified xsi:type="dcterms:W3CDTF">2020-07-29T16:24:43Z</dcterms:modified>
</cp:coreProperties>
</file>