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4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5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6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drawings/drawing7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8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9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11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drawings/drawing12.xml" ContentType="application/vnd.openxmlformats-officedocument.drawing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drawings/drawing13.xml" ContentType="application/vnd.openxmlformats-officedocument.drawing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14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drawings/drawing15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drawings/drawing16.xml" ContentType="application/vnd.openxmlformats-officedocument.drawing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drawings/drawing17.xml" ContentType="application/vnd.openxmlformats-officedocument.drawing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drawings/drawing18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drawings/drawing19.xml" ContentType="application/vnd.openxmlformats-officedocument.drawing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drawings/drawing20.xml" ContentType="application/vnd.openxmlformats-officedocument.drawing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drawings/drawing21.xml" ContentType="application/vnd.openxmlformats-officedocument.drawing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drawings/drawing22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drawings/drawing23.xml" ContentType="application/vnd.openxmlformats-officedocument.drawing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drawings/drawing24.xml" ContentType="application/vnd.openxmlformats-officedocument.drawing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charts/chart81.xml" ContentType="application/vnd.openxmlformats-officedocument.drawingml.chart+xml"/>
  <Override PartName="/xl/drawings/drawing25.xml" ContentType="application/vnd.openxmlformats-officedocument.drawing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drawings/drawing26.xml" ContentType="application/vnd.openxmlformats-officedocument.drawing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0730" windowHeight="11760" tabRatio="739" activeTab="1"/>
  </bookViews>
  <sheets>
    <sheet name="Std. curve peak area and con." sheetId="3" r:id="rId1"/>
    <sheet name="PK results" sheetId="84" r:id="rId2"/>
    <sheet name="C NOS A1" sheetId="128" r:id="rId3"/>
    <sheet name="C NOS A2" sheetId="130" r:id="rId4"/>
    <sheet name="C NOS A3" sheetId="136" r:id="rId5"/>
    <sheet name="C NOS A4" sheetId="140" r:id="rId6"/>
    <sheet name="C NOS A5" sheetId="142" r:id="rId7"/>
    <sheet name="C NOS A6" sheetId="146" r:id="rId8"/>
    <sheet name="Validation linearityLOD and LOQ" sheetId="54" r:id="rId9"/>
    <sheet name="Validation Inter and Intra day" sheetId="55" r:id="rId10"/>
    <sheet name="C PG A1" sheetId="117" r:id="rId11"/>
    <sheet name="C PG A2" sheetId="119" r:id="rId12"/>
    <sheet name="C PG A3" sheetId="121" r:id="rId13"/>
    <sheet name="C PG A4" sheetId="123" r:id="rId14"/>
    <sheet name="C PG A5" sheetId="125" r:id="rId15"/>
    <sheet name="C PG A6" sheetId="127" r:id="rId16"/>
    <sheet name="NOS A1" sheetId="85" r:id="rId17"/>
    <sheet name="NOS A2" sheetId="97" r:id="rId18"/>
    <sheet name="NOS A3" sheetId="89" r:id="rId19"/>
    <sheet name="NOS A4" sheetId="91" r:id="rId20"/>
    <sheet name="NOS A5" sheetId="93" r:id="rId21"/>
    <sheet name="NOS A6" sheetId="95" r:id="rId22"/>
    <sheet name="PG A1" sheetId="58" r:id="rId23"/>
    <sheet name="PG A2" sheetId="60" r:id="rId24"/>
    <sheet name="PG A3" sheetId="62" r:id="rId25"/>
    <sheet name="PG A4" sheetId="64" r:id="rId26"/>
    <sheet name="PG A5" sheetId="66" r:id="rId27"/>
    <sheet name="PG A6" sheetId="68" r:id="rId28"/>
  </sheets>
  <externalReferences>
    <externalReference r:id="rId29"/>
  </externalReferences>
  <calcPr calcId="144525"/>
</workbook>
</file>

<file path=xl/calcChain.xml><?xml version="1.0" encoding="utf-8"?>
<calcChain xmlns="http://schemas.openxmlformats.org/spreadsheetml/2006/main">
  <c r="J65" i="84" l="1"/>
  <c r="K65" i="84" s="1"/>
  <c r="I65" i="84"/>
  <c r="J64" i="84"/>
  <c r="K64" i="84" s="1"/>
  <c r="I64" i="84"/>
  <c r="J63" i="84"/>
  <c r="K63" i="84" s="1"/>
  <c r="I63" i="84"/>
  <c r="J62" i="84"/>
  <c r="K62" i="84" s="1"/>
  <c r="I62" i="84"/>
  <c r="J61" i="84"/>
  <c r="K61" i="84" s="1"/>
  <c r="I61" i="84"/>
  <c r="J60" i="84"/>
  <c r="K60" i="84" s="1"/>
  <c r="I60" i="84"/>
  <c r="J59" i="84"/>
  <c r="K59" i="84" s="1"/>
  <c r="I59" i="84"/>
  <c r="J58" i="84"/>
  <c r="K58" i="84" s="1"/>
  <c r="I58" i="84"/>
  <c r="J57" i="84"/>
  <c r="K57" i="84" s="1"/>
  <c r="I57" i="84"/>
  <c r="J56" i="84"/>
  <c r="K56" i="84" s="1"/>
  <c r="I56" i="84"/>
  <c r="J55" i="84"/>
  <c r="K55" i="84" s="1"/>
  <c r="I55" i="84"/>
  <c r="J54" i="84"/>
  <c r="K54" i="84" s="1"/>
  <c r="I54" i="84"/>
  <c r="J53" i="84"/>
  <c r="K53" i="84" s="1"/>
  <c r="I53" i="84"/>
  <c r="J48" i="84"/>
  <c r="K48" i="84" s="1"/>
  <c r="I48" i="84"/>
  <c r="J47" i="84"/>
  <c r="K47" i="84" s="1"/>
  <c r="I47" i="84"/>
  <c r="J46" i="84"/>
  <c r="K46" i="84" s="1"/>
  <c r="I46" i="84"/>
  <c r="J45" i="84"/>
  <c r="K45" i="84" s="1"/>
  <c r="I45" i="84"/>
  <c r="J44" i="84"/>
  <c r="K44" i="84" s="1"/>
  <c r="I44" i="84"/>
  <c r="J43" i="84"/>
  <c r="K43" i="84" s="1"/>
  <c r="I43" i="84"/>
  <c r="J42" i="84"/>
  <c r="K42" i="84" s="1"/>
  <c r="I42" i="84"/>
  <c r="J41" i="84"/>
  <c r="K41" i="84" s="1"/>
  <c r="I41" i="84"/>
  <c r="J40" i="84"/>
  <c r="K40" i="84" s="1"/>
  <c r="I40" i="84"/>
  <c r="J39" i="84"/>
  <c r="K39" i="84" s="1"/>
  <c r="I39" i="84"/>
  <c r="J38" i="84"/>
  <c r="K38" i="84" s="1"/>
  <c r="I38" i="84"/>
  <c r="J37" i="84"/>
  <c r="K37" i="84" s="1"/>
  <c r="I37" i="84"/>
  <c r="J36" i="84"/>
  <c r="K36" i="84" s="1"/>
  <c r="I36" i="84"/>
  <c r="J31" i="84"/>
  <c r="K31" i="84" s="1"/>
  <c r="I31" i="84"/>
  <c r="K30" i="84"/>
  <c r="J30" i="84"/>
  <c r="I30" i="84"/>
  <c r="J29" i="84"/>
  <c r="K29" i="84" s="1"/>
  <c r="I29" i="84"/>
  <c r="K28" i="84"/>
  <c r="J28" i="84"/>
  <c r="I28" i="84"/>
  <c r="J27" i="84"/>
  <c r="K27" i="84" s="1"/>
  <c r="I27" i="84"/>
  <c r="K26" i="84"/>
  <c r="J26" i="84"/>
  <c r="I26" i="84"/>
  <c r="J25" i="84"/>
  <c r="K25" i="84" s="1"/>
  <c r="I25" i="84"/>
  <c r="K24" i="84"/>
  <c r="J24" i="84"/>
  <c r="I24" i="84"/>
  <c r="J23" i="84"/>
  <c r="K23" i="84" s="1"/>
  <c r="I23" i="84"/>
  <c r="K22" i="84"/>
  <c r="J22" i="84"/>
  <c r="I22" i="84"/>
  <c r="J21" i="84"/>
  <c r="K21" i="84" s="1"/>
  <c r="I21" i="84"/>
  <c r="K20" i="84"/>
  <c r="J20" i="84"/>
  <c r="I20" i="84"/>
  <c r="J19" i="84"/>
  <c r="K19" i="84" s="1"/>
  <c r="I19" i="84"/>
  <c r="J15" i="84"/>
  <c r="K15" i="84" s="1"/>
  <c r="I15" i="84"/>
  <c r="J14" i="84"/>
  <c r="K14" i="84" s="1"/>
  <c r="I14" i="84"/>
  <c r="J13" i="84"/>
  <c r="K13" i="84" s="1"/>
  <c r="I13" i="84"/>
  <c r="J12" i="84"/>
  <c r="K12" i="84" s="1"/>
  <c r="I12" i="84"/>
  <c r="J11" i="84"/>
  <c r="K11" i="84" s="1"/>
  <c r="I11" i="84"/>
  <c r="J10" i="84"/>
  <c r="K10" i="84" s="1"/>
  <c r="I10" i="84"/>
  <c r="K9" i="84"/>
  <c r="J9" i="84"/>
  <c r="I9" i="84"/>
  <c r="J8" i="84"/>
  <c r="K8" i="84" s="1"/>
  <c r="I8" i="84"/>
  <c r="J7" i="84"/>
  <c r="K7" i="84" s="1"/>
  <c r="I7" i="84"/>
  <c r="J6" i="84"/>
  <c r="K6" i="84" s="1"/>
  <c r="I6" i="84"/>
  <c r="J5" i="84"/>
  <c r="K5" i="84" s="1"/>
  <c r="I5" i="84"/>
  <c r="J4" i="84"/>
  <c r="K4" i="84" s="1"/>
  <c r="I4" i="84"/>
  <c r="J3" i="84"/>
  <c r="K3" i="84" s="1"/>
  <c r="I3" i="84"/>
  <c r="AN10" i="54"/>
  <c r="AD10" i="54"/>
  <c r="O10" i="54"/>
  <c r="B10" i="54"/>
  <c r="AN9" i="54"/>
  <c r="AD9" i="54"/>
  <c r="O9" i="54"/>
  <c r="B9" i="54"/>
  <c r="G48" i="55"/>
  <c r="F48" i="55"/>
  <c r="J48" i="55" s="1"/>
  <c r="G47" i="55"/>
  <c r="H47" i="55" s="1"/>
  <c r="I47" i="55" s="1"/>
  <c r="F47" i="55"/>
  <c r="J47" i="55" s="1"/>
  <c r="G46" i="55"/>
  <c r="H46" i="55" s="1"/>
  <c r="I46" i="55" s="1"/>
  <c r="F46" i="55"/>
  <c r="J46" i="55" s="1"/>
  <c r="G45" i="55"/>
  <c r="F45" i="55"/>
  <c r="J45" i="55" s="1"/>
  <c r="G44" i="55"/>
  <c r="F44" i="55"/>
  <c r="J44" i="55" s="1"/>
  <c r="G43" i="55"/>
  <c r="H43" i="55" s="1"/>
  <c r="I43" i="55" s="1"/>
  <c r="F43" i="55"/>
  <c r="J43" i="55" s="1"/>
  <c r="G42" i="55"/>
  <c r="F42" i="55"/>
  <c r="J42" i="55" s="1"/>
  <c r="G41" i="55"/>
  <c r="H41" i="55" s="1"/>
  <c r="I41" i="55" s="1"/>
  <c r="F41" i="55"/>
  <c r="J41" i="55" s="1"/>
  <c r="G40" i="55"/>
  <c r="F40" i="55"/>
  <c r="J40" i="55" s="1"/>
  <c r="H39" i="55"/>
  <c r="I39" i="55" s="1"/>
  <c r="G39" i="55"/>
  <c r="F39" i="55"/>
  <c r="J39" i="55" s="1"/>
  <c r="G38" i="55"/>
  <c r="F38" i="55"/>
  <c r="J38" i="55" s="1"/>
  <c r="G37" i="55"/>
  <c r="F37" i="55"/>
  <c r="J37" i="55" s="1"/>
  <c r="G33" i="55"/>
  <c r="F33" i="55"/>
  <c r="H33" i="55" s="1"/>
  <c r="I33" i="55" s="1"/>
  <c r="G32" i="55"/>
  <c r="F32" i="55"/>
  <c r="J32" i="55" s="1"/>
  <c r="G31" i="55"/>
  <c r="F31" i="55"/>
  <c r="J31" i="55" s="1"/>
  <c r="G30" i="55"/>
  <c r="F30" i="55"/>
  <c r="J30" i="55" s="1"/>
  <c r="G29" i="55"/>
  <c r="F29" i="55"/>
  <c r="J29" i="55" s="1"/>
  <c r="G28" i="55"/>
  <c r="F28" i="55"/>
  <c r="J28" i="55" s="1"/>
  <c r="G27" i="55"/>
  <c r="F27" i="55"/>
  <c r="J27" i="55" s="1"/>
  <c r="G26" i="55"/>
  <c r="F26" i="55"/>
  <c r="J26" i="55" s="1"/>
  <c r="G25" i="55"/>
  <c r="F25" i="55"/>
  <c r="H25" i="55" s="1"/>
  <c r="I25" i="55" s="1"/>
  <c r="G24" i="55"/>
  <c r="F24" i="55"/>
  <c r="J24" i="55" s="1"/>
  <c r="G23" i="55"/>
  <c r="F23" i="55"/>
  <c r="J23" i="55" s="1"/>
  <c r="G22" i="55"/>
  <c r="F22" i="55"/>
  <c r="J22" i="55" s="1"/>
  <c r="H22" i="55" l="1"/>
  <c r="I22" i="55" s="1"/>
  <c r="H24" i="55"/>
  <c r="I24" i="55" s="1"/>
  <c r="H28" i="55"/>
  <c r="I28" i="55" s="1"/>
  <c r="H32" i="55"/>
  <c r="I32" i="55" s="1"/>
  <c r="J33" i="55"/>
  <c r="J25" i="55"/>
  <c r="H31" i="55"/>
  <c r="I31" i="55" s="1"/>
  <c r="H40" i="55"/>
  <c r="I40" i="55" s="1"/>
  <c r="H26" i="55"/>
  <c r="I26" i="55" s="1"/>
  <c r="H45" i="55"/>
  <c r="I45" i="55" s="1"/>
  <c r="H23" i="55"/>
  <c r="I23" i="55" s="1"/>
  <c r="H30" i="55"/>
  <c r="I30" i="55" s="1"/>
  <c r="H42" i="55"/>
  <c r="I42" i="55" s="1"/>
  <c r="H44" i="55"/>
  <c r="I44" i="55" s="1"/>
  <c r="H38" i="55"/>
  <c r="I38" i="55" s="1"/>
  <c r="H27" i="55"/>
  <c r="I27" i="55" s="1"/>
  <c r="H29" i="55"/>
  <c r="I29" i="55" s="1"/>
  <c r="H37" i="55"/>
  <c r="I37" i="55" s="1"/>
  <c r="H48" i="55"/>
  <c r="I48" i="55" s="1"/>
  <c r="M56" i="3" l="1"/>
  <c r="N56" i="3"/>
  <c r="O56" i="3"/>
  <c r="P56" i="3"/>
  <c r="Q56" i="3"/>
  <c r="R56" i="3"/>
  <c r="M57" i="3"/>
  <c r="N57" i="3"/>
  <c r="O57" i="3"/>
  <c r="P57" i="3"/>
  <c r="Q57" i="3"/>
  <c r="R57" i="3"/>
  <c r="M58" i="3"/>
  <c r="N58" i="3"/>
  <c r="O58" i="3"/>
  <c r="P58" i="3"/>
  <c r="Q58" i="3"/>
  <c r="R58" i="3"/>
  <c r="M59" i="3"/>
  <c r="N59" i="3"/>
  <c r="O59" i="3"/>
  <c r="P59" i="3"/>
  <c r="Q59" i="3"/>
  <c r="R59" i="3"/>
  <c r="M60" i="3"/>
  <c r="N60" i="3"/>
  <c r="O60" i="3"/>
  <c r="P60" i="3"/>
  <c r="Q60" i="3"/>
  <c r="R60" i="3"/>
  <c r="M61" i="3"/>
  <c r="N61" i="3"/>
  <c r="O61" i="3"/>
  <c r="P61" i="3"/>
  <c r="Q61" i="3"/>
  <c r="R61" i="3"/>
  <c r="M62" i="3"/>
  <c r="N62" i="3"/>
  <c r="O62" i="3"/>
  <c r="P62" i="3"/>
  <c r="Q62" i="3"/>
  <c r="R62" i="3"/>
  <c r="T64" i="3"/>
  <c r="U64" i="3" s="1"/>
  <c r="T55" i="3"/>
  <c r="U55" i="3" s="1"/>
  <c r="B56" i="3"/>
  <c r="C56" i="3"/>
  <c r="D56" i="3"/>
  <c r="E56" i="3"/>
  <c r="I56" i="3" s="1"/>
  <c r="J56" i="3" s="1"/>
  <c r="F56" i="3"/>
  <c r="G56" i="3"/>
  <c r="B57" i="3"/>
  <c r="C57" i="3"/>
  <c r="D57" i="3"/>
  <c r="E57" i="3"/>
  <c r="F57" i="3"/>
  <c r="G57" i="3"/>
  <c r="B58" i="3"/>
  <c r="C58" i="3"/>
  <c r="D58" i="3"/>
  <c r="E58" i="3"/>
  <c r="F58" i="3"/>
  <c r="G58" i="3"/>
  <c r="B59" i="3"/>
  <c r="C59" i="3"/>
  <c r="I59" i="3" s="1"/>
  <c r="J59" i="3" s="1"/>
  <c r="D59" i="3"/>
  <c r="E59" i="3"/>
  <c r="F59" i="3"/>
  <c r="G59" i="3"/>
  <c r="B60" i="3"/>
  <c r="C60" i="3"/>
  <c r="D60" i="3"/>
  <c r="E60" i="3"/>
  <c r="F60" i="3"/>
  <c r="G60" i="3"/>
  <c r="B61" i="3"/>
  <c r="C61" i="3"/>
  <c r="D61" i="3"/>
  <c r="E61" i="3"/>
  <c r="F61" i="3"/>
  <c r="G61" i="3"/>
  <c r="B62" i="3"/>
  <c r="C62" i="3"/>
  <c r="D62" i="3"/>
  <c r="E62" i="3"/>
  <c r="I62" i="3" s="1"/>
  <c r="J62" i="3" s="1"/>
  <c r="F62" i="3"/>
  <c r="G62" i="3"/>
  <c r="C63" i="3"/>
  <c r="D63" i="3"/>
  <c r="F63" i="3"/>
  <c r="I64" i="3"/>
  <c r="J64" i="3" s="1"/>
  <c r="I55" i="3"/>
  <c r="J55" i="3" s="1"/>
  <c r="H63" i="3"/>
  <c r="R29" i="3"/>
  <c r="R30" i="3"/>
  <c r="R31" i="3"/>
  <c r="R32" i="3"/>
  <c r="R33" i="3"/>
  <c r="R34" i="3"/>
  <c r="R35" i="3"/>
  <c r="Q29" i="3"/>
  <c r="Q30" i="3"/>
  <c r="Q31" i="3"/>
  <c r="Q32" i="3"/>
  <c r="Q33" i="3"/>
  <c r="Q34" i="3"/>
  <c r="Q35" i="3"/>
  <c r="T28" i="3"/>
  <c r="U28" i="3" s="1"/>
  <c r="P29" i="3"/>
  <c r="P30" i="3"/>
  <c r="P31" i="3"/>
  <c r="P32" i="3"/>
  <c r="P33" i="3"/>
  <c r="P34" i="3"/>
  <c r="P35" i="3"/>
  <c r="O29" i="3"/>
  <c r="O30" i="3"/>
  <c r="O31" i="3"/>
  <c r="O32" i="3"/>
  <c r="O33" i="3"/>
  <c r="O34" i="3"/>
  <c r="O35" i="3"/>
  <c r="N29" i="3"/>
  <c r="N30" i="3"/>
  <c r="N31" i="3"/>
  <c r="N32" i="3"/>
  <c r="N33" i="3"/>
  <c r="N34" i="3"/>
  <c r="N35" i="3"/>
  <c r="M29" i="3"/>
  <c r="S29" i="3" s="1"/>
  <c r="M30" i="3"/>
  <c r="M31" i="3"/>
  <c r="M32" i="3"/>
  <c r="M33" i="3"/>
  <c r="T33" i="3" s="1"/>
  <c r="U33" i="3" s="1"/>
  <c r="M34" i="3"/>
  <c r="M35" i="3"/>
  <c r="T37" i="3"/>
  <c r="U37" i="3" s="1"/>
  <c r="S37" i="3"/>
  <c r="T29" i="3"/>
  <c r="U29" i="3" s="1"/>
  <c r="S28" i="3"/>
  <c r="H57" i="3" l="1"/>
  <c r="H61" i="3"/>
  <c r="I60" i="3"/>
  <c r="J60" i="3" s="1"/>
  <c r="H59" i="3"/>
  <c r="I58" i="3"/>
  <c r="J58" i="3" s="1"/>
  <c r="S56" i="3"/>
  <c r="S58" i="3"/>
  <c r="T61" i="3"/>
  <c r="U61" i="3" s="1"/>
  <c r="S31" i="3"/>
  <c r="S34" i="3"/>
  <c r="I63" i="3"/>
  <c r="J63" i="3" s="1"/>
  <c r="S63" i="3"/>
  <c r="T62" i="3"/>
  <c r="U62" i="3" s="1"/>
  <c r="S61" i="3"/>
  <c r="T60" i="3"/>
  <c r="U60" i="3" s="1"/>
  <c r="T59" i="3"/>
  <c r="U59" i="3" s="1"/>
  <c r="T58" i="3"/>
  <c r="U58" i="3" s="1"/>
  <c r="T57" i="3"/>
  <c r="U57" i="3" s="1"/>
  <c r="T56" i="3"/>
  <c r="U56" i="3" s="1"/>
  <c r="I61" i="3"/>
  <c r="J61" i="3" s="1"/>
  <c r="T34" i="3"/>
  <c r="U34" i="3" s="1"/>
  <c r="T30" i="3"/>
  <c r="U30" i="3" s="1"/>
  <c r="T35" i="3"/>
  <c r="U35" i="3" s="1"/>
  <c r="T31" i="3"/>
  <c r="U31" i="3" s="1"/>
  <c r="T63" i="3"/>
  <c r="U63" i="3" s="1"/>
  <c r="I57" i="3"/>
  <c r="J57" i="3" s="1"/>
  <c r="S60" i="3"/>
  <c r="S62" i="3"/>
  <c r="S57" i="3"/>
  <c r="S59" i="3"/>
  <c r="S64" i="3"/>
  <c r="S55" i="3"/>
  <c r="H56" i="3"/>
  <c r="H58" i="3"/>
  <c r="H60" i="3"/>
  <c r="H62" i="3"/>
  <c r="H64" i="3"/>
  <c r="H55" i="3"/>
  <c r="S30" i="3"/>
  <c r="S33" i="3"/>
  <c r="S35" i="3"/>
  <c r="T36" i="3"/>
  <c r="U36" i="3" s="1"/>
  <c r="T32" i="3"/>
  <c r="U32" i="3" s="1"/>
  <c r="S32" i="3"/>
  <c r="S36" i="3"/>
  <c r="G29" i="3"/>
  <c r="G30" i="3"/>
  <c r="G31" i="3"/>
  <c r="G32" i="3"/>
  <c r="G33" i="3"/>
  <c r="G34" i="3"/>
  <c r="F29" i="3"/>
  <c r="F30" i="3"/>
  <c r="F31" i="3"/>
  <c r="I31" i="3" s="1"/>
  <c r="J31" i="3" s="1"/>
  <c r="F32" i="3"/>
  <c r="F33" i="3"/>
  <c r="F34" i="3"/>
  <c r="E29" i="3"/>
  <c r="E30" i="3"/>
  <c r="E31" i="3"/>
  <c r="E32" i="3"/>
  <c r="E33" i="3"/>
  <c r="E34" i="3"/>
  <c r="D29" i="3"/>
  <c r="D30" i="3"/>
  <c r="D31" i="3"/>
  <c r="D32" i="3"/>
  <c r="D33" i="3"/>
  <c r="D34" i="3"/>
  <c r="C29" i="3"/>
  <c r="C30" i="3"/>
  <c r="C31" i="3"/>
  <c r="C32" i="3"/>
  <c r="C33" i="3"/>
  <c r="C34" i="3"/>
  <c r="B29" i="3"/>
  <c r="B30" i="3"/>
  <c r="B31" i="3"/>
  <c r="B32" i="3"/>
  <c r="B33" i="3"/>
  <c r="B34" i="3"/>
  <c r="I37" i="3"/>
  <c r="J37" i="3" s="1"/>
  <c r="H37" i="3"/>
  <c r="I28" i="3"/>
  <c r="J28" i="3" s="1"/>
  <c r="H28" i="3"/>
  <c r="I29" i="3" l="1"/>
  <c r="J29" i="3" s="1"/>
  <c r="I34" i="3"/>
  <c r="J34" i="3" s="1"/>
  <c r="H35" i="3"/>
  <c r="H30" i="3"/>
  <c r="H33" i="3"/>
  <c r="H31" i="3"/>
  <c r="I30" i="3"/>
  <c r="J30" i="3" s="1"/>
  <c r="I33" i="3"/>
  <c r="J33" i="3" s="1"/>
  <c r="H29" i="3"/>
  <c r="I35" i="3"/>
  <c r="J35" i="3" s="1"/>
  <c r="H34" i="3"/>
  <c r="I36" i="3"/>
  <c r="J36" i="3" s="1"/>
  <c r="I32" i="3"/>
  <c r="J32" i="3" s="1"/>
  <c r="H32" i="3"/>
  <c r="H36" i="3"/>
</calcChain>
</file>

<file path=xl/sharedStrings.xml><?xml version="1.0" encoding="utf-8"?>
<sst xmlns="http://schemas.openxmlformats.org/spreadsheetml/2006/main" count="1723" uniqueCount="168">
  <si>
    <t>Noscapine spiked in plasma Calibration curve</t>
  </si>
  <si>
    <t xml:space="preserve">Progesteron spiked in plasma Calibration curve </t>
  </si>
  <si>
    <t>Noscapine spiked in brain homgenarte Calibration curve</t>
  </si>
  <si>
    <t xml:space="preserve">Progesteron spiked in brain homogenate Calibration curve </t>
  </si>
  <si>
    <t>Con.</t>
  </si>
  <si>
    <t>Area</t>
  </si>
  <si>
    <t>A1</t>
  </si>
  <si>
    <t>A2</t>
  </si>
  <si>
    <t>A3</t>
  </si>
  <si>
    <t>A4</t>
  </si>
  <si>
    <t>A5</t>
  </si>
  <si>
    <t>A6</t>
  </si>
  <si>
    <t>Noscapine (Peak area)</t>
  </si>
  <si>
    <t>Noscapine in combination in brain homogenate</t>
  </si>
  <si>
    <t>Time points (hrs)</t>
  </si>
  <si>
    <t>Animals</t>
  </si>
  <si>
    <t>Peak area</t>
  </si>
  <si>
    <t>Concentation (ug/ml)</t>
  </si>
  <si>
    <t>Average</t>
  </si>
  <si>
    <t>SD</t>
  </si>
  <si>
    <t>SEM</t>
  </si>
  <si>
    <t>Progesteron in combination group in brain homogenate</t>
  </si>
  <si>
    <t>Noscapine (Concentration (ug/ml) in plasma)</t>
  </si>
  <si>
    <t>Progesteron (Peak area)</t>
  </si>
  <si>
    <t>Time</t>
  </si>
  <si>
    <t>NOS</t>
  </si>
  <si>
    <t>Progesteron (Concentration (ug/ml) in plasma)</t>
  </si>
  <si>
    <t>Noscapine in combination group  (Peak area)</t>
  </si>
  <si>
    <t>Noscapine in combination group (Concentration (ug/ml) in plasma)</t>
  </si>
  <si>
    <t>Progesteron in combination group (Peak area)</t>
  </si>
  <si>
    <t>Progesteron in combination group (Concentration (ug/ml) in plasma)</t>
  </si>
  <si>
    <r>
      <t>PK</t>
    </r>
    <r>
      <rPr>
        <b/>
        <u/>
        <sz val="10"/>
        <color indexed="13"/>
        <rFont val="Arial"/>
        <family val="2"/>
      </rPr>
      <t>Solver 2.0</t>
    </r>
  </si>
  <si>
    <t>Non-Compartmental Analysis of Plasma Data after Extravascular Input</t>
  </si>
  <si>
    <t>Time Unit</t>
  </si>
  <si>
    <t>Conc Unit</t>
  </si>
  <si>
    <t>Dose</t>
  </si>
  <si>
    <t>Dose Unit</t>
  </si>
  <si>
    <t>h</t>
  </si>
  <si>
    <t>μg/ml</t>
  </si>
  <si>
    <t>mg/kg</t>
  </si>
  <si>
    <t>Method</t>
  </si>
  <si>
    <t>Analyst</t>
  </si>
  <si>
    <t>Date</t>
  </si>
  <si>
    <t>Linear Trapezoidal</t>
  </si>
  <si>
    <t>Kunwar A S Mandloi</t>
  </si>
  <si>
    <t>Conc</t>
  </si>
  <si>
    <t>ln(C)</t>
  </si>
  <si>
    <t>AUC</t>
  </si>
  <si>
    <t>AUMC</t>
  </si>
  <si>
    <t>R</t>
  </si>
  <si>
    <t>R_adj</t>
  </si>
  <si>
    <t>Parameter</t>
  </si>
  <si>
    <t>Unit</t>
  </si>
  <si>
    <t>Value</t>
  </si>
  <si>
    <t>Lambda_z</t>
  </si>
  <si>
    <t>t1/2</t>
  </si>
  <si>
    <t>Tmax</t>
  </si>
  <si>
    <t>Cmax</t>
  </si>
  <si>
    <t>Tlag</t>
  </si>
  <si>
    <t>Clast_obs/Cmax</t>
  </si>
  <si>
    <t>AUC 0-t</t>
  </si>
  <si>
    <t>AUC 0-inf_obs</t>
  </si>
  <si>
    <t>AUC 0-t/0-inf_obs</t>
  </si>
  <si>
    <t>AUMC 0-inf_obs</t>
  </si>
  <si>
    <t>MRT 0-inf_obs</t>
  </si>
  <si>
    <t>Vz/F_obs</t>
  </si>
  <si>
    <t>Cl/F_obs</t>
  </si>
  <si>
    <t>1/h</t>
  </si>
  <si>
    <t>μg/ml*h</t>
  </si>
  <si>
    <t>μg/ml*h^2</t>
  </si>
  <si>
    <t>(mg/kg)/(μg/ml)</t>
  </si>
  <si>
    <t>(mg/kg)/(μg/ml)/h</t>
  </si>
  <si>
    <t>Mean</t>
  </si>
  <si>
    <t>Noscapine PK analysis</t>
  </si>
  <si>
    <t>Progesteron PK analysis</t>
  </si>
  <si>
    <t>Noscapine in combination PK analysis</t>
  </si>
  <si>
    <t>Progesteron in combination PK analysis</t>
  </si>
  <si>
    <t>PG</t>
  </si>
  <si>
    <t>NOS in Comb</t>
  </si>
  <si>
    <t>PG in Comb.</t>
  </si>
  <si>
    <t>Analyate</t>
  </si>
  <si>
    <t>Nomina Concentration</t>
  </si>
  <si>
    <t>Intra-day assay</t>
  </si>
  <si>
    <t>Inter-day assay</t>
  </si>
  <si>
    <t xml:space="preserve">Obvious concentration  </t>
  </si>
  <si>
    <t>Precision (CV%)</t>
  </si>
  <si>
    <t>Obvious concentration</t>
  </si>
  <si>
    <t>NOS Plasma</t>
  </si>
  <si>
    <t>15 (LQC)</t>
  </si>
  <si>
    <r>
      <t>15.62</t>
    </r>
    <r>
      <rPr>
        <sz val="12"/>
        <color theme="1"/>
        <rFont val="Calibri"/>
        <family val="2"/>
      </rPr>
      <t>±0.39</t>
    </r>
  </si>
  <si>
    <t>15.49±0.42</t>
  </si>
  <si>
    <t>30 (MQC)</t>
  </si>
  <si>
    <t>30.36±0.43</t>
  </si>
  <si>
    <t>30.51±0.65</t>
  </si>
  <si>
    <t>150 (HQC)</t>
  </si>
  <si>
    <t>150.60±0.34</t>
  </si>
  <si>
    <t>150.45±0.50</t>
  </si>
  <si>
    <t>PRO Plasma</t>
  </si>
  <si>
    <t>15.57±0.27</t>
  </si>
  <si>
    <t>15.46±0.34</t>
  </si>
  <si>
    <t>30.25±0.29</t>
  </si>
  <si>
    <t>30.54±0.31</t>
  </si>
  <si>
    <t>150.41±0.34</t>
  </si>
  <si>
    <t>150.69±0.39</t>
  </si>
  <si>
    <t>NOS Brain</t>
  </si>
  <si>
    <t>15.48±0.29</t>
  </si>
  <si>
    <t>15.90±0.69</t>
  </si>
  <si>
    <t>30.89±0.35</t>
  </si>
  <si>
    <t>30.33±0.07</t>
  </si>
  <si>
    <t>150.65±0.49</t>
  </si>
  <si>
    <t>150.58±0.32</t>
  </si>
  <si>
    <t>PRO Brain</t>
  </si>
  <si>
    <t>15.69±0.39</t>
  </si>
  <si>
    <t>15.41±0.39</t>
  </si>
  <si>
    <t>30.85±0.16</t>
  </si>
  <si>
    <t>30.33±0.36</t>
  </si>
  <si>
    <t>150.38±0.33</t>
  </si>
  <si>
    <t>150.23±0.16</t>
  </si>
  <si>
    <t>Intra day assay</t>
  </si>
  <si>
    <t>%CV</t>
  </si>
  <si>
    <t xml:space="preserve">Replicates </t>
  </si>
  <si>
    <r>
      <t>SD/mean C</t>
    </r>
    <r>
      <rPr>
        <b/>
        <vertAlign val="subscript"/>
        <sz val="12"/>
        <color theme="1"/>
        <rFont val="Times New Roman"/>
        <family val="1"/>
      </rPr>
      <t>obs</t>
    </r>
  </si>
  <si>
    <r>
      <t>(SD/mean C</t>
    </r>
    <r>
      <rPr>
        <b/>
        <vertAlign val="subscript"/>
        <sz val="12"/>
        <color theme="1"/>
        <rFont val="Times New Roman"/>
        <family val="1"/>
      </rPr>
      <t>obs</t>
    </r>
    <r>
      <rPr>
        <b/>
        <sz val="12"/>
        <color theme="1"/>
        <rFont val="Times New Roman"/>
        <family val="1"/>
      </rPr>
      <t>)*100</t>
    </r>
  </si>
  <si>
    <t>NOS plasm</t>
  </si>
  <si>
    <t>PRO plasma</t>
  </si>
  <si>
    <t>NOS brain</t>
  </si>
  <si>
    <t>PRO brain</t>
  </si>
  <si>
    <t>Inter day assay</t>
  </si>
  <si>
    <t>Noscapine in plasma Calibration curve</t>
  </si>
  <si>
    <t>Progesteron in plasma calibraition</t>
  </si>
  <si>
    <t>LOD</t>
  </si>
  <si>
    <t>LOQ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</si>
  <si>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</si>
  <si>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</si>
  <si>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</si>
  <si>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</si>
  <si>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</si>
  <si>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</si>
  <si>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</si>
  <si>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</si>
  <si>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df</t>
  </si>
  <si>
    <t>SS</t>
  </si>
  <si>
    <t>MS</t>
  </si>
  <si>
    <t>F</t>
  </si>
  <si>
    <t>Significance F</t>
  </si>
  <si>
    <t>Regression</t>
  </si>
  <si>
    <t>Residual</t>
  </si>
  <si>
    <t>Total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</si>
  <si>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</si>
  <si>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</si>
  <si>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</si>
  <si>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</si>
  <si>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</si>
  <si>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</si>
  <si>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</si>
  <si>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Intercept</t>
  </si>
  <si>
    <t>X Variable 1</t>
  </si>
  <si>
    <t>RESIDUAL OUTPUT</t>
  </si>
  <si>
    <t>Observation</t>
  </si>
  <si>
    <t>Predicted Y</t>
  </si>
  <si>
    <t>Residuals</t>
  </si>
  <si>
    <t>Standard Residuals</t>
  </si>
  <si>
    <t>% Accuracy</t>
  </si>
  <si>
    <t>Observed con/nomina concentration *100</t>
  </si>
  <si>
    <t xml:space="preserve">% Accuracy </t>
  </si>
  <si>
    <r>
      <rPr>
        <b/>
        <strike/>
        <sz val="12"/>
        <color theme="1"/>
        <rFont val="Times New Roman"/>
        <family val="1"/>
      </rPr>
      <t xml:space="preserve">% </t>
    </r>
    <r>
      <rPr>
        <b/>
        <sz val="12"/>
        <color theme="1"/>
        <rFont val="Times New Roman"/>
        <family val="1"/>
      </rPr>
      <t>Accuracy</t>
    </r>
  </si>
  <si>
    <t>Noscapine in  Brian Homogenate individual</t>
  </si>
  <si>
    <t>Progesteron in brain homogenate 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</si>
</sst>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\-m\-d"/>
    <numFmt numFmtId="165" formatCode="h:mm:ss;@"/>
  </numFmts>
  <fonts count="2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color rgb="FF595959"/>
      <name val="Calibri"/>
      <family val="2"/>
      <scheme val="minor"/>
    </font>
    <font>
      <sz val="10"/>
      <color theme="1"/>
      <name val="Arial"/>
      <family val="2"/>
    </font>
    <font>
      <sz val="10"/>
      <color indexed="11"/>
      <name val="Arial"/>
      <family val="2"/>
    </font>
    <font>
      <sz val="10"/>
      <color indexed="13"/>
      <name val="Arial"/>
      <family val="2"/>
    </font>
    <font>
      <b/>
      <sz val="10"/>
      <color theme="1"/>
      <name val="Arial"/>
      <family val="2"/>
    </font>
    <font>
      <b/>
      <i/>
      <u/>
      <sz val="10"/>
      <color indexed="13"/>
      <name val="Arial"/>
      <family val="2"/>
    </font>
    <font>
      <b/>
      <u/>
      <sz val="10"/>
      <color indexed="13"/>
      <name val="Arial"/>
      <family val="2"/>
    </font>
    <font>
      <b/>
      <i/>
      <sz val="10"/>
      <color indexed="9"/>
      <name val="Arial"/>
      <family val="2"/>
    </font>
    <font>
      <sz val="10"/>
      <color indexed="12"/>
      <name val="Arial"/>
      <family val="2"/>
    </font>
    <font>
      <b/>
      <sz val="9"/>
      <color theme="1"/>
      <name val="Arial"/>
      <family val="2"/>
    </font>
    <font>
      <sz val="12"/>
      <color theme="1"/>
      <name val="Calibri"/>
      <family val="2"/>
    </font>
    <font>
      <b/>
      <vertAlign val="subscript"/>
      <sz val="12"/>
      <color theme="1"/>
      <name val="Times New Roman"/>
      <family val="1"/>
    </font>
    <font>
      <b/>
      <sz val="11"/>
      <color rgb="FF0061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trike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5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10" xfId="0" applyBorder="1"/>
    <xf numFmtId="0" fontId="4" fillId="0" borderId="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1" fontId="3" fillId="0" borderId="8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2" fontId="0" fillId="0" borderId="8" xfId="0" applyNumberFormat="1" applyBorder="1" applyAlignment="1">
      <alignment horizontal="center"/>
    </xf>
    <xf numFmtId="2" fontId="3" fillId="0" borderId="14" xfId="0" applyNumberFormat="1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2" fontId="3" fillId="0" borderId="1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1" fontId="3" fillId="0" borderId="12" xfId="0" applyNumberFormat="1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2" fontId="3" fillId="0" borderId="8" xfId="0" applyNumberFormat="1" applyFont="1" applyFill="1" applyBorder="1" applyAlignment="1">
      <alignment horizontal="center" vertical="center"/>
    </xf>
    <xf numFmtId="1" fontId="0" fillId="0" borderId="8" xfId="0" applyNumberFormat="1" applyBorder="1" applyAlignment="1">
      <alignment horizontal="center"/>
    </xf>
    <xf numFmtId="0" fontId="5" fillId="0" borderId="0" xfId="0" applyFont="1" applyAlignment="1">
      <alignment horizontal="center" vertical="center" readingOrder="1"/>
    </xf>
    <xf numFmtId="0" fontId="3" fillId="0" borderId="8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0" fontId="7" fillId="3" borderId="0" xfId="0" applyFont="1" applyFill="1"/>
    <xf numFmtId="0" fontId="8" fillId="3" borderId="0" xfId="0" applyFont="1" applyFill="1" applyAlignment="1">
      <alignment horizontal="left" vertical="center"/>
    </xf>
    <xf numFmtId="0" fontId="10" fillId="3" borderId="0" xfId="0" applyFont="1" applyFill="1"/>
    <xf numFmtId="0" fontId="12" fillId="3" borderId="0" xfId="0" applyFont="1" applyFill="1"/>
    <xf numFmtId="164" fontId="8" fillId="3" borderId="0" xfId="0" applyNumberFormat="1" applyFont="1" applyFill="1" applyAlignment="1">
      <alignment horizontal="left" vertical="center"/>
    </xf>
    <xf numFmtId="165" fontId="8" fillId="3" borderId="0" xfId="0" applyNumberFormat="1" applyFont="1" applyFill="1" applyAlignment="1">
      <alignment horizontal="left" vertical="center"/>
    </xf>
    <xf numFmtId="0" fontId="9" fillId="4" borderId="22" xfId="0" applyFont="1" applyFill="1" applyBorder="1" applyAlignment="1">
      <alignment horizontal="center" vertical="center"/>
    </xf>
    <xf numFmtId="0" fontId="6" fillId="0" borderId="10" xfId="0" applyFont="1" applyBorder="1"/>
    <xf numFmtId="0" fontId="13" fillId="0" borderId="0" xfId="0" applyFont="1"/>
    <xf numFmtId="0" fontId="6" fillId="0" borderId="0" xfId="0" applyFont="1" applyAlignment="1">
      <alignment horizontal="center"/>
    </xf>
    <xf numFmtId="0" fontId="6" fillId="0" borderId="10" xfId="0" applyFont="1" applyBorder="1" applyAlignment="1">
      <alignment horizontal="center"/>
    </xf>
    <xf numFmtId="0" fontId="14" fillId="4" borderId="22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0" xfId="0" applyNumberFormat="1" applyFont="1"/>
    <xf numFmtId="0" fontId="3" fillId="0" borderId="18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2" fontId="4" fillId="0" borderId="11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17" fillId="2" borderId="0" xfId="1" applyFont="1" applyAlignment="1">
      <alignment horizontal="center"/>
    </xf>
    <xf numFmtId="0" fontId="18" fillId="0" borderId="22" xfId="0" applyFont="1" applyBorder="1" applyAlignment="1">
      <alignment horizontal="centerContinuous"/>
    </xf>
    <xf numFmtId="0" fontId="18" fillId="0" borderId="22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3" fillId="0" borderId="2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/>
    <xf numFmtId="0" fontId="4" fillId="0" borderId="25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2" fontId="3" fillId="0" borderId="23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3" fillId="0" borderId="0" xfId="0" applyFont="1" applyBorder="1"/>
    <xf numFmtId="0" fontId="14" fillId="4" borderId="26" xfId="0" applyFont="1" applyFill="1" applyBorder="1" applyAlignment="1">
      <alignment horizontal="center" vertical="center"/>
    </xf>
    <xf numFmtId="0" fontId="14" fillId="4" borderId="27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0" fillId="0" borderId="0" xfId="0" applyBorder="1"/>
    <xf numFmtId="0" fontId="0" fillId="0" borderId="7" xfId="0" applyBorder="1"/>
    <xf numFmtId="0" fontId="0" fillId="0" borderId="11" xfId="0" applyBorder="1"/>
    <xf numFmtId="0" fontId="0" fillId="0" borderId="5" xfId="0" applyBorder="1"/>
    <xf numFmtId="0" fontId="0" fillId="0" borderId="9" xfId="0" applyBorder="1"/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0" xfId="0"/>
    <xf numFmtId="0" fontId="2" fillId="0" borderId="8" xfId="0" applyFont="1" applyBorder="1" applyAlignment="1">
      <alignment horizontal="center" vertical="center"/>
    </xf>
    <xf numFmtId="0" fontId="2" fillId="0" borderId="8" xfId="0" applyFont="1" applyBorder="1"/>
    <xf numFmtId="0" fontId="0" fillId="0" borderId="8" xfId="0" applyBorder="1"/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2" fontId="2" fillId="0" borderId="8" xfId="0" applyNumberFormat="1" applyFont="1" applyBorder="1" applyAlignment="1">
      <alignment horizontal="center" vertical="center"/>
    </xf>
    <xf numFmtId="0" fontId="4" fillId="0" borderId="0" xfId="0" applyFont="1"/>
    <xf numFmtId="0" fontId="3" fillId="0" borderId="0" xfId="0" applyFont="1"/>
    <xf numFmtId="0" fontId="2" fillId="0" borderId="0" xfId="0" applyFont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0" fontId="14" fillId="4" borderId="19" xfId="0" applyFont="1" applyFill="1" applyBorder="1" applyAlignment="1">
      <alignment horizontal="center" vertical="center"/>
    </xf>
    <xf numFmtId="0" fontId="14" fillId="4" borderId="2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8838385826771653"/>
                  <c:y val="-7.690355329949238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'Std. curve peak area and con.'!$A$3:$A$8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'Std. curve peak area and con.'!$B$3:$B$8</c:f>
              <c:numCache>
                <c:formatCode>General</c:formatCode>
                <c:ptCount val="6"/>
                <c:pt idx="0">
                  <c:v>0</c:v>
                </c:pt>
                <c:pt idx="1">
                  <c:v>3045</c:v>
                </c:pt>
                <c:pt idx="2">
                  <c:v>6390</c:v>
                </c:pt>
                <c:pt idx="3">
                  <c:v>9682</c:v>
                </c:pt>
                <c:pt idx="4">
                  <c:v>13481</c:v>
                </c:pt>
                <c:pt idx="5">
                  <c:v>17080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6BE-437A-9358-1BB669F3FD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307136"/>
        <c:axId val="147313024"/>
      </c:scatterChart>
      <c:valAx>
        <c:axId val="147307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313024"/>
        <c:crosses val="autoZero"/>
        <c:crossBetween val="midCat"/>
      </c:valAx>
      <c:valAx>
        <c:axId val="147313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307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'Std. curve peak area and con.'!$L$3:$L$8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'Std. curve peak area and con.'!$M$3:$M$8</c:f>
              <c:numCache>
                <c:formatCode>General</c:formatCode>
                <c:ptCount val="6"/>
                <c:pt idx="0">
                  <c:v>0</c:v>
                </c:pt>
                <c:pt idx="1">
                  <c:v>4887</c:v>
                </c:pt>
                <c:pt idx="2">
                  <c:v>10148</c:v>
                </c:pt>
                <c:pt idx="3">
                  <c:v>15528</c:v>
                </c:pt>
                <c:pt idx="4">
                  <c:v>19908</c:v>
                </c:pt>
                <c:pt idx="5">
                  <c:v>25850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D06-4692-9976-018386307E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010624"/>
        <c:axId val="162012160"/>
      </c:scatterChart>
      <c:valAx>
        <c:axId val="162010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012160"/>
        <c:crosses val="autoZero"/>
        <c:crossBetween val="midCat"/>
      </c:valAx>
      <c:valAx>
        <c:axId val="162012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0106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'Std. curve peak area and con.'!$V$3:$V$8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'Std. curve peak area and con.'!$W$3:$W$8</c:f>
              <c:numCache>
                <c:formatCode>General</c:formatCode>
                <c:ptCount val="6"/>
                <c:pt idx="0">
                  <c:v>0</c:v>
                </c:pt>
                <c:pt idx="1">
                  <c:v>5855</c:v>
                </c:pt>
                <c:pt idx="2">
                  <c:v>9387</c:v>
                </c:pt>
                <c:pt idx="3">
                  <c:v>14154</c:v>
                </c:pt>
                <c:pt idx="4">
                  <c:v>19347</c:v>
                </c:pt>
                <c:pt idx="5">
                  <c:v>25547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2F1-44C7-8498-7007DB45E3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050432"/>
        <c:axId val="162051968"/>
      </c:scatterChart>
      <c:valAx>
        <c:axId val="162050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051968"/>
        <c:crosses val="autoZero"/>
        <c:crossBetween val="midCat"/>
      </c:valAx>
      <c:valAx>
        <c:axId val="16205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0504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'Std. curve peak area and con.'!$AI$3:$AI$8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'Std. curve peak area and con.'!$AJ$3:$AJ$8</c:f>
              <c:numCache>
                <c:formatCode>General</c:formatCode>
                <c:ptCount val="6"/>
                <c:pt idx="0">
                  <c:v>0</c:v>
                </c:pt>
                <c:pt idx="1">
                  <c:v>3587</c:v>
                </c:pt>
                <c:pt idx="2">
                  <c:v>7857</c:v>
                </c:pt>
                <c:pt idx="3">
                  <c:v>9915</c:v>
                </c:pt>
                <c:pt idx="4">
                  <c:v>13457</c:v>
                </c:pt>
                <c:pt idx="5">
                  <c:v>15875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AD5-49AD-8925-A9A29BCB7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112256"/>
        <c:axId val="162113792"/>
      </c:scatterChart>
      <c:valAx>
        <c:axId val="162112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113792"/>
        <c:crosses val="autoZero"/>
        <c:crossBetween val="midCat"/>
      </c:valAx>
      <c:valAx>
        <c:axId val="162113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112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A1'!$A$9:$A$16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NOS A1'!$B$9:$B$16</c:f>
              <c:numCache>
                <c:formatCode>General</c:formatCode>
                <c:ptCount val="8"/>
                <c:pt idx="0">
                  <c:v>0</c:v>
                </c:pt>
                <c:pt idx="1">
                  <c:v>1.8595111707402441</c:v>
                </c:pt>
                <c:pt idx="2">
                  <c:v>2.0275097707519105</c:v>
                </c:pt>
                <c:pt idx="3">
                  <c:v>4.3229073091057577</c:v>
                </c:pt>
                <c:pt idx="4">
                  <c:v>2.9929183923467306</c:v>
                </c:pt>
                <c:pt idx="5">
                  <c:v>1.8694277547687104</c:v>
                </c:pt>
                <c:pt idx="6">
                  <c:v>1.0399346672111065</c:v>
                </c:pt>
                <c:pt idx="7">
                  <c:v>0.66952108732427229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1BF-401C-A0BB-0E40F3EEDE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180096"/>
        <c:axId val="162194944"/>
      </c:scatterChart>
      <c:valAx>
        <c:axId val="162180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194944"/>
        <c:crossesAt val="0"/>
        <c:crossBetween val="midCat"/>
      </c:valAx>
      <c:valAx>
        <c:axId val="162194944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180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A1'!$A$9:$A$16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NOS A1'!$B$9:$B$16</c:f>
              <c:numCache>
                <c:formatCode>General</c:formatCode>
                <c:ptCount val="8"/>
                <c:pt idx="0">
                  <c:v>0</c:v>
                </c:pt>
                <c:pt idx="1">
                  <c:v>1.8595111707402441</c:v>
                </c:pt>
                <c:pt idx="2">
                  <c:v>2.0275097707519105</c:v>
                </c:pt>
                <c:pt idx="3">
                  <c:v>4.3229073091057577</c:v>
                </c:pt>
                <c:pt idx="4">
                  <c:v>2.9929183923467306</c:v>
                </c:pt>
                <c:pt idx="5">
                  <c:v>1.8694277547687104</c:v>
                </c:pt>
                <c:pt idx="6">
                  <c:v>1.0399346672111065</c:v>
                </c:pt>
                <c:pt idx="7">
                  <c:v>0.66952108732427229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869-40BA-B0EC-38A01F226B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226176"/>
        <c:axId val="162228480"/>
      </c:scatterChart>
      <c:valAx>
        <c:axId val="1622261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228480"/>
        <c:crossesAt val="0.1"/>
        <c:crossBetween val="midCat"/>
      </c:valAx>
      <c:valAx>
        <c:axId val="162228480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2261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A1'!$A$9:$A$16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NOS A1'!$B$9:$B$16</c:f>
              <c:numCache>
                <c:formatCode>General</c:formatCode>
                <c:ptCount val="8"/>
                <c:pt idx="0">
                  <c:v>0</c:v>
                </c:pt>
                <c:pt idx="1">
                  <c:v>1.8595111707402441</c:v>
                </c:pt>
                <c:pt idx="2">
                  <c:v>2.0275097707519105</c:v>
                </c:pt>
                <c:pt idx="3">
                  <c:v>4.3229073091057577</c:v>
                </c:pt>
                <c:pt idx="4">
                  <c:v>2.9929183923467306</c:v>
                </c:pt>
                <c:pt idx="5">
                  <c:v>1.8694277547687104</c:v>
                </c:pt>
                <c:pt idx="6">
                  <c:v>1.0399346672111065</c:v>
                </c:pt>
                <c:pt idx="7">
                  <c:v>0.66952108732427229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BA3-43CF-9B44-AEE6FB11871F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1.8244496417427978</c:v>
              </c:pt>
              <c:pt idx="1">
                <c:v>0.65341252412246587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DBA3-43CF-9B44-AEE6FB1187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344320"/>
        <c:axId val="162350592"/>
      </c:scatterChart>
      <c:valAx>
        <c:axId val="162344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350592"/>
        <c:crossesAt val="0.1"/>
        <c:crossBetween val="midCat"/>
      </c:valAx>
      <c:valAx>
        <c:axId val="16235059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344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A2'!$A$9:$A$17</c:f>
              <c:numCache>
                <c:formatCode>General</c:formatCode>
                <c:ptCount val="9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  <c:pt idx="8">
                  <c:v>48</c:v>
                </c:pt>
              </c:numCache>
            </c:numRef>
          </c:xVal>
          <c:yVal>
            <c:numRef>
              <c:f>'C NOS A2'!$B$9:$B$17</c:f>
              <c:numCache>
                <c:formatCode>General</c:formatCode>
                <c:ptCount val="9"/>
                <c:pt idx="0">
                  <c:v>0</c:v>
                </c:pt>
                <c:pt idx="1">
                  <c:v>2.7980866826109785</c:v>
                </c:pt>
                <c:pt idx="2">
                  <c:v>3.7098290847576272</c:v>
                </c:pt>
                <c:pt idx="3">
                  <c:v>9.3494487545937126</c:v>
                </c:pt>
                <c:pt idx="4">
                  <c:v>4.993151723735636</c:v>
                </c:pt>
                <c:pt idx="5">
                  <c:v>3.9799101674152717</c:v>
                </c:pt>
                <c:pt idx="6">
                  <c:v>2.8395030041416325</c:v>
                </c:pt>
                <c:pt idx="7">
                  <c:v>2.1395088374263551</c:v>
                </c:pt>
                <c:pt idx="8">
                  <c:v>0.9098524178965175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775-43A2-983F-7B025EE53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391552"/>
        <c:axId val="162398208"/>
      </c:scatterChart>
      <c:valAx>
        <c:axId val="162391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398208"/>
        <c:crossesAt val="0"/>
        <c:crossBetween val="midCat"/>
      </c:valAx>
      <c:valAx>
        <c:axId val="162398208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39155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A2'!$A$9:$A$17</c:f>
              <c:numCache>
                <c:formatCode>General</c:formatCode>
                <c:ptCount val="9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  <c:pt idx="8">
                  <c:v>48</c:v>
                </c:pt>
              </c:numCache>
            </c:numRef>
          </c:xVal>
          <c:yVal>
            <c:numRef>
              <c:f>'C NOS A2'!$B$9:$B$17</c:f>
              <c:numCache>
                <c:formatCode>General</c:formatCode>
                <c:ptCount val="9"/>
                <c:pt idx="0">
                  <c:v>0</c:v>
                </c:pt>
                <c:pt idx="1">
                  <c:v>2.7980866826109785</c:v>
                </c:pt>
                <c:pt idx="2">
                  <c:v>3.7098290847576272</c:v>
                </c:pt>
                <c:pt idx="3">
                  <c:v>9.3494487545937126</c:v>
                </c:pt>
                <c:pt idx="4">
                  <c:v>4.993151723735636</c:v>
                </c:pt>
                <c:pt idx="5">
                  <c:v>3.9799101674152717</c:v>
                </c:pt>
                <c:pt idx="6">
                  <c:v>2.8395030041416325</c:v>
                </c:pt>
                <c:pt idx="7">
                  <c:v>2.1395088374263551</c:v>
                </c:pt>
                <c:pt idx="8">
                  <c:v>0.9098524178965175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AAD-40A6-BF14-770FC6B283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26880"/>
        <c:axId val="162429184"/>
      </c:scatterChart>
      <c:valAx>
        <c:axId val="162426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429184"/>
        <c:crossesAt val="0.1"/>
        <c:crossBetween val="midCat"/>
      </c:valAx>
      <c:valAx>
        <c:axId val="162429184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426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A2'!$A$9:$A$17</c:f>
              <c:numCache>
                <c:formatCode>General</c:formatCode>
                <c:ptCount val="9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  <c:pt idx="8">
                  <c:v>48</c:v>
                </c:pt>
              </c:numCache>
            </c:numRef>
          </c:xVal>
          <c:yVal>
            <c:numRef>
              <c:f>'C NOS A2'!$B$9:$B$17</c:f>
              <c:numCache>
                <c:formatCode>General</c:formatCode>
                <c:ptCount val="9"/>
                <c:pt idx="0">
                  <c:v>0</c:v>
                </c:pt>
                <c:pt idx="1">
                  <c:v>2.7980866826109785</c:v>
                </c:pt>
                <c:pt idx="2">
                  <c:v>3.7098290847576272</c:v>
                </c:pt>
                <c:pt idx="3">
                  <c:v>9.3494487545937126</c:v>
                </c:pt>
                <c:pt idx="4">
                  <c:v>4.993151723735636</c:v>
                </c:pt>
                <c:pt idx="5">
                  <c:v>3.9799101674152717</c:v>
                </c:pt>
                <c:pt idx="6">
                  <c:v>2.8395030041416325</c:v>
                </c:pt>
                <c:pt idx="7">
                  <c:v>2.1395088374263551</c:v>
                </c:pt>
                <c:pt idx="8">
                  <c:v>0.9098524178965175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3ED-4FD5-88A4-AA3CB301FC10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</c:v>
              </c:pt>
              <c:pt idx="1">
                <c:v>48</c:v>
              </c:pt>
            </c:numLit>
          </c:xVal>
          <c:yVal>
            <c:numLit>
              <c:formatCode>General</c:formatCode>
              <c:ptCount val="2"/>
              <c:pt idx="0">
                <c:v>2.8414337269033472</c:v>
              </c:pt>
              <c:pt idx="1">
                <c:v>0.91005858951297847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B3ED-4FD5-88A4-AA3CB301FC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71936"/>
        <c:axId val="162473856"/>
      </c:scatterChart>
      <c:valAx>
        <c:axId val="1624719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473856"/>
        <c:crossesAt val="0.1"/>
        <c:crossBetween val="midCat"/>
      </c:valAx>
      <c:valAx>
        <c:axId val="16247385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4719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A3'!$A$9:$A$17</c:f>
              <c:numCache>
                <c:formatCode>General</c:formatCode>
                <c:ptCount val="9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  <c:pt idx="8">
                  <c:v>48</c:v>
                </c:pt>
              </c:numCache>
            </c:numRef>
          </c:xVal>
          <c:yVal>
            <c:numRef>
              <c:f>'C NOS A3'!$B$9:$B$17</c:f>
              <c:numCache>
                <c:formatCode>General</c:formatCode>
                <c:ptCount val="9"/>
                <c:pt idx="0">
                  <c:v>0</c:v>
                </c:pt>
                <c:pt idx="1">
                  <c:v>2.4498395846701277</c:v>
                </c:pt>
                <c:pt idx="2">
                  <c:v>2.8995858367846936</c:v>
                </c:pt>
                <c:pt idx="3">
                  <c:v>5.4767310272414402</c:v>
                </c:pt>
                <c:pt idx="4">
                  <c:v>3.4374146882109318</c:v>
                </c:pt>
                <c:pt idx="5">
                  <c:v>2.746753777051858</c:v>
                </c:pt>
                <c:pt idx="6">
                  <c:v>2.1797585020124832</c:v>
                </c:pt>
                <c:pt idx="7">
                  <c:v>1.7795951700402499</c:v>
                </c:pt>
                <c:pt idx="8">
                  <c:v>0.78968675261039489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022-4A7C-B4C9-4CAB4692FA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749248"/>
        <c:axId val="161768192"/>
      </c:scatterChart>
      <c:valAx>
        <c:axId val="161749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1768192"/>
        <c:crossesAt val="0"/>
        <c:crossBetween val="midCat"/>
      </c:valAx>
      <c:valAx>
        <c:axId val="161768192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174924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A3'!$A$9:$A$17</c:f>
              <c:numCache>
                <c:formatCode>General</c:formatCode>
                <c:ptCount val="9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  <c:pt idx="8">
                  <c:v>48</c:v>
                </c:pt>
              </c:numCache>
            </c:numRef>
          </c:xVal>
          <c:yVal>
            <c:numRef>
              <c:f>'C NOS A3'!$B$9:$B$17</c:f>
              <c:numCache>
                <c:formatCode>General</c:formatCode>
                <c:ptCount val="9"/>
                <c:pt idx="0">
                  <c:v>0</c:v>
                </c:pt>
                <c:pt idx="1">
                  <c:v>2.4498395846701277</c:v>
                </c:pt>
                <c:pt idx="2">
                  <c:v>2.8995858367846936</c:v>
                </c:pt>
                <c:pt idx="3">
                  <c:v>5.4767310272414402</c:v>
                </c:pt>
                <c:pt idx="4">
                  <c:v>3.4374146882109318</c:v>
                </c:pt>
                <c:pt idx="5">
                  <c:v>2.746753777051858</c:v>
                </c:pt>
                <c:pt idx="6">
                  <c:v>2.1797585020124832</c:v>
                </c:pt>
                <c:pt idx="7">
                  <c:v>1.7795951700402499</c:v>
                </c:pt>
                <c:pt idx="8">
                  <c:v>0.78968675261039489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E41-46BB-926D-F555AF60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796864"/>
        <c:axId val="161799168"/>
      </c:scatterChart>
      <c:valAx>
        <c:axId val="161796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1799168"/>
        <c:crossesAt val="0.1"/>
        <c:crossBetween val="midCat"/>
      </c:valAx>
      <c:valAx>
        <c:axId val="161799168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179686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A3'!$A$9:$A$17</c:f>
              <c:numCache>
                <c:formatCode>General</c:formatCode>
                <c:ptCount val="9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  <c:pt idx="8">
                  <c:v>48</c:v>
                </c:pt>
              </c:numCache>
            </c:numRef>
          </c:xVal>
          <c:yVal>
            <c:numRef>
              <c:f>'C NOS A3'!$B$9:$B$17</c:f>
              <c:numCache>
                <c:formatCode>General</c:formatCode>
                <c:ptCount val="9"/>
                <c:pt idx="0">
                  <c:v>0</c:v>
                </c:pt>
                <c:pt idx="1">
                  <c:v>2.4498395846701277</c:v>
                </c:pt>
                <c:pt idx="2">
                  <c:v>2.8995858367846936</c:v>
                </c:pt>
                <c:pt idx="3">
                  <c:v>5.4767310272414402</c:v>
                </c:pt>
                <c:pt idx="4">
                  <c:v>3.4374146882109318</c:v>
                </c:pt>
                <c:pt idx="5">
                  <c:v>2.746753777051858</c:v>
                </c:pt>
                <c:pt idx="6">
                  <c:v>2.1797585020124832</c:v>
                </c:pt>
                <c:pt idx="7">
                  <c:v>1.7795951700402499</c:v>
                </c:pt>
                <c:pt idx="8">
                  <c:v>0.78968675261039489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B70-4259-BE09-FEB882302CE4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</c:v>
              </c:pt>
              <c:pt idx="1">
                <c:v>48</c:v>
              </c:pt>
            </c:numLit>
          </c:xVal>
          <c:yVal>
            <c:numLit>
              <c:formatCode>General</c:formatCode>
              <c:ptCount val="2"/>
              <c:pt idx="0">
                <c:v>2.8113834627522882</c:v>
              </c:pt>
              <c:pt idx="1">
                <c:v>0.80305905735770433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DB70-4259-BE09-FEB882302C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821440"/>
        <c:axId val="161823360"/>
      </c:scatterChart>
      <c:valAx>
        <c:axId val="161821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1823360"/>
        <c:crossesAt val="0.1"/>
        <c:crossBetween val="midCat"/>
      </c:valAx>
      <c:valAx>
        <c:axId val="161823360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18214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A4'!$A$9:$A$16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NOS A4'!$B$9:$B$16</c:f>
              <c:numCache>
                <c:formatCode>General</c:formatCode>
                <c:ptCount val="8"/>
                <c:pt idx="0">
                  <c:v>0</c:v>
                </c:pt>
                <c:pt idx="1">
                  <c:v>2.6831709735752205</c:v>
                </c:pt>
                <c:pt idx="2">
                  <c:v>4.1823251472904399</c:v>
                </c:pt>
                <c:pt idx="3">
                  <c:v>4.9464854459546173</c:v>
                </c:pt>
                <c:pt idx="4">
                  <c:v>2.9054191215073208</c:v>
                </c:pt>
                <c:pt idx="5">
                  <c:v>2.069509420754827</c:v>
                </c:pt>
                <c:pt idx="6">
                  <c:v>1.7399288339263841</c:v>
                </c:pt>
                <c:pt idx="7">
                  <c:v>0.92968558595345041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A910-4B5D-8AFC-6E25B6ACA3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872896"/>
        <c:axId val="161965568"/>
      </c:scatterChart>
      <c:valAx>
        <c:axId val="161872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1965568"/>
        <c:crossesAt val="0"/>
        <c:crossBetween val="midCat"/>
      </c:valAx>
      <c:valAx>
        <c:axId val="161965568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18728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A4'!$A$9:$A$16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NOS A4'!$B$9:$B$16</c:f>
              <c:numCache>
                <c:formatCode>General</c:formatCode>
                <c:ptCount val="8"/>
                <c:pt idx="0">
                  <c:v>0</c:v>
                </c:pt>
                <c:pt idx="1">
                  <c:v>2.6831709735752205</c:v>
                </c:pt>
                <c:pt idx="2">
                  <c:v>4.1823251472904399</c:v>
                </c:pt>
                <c:pt idx="3">
                  <c:v>4.9464854459546173</c:v>
                </c:pt>
                <c:pt idx="4">
                  <c:v>2.9054191215073208</c:v>
                </c:pt>
                <c:pt idx="5">
                  <c:v>2.069509420754827</c:v>
                </c:pt>
                <c:pt idx="6">
                  <c:v>1.7399288339263841</c:v>
                </c:pt>
                <c:pt idx="7">
                  <c:v>0.92968558595345041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63D-4392-B177-E7F618B337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792960"/>
        <c:axId val="162795520"/>
      </c:scatterChart>
      <c:valAx>
        <c:axId val="1627929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795520"/>
        <c:crossesAt val="0.1"/>
        <c:crossBetween val="midCat"/>
      </c:valAx>
      <c:valAx>
        <c:axId val="162795520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792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A4'!$A$9:$A$16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NOS A4'!$B$9:$B$16</c:f>
              <c:numCache>
                <c:formatCode>General</c:formatCode>
                <c:ptCount val="8"/>
                <c:pt idx="0">
                  <c:v>0</c:v>
                </c:pt>
                <c:pt idx="1">
                  <c:v>2.6831709735752205</c:v>
                </c:pt>
                <c:pt idx="2">
                  <c:v>4.1823251472904399</c:v>
                </c:pt>
                <c:pt idx="3">
                  <c:v>4.9464854459546173</c:v>
                </c:pt>
                <c:pt idx="4">
                  <c:v>2.9054191215073208</c:v>
                </c:pt>
                <c:pt idx="5">
                  <c:v>2.069509420754827</c:v>
                </c:pt>
                <c:pt idx="6">
                  <c:v>1.7399288339263841</c:v>
                </c:pt>
                <c:pt idx="7">
                  <c:v>0.92968558595345041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67B-45B4-BE53-DFABDE9D219E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2.8311435104062208</c:v>
              </c:pt>
              <c:pt idx="1">
                <c:v>0.99188151700984439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967B-45B4-BE53-DFABDE9D2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838016"/>
        <c:axId val="162839936"/>
      </c:scatterChart>
      <c:valAx>
        <c:axId val="162838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839936"/>
        <c:crossesAt val="0.1"/>
        <c:crossBetween val="midCat"/>
      </c:valAx>
      <c:valAx>
        <c:axId val="16283993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8380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A5'!$A$9:$A$17</c:f>
              <c:numCache>
                <c:formatCode>General</c:formatCode>
                <c:ptCount val="9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  <c:pt idx="8">
                  <c:v>48</c:v>
                </c:pt>
              </c:numCache>
            </c:numRef>
          </c:xVal>
          <c:yVal>
            <c:numRef>
              <c:f>'C NOS A5'!$B$9:$B$17</c:f>
              <c:numCache>
                <c:formatCode>General</c:formatCode>
                <c:ptCount val="9"/>
                <c:pt idx="0">
                  <c:v>0</c:v>
                </c:pt>
                <c:pt idx="1">
                  <c:v>2.7473371055241209</c:v>
                </c:pt>
                <c:pt idx="2">
                  <c:v>2.8587528437263026</c:v>
                </c:pt>
                <c:pt idx="3">
                  <c:v>4.244157965350289</c:v>
                </c:pt>
                <c:pt idx="4">
                  <c:v>2.0765093624219801</c:v>
                </c:pt>
                <c:pt idx="5">
                  <c:v>1.7994283380971827</c:v>
                </c:pt>
                <c:pt idx="6">
                  <c:v>1.4062649477921019</c:v>
                </c:pt>
                <c:pt idx="7">
                  <c:v>1.314682377646853</c:v>
                </c:pt>
                <c:pt idx="8">
                  <c:v>0.68993758385346793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6EE-4903-8D71-E0919CF676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910208"/>
        <c:axId val="162912512"/>
      </c:scatterChart>
      <c:valAx>
        <c:axId val="162910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912512"/>
        <c:crossesAt val="0"/>
        <c:crossBetween val="midCat"/>
      </c:valAx>
      <c:valAx>
        <c:axId val="162912512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91020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A5'!$A$9:$A$17</c:f>
              <c:numCache>
                <c:formatCode>General</c:formatCode>
                <c:ptCount val="9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  <c:pt idx="8">
                  <c:v>48</c:v>
                </c:pt>
              </c:numCache>
            </c:numRef>
          </c:xVal>
          <c:yVal>
            <c:numRef>
              <c:f>'C NOS A5'!$B$9:$B$17</c:f>
              <c:numCache>
                <c:formatCode>General</c:formatCode>
                <c:ptCount val="9"/>
                <c:pt idx="0">
                  <c:v>0</c:v>
                </c:pt>
                <c:pt idx="1">
                  <c:v>2.7473371055241209</c:v>
                </c:pt>
                <c:pt idx="2">
                  <c:v>2.8587528437263026</c:v>
                </c:pt>
                <c:pt idx="3">
                  <c:v>4.244157965350289</c:v>
                </c:pt>
                <c:pt idx="4">
                  <c:v>2.0765093624219801</c:v>
                </c:pt>
                <c:pt idx="5">
                  <c:v>1.7994283380971827</c:v>
                </c:pt>
                <c:pt idx="6">
                  <c:v>1.4062649477921019</c:v>
                </c:pt>
                <c:pt idx="7">
                  <c:v>1.314682377646853</c:v>
                </c:pt>
                <c:pt idx="8">
                  <c:v>0.68993758385346793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17A-48DD-8325-E949DD9639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073280"/>
        <c:axId val="147079936"/>
      </c:scatterChart>
      <c:valAx>
        <c:axId val="147073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47079936"/>
        <c:crossesAt val="0.1"/>
        <c:crossBetween val="midCat"/>
      </c:valAx>
      <c:valAx>
        <c:axId val="14707993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47073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A5'!$A$9:$A$17</c:f>
              <c:numCache>
                <c:formatCode>General</c:formatCode>
                <c:ptCount val="9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  <c:pt idx="8">
                  <c:v>48</c:v>
                </c:pt>
              </c:numCache>
            </c:numRef>
          </c:xVal>
          <c:yVal>
            <c:numRef>
              <c:f>'C NOS A5'!$B$9:$B$17</c:f>
              <c:numCache>
                <c:formatCode>General</c:formatCode>
                <c:ptCount val="9"/>
                <c:pt idx="0">
                  <c:v>0</c:v>
                </c:pt>
                <c:pt idx="1">
                  <c:v>2.7473371055241209</c:v>
                </c:pt>
                <c:pt idx="2">
                  <c:v>2.8587528437263026</c:v>
                </c:pt>
                <c:pt idx="3">
                  <c:v>4.244157965350289</c:v>
                </c:pt>
                <c:pt idx="4">
                  <c:v>2.0765093624219801</c:v>
                </c:pt>
                <c:pt idx="5">
                  <c:v>1.7994283380971827</c:v>
                </c:pt>
                <c:pt idx="6">
                  <c:v>1.4062649477921019</c:v>
                </c:pt>
                <c:pt idx="7">
                  <c:v>1.314682377646853</c:v>
                </c:pt>
                <c:pt idx="8">
                  <c:v>0.68993758385346793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A9C-4445-A326-7A8A2A0C94DE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</c:v>
              </c:pt>
              <c:pt idx="1">
                <c:v>48</c:v>
              </c:pt>
            </c:numLit>
          </c:xVal>
          <c:yVal>
            <c:numLit>
              <c:formatCode>General</c:formatCode>
              <c:ptCount val="2"/>
              <c:pt idx="0">
                <c:v>2.0121017073587919</c:v>
              </c:pt>
              <c:pt idx="1">
                <c:v>0.69439096040706905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6A9C-4445-A326-7A8A2A0C94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122432"/>
        <c:axId val="161849728"/>
      </c:scatterChart>
      <c:valAx>
        <c:axId val="147122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1849728"/>
        <c:crossesAt val="0.1"/>
        <c:crossBetween val="midCat"/>
      </c:valAx>
      <c:valAx>
        <c:axId val="161849728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4712243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A6'!$A$9:$A$16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NOS A6'!$B$9:$B$16</c:f>
              <c:numCache>
                <c:formatCode>General</c:formatCode>
                <c:ptCount val="8"/>
                <c:pt idx="0">
                  <c:v>0</c:v>
                </c:pt>
                <c:pt idx="1">
                  <c:v>3.139917167356939</c:v>
                </c:pt>
                <c:pt idx="2">
                  <c:v>4.7895700869159423</c:v>
                </c:pt>
                <c:pt idx="3">
                  <c:v>8.2831243072974399</c:v>
                </c:pt>
                <c:pt idx="4">
                  <c:v>3.8095782535145544</c:v>
                </c:pt>
                <c:pt idx="5">
                  <c:v>2.6131715569036928</c:v>
                </c:pt>
                <c:pt idx="6">
                  <c:v>2.4498395846701277</c:v>
                </c:pt>
                <c:pt idx="7">
                  <c:v>1.8694277547687104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338-427C-9E52-B0218C1390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174144"/>
        <c:axId val="147176448"/>
      </c:scatterChart>
      <c:valAx>
        <c:axId val="147174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47176448"/>
        <c:crossesAt val="0"/>
        <c:crossBetween val="midCat"/>
      </c:valAx>
      <c:valAx>
        <c:axId val="147176448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4717414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A6'!$A$9:$A$16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NOS A6'!$B$9:$B$16</c:f>
              <c:numCache>
                <c:formatCode>General</c:formatCode>
                <c:ptCount val="8"/>
                <c:pt idx="0">
                  <c:v>0</c:v>
                </c:pt>
                <c:pt idx="1">
                  <c:v>3.139917167356939</c:v>
                </c:pt>
                <c:pt idx="2">
                  <c:v>4.7895700869159423</c:v>
                </c:pt>
                <c:pt idx="3">
                  <c:v>8.2831243072974399</c:v>
                </c:pt>
                <c:pt idx="4">
                  <c:v>3.8095782535145544</c:v>
                </c:pt>
                <c:pt idx="5">
                  <c:v>2.6131715569036928</c:v>
                </c:pt>
                <c:pt idx="6">
                  <c:v>2.4498395846701277</c:v>
                </c:pt>
                <c:pt idx="7">
                  <c:v>1.8694277547687104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51C-4723-9672-E926DAF086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196928"/>
        <c:axId val="147211776"/>
      </c:scatterChart>
      <c:valAx>
        <c:axId val="147196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47211776"/>
        <c:crossesAt val="1"/>
        <c:crossBetween val="midCat"/>
      </c:valAx>
      <c:valAx>
        <c:axId val="14721177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4719692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NOS A6'!$A$9:$A$16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NOS A6'!$B$9:$B$16</c:f>
              <c:numCache>
                <c:formatCode>General</c:formatCode>
                <c:ptCount val="8"/>
                <c:pt idx="0">
                  <c:v>0</c:v>
                </c:pt>
                <c:pt idx="1">
                  <c:v>3.139917167356939</c:v>
                </c:pt>
                <c:pt idx="2">
                  <c:v>4.7895700869159423</c:v>
                </c:pt>
                <c:pt idx="3">
                  <c:v>8.2831243072974399</c:v>
                </c:pt>
                <c:pt idx="4">
                  <c:v>3.8095782535145544</c:v>
                </c:pt>
                <c:pt idx="5">
                  <c:v>2.6131715569036928</c:v>
                </c:pt>
                <c:pt idx="6">
                  <c:v>2.4498395846701277</c:v>
                </c:pt>
                <c:pt idx="7">
                  <c:v>1.8694277547687104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799-409D-AB61-B56921686DD8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3.428757808115436</c:v>
              </c:pt>
              <c:pt idx="1">
                <c:v>1.8516124693225038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9799-409D-AB61-B56921686D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667520"/>
        <c:axId val="162669696"/>
      </c:scatterChart>
      <c:valAx>
        <c:axId val="1626675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669696"/>
        <c:crossesAt val="1"/>
        <c:crossBetween val="midCat"/>
      </c:valAx>
      <c:valAx>
        <c:axId val="16266969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667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X Variable 1  Residual Plot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xVal>
            <c:numRef>
              <c:f>'[1]Validaton Linearity, LOD &amp; LOQ'!$N$3:$N$8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LOQ'!$P$36:$P$41</c:f>
              <c:numCache>
                <c:formatCode>General</c:formatCode>
                <c:ptCount val="6"/>
                <c:pt idx="0">
                  <c:v>115.04761904761654</c:v>
                </c:pt>
                <c:pt idx="1">
                  <c:v>-132.0380952380965</c:v>
                </c:pt>
                <c:pt idx="2">
                  <c:v>-5.1238095238095411</c:v>
                </c:pt>
                <c:pt idx="3">
                  <c:v>240.79047619047742</c:v>
                </c:pt>
                <c:pt idx="4">
                  <c:v>-513.2952380952338</c:v>
                </c:pt>
                <c:pt idx="5">
                  <c:v>294.61904761905316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E07-4B0B-9DAA-90B9ABDBFF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732288"/>
        <c:axId val="162742656"/>
      </c:scatterChart>
      <c:valAx>
        <c:axId val="162732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 Variable 1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2742656"/>
        <c:crosses val="autoZero"/>
        <c:crossBetween val="midCat"/>
      </c:valAx>
      <c:valAx>
        <c:axId val="16274265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2732288"/>
        <c:crosses val="autoZero"/>
        <c:crossBetween val="midCat"/>
      </c:valAx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X Variable 1 Line Fit  Plot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3677384076990379"/>
          <c:y val="0.42102987404617598"/>
          <c:w val="0.47720253718285216"/>
          <c:h val="0.53764912497707407"/>
        </c:manualLayout>
      </c:layout>
      <c:scatterChart>
        <c:scatterStyle val="lineMarker"/>
        <c:varyColors val="0"/>
        <c:ser>
          <c:idx val="0"/>
          <c:order val="0"/>
          <c:tx>
            <c:v>Y</c:v>
          </c:tx>
          <c:spPr>
            <a:ln w="19050">
              <a:noFill/>
            </a:ln>
          </c:spPr>
          <c:xVal>
            <c:numRef>
              <c:f>'[1]Validaton Linearity, LOD &amp; LOQ'!$N$3:$N$8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LOQ'!$O$3:$O$8</c:f>
              <c:numCache>
                <c:formatCode>General</c:formatCode>
                <c:ptCount val="6"/>
                <c:pt idx="0">
                  <c:v>0</c:v>
                </c:pt>
                <c:pt idx="1">
                  <c:v>4887</c:v>
                </c:pt>
                <c:pt idx="2">
                  <c:v>10148</c:v>
                </c:pt>
                <c:pt idx="3">
                  <c:v>15528</c:v>
                </c:pt>
                <c:pt idx="4">
                  <c:v>19908</c:v>
                </c:pt>
                <c:pt idx="5">
                  <c:v>25850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BF3-43B6-BE1A-FE8ED9D6AFF2}"/>
            </c:ext>
          </c:extLst>
        </c:ser>
        <c:ser>
          <c:idx val="1"/>
          <c:order val="1"/>
          <c:tx>
            <c:v>Predicted Y</c:v>
          </c:tx>
          <c:spPr>
            <a:ln w="19050">
              <a:noFill/>
            </a:ln>
          </c:spPr>
          <c:xVal>
            <c:numRef>
              <c:f>'[1]Validaton Linearity, LOD &amp; LOQ'!$N$3:$N$8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LOQ'!$O$36:$O$41</c:f>
              <c:numCache>
                <c:formatCode>General</c:formatCode>
                <c:ptCount val="6"/>
                <c:pt idx="0">
                  <c:v>-115.04761904761654</c:v>
                </c:pt>
                <c:pt idx="1">
                  <c:v>5019.0380952380965</c:v>
                </c:pt>
                <c:pt idx="2">
                  <c:v>10153.12380952381</c:v>
                </c:pt>
                <c:pt idx="3">
                  <c:v>15287.209523809523</c:v>
                </c:pt>
                <c:pt idx="4">
                  <c:v>20421.295238095234</c:v>
                </c:pt>
                <c:pt idx="5">
                  <c:v>25555.380952380947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4BF3-43B6-BE1A-FE8ED9D6A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777344"/>
        <c:axId val="162787712"/>
      </c:scatterChart>
      <c:valAx>
        <c:axId val="162777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 Variable 1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2787712"/>
        <c:crosses val="autoZero"/>
        <c:crossBetween val="midCat"/>
      </c:valAx>
      <c:valAx>
        <c:axId val="16278771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277734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X Variable 1  Residual Plot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xVal>
            <c:numRef>
              <c:f>'[1]Validaton Linearity, LOD &amp; LOQ'!$A$3:$A$8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LOQ'!$C$36:$C$41</c:f>
              <c:numCache>
                <c:formatCode>General</c:formatCode>
                <c:ptCount val="6"/>
                <c:pt idx="0">
                  <c:v>291.76190476190459</c:v>
                </c:pt>
                <c:pt idx="1">
                  <c:v>-91.809523809523398</c:v>
                </c:pt>
                <c:pt idx="2">
                  <c:v>-175.38095238095138</c:v>
                </c:pt>
                <c:pt idx="3">
                  <c:v>-311.95238095237983</c:v>
                </c:pt>
                <c:pt idx="4">
                  <c:v>58.476190476192642</c:v>
                </c:pt>
                <c:pt idx="5">
                  <c:v>228.90476190476329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72C-40C6-8B2A-E103EAF2B6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476992"/>
        <c:axId val="163478912"/>
      </c:scatterChart>
      <c:valAx>
        <c:axId val="1634769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 Variable 1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478912"/>
        <c:crosses val="autoZero"/>
        <c:crossBetween val="midCat"/>
      </c:valAx>
      <c:valAx>
        <c:axId val="16347891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476992"/>
        <c:crosses val="autoZero"/>
        <c:crossBetween val="midCat"/>
      </c:valAx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X Variable 1 Line Fit  Plot</a:t>
            </a:r>
          </a:p>
        </c:rich>
      </c:tx>
      <c:layout>
        <c:manualLayout>
          <c:xMode val="edge"/>
          <c:yMode val="edge"/>
          <c:x val="2.734306649168862E-3"/>
          <c:y val="0.82751975867656657"/>
        </c:manualLayout>
      </c:layout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Y</c:v>
          </c:tx>
          <c:spPr>
            <a:ln w="19050">
              <a:noFill/>
            </a:ln>
          </c:spPr>
          <c:xVal>
            <c:numRef>
              <c:f>'[1]Validaton Linearity, LOD &amp; LOQ'!$A$3:$A$8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LOQ'!$B$3:$B$8</c:f>
              <c:numCache>
                <c:formatCode>General</c:formatCode>
                <c:ptCount val="6"/>
                <c:pt idx="0">
                  <c:v>0</c:v>
                </c:pt>
                <c:pt idx="1">
                  <c:v>3045</c:v>
                </c:pt>
                <c:pt idx="2">
                  <c:v>6390</c:v>
                </c:pt>
                <c:pt idx="3">
                  <c:v>9682</c:v>
                </c:pt>
                <c:pt idx="4">
                  <c:v>13481</c:v>
                </c:pt>
                <c:pt idx="5">
                  <c:v>17080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5CB-4021-9E95-1494A6F21F74}"/>
            </c:ext>
          </c:extLst>
        </c:ser>
        <c:ser>
          <c:idx val="1"/>
          <c:order val="1"/>
          <c:tx>
            <c:v>Predicted Y</c:v>
          </c:tx>
          <c:spPr>
            <a:ln w="19050">
              <a:noFill/>
            </a:ln>
          </c:spPr>
          <c:xVal>
            <c:numRef>
              <c:f>'[1]Validaton Linearity, LOD &amp; LOQ'!$A$3:$A$8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LOQ'!$B$36:$B$41</c:f>
              <c:numCache>
                <c:formatCode>General</c:formatCode>
                <c:ptCount val="6"/>
                <c:pt idx="0">
                  <c:v>-291.76190476190459</c:v>
                </c:pt>
                <c:pt idx="1">
                  <c:v>3136.8095238095234</c:v>
                </c:pt>
                <c:pt idx="2">
                  <c:v>6565.3809523809514</c:v>
                </c:pt>
                <c:pt idx="3">
                  <c:v>9993.9523809523798</c:v>
                </c:pt>
                <c:pt idx="4">
                  <c:v>13422.523809523807</c:v>
                </c:pt>
                <c:pt idx="5">
                  <c:v>16851.095238095237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75CB-4021-9E95-1494A6F21F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13856"/>
        <c:axId val="163515776"/>
      </c:scatterChart>
      <c:valAx>
        <c:axId val="163513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 Variable 1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515776"/>
        <c:crosses val="autoZero"/>
        <c:crossBetween val="midCat"/>
      </c:valAx>
      <c:valAx>
        <c:axId val="16351577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51385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8560608048993876"/>
                  <c:y val="0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'[1]Validaton Linearity, LOD &amp; LOQ'!$A$3:$A$8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LOQ'!$B$3:$B$8</c:f>
              <c:numCache>
                <c:formatCode>General</c:formatCode>
                <c:ptCount val="6"/>
                <c:pt idx="0">
                  <c:v>0</c:v>
                </c:pt>
                <c:pt idx="1">
                  <c:v>3045</c:v>
                </c:pt>
                <c:pt idx="2">
                  <c:v>6390</c:v>
                </c:pt>
                <c:pt idx="3">
                  <c:v>9682</c:v>
                </c:pt>
                <c:pt idx="4">
                  <c:v>13481</c:v>
                </c:pt>
                <c:pt idx="5">
                  <c:v>17080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D9DE-4D87-B8D1-B44381DC21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54816"/>
        <c:axId val="163556352"/>
      </c:scatterChart>
      <c:valAx>
        <c:axId val="163554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556352"/>
        <c:crosses val="autoZero"/>
        <c:crossBetween val="midCat"/>
      </c:valAx>
      <c:valAx>
        <c:axId val="16355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554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768005249343832"/>
                  <c:y val="-5.6652198253611648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'[1]Validaton Linearity, LOD &amp; LOQ'!$N$3:$N$8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LOQ'!$O$3:$O$8</c:f>
              <c:numCache>
                <c:formatCode>General</c:formatCode>
                <c:ptCount val="6"/>
                <c:pt idx="0">
                  <c:v>0</c:v>
                </c:pt>
                <c:pt idx="1">
                  <c:v>4887</c:v>
                </c:pt>
                <c:pt idx="2">
                  <c:v>10148</c:v>
                </c:pt>
                <c:pt idx="3">
                  <c:v>15528</c:v>
                </c:pt>
                <c:pt idx="4">
                  <c:v>19908</c:v>
                </c:pt>
                <c:pt idx="5">
                  <c:v>25850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788-42A4-8066-89FBA56C8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717120"/>
        <c:axId val="163718656"/>
      </c:scatterChart>
      <c:valAx>
        <c:axId val="16371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718656"/>
        <c:crosses val="autoZero"/>
        <c:crossBetween val="midCat"/>
      </c:valAx>
      <c:valAx>
        <c:axId val="163718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7171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X Variable 1  Residual Plot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xVal>
            <c:numRef>
              <c:f>'[1]Validaton Linearity, LOD &amp; LOQ'!$AC$3:$AC$8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LOQ'!$AE$38:$AE$43</c:f>
              <c:numCache>
                <c:formatCode>General</c:formatCode>
                <c:ptCount val="6"/>
                <c:pt idx="0">
                  <c:v>-26.095238095236709</c:v>
                </c:pt>
                <c:pt idx="1">
                  <c:v>886.67619047619155</c:v>
                </c:pt>
                <c:pt idx="2">
                  <c:v>-523.55238095238019</c:v>
                </c:pt>
                <c:pt idx="3">
                  <c:v>-698.78095238095193</c:v>
                </c:pt>
                <c:pt idx="4">
                  <c:v>-448.00952380952367</c:v>
                </c:pt>
                <c:pt idx="5">
                  <c:v>809.76190476190459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AFB-4FD2-B4E1-637ACB6C01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644928"/>
        <c:axId val="163646848"/>
      </c:scatterChart>
      <c:valAx>
        <c:axId val="163644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 Variable 1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646848"/>
        <c:crosses val="autoZero"/>
        <c:crossBetween val="midCat"/>
      </c:valAx>
      <c:valAx>
        <c:axId val="16364684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644928"/>
        <c:crosses val="autoZero"/>
        <c:crossBetween val="midCat"/>
      </c:valAx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X Variable 1 Line Fit  Plot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Y</c:v>
          </c:tx>
          <c:spPr>
            <a:ln w="19050">
              <a:noFill/>
            </a:ln>
          </c:spPr>
          <c:xVal>
            <c:numRef>
              <c:f>'[1]Validaton Linearity, LOD &amp; LOQ'!$AC$3:$AC$8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LOQ'!$AD$3:$AD$8</c:f>
              <c:numCache>
                <c:formatCode>General</c:formatCode>
                <c:ptCount val="6"/>
                <c:pt idx="0">
                  <c:v>0</c:v>
                </c:pt>
                <c:pt idx="1">
                  <c:v>5855</c:v>
                </c:pt>
                <c:pt idx="2">
                  <c:v>9387</c:v>
                </c:pt>
                <c:pt idx="3">
                  <c:v>14154</c:v>
                </c:pt>
                <c:pt idx="4">
                  <c:v>19347</c:v>
                </c:pt>
                <c:pt idx="5">
                  <c:v>25547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6C2-4A1E-959B-411903F6414B}"/>
            </c:ext>
          </c:extLst>
        </c:ser>
        <c:ser>
          <c:idx val="1"/>
          <c:order val="1"/>
          <c:tx>
            <c:v>Predicted Y</c:v>
          </c:tx>
          <c:spPr>
            <a:ln w="19050">
              <a:noFill/>
            </a:ln>
          </c:spPr>
          <c:xVal>
            <c:numRef>
              <c:f>'[1]Validaton Linearity, LOD &amp; LOQ'!$AC$3:$AC$8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LOQ'!$AD$38:$AD$43</c:f>
              <c:numCache>
                <c:formatCode>General</c:formatCode>
                <c:ptCount val="6"/>
                <c:pt idx="0">
                  <c:v>26.095238095236709</c:v>
                </c:pt>
                <c:pt idx="1">
                  <c:v>4968.3238095238084</c:v>
                </c:pt>
                <c:pt idx="2">
                  <c:v>9910.5523809523802</c:v>
                </c:pt>
                <c:pt idx="3">
                  <c:v>14852.780952380952</c:v>
                </c:pt>
                <c:pt idx="4">
                  <c:v>19795.009523809524</c:v>
                </c:pt>
                <c:pt idx="5">
                  <c:v>24737.238095238095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6C2-4A1E-959B-411903F641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677696"/>
        <c:axId val="163679616"/>
      </c:scatterChart>
      <c:valAx>
        <c:axId val="163677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 Variable 1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679616"/>
        <c:crosses val="autoZero"/>
        <c:crossBetween val="midCat"/>
      </c:valAx>
      <c:valAx>
        <c:axId val="16367961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67769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X Variable 1  Residual Plot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22680856299212598"/>
          <c:y val="0.42402704272621661"/>
          <c:w val="0.73475393700787406"/>
          <c:h val="0.53358880857105973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xVal>
            <c:numRef>
              <c:f>'[1]Validaton Linearity, LOD &amp; LOQ'!$AM$3:$AM$8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LOQ'!$AO$38:$AO$43</c:f>
              <c:numCache>
                <c:formatCode>General</c:formatCode>
                <c:ptCount val="6"/>
                <c:pt idx="0">
                  <c:v>-516.85714285714312</c:v>
                </c:pt>
                <c:pt idx="1">
                  <c:v>-102.51428571428596</c:v>
                </c:pt>
                <c:pt idx="2">
                  <c:v>994.82857142857119</c:v>
                </c:pt>
                <c:pt idx="3">
                  <c:v>-119.8285714285721</c:v>
                </c:pt>
                <c:pt idx="4">
                  <c:v>249.51428571428551</c:v>
                </c:pt>
                <c:pt idx="5">
                  <c:v>-505.14285714285688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4A8-4A5B-A8BF-CD5F5F6349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775232"/>
        <c:axId val="163777152"/>
      </c:scatterChart>
      <c:valAx>
        <c:axId val="163775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 Variable 1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777152"/>
        <c:crosses val="autoZero"/>
        <c:crossBetween val="midCat"/>
      </c:valAx>
      <c:valAx>
        <c:axId val="16377715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775232"/>
        <c:crosses val="autoZero"/>
        <c:crossBetween val="midCat"/>
      </c:valAx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X Variable 1 Line Fit  Plot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Y</c:v>
          </c:tx>
          <c:spPr>
            <a:ln w="19050">
              <a:noFill/>
            </a:ln>
          </c:spPr>
          <c:xVal>
            <c:numRef>
              <c:f>'[1]Validaton Linearity, LOD &amp; LOQ'!$AM$3:$AM$8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LOQ'!$AN$3:$AN$8</c:f>
              <c:numCache>
                <c:formatCode>General</c:formatCode>
                <c:ptCount val="6"/>
                <c:pt idx="0">
                  <c:v>0</c:v>
                </c:pt>
                <c:pt idx="1">
                  <c:v>3587</c:v>
                </c:pt>
                <c:pt idx="2">
                  <c:v>7857</c:v>
                </c:pt>
                <c:pt idx="3">
                  <c:v>9915</c:v>
                </c:pt>
                <c:pt idx="4">
                  <c:v>13457</c:v>
                </c:pt>
                <c:pt idx="5">
                  <c:v>15875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0D7-41A6-A04E-419D8F12EA3D}"/>
            </c:ext>
          </c:extLst>
        </c:ser>
        <c:ser>
          <c:idx val="1"/>
          <c:order val="1"/>
          <c:tx>
            <c:v>Predicted Y</c:v>
          </c:tx>
          <c:spPr>
            <a:ln w="19050">
              <a:noFill/>
            </a:ln>
          </c:spPr>
          <c:xVal>
            <c:numRef>
              <c:f>'[1]Validaton Linearity, LOD &amp; LOQ'!$AM$3:$AM$8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LOQ'!$AN$38:$AN$43</c:f>
              <c:numCache>
                <c:formatCode>General</c:formatCode>
                <c:ptCount val="6"/>
                <c:pt idx="0">
                  <c:v>516.85714285714312</c:v>
                </c:pt>
                <c:pt idx="1">
                  <c:v>3689.514285714286</c:v>
                </c:pt>
                <c:pt idx="2">
                  <c:v>6862.1714285714288</c:v>
                </c:pt>
                <c:pt idx="3">
                  <c:v>10034.828571428572</c:v>
                </c:pt>
                <c:pt idx="4">
                  <c:v>13207.485714285714</c:v>
                </c:pt>
                <c:pt idx="5">
                  <c:v>16380.142857142857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80D7-41A6-A04E-419D8F12EA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820288"/>
        <c:axId val="163822208"/>
      </c:scatterChart>
      <c:valAx>
        <c:axId val="163820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 Variable 1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822208"/>
        <c:crosses val="autoZero"/>
        <c:crossBetween val="midCat"/>
      </c:valAx>
      <c:valAx>
        <c:axId val="16382220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382028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'[1]Validaton Linearity, LOD &amp; LOQ'!$AD$2</c:f>
              <c:strCache>
                <c:ptCount val="1"/>
                <c:pt idx="0">
                  <c:v>Area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9192563429571305"/>
                  <c:y val="-4.818387284922717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'[1]Validaton Linearity, LOD &amp; LOQ'!$AC$3:$AC$8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LOQ'!$AD$3:$AD$8</c:f>
              <c:numCache>
                <c:formatCode>General</c:formatCode>
                <c:ptCount val="6"/>
                <c:pt idx="0">
                  <c:v>0</c:v>
                </c:pt>
                <c:pt idx="1">
                  <c:v>5855</c:v>
                </c:pt>
                <c:pt idx="2">
                  <c:v>9387</c:v>
                </c:pt>
                <c:pt idx="3">
                  <c:v>14154</c:v>
                </c:pt>
                <c:pt idx="4">
                  <c:v>19347</c:v>
                </c:pt>
                <c:pt idx="5">
                  <c:v>25547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E9F-4F5F-91FA-05A05C6ECE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865344"/>
        <c:axId val="163866880"/>
      </c:scatterChart>
      <c:valAx>
        <c:axId val="163865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66880"/>
        <c:crosses val="autoZero"/>
        <c:crossBetween val="midCat"/>
      </c:valAx>
      <c:valAx>
        <c:axId val="163866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65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9192563429571305"/>
                  <c:y val="0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'[1]Validaton Linearity, LOD &amp; LOQ'!$AM$3:$AM$8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'[1]Validaton Linearity, LOD &amp; LOQ'!$AN$3:$AN$8</c:f>
              <c:numCache>
                <c:formatCode>General</c:formatCode>
                <c:ptCount val="6"/>
                <c:pt idx="0">
                  <c:v>0</c:v>
                </c:pt>
                <c:pt idx="1">
                  <c:v>3587</c:v>
                </c:pt>
                <c:pt idx="2">
                  <c:v>7857</c:v>
                </c:pt>
                <c:pt idx="3">
                  <c:v>9915</c:v>
                </c:pt>
                <c:pt idx="4">
                  <c:v>13457</c:v>
                </c:pt>
                <c:pt idx="5">
                  <c:v>15875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5848-49AD-91EC-9E1BB58CE4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901440"/>
        <c:axId val="163902976"/>
      </c:scatterChart>
      <c:valAx>
        <c:axId val="163901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902976"/>
        <c:crosses val="autoZero"/>
        <c:crossBetween val="midCat"/>
      </c:valAx>
      <c:valAx>
        <c:axId val="16390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9014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A1'!$A$9:$A$16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A1'!$B$9:$B$16</c:f>
              <c:numCache>
                <c:formatCode>General</c:formatCode>
                <c:ptCount val="8"/>
                <c:pt idx="0">
                  <c:v>0</c:v>
                </c:pt>
                <c:pt idx="1">
                  <c:v>10.345559018309309</c:v>
                </c:pt>
                <c:pt idx="2">
                  <c:v>8.1472730814179979</c:v>
                </c:pt>
                <c:pt idx="3">
                  <c:v>5.6096805609661082</c:v>
                </c:pt>
                <c:pt idx="4">
                  <c:v>4.8399104012465912</c:v>
                </c:pt>
                <c:pt idx="5">
                  <c:v>4.4402220490845341</c:v>
                </c:pt>
                <c:pt idx="6">
                  <c:v>3.5796844565640824</c:v>
                </c:pt>
                <c:pt idx="7">
                  <c:v>2.8009544215037008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AC40-4348-AB01-20F8CA0694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866688"/>
        <c:axId val="162869248"/>
      </c:scatterChart>
      <c:valAx>
        <c:axId val="162866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869248"/>
        <c:crossesAt val="0"/>
        <c:crossBetween val="midCat"/>
      </c:valAx>
      <c:valAx>
        <c:axId val="162869248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86668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A1'!$A$9:$A$16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A1'!$B$9:$B$16</c:f>
              <c:numCache>
                <c:formatCode>General</c:formatCode>
                <c:ptCount val="8"/>
                <c:pt idx="0">
                  <c:v>0</c:v>
                </c:pt>
                <c:pt idx="1">
                  <c:v>10.345559018309309</c:v>
                </c:pt>
                <c:pt idx="2">
                  <c:v>8.1472730814179979</c:v>
                </c:pt>
                <c:pt idx="3">
                  <c:v>5.6096805609661082</c:v>
                </c:pt>
                <c:pt idx="4">
                  <c:v>4.8399104012465912</c:v>
                </c:pt>
                <c:pt idx="5">
                  <c:v>4.4402220490845341</c:v>
                </c:pt>
                <c:pt idx="6">
                  <c:v>3.5796844565640824</c:v>
                </c:pt>
                <c:pt idx="7">
                  <c:v>2.8009544215037008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FB2-45E9-B0D9-35357723CD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967552"/>
        <c:axId val="162969856"/>
      </c:scatterChart>
      <c:valAx>
        <c:axId val="162967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969856"/>
        <c:crossesAt val="1"/>
        <c:crossBetween val="midCat"/>
      </c:valAx>
      <c:valAx>
        <c:axId val="16296985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296755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A1'!$A$9:$A$16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A1'!$B$9:$B$16</c:f>
              <c:numCache>
                <c:formatCode>General</c:formatCode>
                <c:ptCount val="8"/>
                <c:pt idx="0">
                  <c:v>0</c:v>
                </c:pt>
                <c:pt idx="1">
                  <c:v>10.345559018309309</c:v>
                </c:pt>
                <c:pt idx="2">
                  <c:v>8.1472730814179979</c:v>
                </c:pt>
                <c:pt idx="3">
                  <c:v>5.6096805609661082</c:v>
                </c:pt>
                <c:pt idx="4">
                  <c:v>4.8399104012465912</c:v>
                </c:pt>
                <c:pt idx="5">
                  <c:v>4.4402220490845341</c:v>
                </c:pt>
                <c:pt idx="6">
                  <c:v>3.5796844565640824</c:v>
                </c:pt>
                <c:pt idx="7">
                  <c:v>2.8009544215037008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2CB-452C-8427-EA9191B4D72A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4.4623930027995167</c:v>
              </c:pt>
              <c:pt idx="1">
                <c:v>2.8149401704483377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12CB-452C-8427-EA9191B4D7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319232"/>
        <c:axId val="164321152"/>
      </c:scatterChart>
      <c:valAx>
        <c:axId val="164319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321152"/>
        <c:crossesAt val="1"/>
        <c:crossBetween val="midCat"/>
      </c:valAx>
      <c:valAx>
        <c:axId val="16432115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31923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A2'!$A$9:$A$16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A2'!$B$9:$B$16</c:f>
              <c:numCache>
                <c:formatCode>General</c:formatCode>
                <c:ptCount val="8"/>
                <c:pt idx="0">
                  <c:v>0</c:v>
                </c:pt>
                <c:pt idx="1">
                  <c:v>11.526314764316322</c:v>
                </c:pt>
                <c:pt idx="2">
                  <c:v>9.9669068952084139</c:v>
                </c:pt>
                <c:pt idx="3">
                  <c:v>7.1102649006622514</c:v>
                </c:pt>
                <c:pt idx="4">
                  <c:v>6.7799181924425396</c:v>
                </c:pt>
                <c:pt idx="5">
                  <c:v>6.0627386053759249</c:v>
                </c:pt>
                <c:pt idx="6">
                  <c:v>4.7588819633813788</c:v>
                </c:pt>
                <c:pt idx="7">
                  <c:v>3.6085118815738211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84F-4726-B7AD-2FDD5C1E79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076352"/>
        <c:axId val="163087104"/>
      </c:scatterChart>
      <c:valAx>
        <c:axId val="163076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3087104"/>
        <c:crossesAt val="0"/>
        <c:crossBetween val="midCat"/>
      </c:valAx>
      <c:valAx>
        <c:axId val="163087104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307635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A2'!$A$9:$A$16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A2'!$B$9:$B$16</c:f>
              <c:numCache>
                <c:formatCode>General</c:formatCode>
                <c:ptCount val="8"/>
                <c:pt idx="0">
                  <c:v>0</c:v>
                </c:pt>
                <c:pt idx="1">
                  <c:v>11.526314764316322</c:v>
                </c:pt>
                <c:pt idx="2">
                  <c:v>9.9669068952084139</c:v>
                </c:pt>
                <c:pt idx="3">
                  <c:v>7.1102649006622514</c:v>
                </c:pt>
                <c:pt idx="4">
                  <c:v>6.7799181924425396</c:v>
                </c:pt>
                <c:pt idx="5">
                  <c:v>6.0627386053759249</c:v>
                </c:pt>
                <c:pt idx="6">
                  <c:v>4.7588819633813788</c:v>
                </c:pt>
                <c:pt idx="7">
                  <c:v>3.6085118815738211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F7F-4B98-96BE-BA8FAE9A64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356864"/>
        <c:axId val="164359168"/>
      </c:scatterChart>
      <c:valAx>
        <c:axId val="164356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359168"/>
        <c:crossesAt val="1"/>
        <c:crossBetween val="midCat"/>
      </c:valAx>
      <c:valAx>
        <c:axId val="164359168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35686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A2'!$A$9:$A$16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A2'!$B$9:$B$16</c:f>
              <c:numCache>
                <c:formatCode>General</c:formatCode>
                <c:ptCount val="8"/>
                <c:pt idx="0">
                  <c:v>0</c:v>
                </c:pt>
                <c:pt idx="1">
                  <c:v>11.526314764316322</c:v>
                </c:pt>
                <c:pt idx="2">
                  <c:v>9.9669068952084139</c:v>
                </c:pt>
                <c:pt idx="3">
                  <c:v>7.1102649006622514</c:v>
                </c:pt>
                <c:pt idx="4">
                  <c:v>6.7799181924425396</c:v>
                </c:pt>
                <c:pt idx="5">
                  <c:v>6.0627386053759249</c:v>
                </c:pt>
                <c:pt idx="6">
                  <c:v>4.7588819633813788</c:v>
                </c:pt>
                <c:pt idx="7">
                  <c:v>3.6085118815738211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A90-4EBE-9AA5-AF0CD7CEDE28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6.8455263357555971</c:v>
              </c:pt>
              <c:pt idx="1">
                <c:v>3.6439545370999404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FA90-4EBE-9AA5-AF0CD7CED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160832"/>
        <c:axId val="163162752"/>
      </c:scatterChart>
      <c:valAx>
        <c:axId val="163160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3162752"/>
        <c:crossesAt val="1"/>
        <c:crossBetween val="midCat"/>
      </c:valAx>
      <c:valAx>
        <c:axId val="16316275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316083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A3'!$A$9:$A$16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A3'!$B$9:$B$16</c:f>
              <c:numCache>
                <c:formatCode>General</c:formatCode>
                <c:ptCount val="8"/>
                <c:pt idx="0">
                  <c:v>0</c:v>
                </c:pt>
                <c:pt idx="1">
                  <c:v>8.3584144916244636</c:v>
                </c:pt>
                <c:pt idx="2">
                  <c:v>7.2890728476821192</c:v>
                </c:pt>
                <c:pt idx="3">
                  <c:v>6.709797428905337</c:v>
                </c:pt>
                <c:pt idx="4">
                  <c:v>6.2049279314374752</c:v>
                </c:pt>
                <c:pt idx="5">
                  <c:v>5.4799571484222822</c:v>
                </c:pt>
                <c:pt idx="6">
                  <c:v>3.1998636540708998</c:v>
                </c:pt>
                <c:pt idx="7">
                  <c:v>1.6287689910401246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C19-43E6-B857-FCD984602D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16384"/>
        <c:axId val="163247616"/>
      </c:scatterChart>
      <c:valAx>
        <c:axId val="163216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3247616"/>
        <c:crossesAt val="0"/>
        <c:crossBetween val="midCat"/>
      </c:valAx>
      <c:valAx>
        <c:axId val="163247616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321638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A3'!$A$9:$A$16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A3'!$B$9:$B$16</c:f>
              <c:numCache>
                <c:formatCode>General</c:formatCode>
                <c:ptCount val="8"/>
                <c:pt idx="0">
                  <c:v>0</c:v>
                </c:pt>
                <c:pt idx="1">
                  <c:v>8.3584144916244636</c:v>
                </c:pt>
                <c:pt idx="2">
                  <c:v>7.2890728476821192</c:v>
                </c:pt>
                <c:pt idx="3">
                  <c:v>6.709797428905337</c:v>
                </c:pt>
                <c:pt idx="4">
                  <c:v>6.2049279314374752</c:v>
                </c:pt>
                <c:pt idx="5">
                  <c:v>5.4799571484222822</c:v>
                </c:pt>
                <c:pt idx="6">
                  <c:v>3.1998636540708998</c:v>
                </c:pt>
                <c:pt idx="7">
                  <c:v>1.6287689910401246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0D1-4E39-A9B9-B740100FE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280384"/>
        <c:axId val="163282944"/>
      </c:scatterChart>
      <c:valAx>
        <c:axId val="163280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3282944"/>
        <c:crossesAt val="1"/>
        <c:crossBetween val="midCat"/>
      </c:valAx>
      <c:valAx>
        <c:axId val="163282944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328038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A3'!$A$9:$A$16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A3'!$B$9:$B$16</c:f>
              <c:numCache>
                <c:formatCode>General</c:formatCode>
                <c:ptCount val="8"/>
                <c:pt idx="0">
                  <c:v>0</c:v>
                </c:pt>
                <c:pt idx="1">
                  <c:v>8.3584144916244636</c:v>
                </c:pt>
                <c:pt idx="2">
                  <c:v>7.2890728476821192</c:v>
                </c:pt>
                <c:pt idx="3">
                  <c:v>6.709797428905337</c:v>
                </c:pt>
                <c:pt idx="4">
                  <c:v>6.2049279314374752</c:v>
                </c:pt>
                <c:pt idx="5">
                  <c:v>5.4799571484222822</c:v>
                </c:pt>
                <c:pt idx="6">
                  <c:v>3.1998636540708998</c:v>
                </c:pt>
                <c:pt idx="7">
                  <c:v>1.6287689910401246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576-4043-8A4E-187B6172FEA5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5.6067975871758584</c:v>
              </c:pt>
              <c:pt idx="1">
                <c:v>1.666468879534915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F576-4043-8A4E-187B6172FE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632064"/>
        <c:axId val="164633984"/>
      </c:scatterChart>
      <c:valAx>
        <c:axId val="164632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633984"/>
        <c:crossesAt val="1"/>
        <c:crossBetween val="midCat"/>
      </c:valAx>
      <c:valAx>
        <c:axId val="164633984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63206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A4'!$A$9:$A$16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A4'!$B$9:$B$16</c:f>
              <c:numCache>
                <c:formatCode>General</c:formatCode>
                <c:ptCount val="8"/>
                <c:pt idx="0">
                  <c:v>0</c:v>
                </c:pt>
                <c:pt idx="1">
                  <c:v>9.6357810673938449</c:v>
                </c:pt>
                <c:pt idx="2">
                  <c:v>7.4787884690299959</c:v>
                </c:pt>
                <c:pt idx="3">
                  <c:v>4.809914296844565</c:v>
                </c:pt>
                <c:pt idx="4">
                  <c:v>4.0697506817296452</c:v>
                </c:pt>
                <c:pt idx="5">
                  <c:v>3.9696338137904164</c:v>
                </c:pt>
                <c:pt idx="6">
                  <c:v>2.77991819244254</c:v>
                </c:pt>
                <c:pt idx="7">
                  <c:v>1.6318854694195559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659-4E3F-BF0C-2857131F73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683776"/>
        <c:axId val="164686080"/>
      </c:scatterChart>
      <c:valAx>
        <c:axId val="164683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686080"/>
        <c:crossesAt val="0"/>
        <c:crossBetween val="midCat"/>
      </c:valAx>
      <c:valAx>
        <c:axId val="164686080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6837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A4'!$A$9:$A$16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A4'!$B$9:$B$16</c:f>
              <c:numCache>
                <c:formatCode>General</c:formatCode>
                <c:ptCount val="8"/>
                <c:pt idx="0">
                  <c:v>0</c:v>
                </c:pt>
                <c:pt idx="1">
                  <c:v>9.6357810673938449</c:v>
                </c:pt>
                <c:pt idx="2">
                  <c:v>7.4787884690299959</c:v>
                </c:pt>
                <c:pt idx="3">
                  <c:v>4.809914296844565</c:v>
                </c:pt>
                <c:pt idx="4">
                  <c:v>4.0697506817296452</c:v>
                </c:pt>
                <c:pt idx="5">
                  <c:v>3.9696338137904164</c:v>
                </c:pt>
                <c:pt idx="6">
                  <c:v>2.77991819244254</c:v>
                </c:pt>
                <c:pt idx="7">
                  <c:v>1.6318854694195559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995-4BB6-8AD1-ABA1E86118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452608"/>
        <c:axId val="164467456"/>
      </c:scatterChart>
      <c:valAx>
        <c:axId val="1644526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467456"/>
        <c:crossesAt val="1"/>
        <c:crossBetween val="midCat"/>
      </c:valAx>
      <c:valAx>
        <c:axId val="16446745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45260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A4'!$A$9:$A$16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A4'!$B$9:$B$16</c:f>
              <c:numCache>
                <c:formatCode>General</c:formatCode>
                <c:ptCount val="8"/>
                <c:pt idx="0">
                  <c:v>0</c:v>
                </c:pt>
                <c:pt idx="1">
                  <c:v>9.6357810673938449</c:v>
                </c:pt>
                <c:pt idx="2">
                  <c:v>7.4787884690299959</c:v>
                </c:pt>
                <c:pt idx="3">
                  <c:v>4.809914296844565</c:v>
                </c:pt>
                <c:pt idx="4">
                  <c:v>4.0697506817296452</c:v>
                </c:pt>
                <c:pt idx="5">
                  <c:v>3.9696338137904164</c:v>
                </c:pt>
                <c:pt idx="6">
                  <c:v>2.77991819244254</c:v>
                </c:pt>
                <c:pt idx="7">
                  <c:v>1.6318854694195559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F59-4FB1-9E47-585A6CAAE1E3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4.0880961149631192</c:v>
              </c:pt>
              <c:pt idx="1">
                <c:v>1.680584396581593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7F59-4FB1-9E47-585A6CAAE1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501760"/>
        <c:axId val="164516224"/>
      </c:scatterChart>
      <c:valAx>
        <c:axId val="1645017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516224"/>
        <c:crossesAt val="1"/>
        <c:crossBetween val="midCat"/>
      </c:valAx>
      <c:valAx>
        <c:axId val="164516224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5017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A5'!$A$9:$A$16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A5'!$B$9:$B$16</c:f>
              <c:numCache>
                <c:formatCode>General</c:formatCode>
                <c:ptCount val="8"/>
                <c:pt idx="0">
                  <c:v>0</c:v>
                </c:pt>
                <c:pt idx="1">
                  <c:v>12.094682508765095</c:v>
                </c:pt>
                <c:pt idx="2">
                  <c:v>8.6575964160498629</c:v>
                </c:pt>
                <c:pt idx="3">
                  <c:v>5.3798402804830543</c:v>
                </c:pt>
                <c:pt idx="4">
                  <c:v>4.669672769770159</c:v>
                </c:pt>
                <c:pt idx="5">
                  <c:v>3.7799181924425396</c:v>
                </c:pt>
                <c:pt idx="6">
                  <c:v>2.6708414491624466</c:v>
                </c:pt>
                <c:pt idx="7">
                  <c:v>1.7281067393844955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0B6-4B9A-863A-4E0B26CB3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054336"/>
        <c:axId val="163056640"/>
      </c:scatterChart>
      <c:valAx>
        <c:axId val="163054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3056640"/>
        <c:crossesAt val="0"/>
        <c:crossBetween val="midCat"/>
      </c:valAx>
      <c:valAx>
        <c:axId val="163056640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30543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A5'!$A$9:$A$16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A5'!$B$9:$B$16</c:f>
              <c:numCache>
                <c:formatCode>General</c:formatCode>
                <c:ptCount val="8"/>
                <c:pt idx="0">
                  <c:v>0</c:v>
                </c:pt>
                <c:pt idx="1">
                  <c:v>12.094682508765095</c:v>
                </c:pt>
                <c:pt idx="2">
                  <c:v>8.6575964160498629</c:v>
                </c:pt>
                <c:pt idx="3">
                  <c:v>5.3798402804830543</c:v>
                </c:pt>
                <c:pt idx="4">
                  <c:v>4.669672769770159</c:v>
                </c:pt>
                <c:pt idx="5">
                  <c:v>3.7799181924425396</c:v>
                </c:pt>
                <c:pt idx="6">
                  <c:v>2.6708414491624466</c:v>
                </c:pt>
                <c:pt idx="7">
                  <c:v>1.7281067393844955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DD8-48F2-BAF3-3FD9F697B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129792"/>
        <c:axId val="164132352"/>
      </c:scatterChart>
      <c:valAx>
        <c:axId val="1641297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132352"/>
        <c:crossesAt val="1"/>
        <c:crossBetween val="midCat"/>
      </c:valAx>
      <c:valAx>
        <c:axId val="16413235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12979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A5'!$A$9:$A$16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A5'!$B$9:$B$16</c:f>
              <c:numCache>
                <c:formatCode>General</c:formatCode>
                <c:ptCount val="8"/>
                <c:pt idx="0">
                  <c:v>0</c:v>
                </c:pt>
                <c:pt idx="1">
                  <c:v>12.094682508765095</c:v>
                </c:pt>
                <c:pt idx="2">
                  <c:v>8.6575964160498629</c:v>
                </c:pt>
                <c:pt idx="3">
                  <c:v>5.3798402804830543</c:v>
                </c:pt>
                <c:pt idx="4">
                  <c:v>4.669672769770159</c:v>
                </c:pt>
                <c:pt idx="5">
                  <c:v>3.7799181924425396</c:v>
                </c:pt>
                <c:pt idx="6">
                  <c:v>2.6708414491624466</c:v>
                </c:pt>
                <c:pt idx="7">
                  <c:v>1.7281067393844955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F3F-412F-9634-79EFE2825345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4.6676952870467652</c:v>
              </c:pt>
              <c:pt idx="1">
                <c:v>1.7533466691210295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7F3F-412F-9634-79EFE28253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547584"/>
        <c:axId val="164177024"/>
      </c:scatterChart>
      <c:valAx>
        <c:axId val="1645475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177024"/>
        <c:crossesAt val="1"/>
        <c:crossBetween val="midCat"/>
      </c:valAx>
      <c:valAx>
        <c:axId val="164177024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54758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A6'!$A$9:$A$16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A6'!$B$9:$B$16</c:f>
              <c:numCache>
                <c:formatCode>General</c:formatCode>
                <c:ptCount val="8"/>
                <c:pt idx="0">
                  <c:v>0</c:v>
                </c:pt>
                <c:pt idx="1">
                  <c:v>8.7499220880405133</c:v>
                </c:pt>
                <c:pt idx="2">
                  <c:v>7.417627580833658</c:v>
                </c:pt>
                <c:pt idx="3">
                  <c:v>5.5781262173743666</c:v>
                </c:pt>
                <c:pt idx="4">
                  <c:v>5.1542851577717173</c:v>
                </c:pt>
                <c:pt idx="5">
                  <c:v>4.2625827814569535</c:v>
                </c:pt>
                <c:pt idx="6">
                  <c:v>3.5325477210751846</c:v>
                </c:pt>
                <c:pt idx="7">
                  <c:v>2.4499610440202573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F2D-45F3-B7A4-7F37E7FEEC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570624"/>
        <c:axId val="164585472"/>
      </c:scatterChart>
      <c:valAx>
        <c:axId val="164570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585472"/>
        <c:crossesAt val="0"/>
        <c:crossBetween val="midCat"/>
      </c:valAx>
      <c:valAx>
        <c:axId val="164585472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57062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A6'!$A$9:$A$16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A6'!$B$9:$B$16</c:f>
              <c:numCache>
                <c:formatCode>General</c:formatCode>
                <c:ptCount val="8"/>
                <c:pt idx="0">
                  <c:v>0</c:v>
                </c:pt>
                <c:pt idx="1">
                  <c:v>8.7499220880405133</c:v>
                </c:pt>
                <c:pt idx="2">
                  <c:v>7.417627580833658</c:v>
                </c:pt>
                <c:pt idx="3">
                  <c:v>5.5781262173743666</c:v>
                </c:pt>
                <c:pt idx="4">
                  <c:v>5.1542851577717173</c:v>
                </c:pt>
                <c:pt idx="5">
                  <c:v>4.2625827814569535</c:v>
                </c:pt>
                <c:pt idx="6">
                  <c:v>3.5325477210751846</c:v>
                </c:pt>
                <c:pt idx="7">
                  <c:v>2.4499610440202573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A0E-4C81-9B62-37B4B0317A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618240"/>
        <c:axId val="164620544"/>
      </c:scatterChart>
      <c:valAx>
        <c:axId val="164618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620544"/>
        <c:crossesAt val="1"/>
        <c:crossBetween val="midCat"/>
      </c:valAx>
      <c:valAx>
        <c:axId val="164620544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618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'C PG A6'!$A$9:$A$16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'C PG A6'!$B$9:$B$16</c:f>
              <c:numCache>
                <c:formatCode>General</c:formatCode>
                <c:ptCount val="8"/>
                <c:pt idx="0">
                  <c:v>0</c:v>
                </c:pt>
                <c:pt idx="1">
                  <c:v>8.7499220880405133</c:v>
                </c:pt>
                <c:pt idx="2">
                  <c:v>7.417627580833658</c:v>
                </c:pt>
                <c:pt idx="3">
                  <c:v>5.5781262173743666</c:v>
                </c:pt>
                <c:pt idx="4">
                  <c:v>5.1542851577717173</c:v>
                </c:pt>
                <c:pt idx="5">
                  <c:v>4.2625827814569535</c:v>
                </c:pt>
                <c:pt idx="6">
                  <c:v>3.5325477210751846</c:v>
                </c:pt>
                <c:pt idx="7">
                  <c:v>2.4499610440202573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564-4797-A89F-B2527A221E43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5.5245537493662802</c:v>
              </c:pt>
              <c:pt idx="1">
                <c:v>2.5080870502475006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6564-4797-A89F-B2527A221E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986880"/>
        <c:axId val="164988800"/>
      </c:scatterChart>
      <c:valAx>
        <c:axId val="164986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988800"/>
        <c:crossesAt val="1"/>
        <c:crossBetween val="midCat"/>
      </c:valAx>
      <c:valAx>
        <c:axId val="164988800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986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A1'!$A$9:$A$15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A1'!$B$9:$B$15</c:f>
              <c:numCache>
                <c:formatCode>General</c:formatCode>
                <c:ptCount val="7"/>
                <c:pt idx="0">
                  <c:v>0</c:v>
                </c:pt>
                <c:pt idx="1">
                  <c:v>1.2499329172256899</c:v>
                </c:pt>
                <c:pt idx="2">
                  <c:v>1.9096774193548389</c:v>
                </c:pt>
                <c:pt idx="3">
                  <c:v>1.8898442512979061</c:v>
                </c:pt>
                <c:pt idx="4">
                  <c:v>1.8297614186548448</c:v>
                </c:pt>
                <c:pt idx="5">
                  <c:v>1.809928250597912</c:v>
                </c:pt>
                <c:pt idx="6">
                  <c:v>0.86143615469871082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93D-4433-A27F-56E247F159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038336"/>
        <c:axId val="165081856"/>
      </c:scatterChart>
      <c:valAx>
        <c:axId val="165038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081856"/>
        <c:crossesAt val="0"/>
        <c:crossBetween val="midCat"/>
      </c:valAx>
      <c:valAx>
        <c:axId val="165081856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0383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A1'!$A$9:$A$15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A1'!$B$9:$B$15</c:f>
              <c:numCache>
                <c:formatCode>General</c:formatCode>
                <c:ptCount val="7"/>
                <c:pt idx="0">
                  <c:v>0</c:v>
                </c:pt>
                <c:pt idx="1">
                  <c:v>1.2499329172256899</c:v>
                </c:pt>
                <c:pt idx="2">
                  <c:v>1.9096774193548389</c:v>
                </c:pt>
                <c:pt idx="3">
                  <c:v>1.8898442512979061</c:v>
                </c:pt>
                <c:pt idx="4">
                  <c:v>1.8297614186548448</c:v>
                </c:pt>
                <c:pt idx="5">
                  <c:v>1.809928250597912</c:v>
                </c:pt>
                <c:pt idx="6">
                  <c:v>0.86143615469871082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A07-4CCC-B45C-817E55ADE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102336"/>
        <c:axId val="165104640"/>
      </c:scatterChart>
      <c:valAx>
        <c:axId val="165102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104640"/>
        <c:crossesAt val="0.1"/>
        <c:crossBetween val="midCat"/>
      </c:valAx>
      <c:valAx>
        <c:axId val="165104640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1023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A1'!$A$9:$A$15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A1'!$B$9:$B$15</c:f>
              <c:numCache>
                <c:formatCode>General</c:formatCode>
                <c:ptCount val="7"/>
                <c:pt idx="0">
                  <c:v>0</c:v>
                </c:pt>
                <c:pt idx="1">
                  <c:v>1.2499329172256899</c:v>
                </c:pt>
                <c:pt idx="2">
                  <c:v>1.9096774193548389</c:v>
                </c:pt>
                <c:pt idx="3">
                  <c:v>1.8898442512979061</c:v>
                </c:pt>
                <c:pt idx="4">
                  <c:v>1.8297614186548448</c:v>
                </c:pt>
                <c:pt idx="5">
                  <c:v>1.809928250597912</c:v>
                </c:pt>
                <c:pt idx="6">
                  <c:v>0.86143615469871082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706-4DDB-B44D-5E6A072E0ABC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</c:v>
              </c:pt>
              <c:pt idx="1">
                <c:v>16</c:v>
              </c:pt>
            </c:numLit>
          </c:xVal>
          <c:yVal>
            <c:numLit>
              <c:formatCode>General</c:formatCode>
              <c:ptCount val="2"/>
              <c:pt idx="0">
                <c:v>2.088010115604868</c:v>
              </c:pt>
              <c:pt idx="1">
                <c:v>0.93647937126230618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8706-4DDB-B44D-5E6A072E0A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147392"/>
        <c:axId val="165149312"/>
      </c:scatterChart>
      <c:valAx>
        <c:axId val="165147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149312"/>
        <c:crossesAt val="0.1"/>
        <c:crossBetween val="midCat"/>
      </c:valAx>
      <c:valAx>
        <c:axId val="16514931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14739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A2'!$A$9:$A$15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A2'!$B$9:$B$15</c:f>
              <c:numCache>
                <c:formatCode>General</c:formatCode>
                <c:ptCount val="7"/>
                <c:pt idx="0">
                  <c:v>0</c:v>
                </c:pt>
                <c:pt idx="1">
                  <c:v>3.2361663652802894</c:v>
                </c:pt>
                <c:pt idx="2">
                  <c:v>3.0495012541562154</c:v>
                </c:pt>
                <c:pt idx="3">
                  <c:v>2.9095024208131601</c:v>
                </c:pt>
                <c:pt idx="4">
                  <c:v>2.8896692527562271</c:v>
                </c:pt>
                <c:pt idx="5">
                  <c:v>2.8196698360846995</c:v>
                </c:pt>
                <c:pt idx="6">
                  <c:v>1.6337630519745669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FC9-40F5-B015-BDB013E425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243904"/>
        <c:axId val="165275136"/>
      </c:scatterChart>
      <c:valAx>
        <c:axId val="1652439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275136"/>
        <c:crossesAt val="0"/>
        <c:crossBetween val="midCat"/>
      </c:valAx>
      <c:valAx>
        <c:axId val="165275136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24390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A2'!$A$9:$A$15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A2'!$B$9:$B$15</c:f>
              <c:numCache>
                <c:formatCode>General</c:formatCode>
                <c:ptCount val="7"/>
                <c:pt idx="0">
                  <c:v>0</c:v>
                </c:pt>
                <c:pt idx="1">
                  <c:v>3.2361663652802894</c:v>
                </c:pt>
                <c:pt idx="2">
                  <c:v>3.0495012541562154</c:v>
                </c:pt>
                <c:pt idx="3">
                  <c:v>2.9095024208131601</c:v>
                </c:pt>
                <c:pt idx="4">
                  <c:v>2.8896692527562271</c:v>
                </c:pt>
                <c:pt idx="5">
                  <c:v>2.8196698360846995</c:v>
                </c:pt>
                <c:pt idx="6">
                  <c:v>1.6337630519745669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FC4-4B33-8008-A365F14066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300096"/>
        <c:axId val="165306752"/>
      </c:scatterChart>
      <c:valAx>
        <c:axId val="165300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306752"/>
        <c:crossesAt val="1"/>
        <c:crossBetween val="midCat"/>
      </c:valAx>
      <c:valAx>
        <c:axId val="16530675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300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A2'!$A$9:$A$15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A2'!$B$9:$B$15</c:f>
              <c:numCache>
                <c:formatCode>General</c:formatCode>
                <c:ptCount val="7"/>
                <c:pt idx="0">
                  <c:v>0</c:v>
                </c:pt>
                <c:pt idx="1">
                  <c:v>3.2361663652802894</c:v>
                </c:pt>
                <c:pt idx="2">
                  <c:v>3.0495012541562154</c:v>
                </c:pt>
                <c:pt idx="3">
                  <c:v>2.9095024208131601</c:v>
                </c:pt>
                <c:pt idx="4">
                  <c:v>2.8896692527562271</c:v>
                </c:pt>
                <c:pt idx="5">
                  <c:v>2.8196698360846995</c:v>
                </c:pt>
                <c:pt idx="6">
                  <c:v>1.6337630519745669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91C-4614-A2B0-77DD86EF22EB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0.5</c:v>
              </c:pt>
              <c:pt idx="1">
                <c:v>16</c:v>
              </c:pt>
            </c:numLit>
          </c:xVal>
          <c:yVal>
            <c:numLit>
              <c:formatCode>General</c:formatCode>
              <c:ptCount val="2"/>
              <c:pt idx="0">
                <c:v>3.2533773882192945</c:v>
              </c:pt>
              <c:pt idx="1">
                <c:v>1.7576101823440853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491C-4614-A2B0-77DD86EF22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615488"/>
        <c:axId val="165625856"/>
      </c:scatterChart>
      <c:valAx>
        <c:axId val="165615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625856"/>
        <c:crossesAt val="1"/>
        <c:crossBetween val="midCat"/>
      </c:valAx>
      <c:valAx>
        <c:axId val="16562585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61548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A3'!$A$9:$A$15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A3'!$B$9:$B$15</c:f>
              <c:numCache>
                <c:formatCode>General</c:formatCode>
                <c:ptCount val="7"/>
                <c:pt idx="0">
                  <c:v>0</c:v>
                </c:pt>
                <c:pt idx="1">
                  <c:v>1.7498454179548506</c:v>
                </c:pt>
                <c:pt idx="2">
                  <c:v>1.6495129207256607</c:v>
                </c:pt>
                <c:pt idx="3">
                  <c:v>1.5497637519687337</c:v>
                </c:pt>
                <c:pt idx="4">
                  <c:v>1.4896809193256724</c:v>
                </c:pt>
                <c:pt idx="5">
                  <c:v>1.4196815026541447</c:v>
                </c:pt>
                <c:pt idx="6">
                  <c:v>0.65143790468412766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4E1-4F49-A40E-33FAB45D7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351808"/>
        <c:axId val="165354112"/>
      </c:scatterChart>
      <c:valAx>
        <c:axId val="165351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354112"/>
        <c:crossesAt val="0"/>
        <c:crossBetween val="midCat"/>
      </c:valAx>
      <c:valAx>
        <c:axId val="165354112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35180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A3'!$A$9:$A$15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A3'!$B$9:$B$15</c:f>
              <c:numCache>
                <c:formatCode>General</c:formatCode>
                <c:ptCount val="7"/>
                <c:pt idx="0">
                  <c:v>0</c:v>
                </c:pt>
                <c:pt idx="1">
                  <c:v>1.7498454179548506</c:v>
                </c:pt>
                <c:pt idx="2">
                  <c:v>1.6495129207256607</c:v>
                </c:pt>
                <c:pt idx="3">
                  <c:v>1.5497637519687337</c:v>
                </c:pt>
                <c:pt idx="4">
                  <c:v>1.4896809193256724</c:v>
                </c:pt>
                <c:pt idx="5">
                  <c:v>1.4196815026541447</c:v>
                </c:pt>
                <c:pt idx="6">
                  <c:v>0.65143790468412766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B89-4046-927C-DF59A3F044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370496"/>
        <c:axId val="165401728"/>
      </c:scatterChart>
      <c:valAx>
        <c:axId val="165370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401728"/>
        <c:crossesAt val="0.1"/>
        <c:crossBetween val="midCat"/>
      </c:valAx>
      <c:valAx>
        <c:axId val="165401728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3704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A3'!$A$9:$A$15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A3'!$B$9:$B$15</c:f>
              <c:numCache>
                <c:formatCode>General</c:formatCode>
                <c:ptCount val="7"/>
                <c:pt idx="0">
                  <c:v>0</c:v>
                </c:pt>
                <c:pt idx="1">
                  <c:v>1.7498454179548506</c:v>
                </c:pt>
                <c:pt idx="2">
                  <c:v>1.6495129207256607</c:v>
                </c:pt>
                <c:pt idx="3">
                  <c:v>1.5497637519687337</c:v>
                </c:pt>
                <c:pt idx="4">
                  <c:v>1.4896809193256724</c:v>
                </c:pt>
                <c:pt idx="5">
                  <c:v>1.4196815026541447</c:v>
                </c:pt>
                <c:pt idx="6">
                  <c:v>0.65143790468412766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E36-47ED-94B0-22CCB9AED72B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0.5</c:v>
              </c:pt>
              <c:pt idx="1">
                <c:v>16</c:v>
              </c:pt>
            </c:numLit>
          </c:xVal>
          <c:yVal>
            <c:numLit>
              <c:formatCode>General</c:formatCode>
              <c:ptCount val="2"/>
              <c:pt idx="0">
                <c:v>1.790737711244514</c:v>
              </c:pt>
              <c:pt idx="1">
                <c:v>0.71924544993262707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2E36-47ED-94B0-22CCB9AED7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481088"/>
        <c:axId val="165491456"/>
      </c:scatterChart>
      <c:valAx>
        <c:axId val="1654810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491456"/>
        <c:crossesAt val="0.1"/>
        <c:crossBetween val="midCat"/>
      </c:valAx>
      <c:valAx>
        <c:axId val="16549145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48108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A4'!$A$9:$A$15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A4'!$B$9:$B$15</c:f>
              <c:numCache>
                <c:formatCode>General</c:formatCode>
                <c:ptCount val="7"/>
                <c:pt idx="0">
                  <c:v>0</c:v>
                </c:pt>
                <c:pt idx="1">
                  <c:v>2.8896692527562271</c:v>
                </c:pt>
                <c:pt idx="2">
                  <c:v>2.4795893367555273</c:v>
                </c:pt>
                <c:pt idx="3">
                  <c:v>2.3098407513270725</c:v>
                </c:pt>
                <c:pt idx="4">
                  <c:v>2.2894242547978769</c:v>
                </c:pt>
                <c:pt idx="5">
                  <c:v>2.2299247506270783</c:v>
                </c:pt>
                <c:pt idx="6">
                  <c:v>0.93960216998191681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855-4FEE-B9BD-0AE7DE6DB8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573760"/>
        <c:axId val="165576064"/>
      </c:scatterChart>
      <c:valAx>
        <c:axId val="1655737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576064"/>
        <c:crossesAt val="0"/>
        <c:crossBetween val="midCat"/>
      </c:valAx>
      <c:valAx>
        <c:axId val="165576064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5737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A4'!$A$9:$A$15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A4'!$B$9:$B$15</c:f>
              <c:numCache>
                <c:formatCode>General</c:formatCode>
                <c:ptCount val="7"/>
                <c:pt idx="0">
                  <c:v>0</c:v>
                </c:pt>
                <c:pt idx="1">
                  <c:v>2.8896692527562271</c:v>
                </c:pt>
                <c:pt idx="2">
                  <c:v>2.4795893367555273</c:v>
                </c:pt>
                <c:pt idx="3">
                  <c:v>2.3098407513270725</c:v>
                </c:pt>
                <c:pt idx="4">
                  <c:v>2.2894242547978769</c:v>
                </c:pt>
                <c:pt idx="5">
                  <c:v>2.2299247506270783</c:v>
                </c:pt>
                <c:pt idx="6">
                  <c:v>0.93960216998191681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39A-4269-AE42-36C468347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596544"/>
        <c:axId val="165607296"/>
      </c:scatterChart>
      <c:valAx>
        <c:axId val="165596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607296"/>
        <c:crossesAt val="0.1"/>
        <c:crossBetween val="midCat"/>
      </c:valAx>
      <c:valAx>
        <c:axId val="16560729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59654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A4'!$A$9:$A$15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A4'!$B$9:$B$15</c:f>
              <c:numCache>
                <c:formatCode>General</c:formatCode>
                <c:ptCount val="7"/>
                <c:pt idx="0">
                  <c:v>0</c:v>
                </c:pt>
                <c:pt idx="1">
                  <c:v>2.8896692527562271</c:v>
                </c:pt>
                <c:pt idx="2">
                  <c:v>2.4795893367555273</c:v>
                </c:pt>
                <c:pt idx="3">
                  <c:v>2.3098407513270725</c:v>
                </c:pt>
                <c:pt idx="4">
                  <c:v>2.2894242547978769</c:v>
                </c:pt>
                <c:pt idx="5">
                  <c:v>2.2299247506270783</c:v>
                </c:pt>
                <c:pt idx="6">
                  <c:v>0.93960216998191681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F34-4B14-A1A5-24A38E451F06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0.5</c:v>
              </c:pt>
              <c:pt idx="1">
                <c:v>16</c:v>
              </c:pt>
            </c:numLit>
          </c:xVal>
          <c:yVal>
            <c:numLit>
              <c:formatCode>General</c:formatCode>
              <c:ptCount val="2"/>
              <c:pt idx="0">
                <c:v>2.7993844944398845</c:v>
              </c:pt>
              <c:pt idx="1">
                <c:v>1.0505950162223878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DF34-4B14-A1A5-24A38E451F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707136"/>
        <c:axId val="165713408"/>
      </c:scatterChart>
      <c:valAx>
        <c:axId val="165707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713408"/>
        <c:crossesAt val="0.1"/>
        <c:crossBetween val="midCat"/>
      </c:valAx>
      <c:valAx>
        <c:axId val="165713408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7071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A5'!$A$9:$A$15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A5'!$B$9:$B$15</c:f>
              <c:numCache>
                <c:formatCode>General</c:formatCode>
                <c:ptCount val="7"/>
                <c:pt idx="0">
                  <c:v>0</c:v>
                </c:pt>
                <c:pt idx="1">
                  <c:v>2.0199265006124949</c:v>
                </c:pt>
                <c:pt idx="2">
                  <c:v>2.0665927783935136</c:v>
                </c:pt>
                <c:pt idx="3">
                  <c:v>1.9796768360263666</c:v>
                </c:pt>
                <c:pt idx="4">
                  <c:v>1.8694277547687104</c:v>
                </c:pt>
                <c:pt idx="5">
                  <c:v>1.8198448346263782</c:v>
                </c:pt>
                <c:pt idx="6">
                  <c:v>0.81068657761185325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7A0-4FE9-A2A8-7710CB46BA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743040"/>
        <c:axId val="164749696"/>
      </c:scatterChart>
      <c:valAx>
        <c:axId val="164743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749696"/>
        <c:crossesAt val="0"/>
        <c:crossBetween val="midCat"/>
      </c:valAx>
      <c:valAx>
        <c:axId val="164749696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743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A5'!$A$9:$A$15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A5'!$B$9:$B$15</c:f>
              <c:numCache>
                <c:formatCode>General</c:formatCode>
                <c:ptCount val="7"/>
                <c:pt idx="0">
                  <c:v>0</c:v>
                </c:pt>
                <c:pt idx="1">
                  <c:v>2.0199265006124949</c:v>
                </c:pt>
                <c:pt idx="2">
                  <c:v>2.0665927783935136</c:v>
                </c:pt>
                <c:pt idx="3">
                  <c:v>1.9796768360263666</c:v>
                </c:pt>
                <c:pt idx="4">
                  <c:v>1.8694277547687104</c:v>
                </c:pt>
                <c:pt idx="5">
                  <c:v>1.8198448346263782</c:v>
                </c:pt>
                <c:pt idx="6">
                  <c:v>0.81068657761185325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263-4230-AF3C-80BCD38FAF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782464"/>
        <c:axId val="164784768"/>
      </c:scatterChart>
      <c:valAx>
        <c:axId val="164782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784768"/>
        <c:crossesAt val="0.1"/>
        <c:crossBetween val="midCat"/>
      </c:valAx>
      <c:valAx>
        <c:axId val="164784768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78246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A5'!$A$9:$A$15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A5'!$B$9:$B$15</c:f>
              <c:numCache>
                <c:formatCode>General</c:formatCode>
                <c:ptCount val="7"/>
                <c:pt idx="0">
                  <c:v>0</c:v>
                </c:pt>
                <c:pt idx="1">
                  <c:v>2.0199265006124949</c:v>
                </c:pt>
                <c:pt idx="2">
                  <c:v>2.0665927783935136</c:v>
                </c:pt>
                <c:pt idx="3">
                  <c:v>1.9796768360263666</c:v>
                </c:pt>
                <c:pt idx="4">
                  <c:v>1.8694277547687104</c:v>
                </c:pt>
                <c:pt idx="5">
                  <c:v>1.8198448346263782</c:v>
                </c:pt>
                <c:pt idx="6">
                  <c:v>0.81068657761185325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9BB-4631-93EB-92FC0A0555C0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</c:v>
              </c:pt>
              <c:pt idx="1">
                <c:v>16</c:v>
              </c:pt>
            </c:numLit>
          </c:xVal>
          <c:yVal>
            <c:numLit>
              <c:formatCode>General</c:formatCode>
              <c:ptCount val="2"/>
              <c:pt idx="0">
                <c:v>2.2236044210348798</c:v>
              </c:pt>
              <c:pt idx="1">
                <c:v>0.89765610068579882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E9BB-4631-93EB-92FC0A0555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819328"/>
        <c:axId val="164821248"/>
      </c:scatterChart>
      <c:valAx>
        <c:axId val="164819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821248"/>
        <c:crossesAt val="0.1"/>
        <c:crossBetween val="midCat"/>
      </c:valAx>
      <c:valAx>
        <c:axId val="164821248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81932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A6'!$A$9:$A$15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A6'!$B$9:$B$15</c:f>
              <c:numCache>
                <c:formatCode>General</c:formatCode>
                <c:ptCount val="7"/>
                <c:pt idx="0">
                  <c:v>0</c:v>
                </c:pt>
                <c:pt idx="1">
                  <c:v>2.2841742985475122</c:v>
                </c:pt>
                <c:pt idx="2">
                  <c:v>2.0397596686694279</c:v>
                </c:pt>
                <c:pt idx="3">
                  <c:v>1.8997608353263724</c:v>
                </c:pt>
                <c:pt idx="4">
                  <c:v>1.8501779151840403</c:v>
                </c:pt>
                <c:pt idx="5">
                  <c:v>1.809928250597912</c:v>
                </c:pt>
                <c:pt idx="6">
                  <c:v>0.98860176165198621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43A-4910-8479-6E871F5E5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924032"/>
        <c:axId val="164930688"/>
      </c:scatterChart>
      <c:valAx>
        <c:axId val="164924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930688"/>
        <c:crossesAt val="0"/>
        <c:crossBetween val="midCat"/>
      </c:valAx>
      <c:valAx>
        <c:axId val="164930688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492403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A6'!$A$9:$A$15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A6'!$B$9:$B$15</c:f>
              <c:numCache>
                <c:formatCode>General</c:formatCode>
                <c:ptCount val="7"/>
                <c:pt idx="0">
                  <c:v>0</c:v>
                </c:pt>
                <c:pt idx="1">
                  <c:v>2.2841742985475122</c:v>
                </c:pt>
                <c:pt idx="2">
                  <c:v>2.0397596686694279</c:v>
                </c:pt>
                <c:pt idx="3">
                  <c:v>1.8997608353263724</c:v>
                </c:pt>
                <c:pt idx="4">
                  <c:v>1.8501779151840403</c:v>
                </c:pt>
                <c:pt idx="5">
                  <c:v>1.809928250597912</c:v>
                </c:pt>
                <c:pt idx="6">
                  <c:v>0.98860176165198621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E9D-4525-B8BA-D20231AE99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8653056"/>
        <c:axId val="198655360"/>
      </c:scatterChart>
      <c:valAx>
        <c:axId val="198653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655360"/>
        <c:crossesAt val="0.1"/>
        <c:crossBetween val="midCat"/>
      </c:valAx>
      <c:valAx>
        <c:axId val="198655360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6530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'NOS A6'!$A$9:$A$15</c:f>
              <c:numCache>
                <c:formatCode>General</c:formatCode>
                <c:ptCount val="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</c:numCache>
            </c:numRef>
          </c:xVal>
          <c:yVal>
            <c:numRef>
              <c:f>'NOS A6'!$B$9:$B$15</c:f>
              <c:numCache>
                <c:formatCode>General</c:formatCode>
                <c:ptCount val="7"/>
                <c:pt idx="0">
                  <c:v>0</c:v>
                </c:pt>
                <c:pt idx="1">
                  <c:v>2.2841742985475122</c:v>
                </c:pt>
                <c:pt idx="2">
                  <c:v>2.0397596686694279</c:v>
                </c:pt>
                <c:pt idx="3">
                  <c:v>1.8997608353263724</c:v>
                </c:pt>
                <c:pt idx="4">
                  <c:v>1.8501779151840403</c:v>
                </c:pt>
                <c:pt idx="5">
                  <c:v>1.809928250597912</c:v>
                </c:pt>
                <c:pt idx="6">
                  <c:v>0.98860176165198621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E16-479D-A973-407AE4205DA8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0.5</c:v>
              </c:pt>
              <c:pt idx="1">
                <c:v>16</c:v>
              </c:pt>
            </c:numLit>
          </c:xVal>
          <c:yVal>
            <c:numLit>
              <c:formatCode>General</c:formatCode>
              <c:ptCount val="2"/>
              <c:pt idx="0">
                <c:v>2.1970061387577617</c:v>
              </c:pt>
              <c:pt idx="1">
                <c:v>1.0572347553184467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3E16-479D-A973-407AE4205D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8685824"/>
        <c:axId val="198687744"/>
      </c:scatterChart>
      <c:valAx>
        <c:axId val="1986858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687744"/>
        <c:crossesAt val="0.1"/>
        <c:crossBetween val="midCat"/>
      </c:valAx>
      <c:valAx>
        <c:axId val="198687744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68582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A1'!$A$9:$A$16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A1'!$B$9:$B$16</c:f>
              <c:numCache>
                <c:formatCode>General</c:formatCode>
                <c:ptCount val="8"/>
                <c:pt idx="0">
                  <c:v>0</c:v>
                </c:pt>
                <c:pt idx="1">
                  <c:v>6.4799571484222822</c:v>
                </c:pt>
                <c:pt idx="2">
                  <c:v>5.9598948188546936</c:v>
                </c:pt>
                <c:pt idx="3">
                  <c:v>5.5383911180366185</c:v>
                </c:pt>
                <c:pt idx="4">
                  <c:v>4.6096805609661082</c:v>
                </c:pt>
                <c:pt idx="5">
                  <c:v>4.2119400077911955</c:v>
                </c:pt>
                <c:pt idx="6">
                  <c:v>3.2898519672769768</c:v>
                </c:pt>
                <c:pt idx="7">
                  <c:v>1.0397545773276198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1C7-4141-9DA6-975DFFDCC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000704"/>
        <c:axId val="147007360"/>
      </c:scatterChart>
      <c:valAx>
        <c:axId val="147000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47007360"/>
        <c:crossesAt val="0"/>
        <c:crossBetween val="midCat"/>
      </c:valAx>
      <c:valAx>
        <c:axId val="147007360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4700070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A1'!$A$9:$A$16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A1'!$B$9:$B$16</c:f>
              <c:numCache>
                <c:formatCode>General</c:formatCode>
                <c:ptCount val="8"/>
                <c:pt idx="0">
                  <c:v>0</c:v>
                </c:pt>
                <c:pt idx="1">
                  <c:v>6.4799571484222822</c:v>
                </c:pt>
                <c:pt idx="2">
                  <c:v>5.9598948188546936</c:v>
                </c:pt>
                <c:pt idx="3">
                  <c:v>5.5383911180366185</c:v>
                </c:pt>
                <c:pt idx="4">
                  <c:v>4.6096805609661082</c:v>
                </c:pt>
                <c:pt idx="5">
                  <c:v>4.2119400077911955</c:v>
                </c:pt>
                <c:pt idx="6">
                  <c:v>3.2898519672769768</c:v>
                </c:pt>
                <c:pt idx="7">
                  <c:v>1.0397545773276198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DA7-491D-B855-40450D7317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056128"/>
        <c:axId val="165937152"/>
      </c:scatterChart>
      <c:valAx>
        <c:axId val="147056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937152"/>
        <c:crossesAt val="1"/>
        <c:crossBetween val="midCat"/>
      </c:valAx>
      <c:valAx>
        <c:axId val="16593715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4705612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A1'!$A$9:$A$16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A1'!$B$9:$B$16</c:f>
              <c:numCache>
                <c:formatCode>General</c:formatCode>
                <c:ptCount val="8"/>
                <c:pt idx="0">
                  <c:v>0</c:v>
                </c:pt>
                <c:pt idx="1">
                  <c:v>6.4799571484222822</c:v>
                </c:pt>
                <c:pt idx="2">
                  <c:v>5.9598948188546936</c:v>
                </c:pt>
                <c:pt idx="3">
                  <c:v>5.5383911180366185</c:v>
                </c:pt>
                <c:pt idx="4">
                  <c:v>4.6096805609661082</c:v>
                </c:pt>
                <c:pt idx="5">
                  <c:v>4.2119400077911955</c:v>
                </c:pt>
                <c:pt idx="6">
                  <c:v>3.2898519672769768</c:v>
                </c:pt>
                <c:pt idx="7">
                  <c:v>1.0397545773276198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532-470C-A6B9-DAE8DDD099FE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0.5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6.4557840328027343</c:v>
              </c:pt>
              <c:pt idx="1">
                <c:v>1.3313631882129695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532-470C-A6B9-DAE8DDD09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983744"/>
        <c:axId val="165985664"/>
      </c:scatterChart>
      <c:valAx>
        <c:axId val="165983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985664"/>
        <c:crossesAt val="1"/>
        <c:crossBetween val="midCat"/>
      </c:valAx>
      <c:valAx>
        <c:axId val="165985664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6598374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A2'!$A$9:$A$16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A2'!$B$9:$B$16</c:f>
              <c:numCache>
                <c:formatCode>General</c:formatCode>
                <c:ptCount val="8"/>
                <c:pt idx="0">
                  <c:v>0</c:v>
                </c:pt>
                <c:pt idx="1">
                  <c:v>7.4698285936891313</c:v>
                </c:pt>
                <c:pt idx="2">
                  <c:v>7.1367549668874171</c:v>
                </c:pt>
                <c:pt idx="3">
                  <c:v>6.8496493961823139</c:v>
                </c:pt>
                <c:pt idx="4">
                  <c:v>5.7896571873782623</c:v>
                </c:pt>
                <c:pt idx="5">
                  <c:v>5.0179392286716009</c:v>
                </c:pt>
                <c:pt idx="6">
                  <c:v>2.6057849629918195</c:v>
                </c:pt>
                <c:pt idx="7">
                  <c:v>1.9096416049863654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FB0-4201-A5B4-03B6D9A89A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8479872"/>
        <c:axId val="198482176"/>
      </c:scatterChart>
      <c:valAx>
        <c:axId val="198479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482176"/>
        <c:crossesAt val="0"/>
        <c:crossBetween val="midCat"/>
      </c:valAx>
      <c:valAx>
        <c:axId val="198482176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47987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A2'!$A$9:$A$16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A2'!$B$9:$B$16</c:f>
              <c:numCache>
                <c:formatCode>General</c:formatCode>
                <c:ptCount val="8"/>
                <c:pt idx="0">
                  <c:v>0</c:v>
                </c:pt>
                <c:pt idx="1">
                  <c:v>7.4698285936891313</c:v>
                </c:pt>
                <c:pt idx="2">
                  <c:v>7.1367549668874171</c:v>
                </c:pt>
                <c:pt idx="3">
                  <c:v>6.8496493961823139</c:v>
                </c:pt>
                <c:pt idx="4">
                  <c:v>5.7896571873782623</c:v>
                </c:pt>
                <c:pt idx="5">
                  <c:v>5.0179392286716009</c:v>
                </c:pt>
                <c:pt idx="6">
                  <c:v>2.6057849629918195</c:v>
                </c:pt>
                <c:pt idx="7">
                  <c:v>1.9096416049863654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457-4597-AF44-A48EA7C74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8506752"/>
        <c:axId val="198591232"/>
      </c:scatterChart>
      <c:valAx>
        <c:axId val="198506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591232"/>
        <c:crossesAt val="1"/>
        <c:crossBetween val="midCat"/>
      </c:valAx>
      <c:valAx>
        <c:axId val="19859123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50675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A3'!$A$9:$A$16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A3'!$B$9:$B$16</c:f>
              <c:numCache>
                <c:formatCode>General</c:formatCode>
                <c:ptCount val="8"/>
                <c:pt idx="0">
                  <c:v>0</c:v>
                </c:pt>
                <c:pt idx="1">
                  <c:v>6.3299766264121544</c:v>
                </c:pt>
                <c:pt idx="2">
                  <c:v>5.9497662641215427</c:v>
                </c:pt>
                <c:pt idx="3">
                  <c:v>5.8621153097000382</c:v>
                </c:pt>
                <c:pt idx="4">
                  <c:v>5.3397156213478763</c:v>
                </c:pt>
                <c:pt idx="5">
                  <c:v>5.1418192442539929</c:v>
                </c:pt>
                <c:pt idx="6">
                  <c:v>4.8297818465134394</c:v>
                </c:pt>
                <c:pt idx="7">
                  <c:v>1.1998636540709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A6E-40FC-870C-06908781A8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8513792"/>
        <c:axId val="198516096"/>
      </c:scatterChart>
      <c:valAx>
        <c:axId val="1985137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516096"/>
        <c:crossesAt val="0"/>
        <c:crossBetween val="midCat"/>
      </c:valAx>
      <c:valAx>
        <c:axId val="198516096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51379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A3'!$A$9:$A$16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A3'!$B$9:$B$16</c:f>
              <c:numCache>
                <c:formatCode>General</c:formatCode>
                <c:ptCount val="8"/>
                <c:pt idx="0">
                  <c:v>0</c:v>
                </c:pt>
                <c:pt idx="1">
                  <c:v>6.3299766264121544</c:v>
                </c:pt>
                <c:pt idx="2">
                  <c:v>5.9497662641215427</c:v>
                </c:pt>
                <c:pt idx="3">
                  <c:v>5.8621153097000382</c:v>
                </c:pt>
                <c:pt idx="4">
                  <c:v>5.3397156213478763</c:v>
                </c:pt>
                <c:pt idx="5">
                  <c:v>5.1418192442539929</c:v>
                </c:pt>
                <c:pt idx="6">
                  <c:v>4.8297818465134394</c:v>
                </c:pt>
                <c:pt idx="7">
                  <c:v>1.1998636540709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CD7-43A4-BB61-31B19AE917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8544768"/>
        <c:axId val="198555520"/>
      </c:scatterChart>
      <c:valAx>
        <c:axId val="198544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555520"/>
        <c:crossesAt val="1"/>
        <c:crossBetween val="midCat"/>
      </c:valAx>
      <c:valAx>
        <c:axId val="198555520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854476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A3'!$A$9:$A$16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A3'!$B$9:$B$16</c:f>
              <c:numCache>
                <c:formatCode>General</c:formatCode>
                <c:ptCount val="8"/>
                <c:pt idx="0">
                  <c:v>0</c:v>
                </c:pt>
                <c:pt idx="1">
                  <c:v>6.3299766264121544</c:v>
                </c:pt>
                <c:pt idx="2">
                  <c:v>5.9497662641215427</c:v>
                </c:pt>
                <c:pt idx="3">
                  <c:v>5.8621153097000382</c:v>
                </c:pt>
                <c:pt idx="4">
                  <c:v>5.3397156213478763</c:v>
                </c:pt>
                <c:pt idx="5">
                  <c:v>5.1418192442539929</c:v>
                </c:pt>
                <c:pt idx="6">
                  <c:v>4.8297818465134394</c:v>
                </c:pt>
                <c:pt idx="7">
                  <c:v>1.1998636540709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86F-44DC-91E9-3BDADBE6A7B5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0.5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6.8302503897109794</c:v>
              </c:pt>
              <c:pt idx="1">
                <c:v>1.7742422367931854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D86F-44DC-91E9-3BDADBE6A7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298432"/>
        <c:axId val="199316992"/>
      </c:scatterChart>
      <c:valAx>
        <c:axId val="199298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316992"/>
        <c:crossesAt val="1"/>
        <c:crossBetween val="midCat"/>
      </c:valAx>
      <c:valAx>
        <c:axId val="19931699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29843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A4'!$A$9:$A$16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A4'!$B$9:$B$16</c:f>
              <c:numCache>
                <c:formatCode>General</c:formatCode>
                <c:ptCount val="8"/>
                <c:pt idx="0">
                  <c:v>0</c:v>
                </c:pt>
                <c:pt idx="1">
                  <c:v>6.2528437865212307</c:v>
                </c:pt>
                <c:pt idx="2">
                  <c:v>5.7397935333073624</c:v>
                </c:pt>
                <c:pt idx="3">
                  <c:v>6.0487144526684844</c:v>
                </c:pt>
                <c:pt idx="4">
                  <c:v>5.7799181924425396</c:v>
                </c:pt>
                <c:pt idx="5">
                  <c:v>5.4460654460459681</c:v>
                </c:pt>
                <c:pt idx="6">
                  <c:v>5.1188352162056869</c:v>
                </c:pt>
                <c:pt idx="7">
                  <c:v>1.9797623685235683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E19-4C63-8663-45C9EF1FE1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391104"/>
        <c:axId val="199393664"/>
      </c:scatterChart>
      <c:valAx>
        <c:axId val="199391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393664"/>
        <c:crossesAt val="0"/>
        <c:crossBetween val="midCat"/>
      </c:valAx>
      <c:valAx>
        <c:axId val="199393664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39110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A4'!$A$9:$A$16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A4'!$B$9:$B$16</c:f>
              <c:numCache>
                <c:formatCode>General</c:formatCode>
                <c:ptCount val="8"/>
                <c:pt idx="0">
                  <c:v>0</c:v>
                </c:pt>
                <c:pt idx="1">
                  <c:v>6.2528437865212307</c:v>
                </c:pt>
                <c:pt idx="2">
                  <c:v>5.7397935333073624</c:v>
                </c:pt>
                <c:pt idx="3">
                  <c:v>6.0487144526684844</c:v>
                </c:pt>
                <c:pt idx="4">
                  <c:v>5.7799181924425396</c:v>
                </c:pt>
                <c:pt idx="5">
                  <c:v>5.4460654460459681</c:v>
                </c:pt>
                <c:pt idx="6">
                  <c:v>5.1188352162056869</c:v>
                </c:pt>
                <c:pt idx="7">
                  <c:v>1.9797623685235683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EC8-4B6E-9DFD-D330984459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430528"/>
        <c:axId val="199432832"/>
      </c:scatterChart>
      <c:valAx>
        <c:axId val="199430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432832"/>
        <c:crossesAt val="1"/>
        <c:crossBetween val="midCat"/>
      </c:valAx>
      <c:valAx>
        <c:axId val="19943283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43052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A4'!$A$9:$A$16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A4'!$B$9:$B$16</c:f>
              <c:numCache>
                <c:formatCode>General</c:formatCode>
                <c:ptCount val="8"/>
                <c:pt idx="0">
                  <c:v>0</c:v>
                </c:pt>
                <c:pt idx="1">
                  <c:v>6.2528437865212307</c:v>
                </c:pt>
                <c:pt idx="2">
                  <c:v>5.7397935333073624</c:v>
                </c:pt>
                <c:pt idx="3">
                  <c:v>6.0487144526684844</c:v>
                </c:pt>
                <c:pt idx="4">
                  <c:v>5.7799181924425396</c:v>
                </c:pt>
                <c:pt idx="5">
                  <c:v>5.4460654460459681</c:v>
                </c:pt>
                <c:pt idx="6">
                  <c:v>5.1188352162056869</c:v>
                </c:pt>
                <c:pt idx="7">
                  <c:v>1.9797623685235683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3F5-4A02-B3A9-10A160941E28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0.5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6.6069408105837288</c:v>
              </c:pt>
              <c:pt idx="1">
                <c:v>2.5909600188681674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3F5-4A02-B3A9-10A160941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483776"/>
        <c:axId val="199485696"/>
      </c:scatterChart>
      <c:valAx>
        <c:axId val="199483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485696"/>
        <c:crossesAt val="1"/>
        <c:crossBetween val="midCat"/>
      </c:valAx>
      <c:valAx>
        <c:axId val="19948569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4837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A5'!$A$9:$A$16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A5'!$B$9:$B$16</c:f>
              <c:numCache>
                <c:formatCode>General</c:formatCode>
                <c:ptCount val="8"/>
                <c:pt idx="0">
                  <c:v>0</c:v>
                </c:pt>
                <c:pt idx="1">
                  <c:v>5.809914296844565</c:v>
                </c:pt>
                <c:pt idx="2">
                  <c:v>5.2699844176081028</c:v>
                </c:pt>
                <c:pt idx="3">
                  <c:v>5.6498052201012854</c:v>
                </c:pt>
                <c:pt idx="4">
                  <c:v>5.0397545773276198</c:v>
                </c:pt>
                <c:pt idx="5">
                  <c:v>4.7799181924425396</c:v>
                </c:pt>
                <c:pt idx="6">
                  <c:v>4.2099922088040511</c:v>
                </c:pt>
                <c:pt idx="7">
                  <c:v>1.6696727697701599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C5B-4B0F-ACC7-E1226A96E4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494272"/>
        <c:axId val="199509120"/>
      </c:scatterChart>
      <c:valAx>
        <c:axId val="199494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509120"/>
        <c:crossesAt val="0"/>
        <c:crossBetween val="midCat"/>
      </c:valAx>
      <c:valAx>
        <c:axId val="199509120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494272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A5'!$A$9:$A$16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A5'!$B$9:$B$16</c:f>
              <c:numCache>
                <c:formatCode>General</c:formatCode>
                <c:ptCount val="8"/>
                <c:pt idx="0">
                  <c:v>0</c:v>
                </c:pt>
                <c:pt idx="1">
                  <c:v>5.809914296844565</c:v>
                </c:pt>
                <c:pt idx="2">
                  <c:v>5.2699844176081028</c:v>
                </c:pt>
                <c:pt idx="3">
                  <c:v>5.6498052201012854</c:v>
                </c:pt>
                <c:pt idx="4">
                  <c:v>5.0397545773276198</c:v>
                </c:pt>
                <c:pt idx="5">
                  <c:v>4.7799181924425396</c:v>
                </c:pt>
                <c:pt idx="6">
                  <c:v>4.2099922088040511</c:v>
                </c:pt>
                <c:pt idx="7">
                  <c:v>1.6696727697701599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4D8-44FD-8367-06AA5C3F18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627904"/>
        <c:axId val="199630208"/>
      </c:scatterChart>
      <c:valAx>
        <c:axId val="1996279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630208"/>
        <c:crossesAt val="1"/>
        <c:crossBetween val="midCat"/>
      </c:valAx>
      <c:valAx>
        <c:axId val="199630208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62790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A5'!$A$9:$A$16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A5'!$B$9:$B$16</c:f>
              <c:numCache>
                <c:formatCode>General</c:formatCode>
                <c:ptCount val="8"/>
                <c:pt idx="0">
                  <c:v>0</c:v>
                </c:pt>
                <c:pt idx="1">
                  <c:v>5.809914296844565</c:v>
                </c:pt>
                <c:pt idx="2">
                  <c:v>5.2699844176081028</c:v>
                </c:pt>
                <c:pt idx="3">
                  <c:v>5.6498052201012854</c:v>
                </c:pt>
                <c:pt idx="4">
                  <c:v>5.0397545773276198</c:v>
                </c:pt>
                <c:pt idx="5">
                  <c:v>4.7799181924425396</c:v>
                </c:pt>
                <c:pt idx="6">
                  <c:v>4.2099922088040511</c:v>
                </c:pt>
                <c:pt idx="7">
                  <c:v>1.6696727697701599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AF16-45D9-A41A-D476294C257C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0.5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6.0505202869465364</c:v>
              </c:pt>
              <c:pt idx="1">
                <c:v>2.1244729125956905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AF16-45D9-A41A-D476294C25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664768"/>
        <c:axId val="199666688"/>
      </c:scatterChart>
      <c:valAx>
        <c:axId val="199664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666688"/>
        <c:crossesAt val="1"/>
        <c:crossBetween val="midCat"/>
      </c:valAx>
      <c:valAx>
        <c:axId val="199666688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66476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A6'!$A$9:$A$16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A6'!$B$9:$B$16</c:f>
              <c:numCache>
                <c:formatCode>General</c:formatCode>
                <c:ptCount val="8"/>
                <c:pt idx="0">
                  <c:v>0</c:v>
                </c:pt>
                <c:pt idx="1">
                  <c:v>6.6899298792364625</c:v>
                </c:pt>
                <c:pt idx="2">
                  <c:v>6.2699844176081028</c:v>
                </c:pt>
                <c:pt idx="3">
                  <c:v>5.7962797039345535</c:v>
                </c:pt>
                <c:pt idx="4">
                  <c:v>5.259855862874951</c:v>
                </c:pt>
                <c:pt idx="5">
                  <c:v>4.7896571873782623</c:v>
                </c:pt>
                <c:pt idx="6">
                  <c:v>3.3393260615504476</c:v>
                </c:pt>
                <c:pt idx="7">
                  <c:v>1.0346902999610441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868-4BCD-A28B-1EAF52865F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712128"/>
        <c:axId val="199755648"/>
      </c:scatterChart>
      <c:valAx>
        <c:axId val="199712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755648"/>
        <c:crossesAt val="0"/>
        <c:crossBetween val="midCat"/>
      </c:valAx>
      <c:valAx>
        <c:axId val="199755648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71212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A6'!$A$9:$A$16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A6'!$B$9:$B$16</c:f>
              <c:numCache>
                <c:formatCode>General</c:formatCode>
                <c:ptCount val="8"/>
                <c:pt idx="0">
                  <c:v>0</c:v>
                </c:pt>
                <c:pt idx="1">
                  <c:v>6.6899298792364625</c:v>
                </c:pt>
                <c:pt idx="2">
                  <c:v>6.2699844176081028</c:v>
                </c:pt>
                <c:pt idx="3">
                  <c:v>5.7962797039345535</c:v>
                </c:pt>
                <c:pt idx="4">
                  <c:v>5.259855862874951</c:v>
                </c:pt>
                <c:pt idx="5">
                  <c:v>4.7896571873782623</c:v>
                </c:pt>
                <c:pt idx="6">
                  <c:v>3.3393260615504476</c:v>
                </c:pt>
                <c:pt idx="7">
                  <c:v>1.0346902999610441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26B-431C-B9C8-385329CED0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784320"/>
        <c:axId val="199790976"/>
      </c:scatterChart>
      <c:valAx>
        <c:axId val="199784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790976"/>
        <c:crossesAt val="1"/>
        <c:crossBetween val="midCat"/>
      </c:valAx>
      <c:valAx>
        <c:axId val="19979097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784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xMode val="edge"/>
          <c:yMode val="edge"/>
          <c:x val="5.7516339869281043E-2"/>
          <c:y val="1.4925373134328358E-2"/>
          <c:w val="0.94248366013071894"/>
          <c:h val="0.92910447761194026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  <a:effectLst/>
          </c:spPr>
          <c:marker>
            <c:symbol val="circle"/>
            <c:size val="6"/>
            <c:spPr>
              <a:solidFill>
                <a:srgbClr val="FFFFFF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'PG A6'!$A$9:$A$16</c:f>
              <c:numCache>
                <c:formatCode>General</c:formatCode>
                <c:ptCount val="8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16</c:v>
                </c:pt>
                <c:pt idx="7">
                  <c:v>24</c:v>
                </c:pt>
              </c:numCache>
            </c:numRef>
          </c:xVal>
          <c:yVal>
            <c:numRef>
              <c:f>'PG A6'!$B$9:$B$16</c:f>
              <c:numCache>
                <c:formatCode>General</c:formatCode>
                <c:ptCount val="8"/>
                <c:pt idx="0">
                  <c:v>0</c:v>
                </c:pt>
                <c:pt idx="1">
                  <c:v>6.6899298792364625</c:v>
                </c:pt>
                <c:pt idx="2">
                  <c:v>6.2699844176081028</c:v>
                </c:pt>
                <c:pt idx="3">
                  <c:v>5.7962797039345535</c:v>
                </c:pt>
                <c:pt idx="4">
                  <c:v>5.259855862874951</c:v>
                </c:pt>
                <c:pt idx="5">
                  <c:v>4.7896571873782623</c:v>
                </c:pt>
                <c:pt idx="6">
                  <c:v>3.3393260615504476</c:v>
                </c:pt>
                <c:pt idx="7">
                  <c:v>1.0346902999610441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92E-40A6-926E-1EDB728CA013}"/>
            </c:ext>
          </c:extLst>
        </c:ser>
        <c:ser>
          <c:idx val="1"/>
          <c:order val="1"/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0.5</c:v>
              </c:pt>
              <c:pt idx="1">
                <c:v>24</c:v>
              </c:pt>
            </c:numLit>
          </c:xVal>
          <c:yVal>
            <c:numLit>
              <c:formatCode>General</c:formatCode>
              <c:ptCount val="2"/>
              <c:pt idx="0">
                <c:v>6.976563823148914</c:v>
              </c:pt>
              <c:pt idx="1">
                <c:v>1.347862274672873</c:v>
              </c:pt>
            </c:numLit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092E-40A6-926E-1EDB728CA0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821184"/>
        <c:axId val="199831552"/>
      </c:scatterChart>
      <c:valAx>
        <c:axId val="199821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none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831552"/>
        <c:crossesAt val="1"/>
        <c:crossBetween val="midCat"/>
      </c:valAx>
      <c:valAx>
        <c:axId val="199831552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900" b="1" u="none" strike="noStrike" baseline="0"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out"/>
        <c:tickLblPos val="nextTo"/>
        <c:spPr>
          <a:ln w="12700">
            <a:solidFill>
              <a:srgbClr val="000000"/>
            </a:solidFill>
            <a:prstDash val="solid"/>
          </a:ln>
          <a:effectLst/>
        </c:spPr>
        <c:txPr>
          <a:bodyPr/>
          <a:lstStyle/>
          <a:p>
            <a:pPr>
              <a:defRPr sz="900" b="1" u="none" strike="noStrike" baseline="0">
                <a:latin typeface="Arial"/>
                <a:ea typeface="Arial"/>
                <a:cs typeface="Arial"/>
              </a:defRPr>
            </a:pPr>
            <a:endParaRPr lang="en-US"/>
          </a:p>
        </c:txPr>
        <c:crossAx val="19982118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CCCFF"/>
    </a:solidFill>
    <a:ln w="25400"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0.xml"/><Relationship Id="rId3" Type="http://schemas.openxmlformats.org/officeDocument/2006/relationships/chart" Target="../charts/chart25.xml"/><Relationship Id="rId7" Type="http://schemas.openxmlformats.org/officeDocument/2006/relationships/chart" Target="../charts/chart29.xml"/><Relationship Id="rId12" Type="http://schemas.openxmlformats.org/officeDocument/2006/relationships/chart" Target="../charts/chart34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6" Type="http://schemas.openxmlformats.org/officeDocument/2006/relationships/chart" Target="../charts/chart28.xml"/><Relationship Id="rId11" Type="http://schemas.openxmlformats.org/officeDocument/2006/relationships/chart" Target="../charts/chart33.xml"/><Relationship Id="rId5" Type="http://schemas.openxmlformats.org/officeDocument/2006/relationships/chart" Target="../charts/chart27.xml"/><Relationship Id="rId10" Type="http://schemas.openxmlformats.org/officeDocument/2006/relationships/chart" Target="../charts/chart32.xml"/><Relationship Id="rId4" Type="http://schemas.openxmlformats.org/officeDocument/2006/relationships/chart" Target="../charts/chart26.xml"/><Relationship Id="rId9" Type="http://schemas.openxmlformats.org/officeDocument/2006/relationships/chart" Target="../charts/chart31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7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9.xml"/><Relationship Id="rId2" Type="http://schemas.openxmlformats.org/officeDocument/2006/relationships/chart" Target="../charts/chart48.xml"/><Relationship Id="rId1" Type="http://schemas.openxmlformats.org/officeDocument/2006/relationships/chart" Target="../charts/chart47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1.xml"/><Relationship Id="rId2" Type="http://schemas.openxmlformats.org/officeDocument/2006/relationships/chart" Target="../charts/chart60.xml"/><Relationship Id="rId1" Type="http://schemas.openxmlformats.org/officeDocument/2006/relationships/chart" Target="../charts/chart59.xm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4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7.xml"/><Relationship Id="rId2" Type="http://schemas.openxmlformats.org/officeDocument/2006/relationships/chart" Target="../charts/chart66.xml"/><Relationship Id="rId1" Type="http://schemas.openxmlformats.org/officeDocument/2006/relationships/chart" Target="../charts/chart65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0.xml"/><Relationship Id="rId2" Type="http://schemas.openxmlformats.org/officeDocument/2006/relationships/chart" Target="../charts/chart69.xml"/><Relationship Id="rId1" Type="http://schemas.openxmlformats.org/officeDocument/2006/relationships/chart" Target="../charts/chart68.xml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3.xml"/><Relationship Id="rId2" Type="http://schemas.openxmlformats.org/officeDocument/2006/relationships/chart" Target="../charts/chart72.xml"/><Relationship Id="rId1" Type="http://schemas.openxmlformats.org/officeDocument/2006/relationships/chart" Target="../charts/chart71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5.xml"/><Relationship Id="rId1" Type="http://schemas.openxmlformats.org/officeDocument/2006/relationships/chart" Target="../charts/chart74.xml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8.xml"/><Relationship Id="rId2" Type="http://schemas.openxmlformats.org/officeDocument/2006/relationships/chart" Target="../charts/chart77.xml"/><Relationship Id="rId1" Type="http://schemas.openxmlformats.org/officeDocument/2006/relationships/chart" Target="../charts/chart76.xml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1.xml"/><Relationship Id="rId2" Type="http://schemas.openxmlformats.org/officeDocument/2006/relationships/chart" Target="../charts/chart80.xml"/><Relationship Id="rId1" Type="http://schemas.openxmlformats.org/officeDocument/2006/relationships/chart" Target="../charts/chart79.xml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4.xml"/><Relationship Id="rId2" Type="http://schemas.openxmlformats.org/officeDocument/2006/relationships/chart" Target="../charts/chart83.xml"/><Relationship Id="rId1" Type="http://schemas.openxmlformats.org/officeDocument/2006/relationships/chart" Target="../charts/chart82.xml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7.xml"/><Relationship Id="rId2" Type="http://schemas.openxmlformats.org/officeDocument/2006/relationships/chart" Target="../charts/chart86.xml"/><Relationship Id="rId1" Type="http://schemas.openxmlformats.org/officeDocument/2006/relationships/chart" Target="../charts/chart8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396240</xdr:colOff>
      <xdr:row>1</xdr:row>
      <xdr:rowOff>60959</xdr:rowOff>
    </xdr:from>
    <xdr:to>
      <xdr:col>10</xdr:col>
      <xdr:colOff>91440</xdr:colOff>
      <xdr:row>11</xdr:row>
      <xdr:rowOff>99390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2E77E130-E1F1-4600-8E61-107005622B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119742</xdr:colOff>
      <xdr:row>0</xdr:row>
      <xdr:rowOff>0</xdr:rowOff>
    </xdr:from>
    <xdr:to>
      <xdr:col>20</xdr:col>
      <xdr:colOff>424542</xdr:colOff>
      <xdr:row>10</xdr:row>
      <xdr:rowOff>174171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1369D33F-73E5-455F-808F-B379A0AD32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0</xdr:colOff>
      <xdr:row>0</xdr:row>
      <xdr:rowOff>190500</xdr:rowOff>
    </xdr:from>
    <xdr:to>
      <xdr:col>30</xdr:col>
      <xdr:colOff>304800</xdr:colOff>
      <xdr:row>10</xdr:row>
      <xdr:rowOff>169334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52F8C9DC-46D2-46E6-86CA-6CE4AA28C61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36</xdr:col>
      <xdr:colOff>25400</xdr:colOff>
      <xdr:row>1</xdr:row>
      <xdr:rowOff>29634</xdr:rowOff>
    </xdr:from>
    <xdr:to>
      <xdr:col>43</xdr:col>
      <xdr:colOff>330200</xdr:colOff>
      <xdr:row>10</xdr:row>
      <xdr:rowOff>143934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313BC3F1-6903-4F09-B24E-BEC93A468C3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D88BE040-2D98-4E5B-89FB-98F560F165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2DFD75A9-E79C-4D7F-A468-A4B0DE2137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ABB1CEEE-B852-445C-B483-97EA2B62F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6</xdr:col>
      <xdr:colOff>422910</xdr:colOff>
      <xdr:row>39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A706783D-111B-4497-9B7C-D54D0C8109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40</xdr:row>
      <xdr:rowOff>0</xdr:rowOff>
    </xdr:from>
    <xdr:to>
      <xdr:col>6</xdr:col>
      <xdr:colOff>422910</xdr:colOff>
      <xdr:row>61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7061C465-A91D-4D29-B90B-B5B04FCE00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62</xdr:row>
      <xdr:rowOff>0</xdr:rowOff>
    </xdr:from>
    <xdr:to>
      <xdr:col>6</xdr:col>
      <xdr:colOff>422910</xdr:colOff>
      <xdr:row>83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2DCBCF82-B5FC-4135-934D-82ED8853A8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6</xdr:col>
      <xdr:colOff>422910</xdr:colOff>
      <xdr:row>39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7578AC78-3D9D-411C-83E1-044507754E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40</xdr:row>
      <xdr:rowOff>0</xdr:rowOff>
    </xdr:from>
    <xdr:to>
      <xdr:col>6</xdr:col>
      <xdr:colOff>422910</xdr:colOff>
      <xdr:row>61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F9F7963C-43B0-47C6-84D0-0A48658F06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62</xdr:row>
      <xdr:rowOff>0</xdr:rowOff>
    </xdr:from>
    <xdr:to>
      <xdr:col>6</xdr:col>
      <xdr:colOff>422910</xdr:colOff>
      <xdr:row>83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7854566E-8D88-4B7A-A047-8DC94C6C5A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1D5835E5-93E4-4523-8764-4394732205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F2FF7717-0C54-484C-90DF-6E1EAF11B0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E839F414-02C1-4D9F-A9EB-3D732917E5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6</xdr:col>
      <xdr:colOff>422910</xdr:colOff>
      <xdr:row>39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7046B1ED-B3DD-42C3-BDBD-FF9C565C1D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40</xdr:row>
      <xdr:rowOff>0</xdr:rowOff>
    </xdr:from>
    <xdr:to>
      <xdr:col>6</xdr:col>
      <xdr:colOff>422910</xdr:colOff>
      <xdr:row>61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52FB1C73-2EBD-463E-8BE2-39BB563F63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62</xdr:row>
      <xdr:rowOff>0</xdr:rowOff>
    </xdr:from>
    <xdr:to>
      <xdr:col>6</xdr:col>
      <xdr:colOff>422910</xdr:colOff>
      <xdr:row>83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77933125-AB5B-4342-BDEB-4CC3359348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A7A7C68-5E19-46E2-B923-2C805F28AD9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9BD59C32-63EA-47A4-9D9F-0A80BEC57D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07EBB85C-FEDC-44FB-9D2A-8DB1828C34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338547</xdr:colOff>
      <xdr:row>30</xdr:row>
      <xdr:rowOff>66402</xdr:rowOff>
    </xdr:from>
    <xdr:to>
      <xdr:col>24</xdr:col>
      <xdr:colOff>338547</xdr:colOff>
      <xdr:row>40</xdr:row>
      <xdr:rowOff>84908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849D8CCA-6ACE-4AF7-B863-79B2CCA559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414747</xdr:colOff>
      <xdr:row>31</xdr:row>
      <xdr:rowOff>182880</xdr:rowOff>
    </xdr:from>
    <xdr:to>
      <xdr:col>23</xdr:col>
      <xdr:colOff>414747</xdr:colOff>
      <xdr:row>42</xdr:row>
      <xdr:rowOff>1088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EEB511A6-662A-4610-B28E-348BF5AD9A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255814</xdr:colOff>
      <xdr:row>30</xdr:row>
      <xdr:rowOff>23949</xdr:rowOff>
    </xdr:from>
    <xdr:to>
      <xdr:col>11</xdr:col>
      <xdr:colOff>255814</xdr:colOff>
      <xdr:row>40</xdr:row>
      <xdr:rowOff>45720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1B6F192E-F554-4745-A622-44EE15DBE1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375557</xdr:colOff>
      <xdr:row>30</xdr:row>
      <xdr:rowOff>143692</xdr:rowOff>
    </xdr:from>
    <xdr:to>
      <xdr:col>10</xdr:col>
      <xdr:colOff>375557</xdr:colOff>
      <xdr:row>40</xdr:row>
      <xdr:rowOff>154577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C5558B1A-CA93-461A-A5E7-AB2543D86B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579120</xdr:colOff>
      <xdr:row>1</xdr:row>
      <xdr:rowOff>121920</xdr:rowOff>
    </xdr:from>
    <xdr:to>
      <xdr:col>10</xdr:col>
      <xdr:colOff>274320</xdr:colOff>
      <xdr:row>16</xdr:row>
      <xdr:rowOff>114300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B02E74AD-6EC6-438D-BFEE-DEE8C482A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198120</xdr:colOff>
      <xdr:row>1</xdr:row>
      <xdr:rowOff>137160</xdr:rowOff>
    </xdr:from>
    <xdr:to>
      <xdr:col>22</xdr:col>
      <xdr:colOff>502920</xdr:colOff>
      <xdr:row>16</xdr:row>
      <xdr:rowOff>129540</xdr:rowOff>
    </xdr:to>
    <xdr:graphicFrame macro="">
      <xdr:nvGraphicFramePr>
        <xdr:cNvPr id="7" name="Chart 6">
          <a:extLst>
            <a:ext uri="{FF2B5EF4-FFF2-40B4-BE49-F238E27FC236}">
              <a16:creationId xmlns="" xmlns:a16="http://schemas.microsoft.com/office/drawing/2014/main" id="{D56B47A3-511F-4B55-81EC-434570EF1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32</xdr:col>
      <xdr:colOff>373380</xdr:colOff>
      <xdr:row>31</xdr:row>
      <xdr:rowOff>30480</xdr:rowOff>
    </xdr:from>
    <xdr:to>
      <xdr:col>38</xdr:col>
      <xdr:colOff>373381</xdr:colOff>
      <xdr:row>41</xdr:row>
      <xdr:rowOff>38100</xdr:rowOff>
    </xdr:to>
    <xdr:graphicFrame macro="">
      <xdr:nvGraphicFramePr>
        <xdr:cNvPr id="8" name="Chart 7">
          <a:extLst>
            <a:ext uri="{FF2B5EF4-FFF2-40B4-BE49-F238E27FC236}">
              <a16:creationId xmlns="" xmlns:a16="http://schemas.microsoft.com/office/drawing/2014/main" id="{095D9DCC-7F01-47C4-9C6F-8B54F97E05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32</xdr:col>
      <xdr:colOff>327660</xdr:colOff>
      <xdr:row>31</xdr:row>
      <xdr:rowOff>114300</xdr:rowOff>
    </xdr:from>
    <xdr:to>
      <xdr:col>38</xdr:col>
      <xdr:colOff>327661</xdr:colOff>
      <xdr:row>41</xdr:row>
      <xdr:rowOff>121920</xdr:rowOff>
    </xdr:to>
    <xdr:graphicFrame macro="">
      <xdr:nvGraphicFramePr>
        <xdr:cNvPr id="9" name="Chart 8">
          <a:extLst>
            <a:ext uri="{FF2B5EF4-FFF2-40B4-BE49-F238E27FC236}">
              <a16:creationId xmlns="" xmlns:a16="http://schemas.microsoft.com/office/drawing/2014/main" id="{E84A5B78-B91A-4D11-9181-0FD05E495F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44</xdr:col>
      <xdr:colOff>457201</xdr:colOff>
      <xdr:row>31</xdr:row>
      <xdr:rowOff>106680</xdr:rowOff>
    </xdr:from>
    <xdr:to>
      <xdr:col>50</xdr:col>
      <xdr:colOff>457201</xdr:colOff>
      <xdr:row>41</xdr:row>
      <xdr:rowOff>114300</xdr:rowOff>
    </xdr:to>
    <xdr:graphicFrame macro="">
      <xdr:nvGraphicFramePr>
        <xdr:cNvPr id="10" name="Chart 9">
          <a:extLst>
            <a:ext uri="{FF2B5EF4-FFF2-40B4-BE49-F238E27FC236}">
              <a16:creationId xmlns="" xmlns:a16="http://schemas.microsoft.com/office/drawing/2014/main" id="{B7F4E0C0-FCF1-400F-8FFC-EBC2FD134F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45</xdr:col>
      <xdr:colOff>213361</xdr:colOff>
      <xdr:row>32</xdr:row>
      <xdr:rowOff>68580</xdr:rowOff>
    </xdr:from>
    <xdr:to>
      <xdr:col>51</xdr:col>
      <xdr:colOff>213361</xdr:colOff>
      <xdr:row>42</xdr:row>
      <xdr:rowOff>76200</xdr:rowOff>
    </xdr:to>
    <xdr:graphicFrame macro="">
      <xdr:nvGraphicFramePr>
        <xdr:cNvPr id="11" name="Chart 10">
          <a:extLst>
            <a:ext uri="{FF2B5EF4-FFF2-40B4-BE49-F238E27FC236}">
              <a16:creationId xmlns="" xmlns:a16="http://schemas.microsoft.com/office/drawing/2014/main" id="{D784B849-E6EC-40F7-A299-B442E96A7A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30</xdr:col>
      <xdr:colOff>106680</xdr:colOff>
      <xdr:row>1</xdr:row>
      <xdr:rowOff>45720</xdr:rowOff>
    </xdr:from>
    <xdr:to>
      <xdr:col>37</xdr:col>
      <xdr:colOff>411480</xdr:colOff>
      <xdr:row>16</xdr:row>
      <xdr:rowOff>30480</xdr:rowOff>
    </xdr:to>
    <xdr:graphicFrame macro="">
      <xdr:nvGraphicFramePr>
        <xdr:cNvPr id="12" name="Chart 11">
          <a:extLst>
            <a:ext uri="{FF2B5EF4-FFF2-40B4-BE49-F238E27FC236}">
              <a16:creationId xmlns="" xmlns:a16="http://schemas.microsoft.com/office/drawing/2014/main" id="{EC8DCBB9-0CAA-44F3-A708-F31C65A07B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41</xdr:col>
      <xdr:colOff>259080</xdr:colOff>
      <xdr:row>2</xdr:row>
      <xdr:rowOff>99060</xdr:rowOff>
    </xdr:from>
    <xdr:to>
      <xdr:col>48</xdr:col>
      <xdr:colOff>563880</xdr:colOff>
      <xdr:row>17</xdr:row>
      <xdr:rowOff>83820</xdr:rowOff>
    </xdr:to>
    <xdr:graphicFrame macro="">
      <xdr:nvGraphicFramePr>
        <xdr:cNvPr id="13" name="Chart 12">
          <a:extLst>
            <a:ext uri="{FF2B5EF4-FFF2-40B4-BE49-F238E27FC236}">
              <a16:creationId xmlns="" xmlns:a16="http://schemas.microsoft.com/office/drawing/2014/main" id="{79081CAC-D7C9-4104-8D8E-79A9A66704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304BC716-3205-45F6-BD64-1343607B61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B76A4E83-79A7-4DE0-87B3-DB26690010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6EC52655-3AE9-4663-8A06-7E26C0B114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DA125961-7F16-43DF-8D6F-16D6B20E01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E5C8691A-1BC1-4ED2-A45A-CE542154F3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D4BD2EDE-3EFB-4671-A6BB-E93735B180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9B3E2246-1C8B-4DDE-82B9-B4F1AED0E8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F7AB9E4D-4AFE-4B78-B5F8-A3C05F38C8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B03BC4A2-5393-4C7F-B8B8-C4D257FD2F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56B5ADF8-136F-4BB9-BA5A-784F2F39CB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98508BFC-D2FF-4F19-BBCD-5BDB0E26D9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914C0566-5FFF-4979-AFE0-1B5509C0CE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9D13E77C-9032-4D07-A199-1AAABC3248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933CA6A3-1A27-4093-9C9E-9AA799935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6C3D6B74-A20B-4E54-A35B-4D6FAE4F25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872458A3-61EF-47B2-848A-AC52CD13AC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A41A49E0-756E-4AE7-B714-E0284A295F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37AB0EF8-15DB-42D0-8115-E1D09EC1A6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6</xdr:col>
      <xdr:colOff>422910</xdr:colOff>
      <xdr:row>37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5B3354DF-8D99-48AA-AF19-627D026ACD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38</xdr:row>
      <xdr:rowOff>0</xdr:rowOff>
    </xdr:from>
    <xdr:to>
      <xdr:col>6</xdr:col>
      <xdr:colOff>422910</xdr:colOff>
      <xdr:row>59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7248F297-B7AC-47FA-96AA-582C19D42E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60</xdr:row>
      <xdr:rowOff>0</xdr:rowOff>
    </xdr:from>
    <xdr:to>
      <xdr:col>6</xdr:col>
      <xdr:colOff>422910</xdr:colOff>
      <xdr:row>81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0B014806-36DF-4584-AE45-EEA81E1DC2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6</xdr:col>
      <xdr:colOff>422910</xdr:colOff>
      <xdr:row>37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E8543F93-44F0-43AF-9D5F-25956EA687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38</xdr:row>
      <xdr:rowOff>0</xdr:rowOff>
    </xdr:from>
    <xdr:to>
      <xdr:col>6</xdr:col>
      <xdr:colOff>422910</xdr:colOff>
      <xdr:row>59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76120D15-E3A9-41BD-BF96-A199D44426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60</xdr:row>
      <xdr:rowOff>0</xdr:rowOff>
    </xdr:from>
    <xdr:to>
      <xdr:col>6</xdr:col>
      <xdr:colOff>422910</xdr:colOff>
      <xdr:row>81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78B0C943-49FD-43BF-A581-28C40100E6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6</xdr:col>
      <xdr:colOff>422910</xdr:colOff>
      <xdr:row>37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4A05EDF0-7759-4F7E-A832-8C4BACB1A2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38</xdr:row>
      <xdr:rowOff>0</xdr:rowOff>
    </xdr:from>
    <xdr:to>
      <xdr:col>6</xdr:col>
      <xdr:colOff>422910</xdr:colOff>
      <xdr:row>59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74A69998-2BD8-456C-9BF5-6BB2799B62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60</xdr:row>
      <xdr:rowOff>0</xdr:rowOff>
    </xdr:from>
    <xdr:to>
      <xdr:col>6</xdr:col>
      <xdr:colOff>422910</xdr:colOff>
      <xdr:row>81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4D5175B4-4933-458D-8CE3-FA596C5420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6</xdr:col>
      <xdr:colOff>422910</xdr:colOff>
      <xdr:row>37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7B066465-F785-48C9-991D-F525B8D645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38</xdr:row>
      <xdr:rowOff>0</xdr:rowOff>
    </xdr:from>
    <xdr:to>
      <xdr:col>6</xdr:col>
      <xdr:colOff>422910</xdr:colOff>
      <xdr:row>59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57A5531F-9E61-4F95-9F1D-1B0F68F729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60</xdr:row>
      <xdr:rowOff>0</xdr:rowOff>
    </xdr:from>
    <xdr:to>
      <xdr:col>6</xdr:col>
      <xdr:colOff>422910</xdr:colOff>
      <xdr:row>81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B44F374C-906C-4AD8-88FD-14146B9B4C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6</xdr:col>
      <xdr:colOff>422910</xdr:colOff>
      <xdr:row>37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211584C8-AB28-4CD5-93F6-1246C24D6D0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38</xdr:row>
      <xdr:rowOff>0</xdr:rowOff>
    </xdr:from>
    <xdr:to>
      <xdr:col>6</xdr:col>
      <xdr:colOff>422910</xdr:colOff>
      <xdr:row>59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179FC487-1979-43AA-B3BC-F6820A0C8F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60</xdr:row>
      <xdr:rowOff>0</xdr:rowOff>
    </xdr:from>
    <xdr:to>
      <xdr:col>6</xdr:col>
      <xdr:colOff>422910</xdr:colOff>
      <xdr:row>81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92CA7F14-AEBE-495A-B682-AF342F7D0B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6</xdr:col>
      <xdr:colOff>422910</xdr:colOff>
      <xdr:row>37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A7B50B9-544F-4C9B-A4A6-5220816675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38</xdr:row>
      <xdr:rowOff>0</xdr:rowOff>
    </xdr:from>
    <xdr:to>
      <xdr:col>6</xdr:col>
      <xdr:colOff>422910</xdr:colOff>
      <xdr:row>59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6863B836-567F-4256-BC05-1053C3F6C8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60</xdr:row>
      <xdr:rowOff>0</xdr:rowOff>
    </xdr:from>
    <xdr:to>
      <xdr:col>6</xdr:col>
      <xdr:colOff>422910</xdr:colOff>
      <xdr:row>81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5E984A8F-478A-4F3E-9B07-85E9894BA7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23D89AE7-A00D-48AF-A86C-301146AE7D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4A059167-2297-482D-A47C-DFA099DDFE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5A96E893-C5DD-45A2-8816-465FBDF9BA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92E279E9-F9A6-457B-B5E6-3DA11A4A12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61406120-4F37-46E5-A9B8-71A86FDFF8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2BAEC77E-7B6C-4BDD-92D5-E12069EDE2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DBBDD1B0-0A1E-4904-9410-FAA8AEE338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E58BBFDB-C6C7-4C59-9A17-ECEF9E2E87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7CF73C8A-B221-4AF3-88F1-8A4A342377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539614EA-CB90-4B6C-9E2D-CC522B889F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D1A77C14-DCDD-42A0-A911-E93EA36852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CFF56BC5-A4B3-4D06-8029-776CC25B5E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9C824F8E-E0E7-4263-8421-6C20554C84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98BA2316-4957-4D99-AC58-887F8E34D4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6</xdr:col>
      <xdr:colOff>422910</xdr:colOff>
      <xdr:row>38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A50C76DE-8ABE-4144-9F84-9760574874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422910</xdr:colOff>
      <xdr:row>60</xdr:row>
      <xdr:rowOff>43180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ED07FC3E-F8E8-408D-B756-1C5B0C66E9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61</xdr:row>
      <xdr:rowOff>0</xdr:rowOff>
    </xdr:from>
    <xdr:to>
      <xdr:col>6</xdr:col>
      <xdr:colOff>422910</xdr:colOff>
      <xdr:row>82</xdr:row>
      <xdr:rowOff>43180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AEA1F697-E264-43AA-A323-5537951AF8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search%20work/Manisha%20Madam%20Kinetic%20study/29%20November%202020/Final%20Pk%20data%20PG%20and%20NOS%2017%20Dec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KResult"/>
      <sheetName val="Peak area and concentration"/>
      <sheetName val="Std, cur. &amp; calcu of NOS &amp; PG  "/>
      <sheetName val="PK result"/>
      <sheetName val="Validation Inter and Intra day"/>
      <sheetName val="Validaton Linearity, LOD &amp; LOQ"/>
      <sheetName val="NOS A1 PK"/>
      <sheetName val="NOS A2 PK"/>
      <sheetName val="NOS A3 PK"/>
      <sheetName val="NOS A4 PK"/>
      <sheetName val="NOS A5 PK"/>
      <sheetName val="NOS A6 PK"/>
      <sheetName val="Comb NOS A1 PK "/>
      <sheetName val="Comb NOS A2 PK"/>
      <sheetName val="C NOS A3 PK"/>
      <sheetName val="C NOS A4 PK"/>
      <sheetName val="C NOS A5 PK"/>
      <sheetName val="C NOS A6 PK"/>
      <sheetName val="PG A1 PK"/>
      <sheetName val="PG A2 PK"/>
      <sheetName val="PG A3 PK"/>
      <sheetName val="PG A4 PK"/>
      <sheetName val="PG A5 PK"/>
      <sheetName val="PG A6 PK"/>
      <sheetName val="C PG A1 PK"/>
      <sheetName val="C PG A2 PK"/>
      <sheetName val="C PG A3 PK"/>
      <sheetName val="C PG A4 PK"/>
      <sheetName val="C PG A5 PK"/>
      <sheetName val="C PG A6 PK"/>
    </sheetNames>
    <sheetDataSet>
      <sheetData sheetId="0"/>
      <sheetData sheetId="1"/>
      <sheetData sheetId="2"/>
      <sheetData sheetId="3"/>
      <sheetData sheetId="4"/>
      <sheetData sheetId="5">
        <row r="2">
          <cell r="AD2" t="str">
            <v>Area</v>
          </cell>
        </row>
        <row r="3">
          <cell r="A3">
            <v>0</v>
          </cell>
          <cell r="B3">
            <v>0</v>
          </cell>
          <cell r="N3">
            <v>0</v>
          </cell>
          <cell r="O3">
            <v>0</v>
          </cell>
          <cell r="AC3">
            <v>0</v>
          </cell>
          <cell r="AD3">
            <v>0</v>
          </cell>
          <cell r="AM3">
            <v>0</v>
          </cell>
          <cell r="AN3">
            <v>0</v>
          </cell>
        </row>
        <row r="4">
          <cell r="A4">
            <v>2</v>
          </cell>
          <cell r="B4">
            <v>3045</v>
          </cell>
          <cell r="N4">
            <v>2</v>
          </cell>
          <cell r="O4">
            <v>4887</v>
          </cell>
          <cell r="AC4">
            <v>2</v>
          </cell>
          <cell r="AD4">
            <v>5855</v>
          </cell>
          <cell r="AM4">
            <v>2</v>
          </cell>
          <cell r="AN4">
            <v>3587</v>
          </cell>
        </row>
        <row r="5">
          <cell r="A5">
            <v>4</v>
          </cell>
          <cell r="B5">
            <v>6390</v>
          </cell>
          <cell r="N5">
            <v>4</v>
          </cell>
          <cell r="O5">
            <v>10148</v>
          </cell>
          <cell r="AC5">
            <v>4</v>
          </cell>
          <cell r="AD5">
            <v>9387</v>
          </cell>
          <cell r="AM5">
            <v>4</v>
          </cell>
          <cell r="AN5">
            <v>7857</v>
          </cell>
        </row>
        <row r="6">
          <cell r="A6">
            <v>6</v>
          </cell>
          <cell r="B6">
            <v>9682</v>
          </cell>
          <cell r="N6">
            <v>6</v>
          </cell>
          <cell r="O6">
            <v>15528</v>
          </cell>
          <cell r="AC6">
            <v>6</v>
          </cell>
          <cell r="AD6">
            <v>14154</v>
          </cell>
          <cell r="AM6">
            <v>6</v>
          </cell>
          <cell r="AN6">
            <v>9915</v>
          </cell>
        </row>
        <row r="7">
          <cell r="A7">
            <v>8</v>
          </cell>
          <cell r="B7">
            <v>13481</v>
          </cell>
          <cell r="N7">
            <v>8</v>
          </cell>
          <cell r="O7">
            <v>19908</v>
          </cell>
          <cell r="AC7">
            <v>8</v>
          </cell>
          <cell r="AD7">
            <v>19347</v>
          </cell>
          <cell r="AM7">
            <v>8</v>
          </cell>
          <cell r="AN7">
            <v>13457</v>
          </cell>
        </row>
        <row r="8">
          <cell r="A8">
            <v>10</v>
          </cell>
          <cell r="B8">
            <v>17080</v>
          </cell>
          <cell r="N8">
            <v>10</v>
          </cell>
          <cell r="O8">
            <v>25850</v>
          </cell>
          <cell r="AC8">
            <v>10</v>
          </cell>
          <cell r="AD8">
            <v>25547</v>
          </cell>
          <cell r="AM8">
            <v>10</v>
          </cell>
          <cell r="AN8">
            <v>15875</v>
          </cell>
        </row>
        <row r="36">
          <cell r="B36">
            <v>-291.76190476190459</v>
          </cell>
          <cell r="C36">
            <v>291.76190476190459</v>
          </cell>
          <cell r="O36">
            <v>-115.04761904761654</v>
          </cell>
          <cell r="P36">
            <v>115.04761904761654</v>
          </cell>
        </row>
        <row r="37">
          <cell r="B37">
            <v>3136.8095238095234</v>
          </cell>
          <cell r="C37">
            <v>-91.809523809523398</v>
          </cell>
          <cell r="O37">
            <v>5019.0380952380965</v>
          </cell>
          <cell r="P37">
            <v>-132.0380952380965</v>
          </cell>
        </row>
        <row r="38">
          <cell r="B38">
            <v>6565.3809523809514</v>
          </cell>
          <cell r="C38">
            <v>-175.38095238095138</v>
          </cell>
          <cell r="O38">
            <v>10153.12380952381</v>
          </cell>
          <cell r="P38">
            <v>-5.1238095238095411</v>
          </cell>
          <cell r="AD38">
            <v>26.095238095236709</v>
          </cell>
          <cell r="AE38">
            <v>-26.095238095236709</v>
          </cell>
          <cell r="AN38">
            <v>516.85714285714312</v>
          </cell>
          <cell r="AO38">
            <v>-516.85714285714312</v>
          </cell>
        </row>
        <row r="39">
          <cell r="B39">
            <v>9993.9523809523798</v>
          </cell>
          <cell r="C39">
            <v>-311.95238095237983</v>
          </cell>
          <cell r="O39">
            <v>15287.209523809523</v>
          </cell>
          <cell r="P39">
            <v>240.79047619047742</v>
          </cell>
          <cell r="AD39">
            <v>4968.3238095238084</v>
          </cell>
          <cell r="AE39">
            <v>886.67619047619155</v>
          </cell>
          <cell r="AN39">
            <v>3689.514285714286</v>
          </cell>
          <cell r="AO39">
            <v>-102.51428571428596</v>
          </cell>
        </row>
        <row r="40">
          <cell r="B40">
            <v>13422.523809523807</v>
          </cell>
          <cell r="C40">
            <v>58.476190476192642</v>
          </cell>
          <cell r="O40">
            <v>20421.295238095234</v>
          </cell>
          <cell r="P40">
            <v>-513.2952380952338</v>
          </cell>
          <cell r="AD40">
            <v>9910.5523809523802</v>
          </cell>
          <cell r="AE40">
            <v>-523.55238095238019</v>
          </cell>
          <cell r="AN40">
            <v>6862.1714285714288</v>
          </cell>
          <cell r="AO40">
            <v>994.82857142857119</v>
          </cell>
        </row>
        <row r="41">
          <cell r="B41">
            <v>16851.095238095237</v>
          </cell>
          <cell r="C41">
            <v>228.90476190476329</v>
          </cell>
          <cell r="O41">
            <v>25555.380952380947</v>
          </cell>
          <cell r="P41">
            <v>294.61904761905316</v>
          </cell>
          <cell r="AD41">
            <v>14852.780952380952</v>
          </cell>
          <cell r="AE41">
            <v>-698.78095238095193</v>
          </cell>
          <cell r="AN41">
            <v>10034.828571428572</v>
          </cell>
          <cell r="AO41">
            <v>-119.8285714285721</v>
          </cell>
        </row>
        <row r="42">
          <cell r="AD42">
            <v>19795.009523809524</v>
          </cell>
          <cell r="AE42">
            <v>-448.00952380952367</v>
          </cell>
          <cell r="AN42">
            <v>13207.485714285714</v>
          </cell>
          <cell r="AO42">
            <v>249.51428571428551</v>
          </cell>
        </row>
        <row r="43">
          <cell r="AD43">
            <v>24737.238095238095</v>
          </cell>
          <cell r="AE43">
            <v>809.76190476190459</v>
          </cell>
          <cell r="AN43">
            <v>16380.142857142857</v>
          </cell>
          <cell r="AO43">
            <v>-505.14285714285688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64"/>
  <sheetViews>
    <sheetView topLeftCell="U5" zoomScale="90" zoomScaleNormal="90" zoomScaleSheetLayoutView="100" workbookViewId="0">
      <selection activeCell="AK27" sqref="AK27"/>
    </sheetView>
  </sheetViews>
  <sheetFormatPr defaultRowHeight="15.75" x14ac:dyDescent="0.25"/>
  <cols>
    <col min="1" max="9" width="8.85546875" style="25"/>
    <col min="10" max="10" width="8.85546875" style="25" customWidth="1"/>
    <col min="11" max="16384" width="9.140625" style="25"/>
  </cols>
  <sheetData>
    <row r="1" spans="1:54" s="22" customFormat="1" ht="15.6" x14ac:dyDescent="0.3">
      <c r="A1" s="22" t="s">
        <v>0</v>
      </c>
      <c r="L1" s="22" t="s">
        <v>1</v>
      </c>
      <c r="V1" s="22" t="s">
        <v>2</v>
      </c>
      <c r="AC1" s="109"/>
      <c r="AD1" s="109"/>
      <c r="AE1" s="109"/>
      <c r="AF1" s="109"/>
      <c r="AG1" s="109"/>
      <c r="AH1" s="109"/>
      <c r="AI1" s="22" t="s">
        <v>3</v>
      </c>
    </row>
    <row r="2" spans="1:54" s="22" customFormat="1" ht="15.6" x14ac:dyDescent="0.3">
      <c r="A2" s="23" t="s">
        <v>4</v>
      </c>
      <c r="B2" s="23" t="s">
        <v>5</v>
      </c>
      <c r="G2" s="23"/>
      <c r="H2" s="23"/>
      <c r="I2" s="23"/>
      <c r="J2" s="23"/>
      <c r="L2" s="22" t="s">
        <v>4</v>
      </c>
      <c r="M2" s="22" t="s">
        <v>5</v>
      </c>
      <c r="P2" s="23"/>
      <c r="Q2" s="23"/>
      <c r="V2" s="23" t="s">
        <v>4</v>
      </c>
      <c r="W2" s="23" t="s">
        <v>5</v>
      </c>
      <c r="X2" s="23"/>
      <c r="Y2" s="23"/>
      <c r="AC2" s="23"/>
      <c r="AD2" s="23"/>
      <c r="AI2" s="22" t="s">
        <v>4</v>
      </c>
      <c r="AJ2" s="23" t="s">
        <v>5</v>
      </c>
      <c r="AK2" s="23"/>
      <c r="AL2" s="23"/>
      <c r="AM2" s="23"/>
      <c r="AR2" s="23"/>
      <c r="AS2" s="23"/>
      <c r="AY2" s="23"/>
      <c r="AZ2" s="23"/>
      <c r="BA2" s="23"/>
      <c r="BB2" s="23"/>
    </row>
    <row r="3" spans="1:54" ht="15.6" x14ac:dyDescent="0.3">
      <c r="A3" s="24">
        <v>0</v>
      </c>
      <c r="B3" s="24">
        <v>0</v>
      </c>
      <c r="F3" s="24"/>
      <c r="G3" s="24"/>
      <c r="L3" s="25">
        <v>0</v>
      </c>
      <c r="M3" s="25">
        <v>0</v>
      </c>
      <c r="P3" s="24"/>
      <c r="Q3" s="24"/>
      <c r="U3" s="24"/>
      <c r="V3" s="24">
        <v>0</v>
      </c>
      <c r="W3" s="25">
        <v>0</v>
      </c>
      <c r="AC3" s="24"/>
      <c r="AD3" s="24"/>
      <c r="AI3" s="24">
        <v>0</v>
      </c>
      <c r="AJ3" s="24">
        <v>0</v>
      </c>
      <c r="AR3" s="24"/>
      <c r="AS3" s="24"/>
      <c r="AX3" s="24"/>
      <c r="AY3" s="24"/>
    </row>
    <row r="4" spans="1:54" ht="15.6" x14ac:dyDescent="0.3">
      <c r="A4" s="24">
        <v>2</v>
      </c>
      <c r="B4" s="24">
        <v>3045</v>
      </c>
      <c r="F4" s="24"/>
      <c r="G4" s="24"/>
      <c r="L4" s="25">
        <v>2</v>
      </c>
      <c r="M4" s="25">
        <v>4887</v>
      </c>
      <c r="P4" s="24"/>
      <c r="Q4" s="24"/>
      <c r="U4" s="24"/>
      <c r="V4" s="24">
        <v>2</v>
      </c>
      <c r="W4" s="25">
        <v>5855</v>
      </c>
      <c r="AC4" s="24"/>
      <c r="AD4" s="24"/>
      <c r="AI4" s="24">
        <v>2</v>
      </c>
      <c r="AJ4" s="24">
        <v>3587</v>
      </c>
      <c r="AR4" s="24"/>
      <c r="AS4" s="24"/>
      <c r="AX4" s="24"/>
      <c r="AY4" s="24"/>
    </row>
    <row r="5" spans="1:54" ht="15.6" x14ac:dyDescent="0.3">
      <c r="A5" s="24">
        <v>4</v>
      </c>
      <c r="B5" s="24">
        <v>6390</v>
      </c>
      <c r="F5" s="24"/>
      <c r="G5" s="24"/>
      <c r="L5" s="25">
        <v>4</v>
      </c>
      <c r="M5" s="25">
        <v>10148</v>
      </c>
      <c r="P5" s="24"/>
      <c r="Q5" s="24"/>
      <c r="U5" s="24"/>
      <c r="V5" s="24">
        <v>4</v>
      </c>
      <c r="W5" s="25">
        <v>9387</v>
      </c>
      <c r="AC5" s="24"/>
      <c r="AD5" s="24"/>
      <c r="AI5" s="24">
        <v>4</v>
      </c>
      <c r="AJ5" s="24">
        <v>7857</v>
      </c>
      <c r="AR5" s="24"/>
      <c r="AS5" s="24"/>
      <c r="AX5" s="24"/>
      <c r="AY5" s="24"/>
    </row>
    <row r="6" spans="1:54" ht="15.6" x14ac:dyDescent="0.3">
      <c r="A6" s="24">
        <v>6</v>
      </c>
      <c r="B6" s="24">
        <v>9682</v>
      </c>
      <c r="F6" s="24"/>
      <c r="G6" s="24"/>
      <c r="L6" s="25">
        <v>6</v>
      </c>
      <c r="M6" s="25">
        <v>15528</v>
      </c>
      <c r="P6" s="24"/>
      <c r="Q6" s="24"/>
      <c r="U6" s="24"/>
      <c r="V6" s="24">
        <v>6</v>
      </c>
      <c r="W6" s="25">
        <v>14154</v>
      </c>
      <c r="AC6" s="24"/>
      <c r="AD6" s="24"/>
      <c r="AI6" s="24">
        <v>6</v>
      </c>
      <c r="AJ6" s="24">
        <v>9915</v>
      </c>
      <c r="AR6" s="24"/>
      <c r="AS6" s="24"/>
      <c r="AX6" s="24"/>
      <c r="AY6" s="24"/>
    </row>
    <row r="7" spans="1:54" ht="15.6" x14ac:dyDescent="0.3">
      <c r="A7" s="24">
        <v>8</v>
      </c>
      <c r="B7" s="24">
        <v>13481</v>
      </c>
      <c r="F7" s="24"/>
      <c r="G7" s="24"/>
      <c r="L7" s="25">
        <v>8</v>
      </c>
      <c r="M7" s="25">
        <v>19908</v>
      </c>
      <c r="P7" s="24"/>
      <c r="Q7" s="24"/>
      <c r="U7" s="24"/>
      <c r="V7" s="24">
        <v>8</v>
      </c>
      <c r="W7" s="25">
        <v>19347</v>
      </c>
      <c r="AC7" s="24"/>
      <c r="AD7" s="24"/>
      <c r="AI7" s="24">
        <v>8</v>
      </c>
      <c r="AJ7" s="24">
        <v>13457</v>
      </c>
      <c r="AR7" s="24"/>
      <c r="AS7" s="24"/>
      <c r="AX7" s="24"/>
      <c r="AY7" s="24"/>
    </row>
    <row r="8" spans="1:54" ht="15.6" x14ac:dyDescent="0.3">
      <c r="A8" s="24">
        <v>10</v>
      </c>
      <c r="B8" s="24">
        <v>17080</v>
      </c>
      <c r="F8" s="24"/>
      <c r="G8" s="24"/>
      <c r="L8" s="25">
        <v>10</v>
      </c>
      <c r="M8" s="25">
        <v>25850</v>
      </c>
      <c r="P8" s="24"/>
      <c r="Q8" s="24"/>
      <c r="U8" s="24"/>
      <c r="V8" s="24">
        <v>10</v>
      </c>
      <c r="W8" s="25">
        <v>25547</v>
      </c>
      <c r="AC8" s="24"/>
      <c r="AD8" s="24"/>
      <c r="AI8" s="24">
        <v>10</v>
      </c>
      <c r="AJ8" s="24">
        <v>15875</v>
      </c>
      <c r="AR8" s="24"/>
      <c r="AS8" s="24"/>
      <c r="AX8" s="24"/>
      <c r="AY8" s="24"/>
    </row>
    <row r="9" spans="1:54" ht="15.6" x14ac:dyDescent="0.3">
      <c r="P9" s="22"/>
    </row>
    <row r="13" spans="1:54" x14ac:dyDescent="0.25">
      <c r="A13" s="110" t="s">
        <v>12</v>
      </c>
      <c r="B13" s="111"/>
      <c r="C13" s="111"/>
      <c r="D13" s="111"/>
      <c r="E13" s="111"/>
      <c r="F13" s="111"/>
      <c r="G13" s="112"/>
      <c r="L13" s="110" t="s">
        <v>23</v>
      </c>
      <c r="M13" s="111"/>
      <c r="N13" s="111"/>
      <c r="O13" s="111"/>
      <c r="P13" s="111"/>
      <c r="Q13" s="111"/>
      <c r="R13" s="112"/>
    </row>
    <row r="14" spans="1:54" ht="47.25" customHeight="1" x14ac:dyDescent="0.25">
      <c r="A14" s="4" t="s">
        <v>14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6" t="s">
        <v>11</v>
      </c>
      <c r="L14" s="4" t="s">
        <v>14</v>
      </c>
      <c r="M14" s="5" t="s">
        <v>6</v>
      </c>
      <c r="N14" s="5" t="s">
        <v>7</v>
      </c>
      <c r="O14" s="5" t="s">
        <v>8</v>
      </c>
      <c r="P14" s="5" t="s">
        <v>9</v>
      </c>
      <c r="Q14" s="5" t="s">
        <v>10</v>
      </c>
      <c r="R14" s="6" t="s">
        <v>11</v>
      </c>
      <c r="V14" s="104"/>
      <c r="W14" s="108" t="s">
        <v>166</v>
      </c>
      <c r="X14" s="108"/>
      <c r="Y14" s="108"/>
      <c r="Z14" s="105"/>
      <c r="AA14" s="104" t="s">
        <v>13</v>
      </c>
      <c r="AB14" s="104"/>
      <c r="AC14" s="104"/>
      <c r="AD14" s="104"/>
      <c r="AE14" s="104"/>
      <c r="AH14" s="105"/>
      <c r="AI14" s="105"/>
      <c r="AJ14" s="105"/>
      <c r="AK14" s="105"/>
      <c r="AL14" s="105" t="s">
        <v>21</v>
      </c>
      <c r="AM14" s="106"/>
      <c r="AN14" s="106"/>
      <c r="AO14" s="106"/>
    </row>
    <row r="15" spans="1:54" ht="15.6" customHeight="1" x14ac:dyDescent="0.25">
      <c r="A15" s="7">
        <v>0</v>
      </c>
      <c r="B15" s="8">
        <v>0</v>
      </c>
      <c r="C15" s="8">
        <v>0</v>
      </c>
      <c r="D15" s="8">
        <v>0</v>
      </c>
      <c r="E15" s="8">
        <v>0</v>
      </c>
      <c r="F15" s="8">
        <v>0</v>
      </c>
      <c r="G15" s="9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7">
        <v>0</v>
      </c>
      <c r="Z15" s="105"/>
      <c r="AA15" s="107"/>
      <c r="AB15" s="107"/>
      <c r="AC15" s="107"/>
      <c r="AD15" s="105"/>
      <c r="AH15" s="105"/>
      <c r="AI15" s="108" t="s">
        <v>167</v>
      </c>
      <c r="AJ15" s="108"/>
      <c r="AK15" s="108"/>
      <c r="AL15" s="105"/>
      <c r="AM15" s="107"/>
      <c r="AN15" s="107"/>
      <c r="AO15" s="107"/>
    </row>
    <row r="16" spans="1:54" ht="43.15" customHeight="1" x14ac:dyDescent="0.25">
      <c r="A16" s="7">
        <v>0.5</v>
      </c>
      <c r="B16" s="8">
        <v>1851</v>
      </c>
      <c r="C16" s="8">
        <v>5256</v>
      </c>
      <c r="D16" s="8">
        <v>2708</v>
      </c>
      <c r="E16" s="8">
        <v>4662</v>
      </c>
      <c r="F16" s="8">
        <v>3171</v>
      </c>
      <c r="G16" s="9">
        <v>3624</v>
      </c>
      <c r="H16" s="23"/>
      <c r="I16" s="23"/>
      <c r="J16" s="23"/>
      <c r="K16" s="23"/>
      <c r="L16" s="16">
        <v>0.5</v>
      </c>
      <c r="M16" s="16">
        <v>16519</v>
      </c>
      <c r="N16" s="16">
        <v>19060</v>
      </c>
      <c r="O16" s="16">
        <v>16134</v>
      </c>
      <c r="P16" s="16">
        <v>15936</v>
      </c>
      <c r="Q16" s="16">
        <v>14799</v>
      </c>
      <c r="R16" s="7">
        <v>17058</v>
      </c>
      <c r="V16" s="105"/>
      <c r="W16" s="101" t="s">
        <v>15</v>
      </c>
      <c r="X16" s="98" t="s">
        <v>16</v>
      </c>
      <c r="Y16" s="101" t="s">
        <v>17</v>
      </c>
      <c r="Z16" s="105"/>
      <c r="AA16" s="102" t="s">
        <v>15</v>
      </c>
      <c r="AB16" s="98" t="s">
        <v>16</v>
      </c>
      <c r="AC16" s="101" t="s">
        <v>17</v>
      </c>
      <c r="AD16" s="105"/>
      <c r="AH16" s="105"/>
      <c r="AI16" s="101" t="s">
        <v>15</v>
      </c>
      <c r="AJ16" s="98" t="s">
        <v>16</v>
      </c>
      <c r="AK16" s="101" t="s">
        <v>17</v>
      </c>
      <c r="AL16" s="105"/>
      <c r="AM16" s="101" t="s">
        <v>15</v>
      </c>
      <c r="AN16" s="98" t="s">
        <v>16</v>
      </c>
      <c r="AO16" s="101" t="s">
        <v>17</v>
      </c>
    </row>
    <row r="17" spans="1:41" ht="15.6" customHeight="1" x14ac:dyDescent="0.25">
      <c r="A17" s="7">
        <v>1</v>
      </c>
      <c r="B17" s="8">
        <v>2982</v>
      </c>
      <c r="C17" s="8">
        <v>4936</v>
      </c>
      <c r="D17" s="8">
        <v>2536</v>
      </c>
      <c r="E17" s="8">
        <v>3959</v>
      </c>
      <c r="F17" s="8">
        <v>3251</v>
      </c>
      <c r="G17" s="9">
        <v>3205</v>
      </c>
      <c r="H17" s="24"/>
      <c r="I17" s="24"/>
      <c r="J17" s="23"/>
      <c r="K17" s="23"/>
      <c r="L17" s="16">
        <v>1</v>
      </c>
      <c r="M17" s="16">
        <v>15184</v>
      </c>
      <c r="N17" s="16">
        <v>18205</v>
      </c>
      <c r="O17" s="16">
        <v>15158</v>
      </c>
      <c r="P17" s="16">
        <v>14619</v>
      </c>
      <c r="Q17" s="16">
        <v>13413</v>
      </c>
      <c r="R17" s="7">
        <v>15980</v>
      </c>
      <c r="V17" s="105"/>
      <c r="W17" s="99" t="s">
        <v>6</v>
      </c>
      <c r="X17" s="100">
        <v>14361</v>
      </c>
      <c r="Y17" s="100">
        <v>5.8010219999999997</v>
      </c>
      <c r="Z17" s="105"/>
      <c r="AA17" s="99" t="s">
        <v>6</v>
      </c>
      <c r="AB17" s="97">
        <v>19758</v>
      </c>
      <c r="AC17" s="100">
        <v>7.9850690000000002</v>
      </c>
      <c r="AD17" s="105"/>
      <c r="AH17" s="105"/>
      <c r="AI17" s="99" t="s">
        <v>6</v>
      </c>
      <c r="AJ17" s="97">
        <v>23590</v>
      </c>
      <c r="AK17" s="100">
        <v>14.545260000000001</v>
      </c>
      <c r="AL17" s="105"/>
      <c r="AM17" s="99" t="s">
        <v>6</v>
      </c>
      <c r="AN17" s="97">
        <v>23997</v>
      </c>
      <c r="AO17" s="100">
        <v>14.801830000000001</v>
      </c>
    </row>
    <row r="18" spans="1:41" ht="15.6" customHeight="1" x14ac:dyDescent="0.25">
      <c r="A18" s="7">
        <v>2</v>
      </c>
      <c r="B18" s="8">
        <v>2948</v>
      </c>
      <c r="C18" s="8">
        <v>4696</v>
      </c>
      <c r="D18" s="8">
        <v>2365</v>
      </c>
      <c r="E18" s="8">
        <v>3668</v>
      </c>
      <c r="F18" s="8">
        <v>3102</v>
      </c>
      <c r="G18" s="9">
        <v>2965</v>
      </c>
      <c r="H18" s="24"/>
      <c r="I18" s="24"/>
      <c r="J18" s="23"/>
      <c r="K18" s="24"/>
      <c r="L18" s="16">
        <v>2</v>
      </c>
      <c r="M18" s="16">
        <v>14102</v>
      </c>
      <c r="N18" s="16">
        <v>17468</v>
      </c>
      <c r="O18" s="16">
        <v>14933</v>
      </c>
      <c r="P18" s="16">
        <v>15412</v>
      </c>
      <c r="Q18" s="16">
        <v>14388</v>
      </c>
      <c r="R18" s="7">
        <v>14764</v>
      </c>
      <c r="V18" s="105"/>
      <c r="W18" s="99" t="s">
        <v>7</v>
      </c>
      <c r="X18" s="100">
        <v>16912</v>
      </c>
      <c r="Y18" s="100">
        <v>6.8333560000000002</v>
      </c>
      <c r="Z18" s="105"/>
      <c r="AA18" s="99" t="s">
        <v>7</v>
      </c>
      <c r="AB18" s="100">
        <v>20345</v>
      </c>
      <c r="AC18" s="100">
        <v>8.2226149999999993</v>
      </c>
      <c r="AD18" s="105"/>
      <c r="AH18" s="105"/>
      <c r="AI18" s="99" t="s">
        <v>7</v>
      </c>
      <c r="AJ18" s="100">
        <v>20167</v>
      </c>
      <c r="AK18" s="100">
        <v>12.3874</v>
      </c>
      <c r="AL18" s="105"/>
      <c r="AM18" s="99" t="s">
        <v>7</v>
      </c>
      <c r="AN18" s="100">
        <v>22073</v>
      </c>
      <c r="AO18" s="100">
        <v>13.588939999999999</v>
      </c>
    </row>
    <row r="19" spans="1:41" ht="15.6" customHeight="1" x14ac:dyDescent="0.25">
      <c r="A19" s="7">
        <v>4</v>
      </c>
      <c r="B19" s="8">
        <v>2845</v>
      </c>
      <c r="C19" s="8">
        <v>4662</v>
      </c>
      <c r="D19" s="8">
        <v>2262</v>
      </c>
      <c r="E19" s="8">
        <v>3633</v>
      </c>
      <c r="F19" s="8">
        <v>2913</v>
      </c>
      <c r="G19" s="9">
        <v>2880</v>
      </c>
      <c r="H19" s="24"/>
      <c r="I19" s="24"/>
      <c r="J19" s="24"/>
      <c r="K19" s="24"/>
      <c r="L19" s="16">
        <v>4</v>
      </c>
      <c r="M19" s="16">
        <v>11718</v>
      </c>
      <c r="N19" s="16">
        <v>14747</v>
      </c>
      <c r="O19" s="16">
        <v>13592</v>
      </c>
      <c r="P19" s="16">
        <v>14722</v>
      </c>
      <c r="Q19" s="16">
        <v>12822</v>
      </c>
      <c r="R19" s="7">
        <v>13387</v>
      </c>
      <c r="V19" s="105"/>
      <c r="W19" s="99" t="s">
        <v>8</v>
      </c>
      <c r="X19" s="100">
        <v>12110</v>
      </c>
      <c r="Y19" s="100">
        <v>4.890091</v>
      </c>
      <c r="Z19" s="105"/>
      <c r="AA19" s="99" t="s">
        <v>8</v>
      </c>
      <c r="AB19" s="100">
        <v>17686</v>
      </c>
      <c r="AC19" s="100">
        <v>7.1465759999999996</v>
      </c>
      <c r="AD19" s="105"/>
      <c r="AH19" s="105"/>
      <c r="AI19" s="99" t="s">
        <v>8</v>
      </c>
      <c r="AJ19" s="100">
        <v>16790</v>
      </c>
      <c r="AK19" s="100">
        <v>10.25855</v>
      </c>
      <c r="AL19" s="105"/>
      <c r="AM19" s="99" t="s">
        <v>8</v>
      </c>
      <c r="AN19" s="100">
        <v>24429</v>
      </c>
      <c r="AO19" s="100">
        <v>15.074159999999999</v>
      </c>
    </row>
    <row r="20" spans="1:41" ht="15.6" customHeight="1" x14ac:dyDescent="0.25">
      <c r="A20" s="7">
        <v>8</v>
      </c>
      <c r="B20" s="8">
        <v>2811</v>
      </c>
      <c r="C20" s="8">
        <v>4542</v>
      </c>
      <c r="D20" s="8">
        <v>2142</v>
      </c>
      <c r="E20" s="8">
        <v>3531</v>
      </c>
      <c r="F20" s="8">
        <v>2828</v>
      </c>
      <c r="G20" s="9">
        <v>2811</v>
      </c>
      <c r="H20" s="24"/>
      <c r="I20" s="24"/>
      <c r="J20" s="24"/>
      <c r="K20" s="24"/>
      <c r="L20" s="16">
        <v>8</v>
      </c>
      <c r="M20" s="16">
        <v>10697</v>
      </c>
      <c r="N20" s="16">
        <v>12766</v>
      </c>
      <c r="O20" s="16">
        <v>13084</v>
      </c>
      <c r="P20" s="16">
        <v>13865</v>
      </c>
      <c r="Q20" s="16">
        <v>12155</v>
      </c>
      <c r="R20" s="7">
        <v>12180</v>
      </c>
      <c r="V20" s="105"/>
      <c r="W20" s="99" t="s">
        <v>9</v>
      </c>
      <c r="X20" s="100">
        <v>13949</v>
      </c>
      <c r="Y20" s="100">
        <v>5.6342939999999997</v>
      </c>
      <c r="Z20" s="105"/>
      <c r="AA20" s="99" t="s">
        <v>9</v>
      </c>
      <c r="AB20" s="100">
        <v>19925</v>
      </c>
      <c r="AC20" s="100">
        <v>8.0526509999999991</v>
      </c>
      <c r="AD20" s="105"/>
      <c r="AH20" s="105"/>
      <c r="AI20" s="99" t="s">
        <v>9</v>
      </c>
      <c r="AJ20" s="100">
        <v>18072</v>
      </c>
      <c r="AK20" s="100">
        <v>11.06672</v>
      </c>
      <c r="AL20" s="105"/>
      <c r="AM20" s="99" t="s">
        <v>9</v>
      </c>
      <c r="AN20" s="100">
        <v>25150</v>
      </c>
      <c r="AO20" s="100">
        <v>15.52868</v>
      </c>
    </row>
    <row r="21" spans="1:41" ht="15.6" customHeight="1" x14ac:dyDescent="0.25">
      <c r="A21" s="10">
        <v>16</v>
      </c>
      <c r="B21" s="8">
        <v>1185</v>
      </c>
      <c r="C21" s="8">
        <v>2509</v>
      </c>
      <c r="D21" s="8">
        <v>825</v>
      </c>
      <c r="E21" s="8">
        <v>1319</v>
      </c>
      <c r="F21" s="8">
        <v>1098</v>
      </c>
      <c r="G21" s="9">
        <v>1403</v>
      </c>
      <c r="H21" s="24"/>
      <c r="I21" s="24"/>
      <c r="J21" s="24"/>
      <c r="K21" s="24"/>
      <c r="L21" s="17">
        <v>16</v>
      </c>
      <c r="M21" s="17">
        <v>8330</v>
      </c>
      <c r="N21" s="16">
        <v>6574</v>
      </c>
      <c r="O21" s="16">
        <v>12283</v>
      </c>
      <c r="P21" s="16">
        <v>13025</v>
      </c>
      <c r="Q21" s="16">
        <v>10692</v>
      </c>
      <c r="R21" s="7">
        <v>8457</v>
      </c>
      <c r="V21" s="105"/>
      <c r="W21" s="99" t="s">
        <v>10</v>
      </c>
      <c r="X21" s="100">
        <v>9833</v>
      </c>
      <c r="Y21" s="100">
        <v>3.968639</v>
      </c>
      <c r="Z21" s="105"/>
      <c r="AA21" s="99" t="s">
        <v>10</v>
      </c>
      <c r="AB21" s="100">
        <v>20781</v>
      </c>
      <c r="AC21" s="100">
        <v>8.3990550000000006</v>
      </c>
      <c r="AD21" s="105"/>
      <c r="AH21" s="105"/>
      <c r="AI21" s="99" t="s">
        <v>10</v>
      </c>
      <c r="AJ21" s="100">
        <v>20524</v>
      </c>
      <c r="AK21" s="100">
        <v>12.61246</v>
      </c>
      <c r="AL21" s="105"/>
      <c r="AM21" s="99" t="s">
        <v>10</v>
      </c>
      <c r="AN21" s="100">
        <v>23776</v>
      </c>
      <c r="AO21" s="100">
        <v>14.662509999999999</v>
      </c>
    </row>
    <row r="22" spans="1:41" ht="15.6" customHeight="1" x14ac:dyDescent="0.25">
      <c r="A22" s="10">
        <v>24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9">
        <v>0</v>
      </c>
      <c r="H22" s="24"/>
      <c r="I22" s="24"/>
      <c r="J22" s="24"/>
      <c r="K22" s="80"/>
      <c r="L22" s="9">
        <v>24</v>
      </c>
      <c r="M22" s="18">
        <v>2554</v>
      </c>
      <c r="N22" s="16">
        <v>4787</v>
      </c>
      <c r="O22" s="16">
        <v>2965</v>
      </c>
      <c r="P22" s="16">
        <v>4967</v>
      </c>
      <c r="Q22" s="16">
        <v>4171</v>
      </c>
      <c r="R22" s="7">
        <v>2541</v>
      </c>
      <c r="V22" s="105"/>
      <c r="W22" s="99" t="s">
        <v>11</v>
      </c>
      <c r="X22" s="100">
        <v>19097</v>
      </c>
      <c r="Y22" s="100">
        <v>7.7175770000000004</v>
      </c>
      <c r="Z22" s="105"/>
      <c r="AA22" s="99" t="s">
        <v>11</v>
      </c>
      <c r="AB22" s="100">
        <v>21268</v>
      </c>
      <c r="AC22" s="100">
        <v>8.596133</v>
      </c>
      <c r="AD22" s="105"/>
      <c r="AH22" s="105"/>
      <c r="AI22" s="99" t="s">
        <v>11</v>
      </c>
      <c r="AJ22" s="100">
        <v>19609</v>
      </c>
      <c r="AK22" s="100">
        <v>12.035640000000001</v>
      </c>
      <c r="AL22" s="105"/>
      <c r="AM22" s="99" t="s">
        <v>11</v>
      </c>
      <c r="AN22" s="100">
        <v>21984</v>
      </c>
      <c r="AO22" s="100">
        <v>13.53284</v>
      </c>
    </row>
    <row r="23" spans="1:41" ht="15.6" customHeight="1" x14ac:dyDescent="0.25">
      <c r="A23" s="7">
        <v>48</v>
      </c>
      <c r="B23" s="8">
        <v>0</v>
      </c>
      <c r="C23" s="8">
        <v>0</v>
      </c>
      <c r="D23" s="8">
        <v>0</v>
      </c>
      <c r="E23" s="8">
        <v>0</v>
      </c>
      <c r="F23" s="8">
        <v>0</v>
      </c>
      <c r="G23" s="9">
        <v>0</v>
      </c>
      <c r="H23" s="24"/>
      <c r="I23" s="24"/>
      <c r="J23" s="24"/>
      <c r="K23" s="80"/>
      <c r="L23" s="7">
        <v>48</v>
      </c>
      <c r="M23" s="16">
        <v>0</v>
      </c>
      <c r="N23" s="16">
        <v>0</v>
      </c>
      <c r="O23" s="16">
        <v>0</v>
      </c>
      <c r="P23" s="16">
        <v>0</v>
      </c>
      <c r="Q23" s="16">
        <v>0</v>
      </c>
      <c r="R23" s="7">
        <v>0</v>
      </c>
      <c r="V23" s="105"/>
      <c r="W23" s="95" t="s">
        <v>18</v>
      </c>
      <c r="X23" s="96"/>
      <c r="Y23" s="103">
        <v>5.81</v>
      </c>
      <c r="Z23" s="105"/>
      <c r="AA23" s="95" t="s">
        <v>18</v>
      </c>
      <c r="AB23" s="96"/>
      <c r="AC23" s="103">
        <v>8.07</v>
      </c>
      <c r="AD23" s="105"/>
      <c r="AH23" s="105"/>
      <c r="AI23" s="95" t="s">
        <v>18</v>
      </c>
      <c r="AJ23" s="96"/>
      <c r="AK23" s="103">
        <v>12.15</v>
      </c>
      <c r="AL23" s="105"/>
      <c r="AM23" s="95" t="s">
        <v>18</v>
      </c>
      <c r="AN23" s="96"/>
      <c r="AO23" s="103">
        <v>14.53</v>
      </c>
    </row>
    <row r="24" spans="1:41" ht="15.6" customHeight="1" x14ac:dyDescent="0.25">
      <c r="A24" s="7">
        <v>72</v>
      </c>
      <c r="B24" s="8">
        <v>0</v>
      </c>
      <c r="C24" s="8">
        <v>0</v>
      </c>
      <c r="D24" s="8">
        <v>0</v>
      </c>
      <c r="E24" s="8">
        <v>0</v>
      </c>
      <c r="F24" s="8">
        <v>0</v>
      </c>
      <c r="G24" s="9">
        <v>0</v>
      </c>
      <c r="H24" s="24"/>
      <c r="I24" s="24"/>
      <c r="J24" s="24"/>
      <c r="K24" s="24"/>
      <c r="L24" s="16">
        <v>72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7">
        <v>0</v>
      </c>
      <c r="V24" s="105"/>
      <c r="W24" s="95" t="s">
        <v>19</v>
      </c>
      <c r="X24" s="96"/>
      <c r="Y24" s="103">
        <v>1.34</v>
      </c>
      <c r="Z24" s="105"/>
      <c r="AA24" s="95" t="s">
        <v>19</v>
      </c>
      <c r="AB24" s="96"/>
      <c r="AC24" s="103">
        <v>0.5</v>
      </c>
      <c r="AD24" s="105"/>
      <c r="AH24" s="105"/>
      <c r="AI24" s="95" t="s">
        <v>19</v>
      </c>
      <c r="AJ24" s="96"/>
      <c r="AK24" s="103">
        <v>1.47</v>
      </c>
      <c r="AL24" s="105"/>
      <c r="AM24" s="95" t="s">
        <v>19</v>
      </c>
      <c r="AN24" s="96"/>
      <c r="AO24" s="103">
        <v>0.81</v>
      </c>
    </row>
    <row r="25" spans="1:41" ht="15.6" customHeight="1" x14ac:dyDescent="0.25">
      <c r="B25" s="23"/>
      <c r="C25" s="24"/>
      <c r="D25" s="24"/>
      <c r="E25" s="24"/>
      <c r="F25" s="24"/>
      <c r="G25" s="24"/>
      <c r="H25" s="24"/>
      <c r="I25" s="24"/>
      <c r="J25" s="24"/>
      <c r="K25" s="24"/>
      <c r="V25" s="105"/>
      <c r="W25" s="95" t="s">
        <v>20</v>
      </c>
      <c r="X25" s="96"/>
      <c r="Y25" s="103">
        <v>0.6</v>
      </c>
      <c r="Z25" s="105"/>
      <c r="AA25" s="95" t="s">
        <v>20</v>
      </c>
      <c r="AB25" s="96"/>
      <c r="AC25" s="103">
        <v>0.23</v>
      </c>
      <c r="AD25" s="105"/>
      <c r="AH25" s="105"/>
      <c r="AI25" s="95" t="s">
        <v>20</v>
      </c>
      <c r="AJ25" s="96"/>
      <c r="AK25" s="103">
        <v>0.66</v>
      </c>
      <c r="AL25" s="105"/>
      <c r="AM25" s="95" t="s">
        <v>20</v>
      </c>
      <c r="AN25" s="96"/>
      <c r="AO25" s="103">
        <v>0.36</v>
      </c>
    </row>
    <row r="26" spans="1:41" x14ac:dyDescent="0.25">
      <c r="A26" s="113" t="s">
        <v>22</v>
      </c>
      <c r="B26" s="113"/>
      <c r="C26" s="113"/>
      <c r="D26" s="113"/>
      <c r="E26" s="113"/>
      <c r="F26" s="113"/>
      <c r="G26" s="113"/>
      <c r="H26" s="113"/>
      <c r="I26" s="113"/>
      <c r="J26" s="113"/>
      <c r="K26" s="24"/>
      <c r="L26" s="113" t="s">
        <v>26</v>
      </c>
      <c r="M26" s="113"/>
      <c r="N26" s="113"/>
      <c r="O26" s="113"/>
      <c r="P26" s="113"/>
      <c r="Q26" s="113"/>
      <c r="R26" s="113"/>
      <c r="S26" s="113"/>
      <c r="T26" s="113"/>
      <c r="U26" s="113"/>
      <c r="AH26" s="105"/>
      <c r="AI26" s="105"/>
      <c r="AJ26" s="105"/>
      <c r="AK26" s="105"/>
      <c r="AL26" s="105"/>
      <c r="AM26" s="105"/>
      <c r="AN26" s="105"/>
      <c r="AO26" s="105"/>
    </row>
    <row r="27" spans="1:41" ht="47.25" x14ac:dyDescent="0.25">
      <c r="A27" s="4" t="s">
        <v>14</v>
      </c>
      <c r="B27" s="5" t="s">
        <v>6</v>
      </c>
      <c r="C27" s="5" t="s">
        <v>7</v>
      </c>
      <c r="D27" s="5" t="s">
        <v>8</v>
      </c>
      <c r="E27" s="5" t="s">
        <v>9</v>
      </c>
      <c r="F27" s="5" t="s">
        <v>10</v>
      </c>
      <c r="G27" s="5" t="s">
        <v>11</v>
      </c>
      <c r="H27" s="6" t="s">
        <v>18</v>
      </c>
      <c r="I27" s="6" t="s">
        <v>19</v>
      </c>
      <c r="J27" s="6" t="s">
        <v>20</v>
      </c>
      <c r="L27" s="4" t="s">
        <v>14</v>
      </c>
      <c r="M27" s="6" t="s">
        <v>6</v>
      </c>
      <c r="N27" s="6" t="s">
        <v>7</v>
      </c>
      <c r="O27" s="6" t="s">
        <v>8</v>
      </c>
      <c r="P27" s="6" t="s">
        <v>9</v>
      </c>
      <c r="Q27" s="6" t="s">
        <v>10</v>
      </c>
      <c r="R27" s="6" t="s">
        <v>11</v>
      </c>
      <c r="S27" s="6" t="s">
        <v>18</v>
      </c>
      <c r="T27" s="6" t="s">
        <v>19</v>
      </c>
      <c r="U27" s="6" t="s">
        <v>20</v>
      </c>
    </row>
    <row r="28" spans="1:41" x14ac:dyDescent="0.25">
      <c r="A28" s="7">
        <v>0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2">
        <f t="shared" ref="H28:H37" si="0">AVERAGE(B28:G28)</f>
        <v>0</v>
      </c>
      <c r="I28" s="13">
        <f t="shared" ref="I28:I37" si="1">STDEV(B28:G28)</f>
        <v>0</v>
      </c>
      <c r="J28" s="13">
        <f>I28/SQRT(5)</f>
        <v>0</v>
      </c>
      <c r="L28" s="7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2">
        <f>AVERAGE(M28:R28)</f>
        <v>0</v>
      </c>
      <c r="T28" s="13">
        <f t="shared" ref="T28:T37" si="2">STDEV(M28:R28)</f>
        <v>0</v>
      </c>
      <c r="U28" s="13">
        <f>T28/SQRT(5)</f>
        <v>0</v>
      </c>
    </row>
    <row r="29" spans="1:41" x14ac:dyDescent="0.25">
      <c r="A29" s="7">
        <v>0.5</v>
      </c>
      <c r="B29" s="11">
        <f t="shared" ref="B29:G34" si="3">(B16+291.76)/1714.3</f>
        <v>1.2499329172256899</v>
      </c>
      <c r="C29" s="11">
        <f t="shared" si="3"/>
        <v>3.2361663652802894</v>
      </c>
      <c r="D29" s="11">
        <f t="shared" si="3"/>
        <v>1.7498454179548506</v>
      </c>
      <c r="E29" s="11">
        <f t="shared" si="3"/>
        <v>2.8896692527562271</v>
      </c>
      <c r="F29" s="11">
        <f t="shared" si="3"/>
        <v>2.0199265006124949</v>
      </c>
      <c r="G29" s="11">
        <f t="shared" si="3"/>
        <v>2.2841742985475122</v>
      </c>
      <c r="H29" s="12">
        <f t="shared" si="0"/>
        <v>2.2382857920628441</v>
      </c>
      <c r="I29" s="13">
        <f t="shared" si="1"/>
        <v>0.73283940815397941</v>
      </c>
      <c r="J29" s="13">
        <f t="shared" ref="J29:J37" si="4">I29/SQRT(5)</f>
        <v>0.32773574664460231</v>
      </c>
      <c r="L29" s="7">
        <v>0.5</v>
      </c>
      <c r="M29" s="11">
        <f t="shared" ref="M29:R35" si="5">(M16+115.05)/2567</f>
        <v>6.4799571484222822</v>
      </c>
      <c r="N29" s="11">
        <f t="shared" si="5"/>
        <v>7.4698285936891313</v>
      </c>
      <c r="O29" s="11">
        <f t="shared" si="5"/>
        <v>6.3299766264121544</v>
      </c>
      <c r="P29" s="11">
        <f t="shared" si="5"/>
        <v>6.2528437865212307</v>
      </c>
      <c r="Q29" s="11">
        <f t="shared" si="5"/>
        <v>5.809914296844565</v>
      </c>
      <c r="R29" s="11">
        <f t="shared" si="5"/>
        <v>6.6899298792364625</v>
      </c>
      <c r="S29" s="12">
        <f t="shared" ref="S29:S37" si="6">AVERAGE(M29:R29)</f>
        <v>6.5054083885209719</v>
      </c>
      <c r="T29" s="13">
        <f t="shared" si="2"/>
        <v>0.55553208569653389</v>
      </c>
      <c r="U29" s="13">
        <f t="shared" ref="U29:U37" si="7">T29/SQRT(5)</f>
        <v>0.24844150145993768</v>
      </c>
    </row>
    <row r="30" spans="1:41" x14ac:dyDescent="0.25">
      <c r="A30" s="7">
        <v>1</v>
      </c>
      <c r="B30" s="11">
        <f t="shared" si="3"/>
        <v>1.9096774193548389</v>
      </c>
      <c r="C30" s="11">
        <f t="shared" si="3"/>
        <v>3.0495012541562154</v>
      </c>
      <c r="D30" s="11">
        <f t="shared" si="3"/>
        <v>1.6495129207256607</v>
      </c>
      <c r="E30" s="11">
        <f t="shared" si="3"/>
        <v>2.4795893367555273</v>
      </c>
      <c r="F30" s="11">
        <f t="shared" si="3"/>
        <v>2.0665927783935136</v>
      </c>
      <c r="G30" s="11">
        <f t="shared" si="3"/>
        <v>2.0397596686694279</v>
      </c>
      <c r="H30" s="12">
        <f t="shared" si="0"/>
        <v>2.1991055630091974</v>
      </c>
      <c r="I30" s="13">
        <f t="shared" si="1"/>
        <v>0.49610794264501556</v>
      </c>
      <c r="J30" s="13">
        <f t="shared" si="4"/>
        <v>0.22186621678636431</v>
      </c>
      <c r="L30" s="7">
        <v>1</v>
      </c>
      <c r="M30" s="11">
        <f t="shared" si="5"/>
        <v>5.9598948188546936</v>
      </c>
      <c r="N30" s="11">
        <f t="shared" si="5"/>
        <v>7.1367549668874171</v>
      </c>
      <c r="O30" s="11">
        <f t="shared" si="5"/>
        <v>5.9497662641215427</v>
      </c>
      <c r="P30" s="11">
        <f t="shared" si="5"/>
        <v>5.7397935333073624</v>
      </c>
      <c r="Q30" s="11">
        <f t="shared" si="5"/>
        <v>5.2699844176081028</v>
      </c>
      <c r="R30" s="11">
        <f t="shared" si="5"/>
        <v>6.2699844176081028</v>
      </c>
      <c r="S30" s="12">
        <f t="shared" si="6"/>
        <v>6.0543630697312034</v>
      </c>
      <c r="T30" s="13">
        <f t="shared" si="2"/>
        <v>0.624841322258612</v>
      </c>
      <c r="U30" s="13">
        <f t="shared" si="7"/>
        <v>0.27943753434422175</v>
      </c>
    </row>
    <row r="31" spans="1:41" x14ac:dyDescent="0.25">
      <c r="A31" s="7">
        <v>2</v>
      </c>
      <c r="B31" s="11">
        <f t="shared" si="3"/>
        <v>1.8898442512979061</v>
      </c>
      <c r="C31" s="11">
        <f t="shared" si="3"/>
        <v>2.9095024208131601</v>
      </c>
      <c r="D31" s="11">
        <f t="shared" si="3"/>
        <v>1.5497637519687337</v>
      </c>
      <c r="E31" s="11">
        <f t="shared" si="3"/>
        <v>2.3098407513270725</v>
      </c>
      <c r="F31" s="11">
        <f t="shared" si="3"/>
        <v>1.9796768360263666</v>
      </c>
      <c r="G31" s="11">
        <f t="shared" si="3"/>
        <v>1.8997608353263724</v>
      </c>
      <c r="H31" s="12">
        <f t="shared" si="0"/>
        <v>2.0897314744599353</v>
      </c>
      <c r="I31" s="13">
        <f t="shared" si="1"/>
        <v>0.46908280905127159</v>
      </c>
      <c r="J31" s="13">
        <f t="shared" si="4"/>
        <v>0.20978020962303937</v>
      </c>
      <c r="L31" s="7">
        <v>2</v>
      </c>
      <c r="M31" s="11">
        <f t="shared" si="5"/>
        <v>5.5383911180366185</v>
      </c>
      <c r="N31" s="11">
        <f t="shared" si="5"/>
        <v>6.8496493961823139</v>
      </c>
      <c r="O31" s="11">
        <f t="shared" si="5"/>
        <v>5.8621153097000382</v>
      </c>
      <c r="P31" s="11">
        <f t="shared" si="5"/>
        <v>6.0487144526684844</v>
      </c>
      <c r="Q31" s="11">
        <f t="shared" si="5"/>
        <v>5.6498052201012854</v>
      </c>
      <c r="R31" s="11">
        <f t="shared" si="5"/>
        <v>5.7962797039345535</v>
      </c>
      <c r="S31" s="12">
        <f t="shared" si="6"/>
        <v>5.9574925334372155</v>
      </c>
      <c r="T31" s="13">
        <f t="shared" si="2"/>
        <v>0.47109854100265369</v>
      </c>
      <c r="U31" s="13">
        <f t="shared" si="7"/>
        <v>0.21068167235658111</v>
      </c>
    </row>
    <row r="32" spans="1:41" x14ac:dyDescent="0.25">
      <c r="A32" s="7">
        <v>4</v>
      </c>
      <c r="B32" s="11">
        <f t="shared" si="3"/>
        <v>1.8297614186548448</v>
      </c>
      <c r="C32" s="11">
        <f t="shared" si="3"/>
        <v>2.8896692527562271</v>
      </c>
      <c r="D32" s="11">
        <f t="shared" si="3"/>
        <v>1.4896809193256724</v>
      </c>
      <c r="E32" s="11">
        <f t="shared" si="3"/>
        <v>2.2894242547978769</v>
      </c>
      <c r="F32" s="11">
        <f t="shared" si="3"/>
        <v>1.8694277547687104</v>
      </c>
      <c r="G32" s="11">
        <f t="shared" si="3"/>
        <v>1.8501779151840403</v>
      </c>
      <c r="H32" s="12">
        <f t="shared" si="0"/>
        <v>2.0363569192478952</v>
      </c>
      <c r="I32" s="13">
        <f t="shared" si="1"/>
        <v>0.48913174750858052</v>
      </c>
      <c r="J32" s="13">
        <f t="shared" si="4"/>
        <v>0.21874636747648987</v>
      </c>
      <c r="L32" s="7">
        <v>4</v>
      </c>
      <c r="M32" s="11">
        <f t="shared" si="5"/>
        <v>4.6096805609661082</v>
      </c>
      <c r="N32" s="11">
        <f t="shared" si="5"/>
        <v>5.7896571873782623</v>
      </c>
      <c r="O32" s="11">
        <f t="shared" si="5"/>
        <v>5.3397156213478763</v>
      </c>
      <c r="P32" s="11">
        <f t="shared" si="5"/>
        <v>5.7799181924425396</v>
      </c>
      <c r="Q32" s="11">
        <f t="shared" si="5"/>
        <v>5.0397545773276198</v>
      </c>
      <c r="R32" s="11">
        <f t="shared" si="5"/>
        <v>5.259855862874951</v>
      </c>
      <c r="S32" s="12">
        <f t="shared" si="6"/>
        <v>5.3030970003895597</v>
      </c>
      <c r="T32" s="13">
        <f t="shared" si="2"/>
        <v>0.4511065449258263</v>
      </c>
      <c r="U32" s="13">
        <f t="shared" si="7"/>
        <v>0.20174097990984208</v>
      </c>
    </row>
    <row r="33" spans="1:28" x14ac:dyDescent="0.25">
      <c r="A33" s="7">
        <v>8</v>
      </c>
      <c r="B33" s="11">
        <f t="shared" si="3"/>
        <v>1.809928250597912</v>
      </c>
      <c r="C33" s="11">
        <f t="shared" si="3"/>
        <v>2.8196698360846995</v>
      </c>
      <c r="D33" s="11">
        <f t="shared" si="3"/>
        <v>1.4196815026541447</v>
      </c>
      <c r="E33" s="11">
        <f t="shared" si="3"/>
        <v>2.2299247506270783</v>
      </c>
      <c r="F33" s="11">
        <f t="shared" si="3"/>
        <v>1.8198448346263782</v>
      </c>
      <c r="G33" s="11">
        <f t="shared" si="3"/>
        <v>1.809928250597912</v>
      </c>
      <c r="H33" s="12">
        <f t="shared" si="0"/>
        <v>1.9848295708646873</v>
      </c>
      <c r="I33" s="13">
        <f t="shared" si="1"/>
        <v>0.48266409881640121</v>
      </c>
      <c r="J33" s="13">
        <f t="shared" si="4"/>
        <v>0.21585394705042976</v>
      </c>
      <c r="L33" s="7">
        <v>8</v>
      </c>
      <c r="M33" s="11">
        <f t="shared" si="5"/>
        <v>4.2119400077911955</v>
      </c>
      <c r="N33" s="11">
        <f t="shared" si="5"/>
        <v>5.0179392286716009</v>
      </c>
      <c r="O33" s="11">
        <f t="shared" si="5"/>
        <v>5.1418192442539929</v>
      </c>
      <c r="P33" s="11">
        <f t="shared" si="5"/>
        <v>5.4460654460459681</v>
      </c>
      <c r="Q33" s="11">
        <f t="shared" si="5"/>
        <v>4.7799181924425396</v>
      </c>
      <c r="R33" s="11">
        <f t="shared" si="5"/>
        <v>4.7896571873782623</v>
      </c>
      <c r="S33" s="12">
        <f t="shared" si="6"/>
        <v>4.8978898844305938</v>
      </c>
      <c r="T33" s="13">
        <f t="shared" si="2"/>
        <v>0.41726938398886448</v>
      </c>
      <c r="U33" s="13">
        <f t="shared" si="7"/>
        <v>0.18660854150571266</v>
      </c>
    </row>
    <row r="34" spans="1:28" x14ac:dyDescent="0.25">
      <c r="A34" s="10">
        <v>16</v>
      </c>
      <c r="B34" s="11">
        <f t="shared" si="3"/>
        <v>0.86143615469871082</v>
      </c>
      <c r="C34" s="11">
        <f t="shared" si="3"/>
        <v>1.6337630519745669</v>
      </c>
      <c r="D34" s="11">
        <f t="shared" si="3"/>
        <v>0.65143790468412766</v>
      </c>
      <c r="E34" s="11">
        <f t="shared" si="3"/>
        <v>0.93960216998191681</v>
      </c>
      <c r="F34" s="11">
        <f t="shared" si="3"/>
        <v>0.81068657761185325</v>
      </c>
      <c r="G34" s="11">
        <f t="shared" si="3"/>
        <v>0.98860176165198621</v>
      </c>
      <c r="H34" s="12">
        <f t="shared" si="0"/>
        <v>0.98092127010052688</v>
      </c>
      <c r="I34" s="14">
        <f t="shared" si="1"/>
        <v>0.3405244430465959</v>
      </c>
      <c r="J34" s="13">
        <f t="shared" si="4"/>
        <v>0.1522871605304888</v>
      </c>
      <c r="L34" s="10">
        <v>16</v>
      </c>
      <c r="M34" s="11">
        <f t="shared" si="5"/>
        <v>3.2898519672769768</v>
      </c>
      <c r="N34" s="11">
        <f t="shared" si="5"/>
        <v>2.6057849629918195</v>
      </c>
      <c r="O34" s="11">
        <f t="shared" si="5"/>
        <v>4.8297818465134394</v>
      </c>
      <c r="P34" s="11">
        <f t="shared" si="5"/>
        <v>5.1188352162056869</v>
      </c>
      <c r="Q34" s="11">
        <f t="shared" si="5"/>
        <v>4.2099922088040511</v>
      </c>
      <c r="R34" s="11">
        <f t="shared" si="5"/>
        <v>3.3393260615504476</v>
      </c>
      <c r="S34" s="12">
        <f t="shared" si="6"/>
        <v>3.8989287105570707</v>
      </c>
      <c r="T34" s="14">
        <f t="shared" si="2"/>
        <v>0.98058862924595147</v>
      </c>
      <c r="U34" s="14">
        <f t="shared" si="7"/>
        <v>0.43853256659145712</v>
      </c>
    </row>
    <row r="35" spans="1:28" x14ac:dyDescent="0.25">
      <c r="A35" s="11">
        <v>24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2">
        <f t="shared" si="0"/>
        <v>0</v>
      </c>
      <c r="I35" s="13">
        <f t="shared" si="1"/>
        <v>0</v>
      </c>
      <c r="J35" s="13">
        <f t="shared" si="4"/>
        <v>0</v>
      </c>
      <c r="L35" s="27">
        <v>24</v>
      </c>
      <c r="M35" s="11">
        <f t="shared" si="5"/>
        <v>1.0397545773276198</v>
      </c>
      <c r="N35" s="11">
        <f t="shared" si="5"/>
        <v>1.9096416049863654</v>
      </c>
      <c r="O35" s="11">
        <f t="shared" si="5"/>
        <v>1.1998636540709</v>
      </c>
      <c r="P35" s="11">
        <f t="shared" si="5"/>
        <v>1.9797623685235683</v>
      </c>
      <c r="Q35" s="11">
        <f t="shared" si="5"/>
        <v>1.6696727697701599</v>
      </c>
      <c r="R35" s="11">
        <f t="shared" si="5"/>
        <v>1.0346902999610441</v>
      </c>
      <c r="S35" s="12">
        <f t="shared" si="6"/>
        <v>1.4722308791066097</v>
      </c>
      <c r="T35" s="13">
        <f t="shared" si="2"/>
        <v>0.43371904992203597</v>
      </c>
      <c r="U35" s="13">
        <f t="shared" si="7"/>
        <v>0.19396505575245945</v>
      </c>
    </row>
    <row r="36" spans="1:28" x14ac:dyDescent="0.25">
      <c r="A36" s="11">
        <v>48</v>
      </c>
      <c r="B36" s="11">
        <v>0</v>
      </c>
      <c r="C36" s="11">
        <v>0</v>
      </c>
      <c r="D36" s="11">
        <v>0</v>
      </c>
      <c r="E36" s="11">
        <v>0</v>
      </c>
      <c r="F36" s="11">
        <v>0</v>
      </c>
      <c r="G36" s="11">
        <v>0</v>
      </c>
      <c r="H36" s="26">
        <f t="shared" si="0"/>
        <v>0</v>
      </c>
      <c r="I36" s="26">
        <f t="shared" si="1"/>
        <v>0</v>
      </c>
      <c r="J36" s="26">
        <f t="shared" si="4"/>
        <v>0</v>
      </c>
      <c r="L36" s="27">
        <v>48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26">
        <f t="shared" si="6"/>
        <v>0</v>
      </c>
      <c r="T36" s="26">
        <f t="shared" si="2"/>
        <v>0</v>
      </c>
      <c r="U36" s="26">
        <f t="shared" si="7"/>
        <v>0</v>
      </c>
    </row>
    <row r="37" spans="1:28" x14ac:dyDescent="0.25">
      <c r="A37" s="11">
        <v>72</v>
      </c>
      <c r="B37" s="11">
        <v>0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26">
        <f t="shared" si="0"/>
        <v>0</v>
      </c>
      <c r="I37" s="26">
        <f t="shared" si="1"/>
        <v>0</v>
      </c>
      <c r="J37" s="26">
        <f t="shared" si="4"/>
        <v>0</v>
      </c>
      <c r="L37" s="27">
        <v>72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26">
        <f t="shared" si="6"/>
        <v>0</v>
      </c>
      <c r="T37" s="26">
        <f t="shared" si="2"/>
        <v>0</v>
      </c>
      <c r="U37" s="26">
        <f t="shared" si="7"/>
        <v>0</v>
      </c>
    </row>
    <row r="40" spans="1:28" x14ac:dyDescent="0.25">
      <c r="A40" s="110" t="s">
        <v>27</v>
      </c>
      <c r="B40" s="111"/>
      <c r="C40" s="111"/>
      <c r="D40" s="111"/>
      <c r="E40" s="111"/>
      <c r="F40" s="111"/>
      <c r="G40" s="112"/>
      <c r="L40" s="110" t="s">
        <v>29</v>
      </c>
      <c r="M40" s="111"/>
      <c r="N40" s="111"/>
      <c r="O40" s="111"/>
      <c r="P40" s="111"/>
      <c r="Q40" s="111"/>
      <c r="R40" s="112"/>
    </row>
    <row r="41" spans="1:28" ht="47.25" x14ac:dyDescent="0.25">
      <c r="A41" s="4" t="s">
        <v>14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L41" s="30" t="s">
        <v>14</v>
      </c>
      <c r="M41" s="5" t="s">
        <v>6</v>
      </c>
      <c r="N41" s="5" t="s">
        <v>7</v>
      </c>
      <c r="O41" s="5" t="s">
        <v>8</v>
      </c>
      <c r="P41" s="5" t="s">
        <v>9</v>
      </c>
      <c r="Q41" s="5" t="s">
        <v>10</v>
      </c>
      <c r="R41" s="5" t="s">
        <v>11</v>
      </c>
      <c r="W41" s="22"/>
      <c r="X41" s="22"/>
      <c r="Y41" s="22"/>
      <c r="Z41" s="22"/>
      <c r="AA41" s="22"/>
      <c r="AB41" s="22"/>
    </row>
    <row r="42" spans="1:28" x14ac:dyDescent="0.25">
      <c r="A42" s="7">
        <v>0</v>
      </c>
      <c r="B42" s="8">
        <v>0</v>
      </c>
      <c r="C42" s="8">
        <v>0</v>
      </c>
      <c r="D42" s="8">
        <v>0</v>
      </c>
      <c r="E42" s="8">
        <v>0</v>
      </c>
      <c r="F42" s="8">
        <v>0</v>
      </c>
      <c r="G42" s="9">
        <v>0</v>
      </c>
      <c r="K42" s="81"/>
      <c r="L42" s="7">
        <v>0</v>
      </c>
      <c r="M42" s="16">
        <v>0</v>
      </c>
      <c r="N42" s="16">
        <v>0</v>
      </c>
      <c r="O42" s="16">
        <v>0</v>
      </c>
      <c r="P42" s="16">
        <v>0</v>
      </c>
      <c r="Q42" s="16">
        <v>0</v>
      </c>
      <c r="R42" s="7">
        <v>0</v>
      </c>
    </row>
    <row r="43" spans="1:28" x14ac:dyDescent="0.25">
      <c r="A43" s="7">
        <v>0.5</v>
      </c>
      <c r="B43" s="8">
        <v>2896</v>
      </c>
      <c r="C43" s="8">
        <v>4505</v>
      </c>
      <c r="D43" s="8">
        <v>3908</v>
      </c>
      <c r="E43" s="8">
        <v>4308</v>
      </c>
      <c r="F43" s="8">
        <v>4418</v>
      </c>
      <c r="G43" s="9">
        <v>5091</v>
      </c>
      <c r="K43" s="80"/>
      <c r="L43" s="7">
        <v>0.5</v>
      </c>
      <c r="M43" s="16">
        <v>26442</v>
      </c>
      <c r="N43" s="16">
        <v>29473</v>
      </c>
      <c r="O43" s="16">
        <v>21341</v>
      </c>
      <c r="P43" s="16">
        <v>24620</v>
      </c>
      <c r="Q43" s="16">
        <v>30932</v>
      </c>
      <c r="R43" s="7">
        <v>22346</v>
      </c>
      <c r="T43" s="80"/>
      <c r="U43" s="28"/>
    </row>
    <row r="44" spans="1:28" x14ac:dyDescent="0.25">
      <c r="A44" s="7">
        <v>1</v>
      </c>
      <c r="B44" s="8">
        <v>3184</v>
      </c>
      <c r="C44" s="8">
        <v>6068</v>
      </c>
      <c r="D44" s="8">
        <v>4679</v>
      </c>
      <c r="E44" s="8">
        <v>6878</v>
      </c>
      <c r="F44" s="8">
        <v>4609</v>
      </c>
      <c r="G44" s="9">
        <v>7919</v>
      </c>
      <c r="K44" s="80"/>
      <c r="L44" s="7">
        <v>1</v>
      </c>
      <c r="M44" s="16">
        <v>20799</v>
      </c>
      <c r="N44" s="16">
        <v>25470</v>
      </c>
      <c r="O44" s="16">
        <v>18596</v>
      </c>
      <c r="P44" s="16">
        <v>19083</v>
      </c>
      <c r="Q44" s="16">
        <v>22109</v>
      </c>
      <c r="R44" s="7">
        <v>18926</v>
      </c>
      <c r="T44" s="80"/>
      <c r="U44" s="28"/>
    </row>
    <row r="45" spans="1:28" x14ac:dyDescent="0.25">
      <c r="A45" s="7">
        <v>2</v>
      </c>
      <c r="B45" s="8">
        <v>7119</v>
      </c>
      <c r="C45" s="8">
        <v>15736</v>
      </c>
      <c r="D45" s="8">
        <v>9097</v>
      </c>
      <c r="E45" s="8">
        <v>8188</v>
      </c>
      <c r="F45" s="8">
        <v>6984</v>
      </c>
      <c r="G45" s="9">
        <v>13908</v>
      </c>
      <c r="K45" s="80"/>
      <c r="L45" s="7">
        <v>2</v>
      </c>
      <c r="M45" s="16">
        <v>14285</v>
      </c>
      <c r="N45" s="16">
        <v>18137</v>
      </c>
      <c r="O45" s="16">
        <v>17109</v>
      </c>
      <c r="P45" s="16">
        <v>12232</v>
      </c>
      <c r="Q45" s="16">
        <v>13695</v>
      </c>
      <c r="R45" s="7">
        <v>14204</v>
      </c>
      <c r="T45" s="80"/>
    </row>
    <row r="46" spans="1:28" x14ac:dyDescent="0.25">
      <c r="A46" s="7">
        <v>4</v>
      </c>
      <c r="B46" s="8">
        <v>4839</v>
      </c>
      <c r="C46" s="8">
        <v>8268</v>
      </c>
      <c r="D46" s="8">
        <v>5601</v>
      </c>
      <c r="E46" s="8">
        <v>4689</v>
      </c>
      <c r="F46" s="8">
        <v>3268</v>
      </c>
      <c r="G46" s="9">
        <v>6239</v>
      </c>
      <c r="K46" s="80"/>
      <c r="L46" s="7">
        <v>4</v>
      </c>
      <c r="M46" s="16">
        <v>12309</v>
      </c>
      <c r="N46" s="16">
        <v>17289</v>
      </c>
      <c r="O46" s="16">
        <v>15813</v>
      </c>
      <c r="P46" s="16">
        <v>10332</v>
      </c>
      <c r="Q46" s="16">
        <v>11872</v>
      </c>
      <c r="R46" s="7">
        <v>13116</v>
      </c>
      <c r="T46" s="80"/>
    </row>
    <row r="47" spans="1:28" x14ac:dyDescent="0.25">
      <c r="A47" s="7">
        <v>8</v>
      </c>
      <c r="B47" s="8">
        <v>2913</v>
      </c>
      <c r="C47" s="8">
        <v>6531</v>
      </c>
      <c r="D47" s="8">
        <v>4417</v>
      </c>
      <c r="E47" s="8">
        <v>3256</v>
      </c>
      <c r="F47" s="8">
        <v>2793</v>
      </c>
      <c r="G47" s="9">
        <v>4188</v>
      </c>
      <c r="K47" s="80"/>
      <c r="L47" s="7">
        <v>8</v>
      </c>
      <c r="M47" s="16">
        <v>11283</v>
      </c>
      <c r="N47" s="16">
        <v>15448</v>
      </c>
      <c r="O47" s="16">
        <v>13952</v>
      </c>
      <c r="P47" s="16">
        <v>10075</v>
      </c>
      <c r="Q47" s="16">
        <v>9588</v>
      </c>
      <c r="R47" s="7">
        <v>10827</v>
      </c>
      <c r="T47" s="80"/>
    </row>
    <row r="48" spans="1:28" x14ac:dyDescent="0.25">
      <c r="A48" s="10">
        <v>16</v>
      </c>
      <c r="B48" s="8">
        <v>1491</v>
      </c>
      <c r="C48" s="8">
        <v>4576</v>
      </c>
      <c r="D48" s="8">
        <v>3445</v>
      </c>
      <c r="E48" s="8">
        <v>2691</v>
      </c>
      <c r="F48" s="8">
        <v>2119</v>
      </c>
      <c r="G48" s="9">
        <v>3908</v>
      </c>
      <c r="K48" s="80"/>
      <c r="L48" s="7">
        <v>16</v>
      </c>
      <c r="M48" s="17">
        <v>9074</v>
      </c>
      <c r="N48" s="16">
        <v>12101</v>
      </c>
      <c r="O48" s="16">
        <v>8099</v>
      </c>
      <c r="P48" s="16">
        <v>7021</v>
      </c>
      <c r="Q48" s="16">
        <v>6741</v>
      </c>
      <c r="R48" s="7">
        <v>8953</v>
      </c>
      <c r="T48" s="80"/>
    </row>
    <row r="49" spans="1:21" x14ac:dyDescent="0.25">
      <c r="A49" s="9">
        <v>24</v>
      </c>
      <c r="B49" s="8">
        <v>856</v>
      </c>
      <c r="C49" s="8">
        <v>3376</v>
      </c>
      <c r="D49" s="8">
        <v>2759</v>
      </c>
      <c r="E49" s="8">
        <v>1302</v>
      </c>
      <c r="F49" s="8">
        <v>1962</v>
      </c>
      <c r="G49" s="9">
        <v>2913</v>
      </c>
      <c r="K49" s="80"/>
      <c r="L49" s="9">
        <v>24</v>
      </c>
      <c r="M49" s="18">
        <v>7075</v>
      </c>
      <c r="N49" s="16">
        <v>9148</v>
      </c>
      <c r="O49" s="16">
        <v>4066</v>
      </c>
      <c r="P49" s="16">
        <v>4074</v>
      </c>
      <c r="Q49" s="16">
        <v>4321</v>
      </c>
      <c r="R49" s="7">
        <v>6174</v>
      </c>
      <c r="T49" s="80"/>
    </row>
    <row r="50" spans="1:21" x14ac:dyDescent="0.25">
      <c r="A50" s="8">
        <v>48</v>
      </c>
      <c r="B50" s="8">
        <v>0</v>
      </c>
      <c r="C50" s="8">
        <v>1268</v>
      </c>
      <c r="D50" s="8">
        <v>1062</v>
      </c>
      <c r="E50" s="8">
        <v>0</v>
      </c>
      <c r="F50" s="8">
        <v>891</v>
      </c>
      <c r="G50" s="8">
        <v>0</v>
      </c>
      <c r="K50" s="80"/>
      <c r="L50" s="7">
        <v>48</v>
      </c>
      <c r="M50" s="16">
        <v>0</v>
      </c>
      <c r="N50" s="16">
        <v>0</v>
      </c>
      <c r="O50" s="16">
        <v>0</v>
      </c>
      <c r="P50" s="16">
        <v>0</v>
      </c>
      <c r="Q50" s="16">
        <v>0</v>
      </c>
      <c r="R50" s="7">
        <v>0</v>
      </c>
      <c r="T50" s="80"/>
    </row>
    <row r="51" spans="1:21" x14ac:dyDescent="0.25">
      <c r="A51" s="8">
        <v>72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K51" s="80"/>
      <c r="L51" s="7">
        <v>72</v>
      </c>
      <c r="M51" s="16">
        <v>0</v>
      </c>
      <c r="N51" s="16">
        <v>0</v>
      </c>
      <c r="O51" s="16">
        <v>0</v>
      </c>
      <c r="P51" s="16">
        <v>0</v>
      </c>
      <c r="Q51" s="16">
        <v>0</v>
      </c>
      <c r="R51" s="7">
        <v>0</v>
      </c>
      <c r="T51" s="82"/>
    </row>
    <row r="52" spans="1:21" ht="16.5" thickBot="1" x14ac:dyDescent="0.3"/>
    <row r="53" spans="1:21" ht="16.5" thickBot="1" x14ac:dyDescent="0.3">
      <c r="A53" s="114" t="s">
        <v>28</v>
      </c>
      <c r="B53" s="115"/>
      <c r="C53" s="115"/>
      <c r="D53" s="115"/>
      <c r="E53" s="115"/>
      <c r="F53" s="115"/>
      <c r="G53" s="115"/>
      <c r="H53" s="115"/>
      <c r="I53" s="115"/>
      <c r="J53" s="116"/>
      <c r="L53" s="113" t="s">
        <v>30</v>
      </c>
      <c r="M53" s="113"/>
      <c r="N53" s="113"/>
      <c r="O53" s="113"/>
      <c r="P53" s="113"/>
      <c r="Q53" s="113"/>
      <c r="R53" s="113"/>
      <c r="S53" s="113"/>
      <c r="T53" s="113"/>
      <c r="U53" s="113"/>
    </row>
    <row r="54" spans="1:21" ht="47.25" x14ac:dyDescent="0.25">
      <c r="A54" s="19" t="s">
        <v>14</v>
      </c>
      <c r="B54" s="20" t="s">
        <v>6</v>
      </c>
      <c r="C54" s="20" t="s">
        <v>7</v>
      </c>
      <c r="D54" s="20" t="s">
        <v>8</v>
      </c>
      <c r="E54" s="20" t="s">
        <v>9</v>
      </c>
      <c r="F54" s="20" t="s">
        <v>10</v>
      </c>
      <c r="G54" s="20" t="s">
        <v>11</v>
      </c>
      <c r="H54" s="20" t="s">
        <v>18</v>
      </c>
      <c r="I54" s="20" t="s">
        <v>19</v>
      </c>
      <c r="J54" s="20" t="s">
        <v>20</v>
      </c>
      <c r="L54" s="19" t="s">
        <v>14</v>
      </c>
      <c r="M54" s="20" t="s">
        <v>6</v>
      </c>
      <c r="N54" s="20" t="s">
        <v>7</v>
      </c>
      <c r="O54" s="20" t="s">
        <v>8</v>
      </c>
      <c r="P54" s="20" t="s">
        <v>9</v>
      </c>
      <c r="Q54" s="20" t="s">
        <v>10</v>
      </c>
      <c r="R54" s="20" t="s">
        <v>11</v>
      </c>
      <c r="S54" s="20" t="s">
        <v>18</v>
      </c>
      <c r="T54" s="20" t="s">
        <v>19</v>
      </c>
      <c r="U54" s="20" t="s">
        <v>20</v>
      </c>
    </row>
    <row r="55" spans="1:21" x14ac:dyDescent="0.25">
      <c r="A55" s="7">
        <v>0</v>
      </c>
      <c r="B55" s="11">
        <v>0</v>
      </c>
      <c r="C55" s="11">
        <v>0</v>
      </c>
      <c r="D55" s="11">
        <v>0</v>
      </c>
      <c r="E55" s="11">
        <v>0</v>
      </c>
      <c r="F55" s="11">
        <v>0</v>
      </c>
      <c r="G55" s="11">
        <v>0</v>
      </c>
      <c r="H55" s="13">
        <f>AVERAGE(B55:G55)</f>
        <v>0</v>
      </c>
      <c r="I55" s="13">
        <f t="shared" ref="I55:I64" si="8">STDEV(B55:G55)</f>
        <v>0</v>
      </c>
      <c r="J55" s="13">
        <f>I55/SQRT(5)</f>
        <v>0</v>
      </c>
      <c r="L55" s="16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2">
        <f t="shared" ref="S55:S64" si="9">AVERAGE(M55:R55)</f>
        <v>0</v>
      </c>
      <c r="T55" s="13">
        <f t="shared" ref="T55:T64" si="10">STDEV(M55:R55)</f>
        <v>0</v>
      </c>
      <c r="U55" s="13">
        <f>T55/SQRT(5)</f>
        <v>0</v>
      </c>
    </row>
    <row r="56" spans="1:21" x14ac:dyDescent="0.25">
      <c r="A56" s="7">
        <v>0.5</v>
      </c>
      <c r="B56" s="11">
        <f t="shared" ref="B56:G56" si="11">(B43+291.76)/1714.3</f>
        <v>1.8595111707402441</v>
      </c>
      <c r="C56" s="11">
        <f t="shared" si="11"/>
        <v>2.7980866826109785</v>
      </c>
      <c r="D56" s="11">
        <f t="shared" si="11"/>
        <v>2.4498395846701277</v>
      </c>
      <c r="E56" s="11">
        <f t="shared" si="11"/>
        <v>2.6831709735752205</v>
      </c>
      <c r="F56" s="11">
        <f t="shared" si="11"/>
        <v>2.7473371055241209</v>
      </c>
      <c r="G56" s="11">
        <f t="shared" si="11"/>
        <v>3.139917167356939</v>
      </c>
      <c r="H56" s="13">
        <f t="shared" ref="H56:H64" si="12">AVERAGE(B56:G56)</f>
        <v>2.6129771140796052</v>
      </c>
      <c r="I56" s="13">
        <f t="shared" si="8"/>
        <v>0.43109997415814011</v>
      </c>
      <c r="J56" s="13">
        <f t="shared" ref="J56:J64" si="13">I56/SQRT(5)</f>
        <v>0.19279376946320079</v>
      </c>
      <c r="L56" s="16">
        <v>0.5</v>
      </c>
      <c r="M56" s="11">
        <f t="shared" ref="M56:R56" si="14">(M43+115.05)/2567</f>
        <v>10.345559018309309</v>
      </c>
      <c r="N56" s="11">
        <f t="shared" si="14"/>
        <v>11.526314764316322</v>
      </c>
      <c r="O56" s="11">
        <f t="shared" si="14"/>
        <v>8.3584144916244636</v>
      </c>
      <c r="P56" s="11">
        <f t="shared" si="14"/>
        <v>9.6357810673938449</v>
      </c>
      <c r="Q56" s="11">
        <f t="shared" si="14"/>
        <v>12.094682508765095</v>
      </c>
      <c r="R56" s="11">
        <f t="shared" si="14"/>
        <v>8.7499220880405133</v>
      </c>
      <c r="S56" s="12">
        <f t="shared" si="9"/>
        <v>10.118445656408257</v>
      </c>
      <c r="T56" s="13">
        <f t="shared" si="10"/>
        <v>1.4928308386716673</v>
      </c>
      <c r="U56" s="13">
        <f t="shared" ref="U56:U64" si="15">T56/SQRT(5)</f>
        <v>0.66761424683557402</v>
      </c>
    </row>
    <row r="57" spans="1:21" x14ac:dyDescent="0.25">
      <c r="A57" s="7">
        <v>1</v>
      </c>
      <c r="B57" s="11">
        <f t="shared" ref="B57:G57" si="16">(B44+291.76)/1714.3</f>
        <v>2.0275097707519105</v>
      </c>
      <c r="C57" s="11">
        <f t="shared" si="16"/>
        <v>3.7098290847576272</v>
      </c>
      <c r="D57" s="11">
        <f t="shared" si="16"/>
        <v>2.8995858367846936</v>
      </c>
      <c r="E57" s="11">
        <f t="shared" si="16"/>
        <v>4.1823251472904399</v>
      </c>
      <c r="F57" s="11">
        <f t="shared" si="16"/>
        <v>2.8587528437263026</v>
      </c>
      <c r="G57" s="11">
        <f t="shared" si="16"/>
        <v>4.7895700869159423</v>
      </c>
      <c r="H57" s="13">
        <f t="shared" si="12"/>
        <v>3.4112621283711526</v>
      </c>
      <c r="I57" s="13">
        <f t="shared" si="8"/>
        <v>1.006505137531446</v>
      </c>
      <c r="J57" s="13">
        <f t="shared" si="13"/>
        <v>0.45012278144461759</v>
      </c>
      <c r="L57" s="16">
        <v>1</v>
      </c>
      <c r="M57" s="11">
        <f t="shared" ref="M57:R57" si="17">(M44+115.05)/2567</f>
        <v>8.1472730814179979</v>
      </c>
      <c r="N57" s="11">
        <f t="shared" si="17"/>
        <v>9.9669068952084139</v>
      </c>
      <c r="O57" s="11">
        <f t="shared" si="17"/>
        <v>7.2890728476821192</v>
      </c>
      <c r="P57" s="11">
        <f t="shared" si="17"/>
        <v>7.4787884690299959</v>
      </c>
      <c r="Q57" s="11">
        <f t="shared" si="17"/>
        <v>8.6575964160498629</v>
      </c>
      <c r="R57" s="11">
        <f t="shared" si="17"/>
        <v>7.417627580833658</v>
      </c>
      <c r="S57" s="12">
        <f t="shared" si="9"/>
        <v>8.1595442150370072</v>
      </c>
      <c r="T57" s="13">
        <f t="shared" si="10"/>
        <v>1.028236890268418</v>
      </c>
      <c r="U57" s="13">
        <f t="shared" si="15"/>
        <v>0.4598415167226349</v>
      </c>
    </row>
    <row r="58" spans="1:21" x14ac:dyDescent="0.25">
      <c r="A58" s="7">
        <v>2</v>
      </c>
      <c r="B58" s="11">
        <f t="shared" ref="B58:G58" si="18">(B45+291.76)/1714.3</f>
        <v>4.3229073091057577</v>
      </c>
      <c r="C58" s="11">
        <f t="shared" si="18"/>
        <v>9.3494487545937126</v>
      </c>
      <c r="D58" s="11">
        <f t="shared" si="18"/>
        <v>5.4767310272414402</v>
      </c>
      <c r="E58" s="11">
        <f t="shared" si="18"/>
        <v>4.9464854459546173</v>
      </c>
      <c r="F58" s="11">
        <f t="shared" si="18"/>
        <v>4.244157965350289</v>
      </c>
      <c r="G58" s="11">
        <f t="shared" si="18"/>
        <v>8.2831243072974399</v>
      </c>
      <c r="H58" s="13">
        <f t="shared" si="12"/>
        <v>6.1038091349238757</v>
      </c>
      <c r="I58" s="13">
        <f t="shared" si="8"/>
        <v>2.1746783679979385</v>
      </c>
      <c r="J58" s="13">
        <f t="shared" si="13"/>
        <v>0.97254573200833871</v>
      </c>
      <c r="L58" s="16">
        <v>2</v>
      </c>
      <c r="M58" s="11">
        <f t="shared" ref="M58:R58" si="19">(M45+115.05)/2567</f>
        <v>5.6096805609661082</v>
      </c>
      <c r="N58" s="11">
        <f t="shared" si="19"/>
        <v>7.1102649006622514</v>
      </c>
      <c r="O58" s="11">
        <f t="shared" si="19"/>
        <v>6.709797428905337</v>
      </c>
      <c r="P58" s="11">
        <f t="shared" si="19"/>
        <v>4.809914296844565</v>
      </c>
      <c r="Q58" s="11">
        <f t="shared" si="19"/>
        <v>5.3798402804830543</v>
      </c>
      <c r="R58" s="11">
        <f t="shared" si="19"/>
        <v>5.5781262173743666</v>
      </c>
      <c r="S58" s="12">
        <f t="shared" si="9"/>
        <v>5.8662706142059475</v>
      </c>
      <c r="T58" s="13">
        <f t="shared" si="10"/>
        <v>0.86722869642268263</v>
      </c>
      <c r="U58" s="13">
        <f t="shared" si="15"/>
        <v>0.38783646344792938</v>
      </c>
    </row>
    <row r="59" spans="1:21" x14ac:dyDescent="0.25">
      <c r="A59" s="7">
        <v>4</v>
      </c>
      <c r="B59" s="11">
        <f t="shared" ref="B59:G59" si="20">(B46+291.76)/1714.3</f>
        <v>2.9929183923467306</v>
      </c>
      <c r="C59" s="11">
        <f t="shared" si="20"/>
        <v>4.993151723735636</v>
      </c>
      <c r="D59" s="11">
        <f t="shared" si="20"/>
        <v>3.4374146882109318</v>
      </c>
      <c r="E59" s="11">
        <f t="shared" si="20"/>
        <v>2.9054191215073208</v>
      </c>
      <c r="F59" s="11">
        <f t="shared" si="20"/>
        <v>2.0765093624219801</v>
      </c>
      <c r="G59" s="11">
        <f t="shared" si="20"/>
        <v>3.8095782535145544</v>
      </c>
      <c r="H59" s="13">
        <f t="shared" si="12"/>
        <v>3.3691652569561925</v>
      </c>
      <c r="I59" s="13">
        <f t="shared" si="8"/>
        <v>0.98625910182194387</v>
      </c>
      <c r="J59" s="13">
        <f t="shared" si="13"/>
        <v>0.44106847902035062</v>
      </c>
      <c r="L59" s="16">
        <v>4</v>
      </c>
      <c r="M59" s="11">
        <f t="shared" ref="M59:R59" si="21">(M46+115.05)/2567</f>
        <v>4.8399104012465912</v>
      </c>
      <c r="N59" s="11">
        <f t="shared" si="21"/>
        <v>6.7799181924425396</v>
      </c>
      <c r="O59" s="11">
        <f t="shared" si="21"/>
        <v>6.2049279314374752</v>
      </c>
      <c r="P59" s="11">
        <f t="shared" si="21"/>
        <v>4.0697506817296452</v>
      </c>
      <c r="Q59" s="11">
        <f t="shared" si="21"/>
        <v>4.669672769770159</v>
      </c>
      <c r="R59" s="11">
        <f t="shared" si="21"/>
        <v>5.1542851577717173</v>
      </c>
      <c r="S59" s="12">
        <f t="shared" si="9"/>
        <v>5.2864108557330214</v>
      </c>
      <c r="T59" s="13">
        <f t="shared" si="10"/>
        <v>1.0150552186720905</v>
      </c>
      <c r="U59" s="13">
        <f t="shared" si="15"/>
        <v>0.45394649397334158</v>
      </c>
    </row>
    <row r="60" spans="1:21" x14ac:dyDescent="0.25">
      <c r="A60" s="7">
        <v>8</v>
      </c>
      <c r="B60" s="11">
        <f t="shared" ref="B60:G60" si="22">(B47+291.76)/1714.3</f>
        <v>1.8694277547687104</v>
      </c>
      <c r="C60" s="11">
        <f t="shared" si="22"/>
        <v>3.9799101674152717</v>
      </c>
      <c r="D60" s="11">
        <f t="shared" si="22"/>
        <v>2.746753777051858</v>
      </c>
      <c r="E60" s="11">
        <f t="shared" si="22"/>
        <v>2.069509420754827</v>
      </c>
      <c r="F60" s="11">
        <f t="shared" si="22"/>
        <v>1.7994283380971827</v>
      </c>
      <c r="G60" s="11">
        <f t="shared" si="22"/>
        <v>2.6131715569036928</v>
      </c>
      <c r="H60" s="13">
        <f t="shared" si="12"/>
        <v>2.5130335024985904</v>
      </c>
      <c r="I60" s="13">
        <f t="shared" si="8"/>
        <v>0.81689096543080097</v>
      </c>
      <c r="J60" s="13">
        <f t="shared" si="13"/>
        <v>0.36532474578174035</v>
      </c>
      <c r="L60" s="16">
        <v>8</v>
      </c>
      <c r="M60" s="11">
        <f t="shared" ref="M60:R60" si="23">(M47+115.05)/2567</f>
        <v>4.4402220490845341</v>
      </c>
      <c r="N60" s="11">
        <f t="shared" si="23"/>
        <v>6.0627386053759249</v>
      </c>
      <c r="O60" s="11">
        <f t="shared" si="23"/>
        <v>5.4799571484222822</v>
      </c>
      <c r="P60" s="11">
        <f t="shared" si="23"/>
        <v>3.9696338137904164</v>
      </c>
      <c r="Q60" s="11">
        <f t="shared" si="23"/>
        <v>3.7799181924425396</v>
      </c>
      <c r="R60" s="11">
        <f t="shared" si="23"/>
        <v>4.2625827814569535</v>
      </c>
      <c r="S60" s="12">
        <f t="shared" si="9"/>
        <v>4.665842098428775</v>
      </c>
      <c r="T60" s="13">
        <f t="shared" si="10"/>
        <v>0.90522845646110028</v>
      </c>
      <c r="U60" s="13">
        <f t="shared" si="15"/>
        <v>0.40483047276284578</v>
      </c>
    </row>
    <row r="61" spans="1:21" x14ac:dyDescent="0.25">
      <c r="A61" s="10">
        <v>16</v>
      </c>
      <c r="B61" s="11">
        <f t="shared" ref="B61:G61" si="24">(B48+291.76)/1714.3</f>
        <v>1.0399346672111065</v>
      </c>
      <c r="C61" s="11">
        <f t="shared" si="24"/>
        <v>2.8395030041416325</v>
      </c>
      <c r="D61" s="11">
        <f t="shared" si="24"/>
        <v>2.1797585020124832</v>
      </c>
      <c r="E61" s="11">
        <f t="shared" si="24"/>
        <v>1.7399288339263841</v>
      </c>
      <c r="F61" s="11">
        <f t="shared" si="24"/>
        <v>1.4062649477921019</v>
      </c>
      <c r="G61" s="11">
        <f t="shared" si="24"/>
        <v>2.4498395846701277</v>
      </c>
      <c r="H61" s="13">
        <f t="shared" si="12"/>
        <v>1.9425382566256395</v>
      </c>
      <c r="I61" s="14">
        <f t="shared" si="8"/>
        <v>0.67253352631691454</v>
      </c>
      <c r="J61" s="14">
        <f t="shared" si="13"/>
        <v>0.3007661363984529</v>
      </c>
      <c r="L61" s="17">
        <v>16</v>
      </c>
      <c r="M61" s="11">
        <f t="shared" ref="M61:R61" si="25">(M48+115.05)/2567</f>
        <v>3.5796844565640824</v>
      </c>
      <c r="N61" s="11">
        <f t="shared" si="25"/>
        <v>4.7588819633813788</v>
      </c>
      <c r="O61" s="11">
        <f t="shared" si="25"/>
        <v>3.1998636540708998</v>
      </c>
      <c r="P61" s="11">
        <f t="shared" si="25"/>
        <v>2.77991819244254</v>
      </c>
      <c r="Q61" s="11">
        <f t="shared" si="25"/>
        <v>2.6708414491624466</v>
      </c>
      <c r="R61" s="11">
        <f t="shared" si="25"/>
        <v>3.5325477210751846</v>
      </c>
      <c r="S61" s="12">
        <f t="shared" si="9"/>
        <v>3.4202895727827554</v>
      </c>
      <c r="T61" s="14">
        <f t="shared" si="10"/>
        <v>0.75500646214440259</v>
      </c>
      <c r="U61" s="14">
        <f t="shared" si="15"/>
        <v>0.33764915456130112</v>
      </c>
    </row>
    <row r="62" spans="1:21" x14ac:dyDescent="0.25">
      <c r="A62" s="9">
        <v>24</v>
      </c>
      <c r="B62" s="11">
        <f t="shared" ref="B62:G62" si="26">(B49+291.76)/1714.3</f>
        <v>0.66952108732427229</v>
      </c>
      <c r="C62" s="11">
        <f t="shared" si="26"/>
        <v>2.1395088374263551</v>
      </c>
      <c r="D62" s="11">
        <f t="shared" si="26"/>
        <v>1.7795951700402499</v>
      </c>
      <c r="E62" s="11">
        <f t="shared" si="26"/>
        <v>0.92968558595345041</v>
      </c>
      <c r="F62" s="11">
        <f t="shared" si="26"/>
        <v>1.314682377646853</v>
      </c>
      <c r="G62" s="11">
        <f t="shared" si="26"/>
        <v>1.8694277547687104</v>
      </c>
      <c r="H62" s="13">
        <f t="shared" si="12"/>
        <v>1.4504034688599818</v>
      </c>
      <c r="I62" s="13">
        <f t="shared" si="8"/>
        <v>0.57587487517096947</v>
      </c>
      <c r="J62" s="13">
        <f t="shared" si="13"/>
        <v>0.25753907348329869</v>
      </c>
      <c r="L62" s="18">
        <v>24</v>
      </c>
      <c r="M62" s="11">
        <f t="shared" ref="M62:R62" si="27">(M49+115.05)/2567</f>
        <v>2.8009544215037008</v>
      </c>
      <c r="N62" s="11">
        <f t="shared" si="27"/>
        <v>3.6085118815738211</v>
      </c>
      <c r="O62" s="11">
        <f t="shared" si="27"/>
        <v>1.6287689910401246</v>
      </c>
      <c r="P62" s="11">
        <f t="shared" si="27"/>
        <v>1.6318854694195559</v>
      </c>
      <c r="Q62" s="11">
        <f t="shared" si="27"/>
        <v>1.7281067393844955</v>
      </c>
      <c r="R62" s="11">
        <f t="shared" si="27"/>
        <v>2.4499610440202573</v>
      </c>
      <c r="S62" s="12">
        <f t="shared" si="9"/>
        <v>2.3080314244903262</v>
      </c>
      <c r="T62" s="13">
        <f t="shared" si="10"/>
        <v>0.80115541108963262</v>
      </c>
      <c r="U62" s="13">
        <f t="shared" si="15"/>
        <v>0.35828759194764148</v>
      </c>
    </row>
    <row r="63" spans="1:21" x14ac:dyDescent="0.25">
      <c r="A63" s="29">
        <v>48</v>
      </c>
      <c r="B63" s="11">
        <v>0</v>
      </c>
      <c r="C63" s="11">
        <f t="shared" ref="C63:F63" si="28">(C50+291.76)/1714.3</f>
        <v>0.9098524178965175</v>
      </c>
      <c r="D63" s="11">
        <f t="shared" si="28"/>
        <v>0.78968675261039489</v>
      </c>
      <c r="E63" s="11">
        <v>0</v>
      </c>
      <c r="F63" s="11">
        <f t="shared" si="28"/>
        <v>0.68993758385346793</v>
      </c>
      <c r="G63" s="11">
        <v>0</v>
      </c>
      <c r="H63" s="26">
        <f t="shared" si="12"/>
        <v>0.39824612572673002</v>
      </c>
      <c r="I63" s="26">
        <f t="shared" si="8"/>
        <v>0.44178062412829933</v>
      </c>
      <c r="J63" s="26">
        <f t="shared" si="13"/>
        <v>0.19757030133863221</v>
      </c>
      <c r="L63" s="29">
        <v>48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26">
        <f t="shared" si="9"/>
        <v>0</v>
      </c>
      <c r="T63" s="26">
        <f t="shared" si="10"/>
        <v>0</v>
      </c>
      <c r="U63" s="26">
        <f t="shared" si="15"/>
        <v>0</v>
      </c>
    </row>
    <row r="64" spans="1:21" x14ac:dyDescent="0.25">
      <c r="A64" s="29">
        <v>72</v>
      </c>
      <c r="B64" s="11">
        <v>0</v>
      </c>
      <c r="C64" s="11">
        <v>0</v>
      </c>
      <c r="D64" s="11">
        <v>0</v>
      </c>
      <c r="E64" s="11">
        <v>0</v>
      </c>
      <c r="F64" s="11">
        <v>0</v>
      </c>
      <c r="G64" s="11">
        <v>0</v>
      </c>
      <c r="H64" s="26">
        <f t="shared" si="12"/>
        <v>0</v>
      </c>
      <c r="I64" s="26">
        <f t="shared" si="8"/>
        <v>0</v>
      </c>
      <c r="J64" s="26">
        <f t="shared" si="13"/>
        <v>0</v>
      </c>
      <c r="L64" s="29">
        <v>72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26">
        <f t="shared" si="9"/>
        <v>0</v>
      </c>
      <c r="T64" s="26">
        <f t="shared" si="10"/>
        <v>0</v>
      </c>
      <c r="U64" s="26">
        <f t="shared" si="15"/>
        <v>0</v>
      </c>
    </row>
  </sheetData>
  <mergeCells count="9">
    <mergeCell ref="A53:J53"/>
    <mergeCell ref="A40:G40"/>
    <mergeCell ref="L40:R40"/>
    <mergeCell ref="L53:U53"/>
    <mergeCell ref="AC1:AH1"/>
    <mergeCell ref="A13:G13"/>
    <mergeCell ref="A26:J26"/>
    <mergeCell ref="L26:U26"/>
    <mergeCell ref="L13:R13"/>
  </mergeCells>
  <pageMargins left="0.7" right="0.7" top="0.75" bottom="0.75" header="0.3" footer="0.3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topLeftCell="A39" workbookViewId="0">
      <selection activeCell="J83" sqref="J83"/>
    </sheetView>
  </sheetViews>
  <sheetFormatPr defaultRowHeight="15" x14ac:dyDescent="0.25"/>
  <cols>
    <col min="1" max="1" width="16.7109375" customWidth="1"/>
    <col min="2" max="2" width="18.7109375" customWidth="1"/>
    <col min="3" max="3" width="14.28515625" style="2" customWidth="1"/>
    <col min="4" max="5" width="11.28515625" customWidth="1"/>
    <col min="6" max="6" width="12.140625" customWidth="1"/>
    <col min="7" max="7" width="13.5703125" customWidth="1"/>
    <col min="8" max="8" width="11.7109375" customWidth="1"/>
  </cols>
  <sheetData>
    <row r="1" spans="1:11" thickBot="1" x14ac:dyDescent="0.35">
      <c r="A1" s="120" t="s">
        <v>73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4.45" x14ac:dyDescent="0.3">
      <c r="A2" s="39" t="s">
        <v>51</v>
      </c>
      <c r="B2" s="39" t="s">
        <v>52</v>
      </c>
      <c r="C2" s="39" t="s">
        <v>6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11</v>
      </c>
      <c r="I2" s="39" t="s">
        <v>72</v>
      </c>
      <c r="J2" s="39" t="s">
        <v>19</v>
      </c>
      <c r="K2" s="39" t="s">
        <v>20</v>
      </c>
    </row>
    <row r="3" spans="1:11" ht="14.45" x14ac:dyDescent="0.3">
      <c r="A3" s="31" t="s">
        <v>54</v>
      </c>
      <c r="B3" s="42" t="s">
        <v>67</v>
      </c>
      <c r="C3" s="42">
        <v>5.7274235676461525E-2</v>
      </c>
      <c r="D3" s="2">
        <v>3.9725072111729792E-2</v>
      </c>
      <c r="E3" s="2">
        <v>5.885033979586194E-2</v>
      </c>
      <c r="F3" s="42">
        <v>6.3228573149665068E-2</v>
      </c>
      <c r="G3" s="2">
        <v>6.0473182515396837E-2</v>
      </c>
      <c r="H3" s="42">
        <v>4.7189600610969225E-2</v>
      </c>
      <c r="I3">
        <f>AVERAGE(C3:H3)</f>
        <v>5.4456833976680726E-2</v>
      </c>
      <c r="J3">
        <f>STDEV(C3:H3)</f>
        <v>9.0577921373436905E-3</v>
      </c>
      <c r="K3">
        <f>J3/SQRT(5)</f>
        <v>4.0507677890327205E-3</v>
      </c>
    </row>
    <row r="4" spans="1:11" ht="14.45" x14ac:dyDescent="0.3">
      <c r="A4" s="31" t="s">
        <v>55</v>
      </c>
      <c r="B4" s="42" t="s">
        <v>37</v>
      </c>
      <c r="C4" s="42">
        <v>12.102251079795968</v>
      </c>
      <c r="D4" s="2">
        <v>17.448607232490755</v>
      </c>
      <c r="E4" s="2">
        <v>11.778133872536857</v>
      </c>
      <c r="F4" s="42">
        <v>10.962562430742073</v>
      </c>
      <c r="G4" s="2">
        <v>11.462058911542581</v>
      </c>
      <c r="H4" s="42">
        <v>14.688557893808985</v>
      </c>
      <c r="I4">
        <f t="shared" ref="I4:I15" si="0">AVERAGE(C4:H4)</f>
        <v>13.073695236819537</v>
      </c>
      <c r="J4">
        <f t="shared" ref="J4:J15" si="1">STDEV(C4:H4)</f>
        <v>2.5069532400702208</v>
      </c>
      <c r="K4">
        <f t="shared" ref="K4:K15" si="2">J4/SQRT(5)</f>
        <v>1.1211435722420726</v>
      </c>
    </row>
    <row r="5" spans="1:11" ht="14.45" x14ac:dyDescent="0.3">
      <c r="A5" s="31" t="s">
        <v>56</v>
      </c>
      <c r="B5" s="42" t="s">
        <v>37</v>
      </c>
      <c r="C5" s="42">
        <v>1</v>
      </c>
      <c r="D5" s="2">
        <v>0.5</v>
      </c>
      <c r="E5" s="2">
        <v>0.5</v>
      </c>
      <c r="F5" s="42">
        <v>0.5</v>
      </c>
      <c r="G5" s="2">
        <v>1</v>
      </c>
      <c r="H5" s="42">
        <v>0.5</v>
      </c>
      <c r="I5">
        <f t="shared" si="0"/>
        <v>0.66666666666666663</v>
      </c>
      <c r="J5">
        <f t="shared" si="1"/>
        <v>0.25819888974716115</v>
      </c>
      <c r="K5">
        <f t="shared" si="2"/>
        <v>0.11547005383792516</v>
      </c>
    </row>
    <row r="6" spans="1:11" x14ac:dyDescent="0.25">
      <c r="A6" s="31" t="s">
        <v>57</v>
      </c>
      <c r="B6" s="42" t="s">
        <v>38</v>
      </c>
      <c r="C6" s="42">
        <v>1.9096774193548389</v>
      </c>
      <c r="D6" s="2">
        <v>3.2361663652802894</v>
      </c>
      <c r="E6" s="2">
        <v>1.7498454179548506</v>
      </c>
      <c r="F6" s="42">
        <v>2.8896692527562271</v>
      </c>
      <c r="G6" s="2">
        <v>2.0665927783935136</v>
      </c>
      <c r="H6" s="42">
        <v>2.2841742985475122</v>
      </c>
      <c r="I6">
        <f t="shared" si="0"/>
        <v>2.3560209220478718</v>
      </c>
      <c r="J6">
        <f t="shared" si="1"/>
        <v>0.58566857418115481</v>
      </c>
      <c r="K6">
        <f t="shared" si="2"/>
        <v>0.26191894883088807</v>
      </c>
    </row>
    <row r="7" spans="1:11" ht="14.45" x14ac:dyDescent="0.3">
      <c r="A7" s="31" t="s">
        <v>58</v>
      </c>
      <c r="B7" s="42" t="s">
        <v>37</v>
      </c>
      <c r="C7" s="42">
        <v>0</v>
      </c>
      <c r="D7" s="2">
        <v>0</v>
      </c>
      <c r="E7" s="2">
        <v>0</v>
      </c>
      <c r="F7" s="42">
        <v>0</v>
      </c>
      <c r="G7" s="2">
        <v>0</v>
      </c>
      <c r="H7" s="42">
        <v>0</v>
      </c>
      <c r="I7">
        <f t="shared" si="0"/>
        <v>0</v>
      </c>
      <c r="J7">
        <f t="shared" si="1"/>
        <v>0</v>
      </c>
      <c r="K7">
        <f t="shared" si="2"/>
        <v>0</v>
      </c>
    </row>
    <row r="8" spans="1:11" ht="14.45" x14ac:dyDescent="0.3">
      <c r="A8" s="31" t="s">
        <v>59</v>
      </c>
      <c r="B8" s="42"/>
      <c r="C8" s="42">
        <v>0.45108987830506814</v>
      </c>
      <c r="D8" s="2">
        <v>0.50484519878293221</v>
      </c>
      <c r="E8" s="2">
        <v>0.37228311598261193</v>
      </c>
      <c r="F8" s="42">
        <v>0.32515907108943509</v>
      </c>
      <c r="G8" s="2">
        <v>0.39228172385371851</v>
      </c>
      <c r="H8" s="42">
        <v>0.43280487057429462</v>
      </c>
      <c r="I8">
        <f t="shared" si="0"/>
        <v>0.41307730976467677</v>
      </c>
      <c r="J8">
        <f t="shared" si="1"/>
        <v>6.3374627113486307E-2</v>
      </c>
      <c r="K8">
        <f t="shared" si="2"/>
        <v>2.834199485489133E-2</v>
      </c>
    </row>
    <row r="9" spans="1:11" x14ac:dyDescent="0.25">
      <c r="A9" s="31" t="s">
        <v>60</v>
      </c>
      <c r="B9" s="42" t="s">
        <v>68</v>
      </c>
      <c r="C9" s="42">
        <v>24.686589278422684</v>
      </c>
      <c r="D9" s="2">
        <v>40.391541737152195</v>
      </c>
      <c r="E9" s="2">
        <v>20.029586420113169</v>
      </c>
      <c r="F9" s="42">
        <v>30.775517704019137</v>
      </c>
      <c r="G9" s="2">
        <v>25.299521670652744</v>
      </c>
      <c r="H9" s="42">
        <v>25.886058449512923</v>
      </c>
      <c r="I9">
        <f t="shared" si="0"/>
        <v>27.844802543312142</v>
      </c>
      <c r="J9">
        <f t="shared" si="1"/>
        <v>7.0338723755267578</v>
      </c>
      <c r="K9">
        <f t="shared" si="2"/>
        <v>3.1456433553471514</v>
      </c>
    </row>
    <row r="10" spans="1:11" x14ac:dyDescent="0.25">
      <c r="A10" s="31" t="s">
        <v>61</v>
      </c>
      <c r="B10" s="42" t="s">
        <v>68</v>
      </c>
      <c r="C10" s="42">
        <v>39.727141885093999</v>
      </c>
      <c r="D10" s="2">
        <v>81.518290289791295</v>
      </c>
      <c r="E10" s="2">
        <v>31.098985627387304</v>
      </c>
      <c r="F10" s="42">
        <v>45.635922156889414</v>
      </c>
      <c r="G10" s="2">
        <v>38.705242089045598</v>
      </c>
      <c r="H10" s="42">
        <v>46.835626762286175</v>
      </c>
      <c r="I10">
        <f t="shared" si="0"/>
        <v>47.253534801748962</v>
      </c>
      <c r="J10">
        <f t="shared" si="1"/>
        <v>17.706237003487708</v>
      </c>
      <c r="K10">
        <f t="shared" si="2"/>
        <v>7.9184699131041389</v>
      </c>
    </row>
    <row r="11" spans="1:11" ht="14.45" x14ac:dyDescent="0.3">
      <c r="A11" s="31" t="s">
        <v>62</v>
      </c>
      <c r="B11" s="42"/>
      <c r="C11" s="42">
        <v>0.62140360738322642</v>
      </c>
      <c r="D11" s="2">
        <v>0.49549054075549614</v>
      </c>
      <c r="E11" s="2">
        <v>0.64405915550101178</v>
      </c>
      <c r="F11" s="42">
        <v>0.67437045751409497</v>
      </c>
      <c r="G11" s="2">
        <v>0.65364587082154024</v>
      </c>
      <c r="H11" s="42">
        <v>0.55270016094579866</v>
      </c>
      <c r="I11">
        <f t="shared" si="0"/>
        <v>0.60694496548686139</v>
      </c>
      <c r="J11">
        <f t="shared" si="1"/>
        <v>6.8816094879010706E-2</v>
      </c>
      <c r="K11">
        <f t="shared" si="2"/>
        <v>3.0775493219108618E-2</v>
      </c>
    </row>
    <row r="12" spans="1:11" x14ac:dyDescent="0.25">
      <c r="A12" s="31" t="s">
        <v>63</v>
      </c>
      <c r="B12" s="42" t="s">
        <v>69</v>
      </c>
      <c r="C12" s="42">
        <v>674.6346296924097</v>
      </c>
      <c r="D12" s="2">
        <v>1979.7180979818133</v>
      </c>
      <c r="E12" s="2">
        <v>499.24124134322506</v>
      </c>
      <c r="F12" s="42">
        <v>676.94884545133993</v>
      </c>
      <c r="G12" s="2">
        <v>605.83552816895894</v>
      </c>
      <c r="H12" s="42">
        <v>959.28704143559844</v>
      </c>
      <c r="I12">
        <f t="shared" si="0"/>
        <v>899.27756401222416</v>
      </c>
      <c r="J12">
        <f t="shared" si="1"/>
        <v>550.81479277815936</v>
      </c>
      <c r="K12">
        <f t="shared" si="2"/>
        <v>246.33186393288491</v>
      </c>
    </row>
    <row r="13" spans="1:11" ht="14.45" x14ac:dyDescent="0.3">
      <c r="A13" s="31" t="s">
        <v>64</v>
      </c>
      <c r="B13" s="42" t="s">
        <v>37</v>
      </c>
      <c r="C13" s="42">
        <v>16.981705647079004</v>
      </c>
      <c r="D13" s="2">
        <v>24.285569421832413</v>
      </c>
      <c r="E13" s="2">
        <v>16.053296635616583</v>
      </c>
      <c r="F13" s="42">
        <v>14.833683937054936</v>
      </c>
      <c r="G13" s="2">
        <v>15.652544603006712</v>
      </c>
      <c r="H13" s="42">
        <v>20.481994322494106</v>
      </c>
      <c r="I13">
        <f t="shared" si="0"/>
        <v>18.048132427847293</v>
      </c>
      <c r="J13">
        <f t="shared" si="1"/>
        <v>3.633660964353556</v>
      </c>
      <c r="K13">
        <f t="shared" si="2"/>
        <v>1.6250225846963982</v>
      </c>
    </row>
    <row r="14" spans="1:11" x14ac:dyDescent="0.25">
      <c r="A14" s="31" t="s">
        <v>65</v>
      </c>
      <c r="B14" s="42" t="s">
        <v>70</v>
      </c>
      <c r="C14" s="42">
        <v>4.394944309589472</v>
      </c>
      <c r="D14" s="2">
        <v>3.0880209870994051</v>
      </c>
      <c r="E14" s="2">
        <v>5.4639259082042297</v>
      </c>
      <c r="F14" s="42">
        <v>3.4656107966648477</v>
      </c>
      <c r="G14" s="2">
        <v>4.2723555408893157</v>
      </c>
      <c r="H14" s="42">
        <v>4.5245705237946225</v>
      </c>
      <c r="I14">
        <f t="shared" si="0"/>
        <v>4.2015713443736482</v>
      </c>
      <c r="J14">
        <f t="shared" si="1"/>
        <v>0.83927389413143427</v>
      </c>
      <c r="K14">
        <f t="shared" si="2"/>
        <v>0.37533469580376977</v>
      </c>
    </row>
    <row r="15" spans="1:11" ht="15.75" thickBot="1" x14ac:dyDescent="0.3">
      <c r="A15" s="40" t="s">
        <v>66</v>
      </c>
      <c r="B15" s="43" t="s">
        <v>71</v>
      </c>
      <c r="C15" s="43">
        <v>0.25171707617235095</v>
      </c>
      <c r="D15" s="43">
        <v>0.12267185639505888</v>
      </c>
      <c r="E15" s="43">
        <v>0.32155389631723247</v>
      </c>
      <c r="F15" s="43">
        <v>0.21912562576519237</v>
      </c>
      <c r="G15" s="43">
        <v>0.25836293639486652</v>
      </c>
      <c r="H15" s="43">
        <v>0.21351267595403206</v>
      </c>
      <c r="I15">
        <f t="shared" si="0"/>
        <v>0.23115734449978886</v>
      </c>
      <c r="J15">
        <f t="shared" si="1"/>
        <v>6.5665182692828339E-2</v>
      </c>
      <c r="K15">
        <f t="shared" si="2"/>
        <v>2.9366362451221369E-2</v>
      </c>
    </row>
    <row r="17" spans="1:11" thickBot="1" x14ac:dyDescent="0.35">
      <c r="A17" s="120" t="s">
        <v>74</v>
      </c>
      <c r="B17" s="120"/>
      <c r="C17" s="120"/>
      <c r="D17" s="120"/>
      <c r="E17" s="120"/>
      <c r="F17" s="120"/>
      <c r="G17" s="120"/>
      <c r="H17" s="120"/>
      <c r="I17" s="120"/>
      <c r="J17" s="120"/>
      <c r="K17" s="120"/>
    </row>
    <row r="18" spans="1:11" ht="14.45" x14ac:dyDescent="0.3">
      <c r="A18" s="39" t="s">
        <v>51</v>
      </c>
      <c r="B18" s="39" t="s">
        <v>52</v>
      </c>
      <c r="C18" s="39" t="s">
        <v>6</v>
      </c>
      <c r="D18" s="39" t="s">
        <v>7</v>
      </c>
      <c r="E18" s="39" t="s">
        <v>8</v>
      </c>
      <c r="F18" s="39" t="s">
        <v>9</v>
      </c>
      <c r="G18" s="39" t="s">
        <v>10</v>
      </c>
      <c r="H18" s="39" t="s">
        <v>11</v>
      </c>
      <c r="I18" s="39" t="s">
        <v>72</v>
      </c>
      <c r="J18" s="39" t="s">
        <v>19</v>
      </c>
      <c r="K18" s="39" t="s">
        <v>20</v>
      </c>
    </row>
    <row r="19" spans="1:11" ht="14.45" x14ac:dyDescent="0.3">
      <c r="A19" s="31" t="s">
        <v>54</v>
      </c>
      <c r="B19" s="42" t="s">
        <v>67</v>
      </c>
      <c r="C19" s="42">
        <v>6.7181834356127887E-2</v>
      </c>
      <c r="D19" s="31">
        <v>5.9970091908671169E-2</v>
      </c>
      <c r="E19" s="2">
        <v>5.7361187670790438E-2</v>
      </c>
      <c r="F19" s="42">
        <v>3.983371335010534E-2</v>
      </c>
      <c r="G19" s="2">
        <v>4.4537044072761663E-2</v>
      </c>
      <c r="H19" s="42">
        <v>6.9959007211350469E-2</v>
      </c>
      <c r="I19">
        <f>AVERAGE(C19:H19)</f>
        <v>5.6473813094967823E-2</v>
      </c>
      <c r="J19">
        <f>STDEV(C19:H19)</f>
        <v>1.2073963335006618E-2</v>
      </c>
      <c r="K19">
        <f>J19/SQRT(5)</f>
        <v>5.3996405549829726E-3</v>
      </c>
    </row>
    <row r="20" spans="1:11" ht="14.45" x14ac:dyDescent="0.3">
      <c r="A20" s="31" t="s">
        <v>55</v>
      </c>
      <c r="B20" s="42" t="s">
        <v>37</v>
      </c>
      <c r="C20" s="42">
        <v>10.317479229364343</v>
      </c>
      <c r="D20" s="31">
        <v>11.558214411536062</v>
      </c>
      <c r="E20" s="2">
        <v>12.083905663496415</v>
      </c>
      <c r="F20" s="42">
        <v>17.401018440529402</v>
      </c>
      <c r="G20" s="2">
        <v>15.563385379315418</v>
      </c>
      <c r="H20" s="42">
        <v>9.9079047600819283</v>
      </c>
      <c r="I20">
        <f t="shared" ref="I20:I31" si="3">AVERAGE(C20:H20)</f>
        <v>12.805317980720595</v>
      </c>
      <c r="J20">
        <f t="shared" ref="J20:J31" si="4">STDEV(C20:H20)</f>
        <v>3.0128872052924769</v>
      </c>
      <c r="K20">
        <f t="shared" ref="K20:K31" si="5">J20/SQRT(5)</f>
        <v>1.3474041199146685</v>
      </c>
    </row>
    <row r="21" spans="1:11" ht="14.45" x14ac:dyDescent="0.3">
      <c r="A21" s="31" t="s">
        <v>56</v>
      </c>
      <c r="B21" s="42" t="s">
        <v>37</v>
      </c>
      <c r="C21" s="42">
        <v>0.5</v>
      </c>
      <c r="D21" s="31">
        <v>0.5</v>
      </c>
      <c r="E21" s="2">
        <v>0.5</v>
      </c>
      <c r="F21" s="42">
        <v>0.5</v>
      </c>
      <c r="G21" s="2">
        <v>0.5</v>
      </c>
      <c r="H21" s="42">
        <v>0.5</v>
      </c>
      <c r="I21">
        <f t="shared" si="3"/>
        <v>0.5</v>
      </c>
      <c r="J21">
        <f t="shared" si="4"/>
        <v>0</v>
      </c>
      <c r="K21">
        <f t="shared" si="5"/>
        <v>0</v>
      </c>
    </row>
    <row r="22" spans="1:11" x14ac:dyDescent="0.25">
      <c r="A22" s="31" t="s">
        <v>57</v>
      </c>
      <c r="B22" s="42" t="s">
        <v>38</v>
      </c>
      <c r="C22" s="42">
        <v>6.4799571484222822</v>
      </c>
      <c r="D22" s="31">
        <v>7.4698285936891313</v>
      </c>
      <c r="E22" s="2">
        <v>6.3299766264121544</v>
      </c>
      <c r="F22" s="42">
        <v>6.2528437865212307</v>
      </c>
      <c r="G22" s="2">
        <v>5.809914296844565</v>
      </c>
      <c r="H22" s="42">
        <v>6.6899298792364625</v>
      </c>
      <c r="I22">
        <f t="shared" si="3"/>
        <v>6.5054083885209719</v>
      </c>
      <c r="J22">
        <f t="shared" si="4"/>
        <v>0.55553208569653389</v>
      </c>
      <c r="K22">
        <f t="shared" si="5"/>
        <v>0.24844150145993768</v>
      </c>
    </row>
    <row r="23" spans="1:11" ht="14.45" x14ac:dyDescent="0.3">
      <c r="A23" s="31" t="s">
        <v>58</v>
      </c>
      <c r="B23" s="42" t="s">
        <v>37</v>
      </c>
      <c r="C23" s="42">
        <v>0</v>
      </c>
      <c r="D23" s="31">
        <v>0</v>
      </c>
      <c r="E23" s="2">
        <v>0</v>
      </c>
      <c r="F23" s="42">
        <v>0</v>
      </c>
      <c r="G23" s="2">
        <v>0</v>
      </c>
      <c r="H23" s="42">
        <v>0</v>
      </c>
      <c r="I23">
        <f t="shared" si="3"/>
        <v>0</v>
      </c>
      <c r="J23">
        <f t="shared" si="4"/>
        <v>0</v>
      </c>
      <c r="K23">
        <f t="shared" si="5"/>
        <v>0</v>
      </c>
    </row>
    <row r="24" spans="1:11" ht="14.45" x14ac:dyDescent="0.3">
      <c r="A24" s="31" t="s">
        <v>59</v>
      </c>
      <c r="B24" s="42"/>
      <c r="C24" s="42">
        <v>0.16045701437713608</v>
      </c>
      <c r="D24" s="31">
        <v>0.25564731252330503</v>
      </c>
      <c r="E24" s="2">
        <v>0.18955261999932305</v>
      </c>
      <c r="F24" s="42">
        <v>0.3166179159618841</v>
      </c>
      <c r="G24" s="2">
        <v>0.2873833733962271</v>
      </c>
      <c r="H24" s="42">
        <v>0.1546638482971866</v>
      </c>
      <c r="I24">
        <f t="shared" si="3"/>
        <v>0.22738701409251028</v>
      </c>
      <c r="J24">
        <f t="shared" si="4"/>
        <v>6.8644135258757538E-2</v>
      </c>
      <c r="K24">
        <f t="shared" si="5"/>
        <v>3.0698590539054393E-2</v>
      </c>
    </row>
    <row r="25" spans="1:11" x14ac:dyDescent="0.25">
      <c r="A25" s="31" t="s">
        <v>60</v>
      </c>
      <c r="B25" s="42" t="s">
        <v>68</v>
      </c>
      <c r="C25" s="42">
        <v>85.596002142578882</v>
      </c>
      <c r="D25" s="31">
        <v>95.32340767432801</v>
      </c>
      <c r="E25" s="2">
        <v>106.728257693806</v>
      </c>
      <c r="F25" s="42">
        <v>115.39021717958705</v>
      </c>
      <c r="G25" s="2">
        <v>99.489554927931437</v>
      </c>
      <c r="H25" s="42">
        <v>92.112753213868316</v>
      </c>
      <c r="I25">
        <f t="shared" si="3"/>
        <v>99.10669880534995</v>
      </c>
      <c r="J25">
        <f t="shared" si="4"/>
        <v>10.669163044747295</v>
      </c>
      <c r="K25">
        <f t="shared" si="5"/>
        <v>4.7713947662167158</v>
      </c>
    </row>
    <row r="26" spans="1:11" x14ac:dyDescent="0.25">
      <c r="A26" s="31" t="s">
        <v>61</v>
      </c>
      <c r="B26" s="42" t="s">
        <v>68</v>
      </c>
      <c r="C26" s="42">
        <v>101.07272419538749</v>
      </c>
      <c r="D26" s="31">
        <v>127.16664059607459</v>
      </c>
      <c r="E26" s="2">
        <v>127.64594965229898</v>
      </c>
      <c r="F26" s="42">
        <v>165.09089035366694</v>
      </c>
      <c r="G26" s="2">
        <v>136.97908312927231</v>
      </c>
      <c r="H26" s="42">
        <v>106.9027043753418</v>
      </c>
      <c r="I26">
        <f t="shared" si="3"/>
        <v>127.47633205034037</v>
      </c>
      <c r="J26">
        <f t="shared" si="4"/>
        <v>22.915962195892185</v>
      </c>
      <c r="K26">
        <f t="shared" si="5"/>
        <v>10.248329847966055</v>
      </c>
    </row>
    <row r="27" spans="1:11" ht="14.45" x14ac:dyDescent="0.3">
      <c r="A27" s="31" t="s">
        <v>62</v>
      </c>
      <c r="B27" s="42"/>
      <c r="C27" s="42">
        <v>0.84687538427390185</v>
      </c>
      <c r="D27" s="31">
        <v>0.74959444731349212</v>
      </c>
      <c r="E27" s="2">
        <v>0.83612725656026143</v>
      </c>
      <c r="F27" s="42">
        <v>0.69894963272892696</v>
      </c>
      <c r="G27" s="2">
        <v>0.72631202264684014</v>
      </c>
      <c r="H27" s="42">
        <v>0.86165035535915846</v>
      </c>
      <c r="I27">
        <f t="shared" si="3"/>
        <v>0.78658484981376342</v>
      </c>
      <c r="J27">
        <f t="shared" si="4"/>
        <v>6.986453117260949E-2</v>
      </c>
      <c r="K27">
        <f t="shared" si="5"/>
        <v>3.1244368183621581E-2</v>
      </c>
    </row>
    <row r="28" spans="1:11" x14ac:dyDescent="0.25">
      <c r="A28" s="31" t="s">
        <v>63</v>
      </c>
      <c r="B28" s="42" t="s">
        <v>69</v>
      </c>
      <c r="C28" s="42">
        <v>1402.9238295147245</v>
      </c>
      <c r="D28" s="31">
        <v>2150.1948281911073</v>
      </c>
      <c r="E28" s="2">
        <v>1934.6049681422005</v>
      </c>
      <c r="F28" s="42">
        <v>3640.5723516363996</v>
      </c>
      <c r="G28" s="2">
        <v>2752.9443595641255</v>
      </c>
      <c r="H28" s="42">
        <v>1409.9172777728347</v>
      </c>
      <c r="I28">
        <f t="shared" si="3"/>
        <v>2215.1929358035654</v>
      </c>
      <c r="J28">
        <f t="shared" si="4"/>
        <v>861.6365151122717</v>
      </c>
      <c r="K28">
        <f t="shared" si="5"/>
        <v>385.33556393741287</v>
      </c>
    </row>
    <row r="29" spans="1:11" ht="14.45" x14ac:dyDescent="0.3">
      <c r="A29" s="31" t="s">
        <v>64</v>
      </c>
      <c r="B29" s="42" t="s">
        <v>37</v>
      </c>
      <c r="C29" s="42">
        <v>13.880340523944714</v>
      </c>
      <c r="D29" s="31">
        <v>16.908481800827566</v>
      </c>
      <c r="E29" s="2">
        <v>15.156023151631253</v>
      </c>
      <c r="F29" s="42">
        <v>22.051927540261985</v>
      </c>
      <c r="G29" s="2">
        <v>20.097552828310789</v>
      </c>
      <c r="H29" s="42">
        <v>13.188789619601492</v>
      </c>
      <c r="I29">
        <f t="shared" si="3"/>
        <v>16.880519244096302</v>
      </c>
      <c r="J29">
        <f t="shared" si="4"/>
        <v>3.5411121839993767</v>
      </c>
      <c r="K29">
        <f t="shared" si="5"/>
        <v>1.5836335118750697</v>
      </c>
    </row>
    <row r="30" spans="1:11" x14ac:dyDescent="0.25">
      <c r="A30" s="31" t="s">
        <v>65</v>
      </c>
      <c r="B30" s="42" t="s">
        <v>70</v>
      </c>
      <c r="C30" s="42">
        <v>1.1781596854877772</v>
      </c>
      <c r="D30" s="31">
        <v>1.049015907624387</v>
      </c>
      <c r="E30" s="2">
        <v>1.0926091002673566</v>
      </c>
      <c r="F30" s="42">
        <v>1.2165111209607848</v>
      </c>
      <c r="G30" s="2">
        <v>1.3113370826109096</v>
      </c>
      <c r="H30" s="42">
        <v>1.0696893139603254</v>
      </c>
      <c r="I30">
        <f t="shared" si="3"/>
        <v>1.1528870351519234</v>
      </c>
      <c r="J30">
        <f t="shared" si="4"/>
        <v>0.10113125142015336</v>
      </c>
      <c r="K30">
        <f t="shared" si="5"/>
        <v>4.5227270565017012E-2</v>
      </c>
    </row>
    <row r="31" spans="1:11" ht="15.75" thickBot="1" x14ac:dyDescent="0.3">
      <c r="A31" s="40" t="s">
        <v>66</v>
      </c>
      <c r="B31" s="43" t="s">
        <v>71</v>
      </c>
      <c r="C31" s="43">
        <v>7.9150928835507575E-2</v>
      </c>
      <c r="D31" s="40">
        <v>6.2909580393892592E-2</v>
      </c>
      <c r="E31" s="43">
        <v>6.2673355651249332E-2</v>
      </c>
      <c r="F31" s="43">
        <v>4.8458155279567226E-2</v>
      </c>
      <c r="G31" s="43">
        <v>5.8403077442488786E-2</v>
      </c>
      <c r="H31" s="43">
        <v>7.4834402429254931E-2</v>
      </c>
      <c r="I31">
        <f t="shared" si="3"/>
        <v>6.4404916671993398E-2</v>
      </c>
      <c r="J31">
        <f t="shared" si="4"/>
        <v>1.1151454210858704E-2</v>
      </c>
      <c r="K31">
        <f t="shared" si="5"/>
        <v>4.9870819326912671E-3</v>
      </c>
    </row>
    <row r="34" spans="1:11" thickBot="1" x14ac:dyDescent="0.35">
      <c r="A34" s="120" t="s">
        <v>75</v>
      </c>
      <c r="B34" s="120"/>
      <c r="C34" s="120"/>
      <c r="D34" s="120"/>
      <c r="E34" s="120"/>
      <c r="F34" s="120"/>
      <c r="G34" s="120"/>
      <c r="H34" s="120"/>
      <c r="I34" s="120"/>
      <c r="J34" s="120"/>
      <c r="K34" s="120"/>
    </row>
    <row r="35" spans="1:11" ht="14.45" x14ac:dyDescent="0.3">
      <c r="A35" s="39" t="s">
        <v>51</v>
      </c>
      <c r="B35" s="39" t="s">
        <v>52</v>
      </c>
      <c r="C35" s="39" t="s">
        <v>6</v>
      </c>
      <c r="D35" s="39" t="s">
        <v>7</v>
      </c>
      <c r="E35" s="39" t="s">
        <v>8</v>
      </c>
      <c r="F35" s="39" t="s">
        <v>9</v>
      </c>
      <c r="G35" s="39" t="s">
        <v>10</v>
      </c>
      <c r="H35" s="39" t="s">
        <v>11</v>
      </c>
      <c r="I35" s="39" t="s">
        <v>72</v>
      </c>
      <c r="J35" s="39" t="s">
        <v>19</v>
      </c>
      <c r="K35" s="39" t="s">
        <v>20</v>
      </c>
    </row>
    <row r="36" spans="1:11" ht="14.45" x14ac:dyDescent="0.3">
      <c r="A36" s="31" t="s">
        <v>54</v>
      </c>
      <c r="B36" s="42" t="s">
        <v>67</v>
      </c>
      <c r="C36" s="42">
        <v>6.4176561735340282E-2</v>
      </c>
      <c r="D36" s="2">
        <v>3.5579845489621204E-2</v>
      </c>
      <c r="E36" s="2">
        <v>3.1325092988176741E-2</v>
      </c>
      <c r="F36" s="42">
        <v>5.2441615732602337E-2</v>
      </c>
      <c r="G36" s="2">
        <v>2.4179543975106618E-2</v>
      </c>
      <c r="H36" s="31">
        <v>3.0807058800657598E-2</v>
      </c>
      <c r="I36">
        <f>AVERAGE(C36:H36)</f>
        <v>3.9751619786917464E-2</v>
      </c>
      <c r="J36">
        <f>STDEV(C36:H36)</f>
        <v>1.5287370979265908E-2</v>
      </c>
      <c r="K36">
        <f>J36/SQRT(5)</f>
        <v>6.8367201413792192E-3</v>
      </c>
    </row>
    <row r="37" spans="1:11" ht="14.45" x14ac:dyDescent="0.3">
      <c r="A37" s="31" t="s">
        <v>55</v>
      </c>
      <c r="B37" s="42" t="s">
        <v>37</v>
      </c>
      <c r="C37" s="42">
        <v>10.80062817042827</v>
      </c>
      <c r="D37" s="2">
        <v>19.481455611215043</v>
      </c>
      <c r="E37" s="2">
        <v>22.127537843912066</v>
      </c>
      <c r="F37" s="42">
        <v>13.217502376247797</v>
      </c>
      <c r="G37" s="2">
        <v>28.666677141370236</v>
      </c>
      <c r="H37" s="31">
        <v>22.499622084830428</v>
      </c>
      <c r="I37">
        <f t="shared" ref="I37:I48" si="6">AVERAGE(C37:H37)</f>
        <v>19.465570538000645</v>
      </c>
      <c r="J37">
        <f t="shared" ref="J37:J48" si="7">STDEV(C37:H37)</f>
        <v>6.5585323933932598</v>
      </c>
      <c r="K37">
        <f t="shared" ref="K37:K48" si="8">J37/SQRT(5)</f>
        <v>2.9330648528523442</v>
      </c>
    </row>
    <row r="38" spans="1:11" x14ac:dyDescent="0.25">
      <c r="A38" s="31" t="s">
        <v>56</v>
      </c>
      <c r="B38" s="42" t="s">
        <v>37</v>
      </c>
      <c r="C38" s="42">
        <v>2</v>
      </c>
      <c r="D38" s="2">
        <v>2</v>
      </c>
      <c r="E38" s="2">
        <v>2</v>
      </c>
      <c r="F38" s="42">
        <v>2</v>
      </c>
      <c r="G38" s="2">
        <v>2</v>
      </c>
      <c r="H38" s="31">
        <v>2</v>
      </c>
      <c r="I38">
        <f t="shared" si="6"/>
        <v>2</v>
      </c>
      <c r="J38">
        <f t="shared" si="7"/>
        <v>0</v>
      </c>
      <c r="K38">
        <f t="shared" si="8"/>
        <v>0</v>
      </c>
    </row>
    <row r="39" spans="1:11" x14ac:dyDescent="0.25">
      <c r="A39" s="31" t="s">
        <v>57</v>
      </c>
      <c r="B39" s="42" t="s">
        <v>38</v>
      </c>
      <c r="C39" s="42">
        <v>4.3229073091057577</v>
      </c>
      <c r="D39" s="2">
        <v>9.3494487545937126</v>
      </c>
      <c r="E39" s="2">
        <v>5.4767310272414402</v>
      </c>
      <c r="F39" s="42">
        <v>4.9464854459546173</v>
      </c>
      <c r="G39" s="2">
        <v>4.244157965350289</v>
      </c>
      <c r="H39" s="31">
        <v>8.2831243072974399</v>
      </c>
      <c r="I39">
        <f t="shared" si="6"/>
        <v>6.1038091349238757</v>
      </c>
      <c r="J39">
        <f t="shared" si="7"/>
        <v>2.1746783679979385</v>
      </c>
      <c r="K39">
        <f t="shared" si="8"/>
        <v>0.97254573200833871</v>
      </c>
    </row>
    <row r="40" spans="1:11" x14ac:dyDescent="0.25">
      <c r="A40" s="31" t="s">
        <v>58</v>
      </c>
      <c r="B40" s="42" t="s">
        <v>37</v>
      </c>
      <c r="C40" s="42">
        <v>0</v>
      </c>
      <c r="D40" s="2">
        <v>0</v>
      </c>
      <c r="E40" s="2">
        <v>0</v>
      </c>
      <c r="F40" s="42">
        <v>0</v>
      </c>
      <c r="G40" s="2">
        <v>0</v>
      </c>
      <c r="H40" s="31">
        <v>0</v>
      </c>
      <c r="I40">
        <f t="shared" si="6"/>
        <v>0</v>
      </c>
      <c r="J40">
        <f t="shared" si="7"/>
        <v>0</v>
      </c>
      <c r="K40">
        <f t="shared" si="8"/>
        <v>0</v>
      </c>
    </row>
    <row r="41" spans="1:11" x14ac:dyDescent="0.25">
      <c r="A41" s="31" t="s">
        <v>59</v>
      </c>
      <c r="B41" s="42"/>
      <c r="C41" s="42">
        <v>0.15487750244239457</v>
      </c>
      <c r="D41" s="2">
        <v>9.7316156468527093E-2</v>
      </c>
      <c r="E41" s="2">
        <v>0.14418943502656367</v>
      </c>
      <c r="F41" s="42">
        <v>0.18794871552968481</v>
      </c>
      <c r="G41" s="2">
        <v>0.1625617117661935</v>
      </c>
      <c r="H41" s="31">
        <v>0.22569113844177646</v>
      </c>
      <c r="I41">
        <f t="shared" si="6"/>
        <v>0.16209744327919001</v>
      </c>
      <c r="J41">
        <f t="shared" si="7"/>
        <v>4.3086195730738443E-2</v>
      </c>
      <c r="K41">
        <f t="shared" si="8"/>
        <v>1.9268732509158476E-2</v>
      </c>
    </row>
    <row r="42" spans="1:11" x14ac:dyDescent="0.25">
      <c r="A42" s="31" t="s">
        <v>60</v>
      </c>
      <c r="B42" s="42" t="s">
        <v>68</v>
      </c>
      <c r="C42" s="42">
        <v>40.12763226973108</v>
      </c>
      <c r="D42" s="2">
        <v>124.93089890917577</v>
      </c>
      <c r="E42" s="2">
        <v>93.795304205798303</v>
      </c>
      <c r="F42" s="42">
        <v>50.669544420463168</v>
      </c>
      <c r="G42" s="2">
        <v>67.474356880359338</v>
      </c>
      <c r="H42" s="31">
        <v>71.771014408213276</v>
      </c>
      <c r="I42">
        <f t="shared" si="6"/>
        <v>74.79479184895682</v>
      </c>
      <c r="J42">
        <f t="shared" si="7"/>
        <v>30.728554199292827</v>
      </c>
      <c r="K42">
        <f t="shared" si="8"/>
        <v>13.742227207981076</v>
      </c>
    </row>
    <row r="43" spans="1:11" x14ac:dyDescent="0.25">
      <c r="A43" s="31" t="s">
        <v>61</v>
      </c>
      <c r="B43" s="42" t="s">
        <v>68</v>
      </c>
      <c r="C43" s="42">
        <v>50.5601183553106</v>
      </c>
      <c r="D43" s="2">
        <v>150.50302844981488</v>
      </c>
      <c r="E43" s="2">
        <v>119.00470271926648</v>
      </c>
      <c r="F43" s="42">
        <v>68.397556285960974</v>
      </c>
      <c r="G43" s="2">
        <v>96.008293854678385</v>
      </c>
      <c r="H43" s="31">
        <v>132.4528135655157</v>
      </c>
      <c r="I43">
        <f t="shared" si="6"/>
        <v>102.8210855384245</v>
      </c>
      <c r="J43">
        <f t="shared" si="7"/>
        <v>38.408641315121997</v>
      </c>
      <c r="K43">
        <f t="shared" si="8"/>
        <v>17.176866580803942</v>
      </c>
    </row>
    <row r="44" spans="1:11" x14ac:dyDescent="0.25">
      <c r="A44" s="31" t="s">
        <v>62</v>
      </c>
      <c r="B44" s="42"/>
      <c r="C44" s="42">
        <v>0.79366175505632031</v>
      </c>
      <c r="D44" s="2">
        <v>0.83008893705307651</v>
      </c>
      <c r="E44" s="2">
        <v>0.78816468645833737</v>
      </c>
      <c r="F44" s="42">
        <v>0.74080927991960166</v>
      </c>
      <c r="G44" s="2">
        <v>0.70279716648741786</v>
      </c>
      <c r="H44" s="31">
        <v>0.54186100299570361</v>
      </c>
      <c r="I44">
        <f t="shared" si="6"/>
        <v>0.73289713799507616</v>
      </c>
      <c r="J44">
        <f t="shared" si="7"/>
        <v>0.10359198960727059</v>
      </c>
      <c r="K44">
        <f t="shared" si="8"/>
        <v>4.6327746137261754E-2</v>
      </c>
    </row>
    <row r="45" spans="1:11" x14ac:dyDescent="0.25">
      <c r="A45" s="31" t="s">
        <v>63</v>
      </c>
      <c r="B45" s="42" t="s">
        <v>69</v>
      </c>
      <c r="C45" s="42">
        <v>750.92624350286746</v>
      </c>
      <c r="D45" s="2">
        <v>3937.7738803194306</v>
      </c>
      <c r="E45" s="2">
        <v>3624.3617487635738</v>
      </c>
      <c r="F45" s="42">
        <v>1228.3338245482444</v>
      </c>
      <c r="G45" s="2">
        <v>3758.8128345863433</v>
      </c>
      <c r="H45" s="31">
        <v>4119.5182710351546</v>
      </c>
      <c r="I45">
        <f t="shared" si="6"/>
        <v>2903.2878004592694</v>
      </c>
      <c r="J45">
        <f t="shared" si="7"/>
        <v>1499.2918210413143</v>
      </c>
      <c r="K45">
        <f t="shared" si="8"/>
        <v>670.50368599156559</v>
      </c>
    </row>
    <row r="46" spans="1:11" x14ac:dyDescent="0.25">
      <c r="A46" s="31" t="s">
        <v>64</v>
      </c>
      <c r="B46" s="42" t="s">
        <v>37</v>
      </c>
      <c r="C46" s="42">
        <v>14.85214568181472</v>
      </c>
      <c r="D46" s="2">
        <v>26.164084011322593</v>
      </c>
      <c r="E46" s="2">
        <v>30.455617853300193</v>
      </c>
      <c r="F46" s="42">
        <v>17.958738458618992</v>
      </c>
      <c r="G46" s="2">
        <v>39.150917943358294</v>
      </c>
      <c r="H46" s="31">
        <v>31.101780023702553</v>
      </c>
      <c r="I46">
        <f t="shared" si="6"/>
        <v>26.613880662019557</v>
      </c>
      <c r="J46">
        <f t="shared" si="7"/>
        <v>9.0058836596280614</v>
      </c>
      <c r="K46">
        <f t="shared" si="8"/>
        <v>4.0275536120765842</v>
      </c>
    </row>
    <row r="47" spans="1:11" x14ac:dyDescent="0.25">
      <c r="A47" s="31" t="s">
        <v>65</v>
      </c>
      <c r="B47" s="42" t="s">
        <v>70</v>
      </c>
      <c r="C47" s="42">
        <v>3.0818782089195493</v>
      </c>
      <c r="D47" s="2">
        <v>1.8674573986376808</v>
      </c>
      <c r="E47" s="2">
        <v>2.6825233276538851</v>
      </c>
      <c r="F47" s="42">
        <v>2.7879395356504548</v>
      </c>
      <c r="G47" s="2">
        <v>4.3076771068570086</v>
      </c>
      <c r="H47" s="31">
        <v>2.4506911049952733</v>
      </c>
      <c r="I47">
        <f t="shared" si="6"/>
        <v>2.8630277804523083</v>
      </c>
      <c r="J47">
        <f t="shared" si="7"/>
        <v>0.81661609185501882</v>
      </c>
      <c r="K47">
        <f t="shared" si="8"/>
        <v>0.36520181858160689</v>
      </c>
    </row>
    <row r="48" spans="1:11" ht="15.75" thickBot="1" x14ac:dyDescent="0.3">
      <c r="A48" s="40" t="s">
        <v>66</v>
      </c>
      <c r="B48" s="43" t="s">
        <v>71</v>
      </c>
      <c r="C48" s="43">
        <v>0.1977843471355254</v>
      </c>
      <c r="D48" s="43">
        <v>6.6443845701978629E-2</v>
      </c>
      <c r="E48" s="43">
        <v>8.4030292681711249E-2</v>
      </c>
      <c r="F48" s="43">
        <v>0.14620405381431095</v>
      </c>
      <c r="G48" s="43">
        <v>0.10415766803580909</v>
      </c>
      <c r="H48" s="40">
        <v>7.5498584973837934E-2</v>
      </c>
      <c r="I48">
        <f t="shared" si="6"/>
        <v>0.11235313205719555</v>
      </c>
      <c r="J48">
        <f t="shared" si="7"/>
        <v>5.055619939976945E-2</v>
      </c>
      <c r="K48">
        <f t="shared" si="8"/>
        <v>2.2609419708383711E-2</v>
      </c>
    </row>
    <row r="51" spans="1:14" ht="15.75" thickBot="1" x14ac:dyDescent="0.3">
      <c r="A51" s="120" t="s">
        <v>76</v>
      </c>
      <c r="B51" s="120"/>
      <c r="C51" s="120"/>
      <c r="D51" s="120"/>
      <c r="E51" s="120"/>
      <c r="F51" s="120"/>
      <c r="G51" s="120"/>
      <c r="H51" s="120"/>
      <c r="I51" s="120"/>
      <c r="J51" s="120"/>
      <c r="K51" s="120"/>
    </row>
    <row r="52" spans="1:14" x14ac:dyDescent="0.25">
      <c r="A52" s="39" t="s">
        <v>51</v>
      </c>
      <c r="B52" s="39" t="s">
        <v>52</v>
      </c>
      <c r="C52" s="39" t="s">
        <v>6</v>
      </c>
      <c r="D52" s="39" t="s">
        <v>7</v>
      </c>
      <c r="E52" s="39" t="s">
        <v>8</v>
      </c>
      <c r="F52" s="39" t="s">
        <v>9</v>
      </c>
      <c r="G52" s="39" t="s">
        <v>10</v>
      </c>
      <c r="H52" s="39" t="s">
        <v>11</v>
      </c>
      <c r="I52" s="39" t="s">
        <v>72</v>
      </c>
      <c r="J52" s="39" t="s">
        <v>19</v>
      </c>
      <c r="K52" s="39" t="s">
        <v>20</v>
      </c>
    </row>
    <row r="53" spans="1:14" x14ac:dyDescent="0.25">
      <c r="A53" s="31" t="s">
        <v>54</v>
      </c>
      <c r="B53" s="42" t="s">
        <v>67</v>
      </c>
      <c r="C53" s="42">
        <v>2.8796510145375279E-2</v>
      </c>
      <c r="D53" s="2">
        <v>3.15262923012644E-2</v>
      </c>
      <c r="E53" s="2">
        <v>7.582954825143412E-2</v>
      </c>
      <c r="F53" s="42">
        <v>5.555861100483489E-2</v>
      </c>
      <c r="G53" s="2">
        <v>4.8956954564812846E-2</v>
      </c>
      <c r="H53" s="31">
        <v>3.5894642890813365E-2</v>
      </c>
      <c r="I53">
        <f>AVERAGE(C53:H53)</f>
        <v>4.6093759859755813E-2</v>
      </c>
      <c r="J53">
        <f>STDEV(C53:H53)</f>
        <v>1.787415087822496E-2</v>
      </c>
      <c r="K53">
        <f>J53/SQRT(5)</f>
        <v>7.9935632807597145E-3</v>
      </c>
    </row>
    <row r="54" spans="1:14" x14ac:dyDescent="0.25">
      <c r="A54" s="31" t="s">
        <v>55</v>
      </c>
      <c r="B54" s="42" t="s">
        <v>37</v>
      </c>
      <c r="C54" s="42">
        <v>24.070527194465082</v>
      </c>
      <c r="D54" s="2">
        <v>21.986320939241779</v>
      </c>
      <c r="E54" s="2">
        <v>9.1408586302218442</v>
      </c>
      <c r="F54" s="42">
        <v>12.475963095974905</v>
      </c>
      <c r="G54" s="2">
        <v>14.158298585389041</v>
      </c>
      <c r="H54" s="31">
        <v>19.310602494873816</v>
      </c>
      <c r="I54">
        <f t="shared" ref="I54:I65" si="9">AVERAGE(C54:H54)</f>
        <v>16.857095156694413</v>
      </c>
      <c r="J54">
        <f t="shared" ref="J54:J65" si="10">STDEV(C54:H54)</f>
        <v>5.8374717875054092</v>
      </c>
      <c r="K54">
        <f t="shared" ref="K54:K65" si="11">J54/SQRT(5)</f>
        <v>2.6105967467198603</v>
      </c>
      <c r="N54" s="2"/>
    </row>
    <row r="55" spans="1:14" x14ac:dyDescent="0.25">
      <c r="A55" s="31" t="s">
        <v>56</v>
      </c>
      <c r="B55" s="42" t="s">
        <v>37</v>
      </c>
      <c r="C55" s="42">
        <v>0.5</v>
      </c>
      <c r="D55" s="2">
        <v>0.5</v>
      </c>
      <c r="E55" s="2">
        <v>0.5</v>
      </c>
      <c r="F55" s="42">
        <v>0.5</v>
      </c>
      <c r="G55" s="2">
        <v>0.5</v>
      </c>
      <c r="H55" s="31">
        <v>0.5</v>
      </c>
      <c r="I55">
        <f t="shared" si="9"/>
        <v>0.5</v>
      </c>
      <c r="J55">
        <f t="shared" si="10"/>
        <v>0</v>
      </c>
      <c r="K55">
        <f t="shared" si="11"/>
        <v>0</v>
      </c>
    </row>
    <row r="56" spans="1:14" x14ac:dyDescent="0.25">
      <c r="A56" s="31" t="s">
        <v>57</v>
      </c>
      <c r="B56" s="42" t="s">
        <v>38</v>
      </c>
      <c r="C56" s="42">
        <v>10.345559018309309</v>
      </c>
      <c r="D56" s="2">
        <v>11.526314764316322</v>
      </c>
      <c r="E56" s="2">
        <v>8.3584144916244636</v>
      </c>
      <c r="F56" s="42">
        <v>9.6357810673938449</v>
      </c>
      <c r="G56" s="2">
        <v>12.094682508765095</v>
      </c>
      <c r="H56" s="31">
        <v>8.7499220880405133</v>
      </c>
      <c r="I56">
        <f t="shared" si="9"/>
        <v>10.118445656408257</v>
      </c>
      <c r="J56">
        <f t="shared" si="10"/>
        <v>1.4928308386716673</v>
      </c>
      <c r="K56">
        <f t="shared" si="11"/>
        <v>0.66761424683557402</v>
      </c>
    </row>
    <row r="57" spans="1:14" x14ac:dyDescent="0.25">
      <c r="A57" s="31" t="s">
        <v>58</v>
      </c>
      <c r="B57" s="42" t="s">
        <v>37</v>
      </c>
      <c r="C57" s="42">
        <v>0</v>
      </c>
      <c r="D57" s="2">
        <v>0</v>
      </c>
      <c r="E57" s="2">
        <v>0</v>
      </c>
      <c r="F57" s="42">
        <v>0</v>
      </c>
      <c r="G57" s="2">
        <v>0</v>
      </c>
      <c r="H57" s="31">
        <v>0</v>
      </c>
      <c r="I57">
        <f t="shared" si="9"/>
        <v>0</v>
      </c>
      <c r="J57">
        <f t="shared" si="10"/>
        <v>0</v>
      </c>
      <c r="K57">
        <f t="shared" si="11"/>
        <v>0</v>
      </c>
    </row>
    <row r="58" spans="1:14" x14ac:dyDescent="0.25">
      <c r="A58" s="31" t="s">
        <v>59</v>
      </c>
      <c r="B58" s="42"/>
      <c r="C58" s="42">
        <v>0.27073978472759591</v>
      </c>
      <c r="D58" s="2">
        <v>0.31306726871152374</v>
      </c>
      <c r="E58" s="2">
        <v>0.19486578377660382</v>
      </c>
      <c r="F58" s="42">
        <v>0.16935684383092009</v>
      </c>
      <c r="G58" s="2">
        <v>0.14288152980717975</v>
      </c>
      <c r="H58" s="31">
        <v>0.27999804105329007</v>
      </c>
      <c r="I58">
        <f t="shared" si="9"/>
        <v>0.22848487531785222</v>
      </c>
      <c r="J58">
        <f t="shared" si="10"/>
        <v>6.8625891719834492E-2</v>
      </c>
      <c r="K58">
        <f t="shared" si="11"/>
        <v>3.0690431780417974E-2</v>
      </c>
    </row>
    <row r="59" spans="1:14" x14ac:dyDescent="0.25">
      <c r="A59" s="31" t="s">
        <v>60</v>
      </c>
      <c r="B59" s="42" t="s">
        <v>68</v>
      </c>
      <c r="C59" s="42">
        <v>100.70011199844177</v>
      </c>
      <c r="D59" s="2">
        <v>133.12502434748734</v>
      </c>
      <c r="E59" s="2">
        <v>103.31921990650564</v>
      </c>
      <c r="F59" s="42">
        <v>82.43579567588624</v>
      </c>
      <c r="G59" s="2">
        <v>85.577985001947795</v>
      </c>
      <c r="H59" s="31">
        <v>97.403949162446423</v>
      </c>
      <c r="I59">
        <f t="shared" si="9"/>
        <v>100.42701434878587</v>
      </c>
      <c r="J59">
        <f t="shared" si="10"/>
        <v>18.060541731574549</v>
      </c>
      <c r="K59">
        <f t="shared" si="11"/>
        <v>8.0769198044544908</v>
      </c>
    </row>
    <row r="60" spans="1:14" x14ac:dyDescent="0.25">
      <c r="A60" s="31" t="s">
        <v>61</v>
      </c>
      <c r="B60" s="42" t="s">
        <v>68</v>
      </c>
      <c r="C60" s="42">
        <v>197.96726025229134</v>
      </c>
      <c r="D60" s="2">
        <v>247.5854197244947</v>
      </c>
      <c r="E60" s="2">
        <v>124.79856441795498</v>
      </c>
      <c r="F60" s="42">
        <v>111.80811870386015</v>
      </c>
      <c r="G60" s="2">
        <v>120.87647843859936</v>
      </c>
      <c r="H60" s="31">
        <v>165.65817449274729</v>
      </c>
      <c r="I60">
        <f t="shared" si="9"/>
        <v>161.44900267165798</v>
      </c>
      <c r="J60">
        <f t="shared" si="10"/>
        <v>53.337387102819633</v>
      </c>
      <c r="K60">
        <f t="shared" si="11"/>
        <v>23.853204660825053</v>
      </c>
    </row>
    <row r="61" spans="1:14" x14ac:dyDescent="0.25">
      <c r="A61" s="31" t="s">
        <v>62</v>
      </c>
      <c r="B61" s="42"/>
      <c r="C61" s="42">
        <v>0.50867053405754359</v>
      </c>
      <c r="D61" s="2">
        <v>0.53769331205215842</v>
      </c>
      <c r="E61" s="2">
        <v>0.82788788788055101</v>
      </c>
      <c r="F61" s="42">
        <v>0.73729704632835547</v>
      </c>
      <c r="G61" s="2">
        <v>0.70797880702173288</v>
      </c>
      <c r="H61" s="31">
        <v>0.58798154368597666</v>
      </c>
      <c r="I61">
        <f t="shared" si="9"/>
        <v>0.65125152183771973</v>
      </c>
      <c r="J61">
        <f t="shared" si="10"/>
        <v>0.12573791647663649</v>
      </c>
      <c r="K61">
        <f t="shared" si="11"/>
        <v>5.623170571819E-2</v>
      </c>
    </row>
    <row r="62" spans="1:14" x14ac:dyDescent="0.25">
      <c r="A62" s="31" t="s">
        <v>63</v>
      </c>
      <c r="B62" s="42" t="s">
        <v>69</v>
      </c>
      <c r="C62" s="42">
        <v>6735.9790984695383</v>
      </c>
      <c r="D62" s="2">
        <v>7737.2944882067195</v>
      </c>
      <c r="E62" s="2">
        <v>1729.8897597464786</v>
      </c>
      <c r="F62" s="42">
        <v>2007.9262356343945</v>
      </c>
      <c r="G62" s="2">
        <v>2339.0691396108905</v>
      </c>
      <c r="H62" s="31">
        <v>4517.9199051197656</v>
      </c>
      <c r="I62">
        <f t="shared" si="9"/>
        <v>4178.0131044646305</v>
      </c>
      <c r="J62">
        <f t="shared" si="10"/>
        <v>2585.0149114991791</v>
      </c>
      <c r="K62">
        <f t="shared" si="11"/>
        <v>1156.0538129925535</v>
      </c>
    </row>
    <row r="63" spans="1:14" x14ac:dyDescent="0.25">
      <c r="A63" s="31" t="s">
        <v>64</v>
      </c>
      <c r="B63" s="42" t="s">
        <v>37</v>
      </c>
      <c r="C63" s="42">
        <v>34.025722687100597</v>
      </c>
      <c r="D63" s="2">
        <v>31.251010244531113</v>
      </c>
      <c r="E63" s="2">
        <v>13.861455600987638</v>
      </c>
      <c r="F63" s="42">
        <v>17.958680093282631</v>
      </c>
      <c r="G63" s="2">
        <v>19.350904078489087</v>
      </c>
      <c r="H63" s="31">
        <v>27.272544315750416</v>
      </c>
      <c r="I63">
        <f t="shared" si="9"/>
        <v>23.953386170023581</v>
      </c>
      <c r="J63">
        <f t="shared" si="10"/>
        <v>8.0584179067863175</v>
      </c>
      <c r="K63">
        <f t="shared" si="11"/>
        <v>3.6038340461351539</v>
      </c>
    </row>
    <row r="64" spans="1:14" x14ac:dyDescent="0.25">
      <c r="A64" s="31" t="s">
        <v>65</v>
      </c>
      <c r="B64" s="42" t="s">
        <v>70</v>
      </c>
      <c r="C64" s="42">
        <v>1.4033201316533661</v>
      </c>
      <c r="D64" s="2">
        <v>1.0249248512851465</v>
      </c>
      <c r="E64" s="2">
        <v>0.84536045598234999</v>
      </c>
      <c r="F64" s="42">
        <v>1.2878499556226093</v>
      </c>
      <c r="G64" s="2">
        <v>1.3518664620555887</v>
      </c>
      <c r="H64" s="31">
        <v>1.3453877801678764</v>
      </c>
      <c r="I64">
        <f t="shared" si="9"/>
        <v>1.2097849394611562</v>
      </c>
      <c r="J64">
        <f t="shared" si="10"/>
        <v>0.22320562860057233</v>
      </c>
      <c r="K64">
        <f t="shared" si="11"/>
        <v>9.9820591702290198E-2</v>
      </c>
    </row>
    <row r="65" spans="1:14" ht="15.75" thickBot="1" x14ac:dyDescent="0.3">
      <c r="A65" s="40" t="s">
        <v>66</v>
      </c>
      <c r="B65" s="43" t="s">
        <v>71</v>
      </c>
      <c r="C65" s="43">
        <v>4.0410722408365525E-2</v>
      </c>
      <c r="D65" s="43">
        <v>3.2312080448445427E-2</v>
      </c>
      <c r="E65" s="43">
        <v>6.4103301486767961E-2</v>
      </c>
      <c r="F65" s="43">
        <v>7.1551154717030427E-2</v>
      </c>
      <c r="G65" s="43">
        <v>6.6183264960549743E-2</v>
      </c>
      <c r="H65" s="40">
        <v>4.8292213918790045E-2</v>
      </c>
      <c r="I65">
        <f t="shared" si="9"/>
        <v>5.3808789656658175E-2</v>
      </c>
      <c r="J65">
        <f t="shared" si="10"/>
        <v>1.5785724256088377E-2</v>
      </c>
      <c r="K65">
        <f t="shared" si="11"/>
        <v>7.0595905021361817E-3</v>
      </c>
    </row>
    <row r="66" spans="1:14" ht="15.75" thickBot="1" x14ac:dyDescent="0.3"/>
    <row r="67" spans="1:14" ht="15.75" thickBot="1" x14ac:dyDescent="0.3">
      <c r="C67" s="117" t="s">
        <v>25</v>
      </c>
      <c r="D67" s="118"/>
      <c r="E67" s="119"/>
      <c r="F67" s="117" t="s">
        <v>77</v>
      </c>
      <c r="G67" s="118"/>
      <c r="H67" s="119"/>
      <c r="I67" s="117" t="s">
        <v>78</v>
      </c>
      <c r="J67" s="118"/>
      <c r="K67" s="119"/>
      <c r="L67" s="117" t="s">
        <v>79</v>
      </c>
      <c r="M67" s="118"/>
      <c r="N67" s="119"/>
    </row>
    <row r="68" spans="1:14" x14ac:dyDescent="0.25">
      <c r="A68" s="39" t="s">
        <v>51</v>
      </c>
      <c r="B68" s="39" t="s">
        <v>52</v>
      </c>
      <c r="C68" s="83" t="s">
        <v>72</v>
      </c>
      <c r="D68" s="44" t="s">
        <v>19</v>
      </c>
      <c r="E68" s="84" t="s">
        <v>20</v>
      </c>
      <c r="F68" s="83" t="s">
        <v>72</v>
      </c>
      <c r="G68" s="44" t="s">
        <v>19</v>
      </c>
      <c r="H68" s="84" t="s">
        <v>20</v>
      </c>
      <c r="I68" s="83" t="s">
        <v>72</v>
      </c>
      <c r="J68" s="44" t="s">
        <v>19</v>
      </c>
      <c r="K68" s="84" t="s">
        <v>20</v>
      </c>
      <c r="L68" s="83" t="s">
        <v>72</v>
      </c>
      <c r="M68" s="44" t="s">
        <v>19</v>
      </c>
      <c r="N68" s="84" t="s">
        <v>20</v>
      </c>
    </row>
    <row r="69" spans="1:14" x14ac:dyDescent="0.25">
      <c r="A69" s="31" t="s">
        <v>54</v>
      </c>
      <c r="B69" s="42" t="s">
        <v>67</v>
      </c>
      <c r="C69" s="85">
        <v>5.4456833976680726E-2</v>
      </c>
      <c r="D69" s="86">
        <v>9.0577921373436905E-3</v>
      </c>
      <c r="E69" s="87">
        <v>4.0507677890327205E-3</v>
      </c>
      <c r="F69" s="93">
        <v>5.6473813094967823E-2</v>
      </c>
      <c r="G69" s="90">
        <v>1.2073963335006618E-2</v>
      </c>
      <c r="H69" s="91">
        <v>5.3996405549829726E-3</v>
      </c>
      <c r="I69" s="93">
        <v>3.9751619786917464E-2</v>
      </c>
      <c r="J69" s="90">
        <v>1.5287370979265908E-2</v>
      </c>
      <c r="K69" s="91">
        <v>6.8367201413792192E-3</v>
      </c>
      <c r="L69" s="93">
        <v>4.6093759859755813E-2</v>
      </c>
      <c r="M69" s="90">
        <v>1.787415087822496E-2</v>
      </c>
      <c r="N69" s="91">
        <v>7.9935632807597145E-3</v>
      </c>
    </row>
    <row r="70" spans="1:14" x14ac:dyDescent="0.25">
      <c r="A70" s="31" t="s">
        <v>55</v>
      </c>
      <c r="B70" s="42" t="s">
        <v>37</v>
      </c>
      <c r="C70" s="85">
        <v>13.073695236819537</v>
      </c>
      <c r="D70" s="86">
        <v>2.5069532400702208</v>
      </c>
      <c r="E70" s="87">
        <v>1.1211435722420726</v>
      </c>
      <c r="F70" s="93">
        <v>12.805317980720595</v>
      </c>
      <c r="G70" s="90">
        <v>3.0128872052924769</v>
      </c>
      <c r="H70" s="91">
        <v>1.3474041199146685</v>
      </c>
      <c r="I70" s="93">
        <v>19.465570538000645</v>
      </c>
      <c r="J70" s="90">
        <v>6.5585323933932598</v>
      </c>
      <c r="K70" s="91">
        <v>2.9330648528523442</v>
      </c>
      <c r="L70" s="93">
        <v>16.857095156694413</v>
      </c>
      <c r="M70" s="90">
        <v>5.8374717875054092</v>
      </c>
      <c r="N70" s="91">
        <v>2.6105967467198603</v>
      </c>
    </row>
    <row r="71" spans="1:14" x14ac:dyDescent="0.25">
      <c r="A71" s="31" t="s">
        <v>56</v>
      </c>
      <c r="B71" s="42" t="s">
        <v>37</v>
      </c>
      <c r="C71" s="85">
        <v>0.66666666666666663</v>
      </c>
      <c r="D71" s="86">
        <v>0.25819888974716115</v>
      </c>
      <c r="E71" s="87">
        <v>0.11547005383792516</v>
      </c>
      <c r="F71" s="93">
        <v>0.5</v>
      </c>
      <c r="G71" s="90">
        <v>0</v>
      </c>
      <c r="H71" s="91">
        <v>0</v>
      </c>
      <c r="I71" s="93">
        <v>2</v>
      </c>
      <c r="J71" s="90">
        <v>0</v>
      </c>
      <c r="K71" s="91">
        <v>0</v>
      </c>
      <c r="L71" s="93">
        <v>0.5</v>
      </c>
      <c r="M71" s="90">
        <v>0</v>
      </c>
      <c r="N71" s="91">
        <v>0</v>
      </c>
    </row>
    <row r="72" spans="1:14" x14ac:dyDescent="0.25">
      <c r="A72" s="31" t="s">
        <v>57</v>
      </c>
      <c r="B72" s="42" t="s">
        <v>38</v>
      </c>
      <c r="C72" s="85">
        <v>2.3560209220478718</v>
      </c>
      <c r="D72" s="86">
        <v>0.58566857418115481</v>
      </c>
      <c r="E72" s="87">
        <v>0.26191894883088807</v>
      </c>
      <c r="F72" s="93">
        <v>6.5054083885209719</v>
      </c>
      <c r="G72" s="90">
        <v>0.55553208569653389</v>
      </c>
      <c r="H72" s="91">
        <v>0.24844150145993768</v>
      </c>
      <c r="I72" s="93">
        <v>6.1038091349238757</v>
      </c>
      <c r="J72" s="90">
        <v>2.1746783679979385</v>
      </c>
      <c r="K72" s="91">
        <v>0.97254573200833871</v>
      </c>
      <c r="L72" s="93">
        <v>10.118445656408257</v>
      </c>
      <c r="M72" s="90">
        <v>1.4928308386716673</v>
      </c>
      <c r="N72" s="91">
        <v>0.66761424683557402</v>
      </c>
    </row>
    <row r="73" spans="1:14" x14ac:dyDescent="0.25">
      <c r="A73" s="31" t="s">
        <v>58</v>
      </c>
      <c r="B73" s="42" t="s">
        <v>37</v>
      </c>
      <c r="C73" s="85">
        <v>0</v>
      </c>
      <c r="D73" s="86">
        <v>0</v>
      </c>
      <c r="E73" s="87">
        <v>0</v>
      </c>
      <c r="F73" s="93">
        <v>0</v>
      </c>
      <c r="G73" s="90">
        <v>0</v>
      </c>
      <c r="H73" s="91">
        <v>0</v>
      </c>
      <c r="I73" s="93">
        <v>0</v>
      </c>
      <c r="J73" s="90">
        <v>0</v>
      </c>
      <c r="K73" s="91">
        <v>0</v>
      </c>
      <c r="L73" s="93">
        <v>0</v>
      </c>
      <c r="M73" s="90">
        <v>0</v>
      </c>
      <c r="N73" s="91">
        <v>0</v>
      </c>
    </row>
    <row r="74" spans="1:14" x14ac:dyDescent="0.25">
      <c r="A74" s="31" t="s">
        <v>59</v>
      </c>
      <c r="B74" s="42"/>
      <c r="C74" s="85">
        <v>0.41307730976467677</v>
      </c>
      <c r="D74" s="86">
        <v>6.3374627113486307E-2</v>
      </c>
      <c r="E74" s="87">
        <v>2.834199485489133E-2</v>
      </c>
      <c r="F74" s="93">
        <v>0.22738701409251028</v>
      </c>
      <c r="G74" s="90">
        <v>6.8644135258757538E-2</v>
      </c>
      <c r="H74" s="91">
        <v>3.0698590539054393E-2</v>
      </c>
      <c r="I74" s="93">
        <v>0.16209744327919001</v>
      </c>
      <c r="J74" s="90">
        <v>4.3086195730738443E-2</v>
      </c>
      <c r="K74" s="91">
        <v>1.9268732509158476E-2</v>
      </c>
      <c r="L74" s="93">
        <v>0.22848487531785222</v>
      </c>
      <c r="M74" s="90">
        <v>6.8625891719834492E-2</v>
      </c>
      <c r="N74" s="91">
        <v>3.0690431780417974E-2</v>
      </c>
    </row>
    <row r="75" spans="1:14" x14ac:dyDescent="0.25">
      <c r="A75" s="31" t="s">
        <v>60</v>
      </c>
      <c r="B75" s="42" t="s">
        <v>68</v>
      </c>
      <c r="C75" s="85">
        <v>27.844802543312142</v>
      </c>
      <c r="D75" s="86">
        <v>7.0338723755267578</v>
      </c>
      <c r="E75" s="87">
        <v>3.1456433553471514</v>
      </c>
      <c r="F75" s="93">
        <v>99.10669880534995</v>
      </c>
      <c r="G75" s="90">
        <v>10.669163044747295</v>
      </c>
      <c r="H75" s="91">
        <v>4.7713947662167158</v>
      </c>
      <c r="I75" s="93">
        <v>74.79479184895682</v>
      </c>
      <c r="J75" s="90">
        <v>30.728554199292827</v>
      </c>
      <c r="K75" s="91">
        <v>13.742227207981076</v>
      </c>
      <c r="L75" s="93">
        <v>100.42701434878587</v>
      </c>
      <c r="M75" s="90">
        <v>18.060541731574549</v>
      </c>
      <c r="N75" s="91">
        <v>8.0769198044544908</v>
      </c>
    </row>
    <row r="76" spans="1:14" x14ac:dyDescent="0.25">
      <c r="A76" s="31" t="s">
        <v>61</v>
      </c>
      <c r="B76" s="42" t="s">
        <v>68</v>
      </c>
      <c r="C76" s="85">
        <v>47.253534801748962</v>
      </c>
      <c r="D76" s="86">
        <v>17.706237003487708</v>
      </c>
      <c r="E76" s="87">
        <v>7.9184699131041389</v>
      </c>
      <c r="F76" s="93">
        <v>127.47633205034037</v>
      </c>
      <c r="G76" s="90">
        <v>22.915962195892185</v>
      </c>
      <c r="H76" s="91">
        <v>10.248329847966055</v>
      </c>
      <c r="I76" s="93">
        <v>102.8210855384245</v>
      </c>
      <c r="J76" s="90">
        <v>38.408641315121997</v>
      </c>
      <c r="K76" s="91">
        <v>17.176866580803942</v>
      </c>
      <c r="L76" s="93">
        <v>161.44900267165798</v>
      </c>
      <c r="M76" s="90">
        <v>53.337387102819633</v>
      </c>
      <c r="N76" s="91">
        <v>23.853204660825053</v>
      </c>
    </row>
    <row r="77" spans="1:14" x14ac:dyDescent="0.25">
      <c r="A77" s="31" t="s">
        <v>62</v>
      </c>
      <c r="B77" s="42"/>
      <c r="C77" s="85">
        <v>0.60694496548686139</v>
      </c>
      <c r="D77" s="86">
        <v>6.8816094879010706E-2</v>
      </c>
      <c r="E77" s="87">
        <v>3.0775493219108618E-2</v>
      </c>
      <c r="F77" s="93">
        <v>0.78658484981376342</v>
      </c>
      <c r="G77" s="90">
        <v>6.986453117260949E-2</v>
      </c>
      <c r="H77" s="91">
        <v>3.1244368183621581E-2</v>
      </c>
      <c r="I77" s="93">
        <v>0.73289713799507616</v>
      </c>
      <c r="J77" s="90">
        <v>0.10359198960727059</v>
      </c>
      <c r="K77" s="91">
        <v>4.6327746137261754E-2</v>
      </c>
      <c r="L77" s="93">
        <v>0.65125152183771973</v>
      </c>
      <c r="M77" s="90">
        <v>0.12573791647663649</v>
      </c>
      <c r="N77" s="91">
        <v>5.623170571819E-2</v>
      </c>
    </row>
    <row r="78" spans="1:14" x14ac:dyDescent="0.25">
      <c r="A78" s="31" t="s">
        <v>63</v>
      </c>
      <c r="B78" s="42" t="s">
        <v>69</v>
      </c>
      <c r="C78" s="85">
        <v>899.27756401222416</v>
      </c>
      <c r="D78" s="86">
        <v>550.81479277815936</v>
      </c>
      <c r="E78" s="87">
        <v>246.33186393288491</v>
      </c>
      <c r="F78" s="93">
        <v>2215.1929358035654</v>
      </c>
      <c r="G78" s="90">
        <v>861.6365151122717</v>
      </c>
      <c r="H78" s="91">
        <v>385.33556393741287</v>
      </c>
      <c r="I78" s="93">
        <v>2903.2878004592694</v>
      </c>
      <c r="J78" s="90">
        <v>1499.2918210413143</v>
      </c>
      <c r="K78" s="91">
        <v>670.50368599156559</v>
      </c>
      <c r="L78" s="93">
        <v>4178.0131044646305</v>
      </c>
      <c r="M78" s="90">
        <v>2585.0149114991791</v>
      </c>
      <c r="N78" s="91">
        <v>1156.0538129925535</v>
      </c>
    </row>
    <row r="79" spans="1:14" x14ac:dyDescent="0.25">
      <c r="A79" s="31" t="s">
        <v>64</v>
      </c>
      <c r="B79" s="42" t="s">
        <v>37</v>
      </c>
      <c r="C79" s="85">
        <v>18.048132427847293</v>
      </c>
      <c r="D79" s="86">
        <v>3.633660964353556</v>
      </c>
      <c r="E79" s="87">
        <v>1.6250225846963982</v>
      </c>
      <c r="F79" s="93">
        <v>16.880519244096302</v>
      </c>
      <c r="G79" s="90">
        <v>3.5411121839993767</v>
      </c>
      <c r="H79" s="91">
        <v>1.5836335118750697</v>
      </c>
      <c r="I79" s="93">
        <v>26.613880662019557</v>
      </c>
      <c r="J79" s="90">
        <v>9.0058836596280614</v>
      </c>
      <c r="K79" s="91">
        <v>4.0275536120765842</v>
      </c>
      <c r="L79" s="93">
        <v>23.953386170023581</v>
      </c>
      <c r="M79" s="90">
        <v>8.0584179067863175</v>
      </c>
      <c r="N79" s="91">
        <v>3.6038340461351539</v>
      </c>
    </row>
    <row r="80" spans="1:14" x14ac:dyDescent="0.25">
      <c r="A80" s="31" t="s">
        <v>65</v>
      </c>
      <c r="B80" s="42" t="s">
        <v>70</v>
      </c>
      <c r="C80" s="85">
        <v>4.2015713443736482</v>
      </c>
      <c r="D80" s="86">
        <v>0.83927389413143427</v>
      </c>
      <c r="E80" s="87">
        <v>0.37533469580376977</v>
      </c>
      <c r="F80" s="93">
        <v>1.1528870351519234</v>
      </c>
      <c r="G80" s="90">
        <v>0.10113125142015336</v>
      </c>
      <c r="H80" s="91">
        <v>4.5227270565017012E-2</v>
      </c>
      <c r="I80" s="93">
        <v>2.8630277804523083</v>
      </c>
      <c r="J80" s="90">
        <v>0.81661609185501882</v>
      </c>
      <c r="K80" s="91">
        <v>0.36520181858160689</v>
      </c>
      <c r="L80" s="93">
        <v>1.2097849394611562</v>
      </c>
      <c r="M80" s="90">
        <v>0.22320562860057233</v>
      </c>
      <c r="N80" s="91">
        <v>9.9820591702290198E-2</v>
      </c>
    </row>
    <row r="81" spans="1:14" ht="15.75" thickBot="1" x14ac:dyDescent="0.3">
      <c r="A81" s="40" t="s">
        <v>66</v>
      </c>
      <c r="B81" s="43" t="s">
        <v>71</v>
      </c>
      <c r="C81" s="88">
        <v>0.23115734449978886</v>
      </c>
      <c r="D81" s="43">
        <v>6.5665182692828339E-2</v>
      </c>
      <c r="E81" s="89">
        <v>2.9366362451221369E-2</v>
      </c>
      <c r="F81" s="94">
        <v>6.4404916671993398E-2</v>
      </c>
      <c r="G81" s="3">
        <v>1.1151454210858704E-2</v>
      </c>
      <c r="H81" s="92">
        <v>4.9870819326912671E-3</v>
      </c>
      <c r="I81" s="94">
        <v>0.11235313205719555</v>
      </c>
      <c r="J81" s="3">
        <v>5.055619939976945E-2</v>
      </c>
      <c r="K81" s="92">
        <v>2.2609419708383711E-2</v>
      </c>
      <c r="L81" s="94">
        <v>5.3808789656658175E-2</v>
      </c>
      <c r="M81" s="3">
        <v>1.5785724256088377E-2</v>
      </c>
      <c r="N81" s="92">
        <v>7.0595905021361817E-3</v>
      </c>
    </row>
  </sheetData>
  <mergeCells count="8">
    <mergeCell ref="L67:N67"/>
    <mergeCell ref="A1:K1"/>
    <mergeCell ref="A17:K17"/>
    <mergeCell ref="A34:K34"/>
    <mergeCell ref="A51:K51"/>
    <mergeCell ref="C67:E67"/>
    <mergeCell ref="F67:H67"/>
    <mergeCell ref="I67:K6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0.92277777777777781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6.4176561735340282E-2</v>
      </c>
    </row>
    <row r="10" spans="1:11" ht="12.75" customHeight="1" x14ac:dyDescent="0.25">
      <c r="A10" s="31">
        <v>0.5</v>
      </c>
      <c r="B10" s="31">
        <v>1.8595111707402441</v>
      </c>
      <c r="C10" s="31">
        <v>0.62031364175415771</v>
      </c>
      <c r="D10" s="31">
        <v>0.46487779268506102</v>
      </c>
      <c r="E10" s="31">
        <v>0.23243889634253051</v>
      </c>
      <c r="I10" s="31" t="s">
        <v>55</v>
      </c>
      <c r="J10" s="31" t="s">
        <v>37</v>
      </c>
      <c r="K10" s="31">
        <v>10.80062817042827</v>
      </c>
    </row>
    <row r="11" spans="1:11" ht="12.75" customHeight="1" x14ac:dyDescent="0.25">
      <c r="A11" s="31">
        <v>1</v>
      </c>
      <c r="B11" s="31">
        <v>2.0275097707519105</v>
      </c>
      <c r="C11" s="31">
        <v>0.70680832610896849</v>
      </c>
      <c r="D11" s="31">
        <v>1.4366330280580997</v>
      </c>
      <c r="E11" s="31">
        <v>0.97175523537303865</v>
      </c>
      <c r="I11" s="31" t="s">
        <v>56</v>
      </c>
      <c r="J11" s="31" t="s">
        <v>37</v>
      </c>
      <c r="K11" s="31">
        <v>2</v>
      </c>
    </row>
    <row r="12" spans="1:11" ht="12.75" customHeight="1" x14ac:dyDescent="0.2">
      <c r="A12" s="31">
        <v>2</v>
      </c>
      <c r="B12" s="31">
        <v>4.3229073091057577</v>
      </c>
      <c r="C12" s="31">
        <v>1.4639281641199233</v>
      </c>
      <c r="D12" s="31">
        <v>4.611841567986934</v>
      </c>
      <c r="E12" s="31">
        <v>6.3084174298547513</v>
      </c>
      <c r="F12" s="31">
        <v>-0.98159132007404892</v>
      </c>
      <c r="G12" s="31">
        <v>0.95136202619295196</v>
      </c>
      <c r="I12" s="31" t="s">
        <v>57</v>
      </c>
      <c r="J12" s="31" t="s">
        <v>38</v>
      </c>
      <c r="K12" s="31">
        <v>4.3229073091057577</v>
      </c>
    </row>
    <row r="13" spans="1:11" ht="12.75" customHeight="1" x14ac:dyDescent="0.25">
      <c r="A13" s="31">
        <v>4</v>
      </c>
      <c r="B13" s="31">
        <v>2.9929183923467306</v>
      </c>
      <c r="C13" s="31">
        <v>1.0962489623266749</v>
      </c>
      <c r="D13" s="31">
        <v>11.927667269439421</v>
      </c>
      <c r="E13" s="31">
        <v>26.925905617453189</v>
      </c>
      <c r="F13" s="31">
        <v>-0.98964323630315953</v>
      </c>
      <c r="G13" s="31">
        <v>0.96909060274088688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1.8694277547687104</v>
      </c>
      <c r="C14" s="31">
        <v>0.62563237054214382</v>
      </c>
      <c r="D14" s="31">
        <v>21.652359563670302</v>
      </c>
      <c r="E14" s="31">
        <v>80.780096832526397</v>
      </c>
      <c r="F14" s="31">
        <v>-0.99664179769997852</v>
      </c>
      <c r="G14" s="41">
        <v>0.98658974584528991</v>
      </c>
      <c r="I14" s="31" t="s">
        <v>59</v>
      </c>
      <c r="K14" s="31">
        <v>0.15487750244239457</v>
      </c>
    </row>
    <row r="15" spans="1:11" ht="12.75" customHeight="1" x14ac:dyDescent="0.2">
      <c r="A15" s="31">
        <v>16</v>
      </c>
      <c r="B15" s="31">
        <v>1.0399346672111065</v>
      </c>
      <c r="C15" s="31">
        <v>3.9157891190702454E-2</v>
      </c>
      <c r="D15" s="31">
        <v>33.289809251589567</v>
      </c>
      <c r="E15" s="31">
        <v>207.15760368663595</v>
      </c>
      <c r="I15" s="31" t="s">
        <v>60</v>
      </c>
      <c r="J15" s="31" t="s">
        <v>68</v>
      </c>
      <c r="K15" s="31">
        <v>40.12763226973108</v>
      </c>
    </row>
    <row r="16" spans="1:11" ht="12.75" customHeight="1" thickBot="1" x14ac:dyDescent="0.25">
      <c r="A16" s="40">
        <v>24</v>
      </c>
      <c r="B16" s="40">
        <v>0.66952108732427229</v>
      </c>
      <c r="C16" s="40">
        <v>-0.40119261722330085</v>
      </c>
      <c r="D16" s="40">
        <v>40.12763226973108</v>
      </c>
      <c r="E16" s="40">
        <v>337.98744677127689</v>
      </c>
      <c r="F16" s="40"/>
      <c r="G16" s="40"/>
      <c r="I16" s="31" t="s">
        <v>61</v>
      </c>
      <c r="J16" s="31" t="s">
        <v>68</v>
      </c>
      <c r="K16" s="31">
        <v>50.5601183553106</v>
      </c>
    </row>
    <row r="17" spans="9:11" ht="12.75" customHeight="1" x14ac:dyDescent="0.25">
      <c r="I17" s="31" t="s">
        <v>62</v>
      </c>
      <c r="K17" s="31">
        <v>0.79366175505632031</v>
      </c>
    </row>
    <row r="18" spans="9:11" ht="12.75" customHeight="1" x14ac:dyDescent="0.2">
      <c r="I18" s="31" t="s">
        <v>63</v>
      </c>
      <c r="J18" s="31" t="s">
        <v>69</v>
      </c>
      <c r="K18" s="31">
        <v>750.92624350286746</v>
      </c>
    </row>
    <row r="19" spans="9:11" ht="12.75" customHeight="1" x14ac:dyDescent="0.25">
      <c r="I19" s="31" t="s">
        <v>64</v>
      </c>
      <c r="J19" s="31" t="s">
        <v>37</v>
      </c>
      <c r="K19" s="31">
        <v>14.85214568181472</v>
      </c>
    </row>
    <row r="20" spans="9:11" ht="12.75" customHeight="1" x14ac:dyDescent="0.2">
      <c r="I20" s="31" t="s">
        <v>65</v>
      </c>
      <c r="J20" s="31" t="s">
        <v>70</v>
      </c>
      <c r="K20" s="31">
        <v>3.0818782089195493</v>
      </c>
    </row>
    <row r="21" spans="9:11" ht="12.75" customHeight="1" thickBot="1" x14ac:dyDescent="0.25">
      <c r="I21" s="40" t="s">
        <v>66</v>
      </c>
      <c r="J21" s="40" t="s">
        <v>71</v>
      </c>
      <c r="K21" s="40">
        <v>0.1977843471355254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0.92322916666666666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3.5579845489621204E-2</v>
      </c>
    </row>
    <row r="10" spans="1:11" ht="12.75" customHeight="1" x14ac:dyDescent="0.25">
      <c r="A10" s="31">
        <v>0.5</v>
      </c>
      <c r="B10" s="31">
        <v>2.7980866826109785</v>
      </c>
      <c r="C10" s="31">
        <v>1.0289358559674795</v>
      </c>
      <c r="D10" s="31">
        <v>0.69952167065274462</v>
      </c>
      <c r="E10" s="31">
        <v>0.34976083532637231</v>
      </c>
      <c r="I10" s="31" t="s">
        <v>55</v>
      </c>
      <c r="J10" s="31" t="s">
        <v>37</v>
      </c>
      <c r="K10" s="31">
        <v>19.481455611215043</v>
      </c>
    </row>
    <row r="11" spans="1:11" ht="12.75" customHeight="1" x14ac:dyDescent="0.25">
      <c r="A11" s="31">
        <v>1</v>
      </c>
      <c r="B11" s="31">
        <v>3.7098290847576272</v>
      </c>
      <c r="C11" s="31">
        <v>1.3109858067596609</v>
      </c>
      <c r="D11" s="31">
        <v>2.3265006124948959</v>
      </c>
      <c r="E11" s="31">
        <v>1.6269789418421514</v>
      </c>
      <c r="I11" s="31" t="s">
        <v>56</v>
      </c>
      <c r="J11" s="31" t="s">
        <v>37</v>
      </c>
      <c r="K11" s="31">
        <v>2</v>
      </c>
    </row>
    <row r="12" spans="1:11" ht="12.75" customHeight="1" x14ac:dyDescent="0.2">
      <c r="A12" s="31">
        <v>2</v>
      </c>
      <c r="B12" s="31">
        <v>9.3494487545937126</v>
      </c>
      <c r="C12" s="31">
        <v>2.2353173848346342</v>
      </c>
      <c r="D12" s="31">
        <v>8.856139532170566</v>
      </c>
      <c r="E12" s="31">
        <v>12.831342238814678</v>
      </c>
      <c r="F12" s="31">
        <v>-0.95716045980046227</v>
      </c>
      <c r="G12" s="31">
        <v>0.89519518225679051</v>
      </c>
      <c r="I12" s="31" t="s">
        <v>57</v>
      </c>
      <c r="J12" s="31" t="s">
        <v>38</v>
      </c>
      <c r="K12" s="31">
        <v>9.3494487545937126</v>
      </c>
    </row>
    <row r="13" spans="1:11" ht="12.75" customHeight="1" x14ac:dyDescent="0.25">
      <c r="A13" s="31">
        <v>4</v>
      </c>
      <c r="B13" s="31">
        <v>4.993151723735636</v>
      </c>
      <c r="C13" s="31">
        <v>1.6080673183461203</v>
      </c>
      <c r="D13" s="31">
        <v>23.198740010499915</v>
      </c>
      <c r="E13" s="31">
        <v>51.502846642944647</v>
      </c>
      <c r="F13" s="31">
        <v>-0.99778108169448976</v>
      </c>
      <c r="G13" s="31">
        <v>0.99408944931656806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3.9799101674152717</v>
      </c>
      <c r="C14" s="31">
        <v>1.3812592480404295</v>
      </c>
      <c r="D14" s="31">
        <v>41.144863792801729</v>
      </c>
      <c r="E14" s="31">
        <v>155.12662311147409</v>
      </c>
      <c r="F14" s="31">
        <v>-0.99946809218775345</v>
      </c>
      <c r="G14" s="31">
        <v>0.9984047009521414</v>
      </c>
      <c r="I14" s="31" t="s">
        <v>59</v>
      </c>
      <c r="K14" s="31">
        <v>9.7316156468527093E-2</v>
      </c>
    </row>
    <row r="15" spans="1:11" ht="12.75" customHeight="1" x14ac:dyDescent="0.2">
      <c r="A15" s="31">
        <v>16</v>
      </c>
      <c r="B15" s="31">
        <v>2.8395030041416325</v>
      </c>
      <c r="C15" s="31">
        <v>1.0436290383174045</v>
      </c>
      <c r="D15" s="31">
        <v>68.422516479029341</v>
      </c>
      <c r="E15" s="31">
        <v>464.21194073382725</v>
      </c>
      <c r="F15" s="31">
        <v>-0.99999904957031149</v>
      </c>
      <c r="G15" s="41">
        <v>0.99999619828305253</v>
      </c>
      <c r="I15" s="31" t="s">
        <v>60</v>
      </c>
      <c r="J15" s="31" t="s">
        <v>68</v>
      </c>
      <c r="K15" s="31">
        <v>124.93089890917577</v>
      </c>
    </row>
    <row r="16" spans="1:11" ht="12.75" customHeight="1" x14ac:dyDescent="0.2">
      <c r="A16" s="31">
        <v>24</v>
      </c>
      <c r="B16" s="31">
        <v>2.1395088374263551</v>
      </c>
      <c r="C16" s="31">
        <v>0.76057628746978156</v>
      </c>
      <c r="D16" s="31">
        <v>88.338563845301294</v>
      </c>
      <c r="E16" s="31">
        <v>851.33298139182182</v>
      </c>
      <c r="I16" s="31" t="s">
        <v>61</v>
      </c>
      <c r="J16" s="31" t="s">
        <v>68</v>
      </c>
      <c r="K16" s="31">
        <v>150.50302844981488</v>
      </c>
    </row>
    <row r="17" spans="1:11" ht="12.75" customHeight="1" thickBot="1" x14ac:dyDescent="0.3">
      <c r="A17" s="40">
        <v>48</v>
      </c>
      <c r="B17" s="40">
        <v>0.9098524178965175</v>
      </c>
      <c r="C17" s="40">
        <v>-9.4472870759232261E-2</v>
      </c>
      <c r="D17" s="40">
        <v>124.93089890917577</v>
      </c>
      <c r="E17" s="40">
        <v>1991.5865192790061</v>
      </c>
      <c r="F17" s="40"/>
      <c r="G17" s="40"/>
      <c r="I17" s="31" t="s">
        <v>62</v>
      </c>
      <c r="K17" s="31">
        <v>0.83008893705307651</v>
      </c>
    </row>
    <row r="18" spans="1:11" ht="12.75" customHeight="1" x14ac:dyDescent="0.2">
      <c r="I18" s="31" t="s">
        <v>63</v>
      </c>
      <c r="J18" s="31" t="s">
        <v>69</v>
      </c>
      <c r="K18" s="31">
        <v>3937.7738803194306</v>
      </c>
    </row>
    <row r="19" spans="1:11" ht="12.75" customHeight="1" x14ac:dyDescent="0.25">
      <c r="I19" s="31" t="s">
        <v>64</v>
      </c>
      <c r="J19" s="31" t="s">
        <v>37</v>
      </c>
      <c r="K19" s="31">
        <v>26.164084011322593</v>
      </c>
    </row>
    <row r="20" spans="1:11" ht="12.75" customHeight="1" x14ac:dyDescent="0.2">
      <c r="I20" s="31" t="s">
        <v>65</v>
      </c>
      <c r="J20" s="31" t="s">
        <v>70</v>
      </c>
      <c r="K20" s="31">
        <v>1.8674573986376808</v>
      </c>
    </row>
    <row r="21" spans="1:11" ht="12.75" customHeight="1" thickBot="1" x14ac:dyDescent="0.25">
      <c r="I21" s="40" t="s">
        <v>66</v>
      </c>
      <c r="J21" s="40" t="s">
        <v>71</v>
      </c>
      <c r="K21" s="40">
        <v>6.6443845701978629E-2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0.92521990740740734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3.1325092988176741E-2</v>
      </c>
    </row>
    <row r="10" spans="1:11" ht="12.75" customHeight="1" x14ac:dyDescent="0.25">
      <c r="A10" s="31">
        <v>0.5</v>
      </c>
      <c r="B10" s="31">
        <v>2.4498395846701277</v>
      </c>
      <c r="C10" s="31">
        <v>0.89602254676816617</v>
      </c>
      <c r="D10" s="31">
        <v>0.61245989616753194</v>
      </c>
      <c r="E10" s="31">
        <v>0.30622994808376597</v>
      </c>
      <c r="I10" s="31" t="s">
        <v>55</v>
      </c>
      <c r="J10" s="31" t="s">
        <v>37</v>
      </c>
      <c r="K10" s="31">
        <v>22.127537843912066</v>
      </c>
    </row>
    <row r="11" spans="1:11" ht="12.75" customHeight="1" x14ac:dyDescent="0.25">
      <c r="A11" s="31">
        <v>1</v>
      </c>
      <c r="B11" s="31">
        <v>2.8995858367846936</v>
      </c>
      <c r="C11" s="31">
        <v>1.0645679118915794</v>
      </c>
      <c r="D11" s="31">
        <v>1.9498162515312374</v>
      </c>
      <c r="E11" s="31">
        <v>1.3373563553637053</v>
      </c>
      <c r="I11" s="31" t="s">
        <v>56</v>
      </c>
      <c r="J11" s="31" t="s">
        <v>37</v>
      </c>
      <c r="K11" s="31">
        <v>2</v>
      </c>
    </row>
    <row r="12" spans="1:11" ht="12.75" customHeight="1" x14ac:dyDescent="0.2">
      <c r="A12" s="31">
        <v>2</v>
      </c>
      <c r="B12" s="31">
        <v>5.4767310272414402</v>
      </c>
      <c r="C12" s="31">
        <v>1.7005083950907325</v>
      </c>
      <c r="D12" s="31">
        <v>6.1379746835443045</v>
      </c>
      <c r="E12" s="31">
        <v>8.2638803009974922</v>
      </c>
      <c r="F12" s="31">
        <v>-0.9665945415523145</v>
      </c>
      <c r="G12" s="31">
        <v>0.91788125969841128</v>
      </c>
      <c r="I12" s="31" t="s">
        <v>57</v>
      </c>
      <c r="J12" s="31" t="s">
        <v>38</v>
      </c>
      <c r="K12" s="31">
        <v>5.4767310272414402</v>
      </c>
    </row>
    <row r="13" spans="1:11" ht="12.75" customHeight="1" x14ac:dyDescent="0.25">
      <c r="A13" s="31">
        <v>4</v>
      </c>
      <c r="B13" s="31">
        <v>3.4374146882109318</v>
      </c>
      <c r="C13" s="31">
        <v>1.2347196447097171</v>
      </c>
      <c r="D13" s="31">
        <v>15.052120398996676</v>
      </c>
      <c r="E13" s="31">
        <v>32.967001108324098</v>
      </c>
      <c r="F13" s="31">
        <v>-0.99758905653347885</v>
      </c>
      <c r="G13" s="31">
        <v>0.99357856762047525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2.746753777051858</v>
      </c>
      <c r="C14" s="31">
        <v>1.0104197696964272</v>
      </c>
      <c r="D14" s="31">
        <v>27.420457329522257</v>
      </c>
      <c r="E14" s="31">
        <v>104.41437904684128</v>
      </c>
      <c r="F14" s="31">
        <v>-0.99843074677118981</v>
      </c>
      <c r="G14" s="41">
        <v>0.9952959341471137</v>
      </c>
      <c r="I14" s="31" t="s">
        <v>59</v>
      </c>
      <c r="K14" s="31">
        <v>0.14418943502656367</v>
      </c>
    </row>
    <row r="15" spans="1:11" ht="12.75" customHeight="1" x14ac:dyDescent="0.2">
      <c r="A15" s="31">
        <v>16</v>
      </c>
      <c r="B15" s="31">
        <v>2.1797585020124832</v>
      </c>
      <c r="C15" s="31">
        <v>0.77921409177120649</v>
      </c>
      <c r="D15" s="31">
        <v>47.126506445779626</v>
      </c>
      <c r="E15" s="31">
        <v>331.81504404129964</v>
      </c>
      <c r="F15" s="31">
        <v>-0.99861271159664733</v>
      </c>
      <c r="G15" s="31">
        <v>0.99445469552481747</v>
      </c>
      <c r="I15" s="31" t="s">
        <v>60</v>
      </c>
      <c r="J15" s="31" t="s">
        <v>68</v>
      </c>
      <c r="K15" s="31">
        <v>93.795304205798303</v>
      </c>
    </row>
    <row r="16" spans="1:11" ht="12.75" customHeight="1" x14ac:dyDescent="0.2">
      <c r="A16" s="31">
        <v>24</v>
      </c>
      <c r="B16" s="31">
        <v>1.7795951700402499</v>
      </c>
      <c r="C16" s="31">
        <v>0.57638590587562932</v>
      </c>
      <c r="D16" s="31">
        <v>62.96392113399056</v>
      </c>
      <c r="E16" s="31">
        <v>642.16072449396256</v>
      </c>
      <c r="I16" s="31" t="s">
        <v>61</v>
      </c>
      <c r="J16" s="31" t="s">
        <v>68</v>
      </c>
      <c r="K16" s="31">
        <v>119.00470271926648</v>
      </c>
    </row>
    <row r="17" spans="1:11" ht="12.75" customHeight="1" thickBot="1" x14ac:dyDescent="0.3">
      <c r="A17" s="40">
        <v>48</v>
      </c>
      <c r="B17" s="40">
        <v>0.78968675261039489</v>
      </c>
      <c r="C17" s="40">
        <v>-0.23611892783724464</v>
      </c>
      <c r="D17" s="40">
        <v>93.795304205798303</v>
      </c>
      <c r="E17" s="40">
        <v>1609.543702969142</v>
      </c>
      <c r="F17" s="40"/>
      <c r="G17" s="40"/>
      <c r="I17" s="31" t="s">
        <v>62</v>
      </c>
      <c r="K17" s="31">
        <v>0.78816468645833737</v>
      </c>
    </row>
    <row r="18" spans="1:11" ht="12.75" customHeight="1" x14ac:dyDescent="0.2">
      <c r="I18" s="31" t="s">
        <v>63</v>
      </c>
      <c r="J18" s="31" t="s">
        <v>69</v>
      </c>
      <c r="K18" s="31">
        <v>3624.3617487635738</v>
      </c>
    </row>
    <row r="19" spans="1:11" ht="12.75" customHeight="1" x14ac:dyDescent="0.25">
      <c r="I19" s="31" t="s">
        <v>64</v>
      </c>
      <c r="J19" s="31" t="s">
        <v>37</v>
      </c>
      <c r="K19" s="31">
        <v>30.455617853300193</v>
      </c>
    </row>
    <row r="20" spans="1:11" ht="12.75" customHeight="1" x14ac:dyDescent="0.2">
      <c r="I20" s="31" t="s">
        <v>65</v>
      </c>
      <c r="J20" s="31" t="s">
        <v>70</v>
      </c>
      <c r="K20" s="31">
        <v>2.6825233276538851</v>
      </c>
    </row>
    <row r="21" spans="1:11" ht="12.75" customHeight="1" thickBot="1" x14ac:dyDescent="0.25">
      <c r="I21" s="40" t="s">
        <v>66</v>
      </c>
      <c r="J21" s="40" t="s">
        <v>71</v>
      </c>
      <c r="K21" s="40">
        <v>8.4030292681711249E-2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0.92697916666666658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5.2441615732602337E-2</v>
      </c>
    </row>
    <row r="10" spans="1:11" ht="12.75" customHeight="1" x14ac:dyDescent="0.25">
      <c r="A10" s="31">
        <v>0.5</v>
      </c>
      <c r="B10" s="31">
        <v>2.6831709735752205</v>
      </c>
      <c r="C10" s="31">
        <v>0.98699929418960164</v>
      </c>
      <c r="D10" s="31">
        <v>0.67079274339380512</v>
      </c>
      <c r="E10" s="31">
        <v>0.33539637169690256</v>
      </c>
      <c r="I10" s="31" t="s">
        <v>55</v>
      </c>
      <c r="J10" s="31" t="s">
        <v>37</v>
      </c>
      <c r="K10" s="31">
        <v>13.217502376247797</v>
      </c>
    </row>
    <row r="11" spans="1:11" ht="12.75" customHeight="1" x14ac:dyDescent="0.25">
      <c r="A11" s="31">
        <v>1</v>
      </c>
      <c r="B11" s="31">
        <v>4.1823251472904399</v>
      </c>
      <c r="C11" s="31">
        <v>1.4308673472166569</v>
      </c>
      <c r="D11" s="31">
        <v>2.38716677361022</v>
      </c>
      <c r="E11" s="31">
        <v>1.7163740302164152</v>
      </c>
      <c r="I11" s="31" t="s">
        <v>56</v>
      </c>
      <c r="J11" s="31" t="s">
        <v>37</v>
      </c>
      <c r="K11" s="31">
        <v>2</v>
      </c>
    </row>
    <row r="12" spans="1:11" ht="12.75" customHeight="1" x14ac:dyDescent="0.2">
      <c r="A12" s="31">
        <v>2</v>
      </c>
      <c r="B12" s="31">
        <v>4.9464854459546173</v>
      </c>
      <c r="C12" s="31">
        <v>1.598677313485215</v>
      </c>
      <c r="D12" s="31">
        <v>6.9515720702327481</v>
      </c>
      <c r="E12" s="31">
        <v>8.7540220498162533</v>
      </c>
      <c r="F12" s="31">
        <v>-0.94902388627666678</v>
      </c>
      <c r="G12" s="31">
        <v>0.86752844896489034</v>
      </c>
      <c r="I12" s="31" t="s">
        <v>57</v>
      </c>
      <c r="J12" s="31" t="s">
        <v>38</v>
      </c>
      <c r="K12" s="31">
        <v>4.9464854459546173</v>
      </c>
    </row>
    <row r="13" spans="1:11" ht="12.75" customHeight="1" x14ac:dyDescent="0.25">
      <c r="A13" s="31">
        <v>4</v>
      </c>
      <c r="B13" s="31">
        <v>2.9054191215073208</v>
      </c>
      <c r="C13" s="31">
        <v>1.0665776558032416</v>
      </c>
      <c r="D13" s="31">
        <v>14.803476637694686</v>
      </c>
      <c r="E13" s="31">
        <v>30.268669427754773</v>
      </c>
      <c r="F13" s="31">
        <v>-0.97344492887166212</v>
      </c>
      <c r="G13" s="41">
        <v>0.92139254431893303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2.069509420754827</v>
      </c>
      <c r="C14" s="31">
        <v>0.72731158438513976</v>
      </c>
      <c r="D14" s="31">
        <v>24.753333722218983</v>
      </c>
      <c r="E14" s="31">
        <v>86.624173131890572</v>
      </c>
      <c r="F14" s="31">
        <v>-0.95046231443650253</v>
      </c>
      <c r="G14" s="31">
        <v>0.80675722232798597</v>
      </c>
      <c r="I14" s="31" t="s">
        <v>59</v>
      </c>
      <c r="K14" s="31">
        <v>0.18794871552968481</v>
      </c>
    </row>
    <row r="15" spans="1:11" ht="12.75" customHeight="1" x14ac:dyDescent="0.2">
      <c r="A15" s="31">
        <v>16</v>
      </c>
      <c r="B15" s="31">
        <v>1.7399288339263841</v>
      </c>
      <c r="C15" s="31">
        <v>0.55384421234770009</v>
      </c>
      <c r="D15" s="31">
        <v>39.991086740943828</v>
      </c>
      <c r="E15" s="31">
        <v>264.2039199673336</v>
      </c>
      <c r="I15" s="31" t="s">
        <v>60</v>
      </c>
      <c r="J15" s="31" t="s">
        <v>68</v>
      </c>
      <c r="K15" s="31">
        <v>50.669544420463168</v>
      </c>
    </row>
    <row r="16" spans="1:11" ht="12.75" customHeight="1" thickBot="1" x14ac:dyDescent="0.25">
      <c r="A16" s="40">
        <v>24</v>
      </c>
      <c r="B16" s="40">
        <v>0.92968558595345041</v>
      </c>
      <c r="C16" s="40">
        <v>-7.2908829616579796E-2</v>
      </c>
      <c r="D16" s="40">
        <v>50.669544420463168</v>
      </c>
      <c r="E16" s="40">
        <v>464.8091815901534</v>
      </c>
      <c r="F16" s="40"/>
      <c r="G16" s="40"/>
      <c r="I16" s="31" t="s">
        <v>61</v>
      </c>
      <c r="J16" s="31" t="s">
        <v>68</v>
      </c>
      <c r="K16" s="31">
        <v>68.397556285960974</v>
      </c>
    </row>
    <row r="17" spans="9:11" ht="12.75" customHeight="1" x14ac:dyDescent="0.25">
      <c r="I17" s="31" t="s">
        <v>62</v>
      </c>
      <c r="K17" s="31">
        <v>0.74080927991960166</v>
      </c>
    </row>
    <row r="18" spans="9:11" ht="12.75" customHeight="1" x14ac:dyDescent="0.2">
      <c r="I18" s="31" t="s">
        <v>63</v>
      </c>
      <c r="J18" s="31" t="s">
        <v>69</v>
      </c>
      <c r="K18" s="31">
        <v>1228.3338245482444</v>
      </c>
    </row>
    <row r="19" spans="9:11" ht="12.75" customHeight="1" x14ac:dyDescent="0.25">
      <c r="I19" s="31" t="s">
        <v>64</v>
      </c>
      <c r="J19" s="31" t="s">
        <v>37</v>
      </c>
      <c r="K19" s="31">
        <v>17.958738458618992</v>
      </c>
    </row>
    <row r="20" spans="9:11" ht="12.75" customHeight="1" x14ac:dyDescent="0.2">
      <c r="I20" s="31" t="s">
        <v>65</v>
      </c>
      <c r="J20" s="31" t="s">
        <v>70</v>
      </c>
      <c r="K20" s="31">
        <v>2.7879395356504548</v>
      </c>
    </row>
    <row r="21" spans="9:11" ht="12.75" customHeight="1" thickBot="1" x14ac:dyDescent="0.25">
      <c r="I21" s="40" t="s">
        <v>66</v>
      </c>
      <c r="J21" s="40" t="s">
        <v>71</v>
      </c>
      <c r="K21" s="40">
        <v>0.14620405381431095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0.92729166666666663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2.4179543975106618E-2</v>
      </c>
    </row>
    <row r="10" spans="1:11" ht="12.75" customHeight="1" x14ac:dyDescent="0.25">
      <c r="A10" s="31">
        <v>0.5</v>
      </c>
      <c r="B10" s="31">
        <v>2.7473371055241209</v>
      </c>
      <c r="C10" s="31">
        <v>1.0106321172847441</v>
      </c>
      <c r="D10" s="31">
        <v>0.68683427638103023</v>
      </c>
      <c r="E10" s="31">
        <v>0.34341713819051511</v>
      </c>
      <c r="I10" s="31" t="s">
        <v>55</v>
      </c>
      <c r="J10" s="31" t="s">
        <v>37</v>
      </c>
      <c r="K10" s="31">
        <v>28.666677141370236</v>
      </c>
    </row>
    <row r="11" spans="1:11" ht="12.75" customHeight="1" x14ac:dyDescent="0.25">
      <c r="A11" s="31">
        <v>1</v>
      </c>
      <c r="B11" s="31">
        <v>2.8587528437263026</v>
      </c>
      <c r="C11" s="31">
        <v>1.0503854610990211</v>
      </c>
      <c r="D11" s="31">
        <v>2.088356763693636</v>
      </c>
      <c r="E11" s="31">
        <v>1.4015224873126058</v>
      </c>
      <c r="I11" s="31" t="s">
        <v>56</v>
      </c>
      <c r="J11" s="31" t="s">
        <v>37</v>
      </c>
      <c r="K11" s="31">
        <v>2</v>
      </c>
    </row>
    <row r="12" spans="1:11" ht="12.75" customHeight="1" x14ac:dyDescent="0.2">
      <c r="A12" s="31">
        <v>2</v>
      </c>
      <c r="B12" s="31">
        <v>4.244157965350289</v>
      </c>
      <c r="C12" s="31">
        <v>1.4455434409238759</v>
      </c>
      <c r="D12" s="31">
        <v>5.6398121682319315</v>
      </c>
      <c r="E12" s="31">
        <v>7.0750568745260463</v>
      </c>
      <c r="F12" s="31">
        <v>-0.89958854125220811</v>
      </c>
      <c r="G12" s="31">
        <v>0.76157442944034459</v>
      </c>
      <c r="I12" s="31" t="s">
        <v>57</v>
      </c>
      <c r="J12" s="31" t="s">
        <v>38</v>
      </c>
      <c r="K12" s="31">
        <v>4.244157965350289</v>
      </c>
    </row>
    <row r="13" spans="1:11" ht="12.75" customHeight="1" x14ac:dyDescent="0.25">
      <c r="A13" s="31">
        <v>4</v>
      </c>
      <c r="B13" s="31">
        <v>2.0765093624219801</v>
      </c>
      <c r="C13" s="31">
        <v>0.73068829282976133</v>
      </c>
      <c r="D13" s="31">
        <v>11.960479496004201</v>
      </c>
      <c r="E13" s="31">
        <v>23.869410254914545</v>
      </c>
      <c r="F13" s="31">
        <v>-0.99355061997676763</v>
      </c>
      <c r="G13" s="41">
        <v>0.98285711260829245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1.7994283380971827</v>
      </c>
      <c r="C14" s="31">
        <v>0.58746902451374228</v>
      </c>
      <c r="D14" s="31">
        <v>19.712354897042527</v>
      </c>
      <c r="E14" s="31">
        <v>69.27233856384531</v>
      </c>
      <c r="F14" s="31">
        <v>-0.99241679246318726</v>
      </c>
      <c r="G14" s="31">
        <v>0.97733663494438128</v>
      </c>
      <c r="I14" s="31" t="s">
        <v>59</v>
      </c>
      <c r="K14" s="31">
        <v>0.1625617117661935</v>
      </c>
    </row>
    <row r="15" spans="1:11" ht="12.75" customHeight="1" x14ac:dyDescent="0.2">
      <c r="A15" s="31">
        <v>16</v>
      </c>
      <c r="B15" s="31">
        <v>1.4062649477921019</v>
      </c>
      <c r="C15" s="31">
        <v>0.34093721645515024</v>
      </c>
      <c r="D15" s="31">
        <v>32.535128040599666</v>
      </c>
      <c r="E15" s="31">
        <v>216.85500204164967</v>
      </c>
      <c r="F15" s="31">
        <v>-0.98773043625214396</v>
      </c>
      <c r="G15" s="31">
        <v>0.9512228293977012</v>
      </c>
      <c r="I15" s="31" t="s">
        <v>60</v>
      </c>
      <c r="J15" s="31" t="s">
        <v>68</v>
      </c>
      <c r="K15" s="31">
        <v>67.474356880359338</v>
      </c>
    </row>
    <row r="16" spans="1:11" ht="12.75" customHeight="1" x14ac:dyDescent="0.2">
      <c r="A16" s="31">
        <v>24</v>
      </c>
      <c r="B16" s="31">
        <v>1.314682377646853</v>
      </c>
      <c r="C16" s="31">
        <v>0.27359509854361025</v>
      </c>
      <c r="D16" s="31">
        <v>43.418917342355485</v>
      </c>
      <c r="E16" s="31">
        <v>433.06546695444206</v>
      </c>
      <c r="I16" s="31" t="s">
        <v>61</v>
      </c>
      <c r="J16" s="31" t="s">
        <v>68</v>
      </c>
      <c r="K16" s="31">
        <v>96.008293854678385</v>
      </c>
    </row>
    <row r="17" spans="1:11" ht="12.75" customHeight="1" thickBot="1" x14ac:dyDescent="0.3">
      <c r="A17" s="40">
        <v>48</v>
      </c>
      <c r="B17" s="40">
        <v>0.68993758385346793</v>
      </c>
      <c r="C17" s="40">
        <v>-0.37115414366580002</v>
      </c>
      <c r="D17" s="40">
        <v>67.474356880359338</v>
      </c>
      <c r="E17" s="40">
        <v>1209.0980400163332</v>
      </c>
      <c r="F17" s="40"/>
      <c r="G17" s="40"/>
      <c r="I17" s="31" t="s">
        <v>62</v>
      </c>
      <c r="K17" s="31">
        <v>0.70279716648741786</v>
      </c>
    </row>
    <row r="18" spans="1:11" ht="12.75" customHeight="1" x14ac:dyDescent="0.2">
      <c r="I18" s="31" t="s">
        <v>63</v>
      </c>
      <c r="J18" s="31" t="s">
        <v>69</v>
      </c>
      <c r="K18" s="31">
        <v>3758.8128345863433</v>
      </c>
    </row>
    <row r="19" spans="1:11" ht="12.75" customHeight="1" x14ac:dyDescent="0.25">
      <c r="I19" s="31" t="s">
        <v>64</v>
      </c>
      <c r="J19" s="31" t="s">
        <v>37</v>
      </c>
      <c r="K19" s="31">
        <v>39.150917943358294</v>
      </c>
    </row>
    <row r="20" spans="1:11" ht="12.75" customHeight="1" x14ac:dyDescent="0.2">
      <c r="I20" s="31" t="s">
        <v>65</v>
      </c>
      <c r="J20" s="31" t="s">
        <v>70</v>
      </c>
      <c r="K20" s="31">
        <v>4.3076771068570086</v>
      </c>
    </row>
    <row r="21" spans="1:11" ht="12.75" customHeight="1" thickBot="1" x14ac:dyDescent="0.25">
      <c r="I21" s="40" t="s">
        <v>66</v>
      </c>
      <c r="J21" s="40" t="s">
        <v>71</v>
      </c>
      <c r="K21" s="40">
        <v>0.10415766803580909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0.92856481481481479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3.0807058800657598E-2</v>
      </c>
    </row>
    <row r="10" spans="1:11" ht="12.75" customHeight="1" x14ac:dyDescent="0.25">
      <c r="A10" s="31">
        <v>0.5</v>
      </c>
      <c r="B10" s="31">
        <v>3.139917167356939</v>
      </c>
      <c r="C10" s="31">
        <v>1.1441964197495775</v>
      </c>
      <c r="D10" s="31">
        <v>0.78497929183923476</v>
      </c>
      <c r="E10" s="31">
        <v>0.39248964591961738</v>
      </c>
      <c r="I10" s="31" t="s">
        <v>55</v>
      </c>
      <c r="J10" s="31" t="s">
        <v>37</v>
      </c>
      <c r="K10" s="31">
        <v>22.499622084830428</v>
      </c>
    </row>
    <row r="11" spans="1:11" ht="12.75" customHeight="1" x14ac:dyDescent="0.25">
      <c r="A11" s="31">
        <v>1</v>
      </c>
      <c r="B11" s="31">
        <v>4.7895700869159423</v>
      </c>
      <c r="C11" s="31">
        <v>1.5664406551852379</v>
      </c>
      <c r="D11" s="31">
        <v>2.7673511054074549</v>
      </c>
      <c r="E11" s="31">
        <v>1.9823718135682205</v>
      </c>
      <c r="I11" s="31" t="s">
        <v>56</v>
      </c>
      <c r="J11" s="31" t="s">
        <v>37</v>
      </c>
      <c r="K11" s="31">
        <v>2</v>
      </c>
    </row>
    <row r="12" spans="1:11" ht="12.75" customHeight="1" x14ac:dyDescent="0.2">
      <c r="A12" s="31">
        <v>2</v>
      </c>
      <c r="B12" s="31">
        <v>8.2831243072974399</v>
      </c>
      <c r="C12" s="31">
        <v>2.1142202290246357</v>
      </c>
      <c r="D12" s="31">
        <v>9.303698302514146</v>
      </c>
      <c r="E12" s="31">
        <v>12.660281164323631</v>
      </c>
      <c r="F12" s="31">
        <v>-0.82940039325889059</v>
      </c>
      <c r="G12" s="31">
        <v>0.58387334978400318</v>
      </c>
      <c r="I12" s="31" t="s">
        <v>57</v>
      </c>
      <c r="J12" s="31" t="s">
        <v>38</v>
      </c>
      <c r="K12" s="31">
        <v>8.2831243072974399</v>
      </c>
    </row>
    <row r="13" spans="1:11" ht="12.75" customHeight="1" x14ac:dyDescent="0.25">
      <c r="A13" s="31">
        <v>4</v>
      </c>
      <c r="B13" s="31">
        <v>3.8095782535145544</v>
      </c>
      <c r="C13" s="31">
        <v>1.3375184883959059</v>
      </c>
      <c r="D13" s="31">
        <v>21.396400863326139</v>
      </c>
      <c r="E13" s="31">
        <v>44.464842792976725</v>
      </c>
      <c r="F13" s="31">
        <v>-0.93117936832484705</v>
      </c>
      <c r="G13" s="41">
        <v>0.80064252399079172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2.6131715569036928</v>
      </c>
      <c r="C14" s="31">
        <v>0.96056463953202398</v>
      </c>
      <c r="D14" s="31">
        <v>34.241900484162635</v>
      </c>
      <c r="E14" s="31">
        <v>116.75221373155225</v>
      </c>
      <c r="F14" s="31">
        <v>-0.9424281780175634</v>
      </c>
      <c r="G14" s="31">
        <v>0.77634174144300827</v>
      </c>
      <c r="I14" s="31" t="s">
        <v>59</v>
      </c>
      <c r="K14" s="31">
        <v>0.22569113844177646</v>
      </c>
    </row>
    <row r="15" spans="1:11" ht="12.75" customHeight="1" x14ac:dyDescent="0.2">
      <c r="A15" s="31">
        <v>16</v>
      </c>
      <c r="B15" s="31">
        <v>2.4498395846701277</v>
      </c>
      <c r="C15" s="31">
        <v>0.89602254676816617</v>
      </c>
      <c r="D15" s="31">
        <v>54.493945050457917</v>
      </c>
      <c r="E15" s="31">
        <v>357.16343697135858</v>
      </c>
      <c r="I15" s="31" t="s">
        <v>60</v>
      </c>
      <c r="J15" s="31" t="s">
        <v>68</v>
      </c>
      <c r="K15" s="31">
        <v>71.771014408213276</v>
      </c>
    </row>
    <row r="16" spans="1:11" ht="12.75" customHeight="1" thickBot="1" x14ac:dyDescent="0.25">
      <c r="A16" s="40">
        <v>24</v>
      </c>
      <c r="B16" s="40">
        <v>1.8694277547687104</v>
      </c>
      <c r="C16" s="40">
        <v>0.62563237054214382</v>
      </c>
      <c r="D16" s="40">
        <v>71.771014408213276</v>
      </c>
      <c r="E16" s="40">
        <v>693.41823484804297</v>
      </c>
      <c r="F16" s="40"/>
      <c r="G16" s="40"/>
      <c r="I16" s="31" t="s">
        <v>61</v>
      </c>
      <c r="J16" s="31" t="s">
        <v>68</v>
      </c>
      <c r="K16" s="31">
        <v>132.4528135655157</v>
      </c>
    </row>
    <row r="17" spans="9:11" ht="12.75" customHeight="1" x14ac:dyDescent="0.25">
      <c r="I17" s="31" t="s">
        <v>62</v>
      </c>
      <c r="K17" s="31">
        <v>0.54186100299570361</v>
      </c>
    </row>
    <row r="18" spans="9:11" ht="12.75" customHeight="1" x14ac:dyDescent="0.2">
      <c r="I18" s="31" t="s">
        <v>63</v>
      </c>
      <c r="J18" s="31" t="s">
        <v>69</v>
      </c>
      <c r="K18" s="31">
        <v>4119.5182710351546</v>
      </c>
    </row>
    <row r="19" spans="9:11" ht="12.75" customHeight="1" x14ac:dyDescent="0.25">
      <c r="I19" s="31" t="s">
        <v>64</v>
      </c>
      <c r="J19" s="31" t="s">
        <v>37</v>
      </c>
      <c r="K19" s="31">
        <v>31.101780023702553</v>
      </c>
    </row>
    <row r="20" spans="9:11" ht="12.75" customHeight="1" x14ac:dyDescent="0.2">
      <c r="I20" s="31" t="s">
        <v>65</v>
      </c>
      <c r="J20" s="31" t="s">
        <v>70</v>
      </c>
      <c r="K20" s="31">
        <v>2.4506911049952733</v>
      </c>
    </row>
    <row r="21" spans="9:11" ht="12.75" customHeight="1" thickBot="1" x14ac:dyDescent="0.25">
      <c r="I21" s="40" t="s">
        <v>66</v>
      </c>
      <c r="J21" s="40" t="s">
        <v>71</v>
      </c>
      <c r="K21" s="40">
        <v>7.5498584973837934E-2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3"/>
  <sheetViews>
    <sheetView workbookViewId="0">
      <selection activeCell="H20" sqref="H20"/>
    </sheetView>
  </sheetViews>
  <sheetFormatPr defaultRowHeight="15" x14ac:dyDescent="0.25"/>
  <sheetData>
    <row r="1" spans="1:41" ht="14.45" x14ac:dyDescent="0.3">
      <c r="A1" s="1" t="s">
        <v>128</v>
      </c>
      <c r="B1" s="1"/>
      <c r="N1" s="1" t="s">
        <v>129</v>
      </c>
      <c r="O1" s="1"/>
      <c r="AC1" s="121" t="s">
        <v>2</v>
      </c>
      <c r="AD1" s="121"/>
      <c r="AE1" s="121"/>
      <c r="AF1" s="121"/>
      <c r="AG1" s="121"/>
      <c r="AH1" s="121"/>
      <c r="AM1" s="1" t="s">
        <v>3</v>
      </c>
      <c r="AN1" s="1"/>
      <c r="AO1" s="1"/>
    </row>
    <row r="2" spans="1:41" ht="14.45" x14ac:dyDescent="0.3">
      <c r="A2" s="21" t="s">
        <v>4</v>
      </c>
      <c r="B2" s="21" t="s">
        <v>5</v>
      </c>
      <c r="N2" s="21" t="s">
        <v>4</v>
      </c>
      <c r="O2" s="21" t="s">
        <v>5</v>
      </c>
      <c r="AC2" s="21" t="s">
        <v>4</v>
      </c>
      <c r="AD2" s="21" t="s">
        <v>5</v>
      </c>
      <c r="AM2" s="21" t="s">
        <v>4</v>
      </c>
      <c r="AN2" s="21" t="s">
        <v>5</v>
      </c>
    </row>
    <row r="3" spans="1:41" ht="14.45" x14ac:dyDescent="0.3">
      <c r="A3" s="2">
        <v>0</v>
      </c>
      <c r="B3" s="2">
        <v>0</v>
      </c>
      <c r="N3" s="2">
        <v>0</v>
      </c>
      <c r="O3" s="2">
        <v>0</v>
      </c>
      <c r="AC3" s="2">
        <v>0</v>
      </c>
      <c r="AD3" s="2">
        <v>0</v>
      </c>
      <c r="AM3" s="2">
        <v>0</v>
      </c>
      <c r="AN3" s="2">
        <v>0</v>
      </c>
    </row>
    <row r="4" spans="1:41" ht="14.45" x14ac:dyDescent="0.3">
      <c r="A4" s="2">
        <v>2</v>
      </c>
      <c r="B4" s="2">
        <v>3045</v>
      </c>
      <c r="N4" s="2">
        <v>2</v>
      </c>
      <c r="O4" s="2">
        <v>4887</v>
      </c>
      <c r="AC4" s="2">
        <v>2</v>
      </c>
      <c r="AD4" s="2">
        <v>5855</v>
      </c>
      <c r="AM4" s="2">
        <v>2</v>
      </c>
      <c r="AN4" s="2">
        <v>3587</v>
      </c>
    </row>
    <row r="5" spans="1:41" ht="14.45" x14ac:dyDescent="0.3">
      <c r="A5" s="2">
        <v>4</v>
      </c>
      <c r="B5" s="2">
        <v>6390</v>
      </c>
      <c r="N5" s="2">
        <v>4</v>
      </c>
      <c r="O5" s="2">
        <v>10148</v>
      </c>
      <c r="AC5" s="2">
        <v>4</v>
      </c>
      <c r="AD5" s="2">
        <v>9387</v>
      </c>
      <c r="AM5" s="2">
        <v>4</v>
      </c>
      <c r="AN5" s="2">
        <v>7857</v>
      </c>
    </row>
    <row r="6" spans="1:41" ht="14.45" x14ac:dyDescent="0.3">
      <c r="A6" s="2">
        <v>6</v>
      </c>
      <c r="B6" s="2">
        <v>9682</v>
      </c>
      <c r="N6" s="2">
        <v>6</v>
      </c>
      <c r="O6" s="2">
        <v>15528</v>
      </c>
      <c r="AC6" s="2">
        <v>6</v>
      </c>
      <c r="AD6" s="2">
        <v>14154</v>
      </c>
      <c r="AM6" s="2">
        <v>6</v>
      </c>
      <c r="AN6" s="2">
        <v>9915</v>
      </c>
    </row>
    <row r="7" spans="1:41" ht="14.45" x14ac:dyDescent="0.3">
      <c r="A7" s="2">
        <v>8</v>
      </c>
      <c r="B7" s="2">
        <v>13481</v>
      </c>
      <c r="N7" s="2">
        <v>8</v>
      </c>
      <c r="O7" s="2">
        <v>19908</v>
      </c>
      <c r="AC7" s="2">
        <v>8</v>
      </c>
      <c r="AD7" s="2">
        <v>19347</v>
      </c>
      <c r="AM7" s="2">
        <v>8</v>
      </c>
      <c r="AN7" s="2">
        <v>13457</v>
      </c>
    </row>
    <row r="8" spans="1:41" ht="14.45" x14ac:dyDescent="0.3">
      <c r="A8" s="2">
        <v>10</v>
      </c>
      <c r="B8" s="2">
        <v>17080</v>
      </c>
      <c r="N8" s="2">
        <v>10</v>
      </c>
      <c r="O8" s="2">
        <v>25850</v>
      </c>
      <c r="AC8" s="2">
        <v>10</v>
      </c>
      <c r="AD8" s="2">
        <v>25547</v>
      </c>
      <c r="AM8" s="2">
        <v>10</v>
      </c>
      <c r="AN8" s="2">
        <v>15875</v>
      </c>
    </row>
    <row r="9" spans="1:41" ht="14.45" x14ac:dyDescent="0.3">
      <c r="A9" s="69" t="s">
        <v>130</v>
      </c>
      <c r="B9" s="1">
        <f>3.3*B18/B29</f>
        <v>0.50697682659894316</v>
      </c>
      <c r="N9" s="69" t="s">
        <v>130</v>
      </c>
      <c r="O9" s="1">
        <f>3.3*O18/O29</f>
        <v>0.42585103862753021</v>
      </c>
      <c r="AC9" s="69" t="s">
        <v>130</v>
      </c>
      <c r="AD9" s="1">
        <f>3.3*AD20/AD31</f>
        <v>1.035648178773221</v>
      </c>
      <c r="AM9" s="69" t="s">
        <v>130</v>
      </c>
      <c r="AN9" s="1">
        <f>3.3*AN20/AN31</f>
        <v>1.3153196782029366</v>
      </c>
    </row>
    <row r="10" spans="1:41" ht="14.45" x14ac:dyDescent="0.3">
      <c r="A10" s="69" t="s">
        <v>131</v>
      </c>
      <c r="B10" s="1">
        <f>10*B18/B29</f>
        <v>1.5362934139361915</v>
      </c>
      <c r="N10" s="69" t="s">
        <v>131</v>
      </c>
      <c r="O10" s="1">
        <f>10*O18/O29</f>
        <v>1.2904576928106977</v>
      </c>
      <c r="AC10" s="69" t="s">
        <v>131</v>
      </c>
      <c r="AD10" s="1">
        <f>10*AD20/AD31</f>
        <v>3.1383278144643065</v>
      </c>
      <c r="AM10" s="69" t="s">
        <v>131</v>
      </c>
      <c r="AN10" s="1">
        <f>10*AN20/AN31</f>
        <v>3.9858172066755659</v>
      </c>
    </row>
    <row r="12" spans="1:41" ht="14.45" x14ac:dyDescent="0.3">
      <c r="A12" t="s">
        <v>132</v>
      </c>
      <c r="N12" t="s">
        <v>132</v>
      </c>
    </row>
    <row r="13" spans="1:41" ht="15.75" thickBot="1" x14ac:dyDescent="0.3"/>
    <row r="14" spans="1:41" x14ac:dyDescent="0.25">
      <c r="A14" s="70" t="s">
        <v>133</v>
      </c>
      <c r="B14" s="70"/>
      <c r="N14" s="70" t="s">
        <v>133</v>
      </c>
      <c r="O14" s="70"/>
      <c r="AC14" t="s">
        <v>132</v>
      </c>
      <c r="AM14" t="s">
        <v>132</v>
      </c>
    </row>
    <row r="15" spans="1:41" ht="15.75" thickBot="1" x14ac:dyDescent="0.3">
      <c r="A15" t="s">
        <v>134</v>
      </c>
      <c r="B15">
        <v>0.99932633921061442</v>
      </c>
      <c r="N15" t="s">
        <v>134</v>
      </c>
      <c r="O15">
        <v>0.99952454471398644</v>
      </c>
    </row>
    <row r="16" spans="1:41" x14ac:dyDescent="0.25">
      <c r="A16" t="s">
        <v>135</v>
      </c>
      <c r="B16">
        <v>0.99865313224008789</v>
      </c>
      <c r="N16" t="s">
        <v>135</v>
      </c>
      <c r="O16">
        <v>0.99904931548570197</v>
      </c>
      <c r="AC16" s="70" t="s">
        <v>133</v>
      </c>
      <c r="AD16" s="70"/>
      <c r="AM16" s="70" t="s">
        <v>133</v>
      </c>
      <c r="AN16" s="70"/>
    </row>
    <row r="17" spans="1:47" x14ac:dyDescent="0.25">
      <c r="A17" t="s">
        <v>136</v>
      </c>
      <c r="B17">
        <v>0.99831641530010984</v>
      </c>
      <c r="N17" t="s">
        <v>136</v>
      </c>
      <c r="O17">
        <v>0.99881164435712755</v>
      </c>
      <c r="AC17" t="s">
        <v>134</v>
      </c>
      <c r="AD17">
        <v>0.99719779371093853</v>
      </c>
      <c r="AM17" t="s">
        <v>134</v>
      </c>
      <c r="AN17">
        <v>0.99549160452502894</v>
      </c>
    </row>
    <row r="18" spans="1:47" x14ac:dyDescent="0.25">
      <c r="A18" t="s">
        <v>137</v>
      </c>
      <c r="B18">
        <v>263.36458524620423</v>
      </c>
      <c r="N18" t="s">
        <v>137</v>
      </c>
      <c r="O18">
        <v>331.26602027747521</v>
      </c>
      <c r="AC18" t="s">
        <v>135</v>
      </c>
      <c r="AD18">
        <v>0.99440343978196344</v>
      </c>
      <c r="AM18" t="s">
        <v>135</v>
      </c>
      <c r="AN18">
        <v>0.99100353467981672</v>
      </c>
    </row>
    <row r="19" spans="1:47" ht="15.75" thickBot="1" x14ac:dyDescent="0.3">
      <c r="A19" s="3" t="s">
        <v>138</v>
      </c>
      <c r="B19" s="3">
        <v>6</v>
      </c>
      <c r="N19" s="3" t="s">
        <v>138</v>
      </c>
      <c r="O19" s="3">
        <v>6</v>
      </c>
      <c r="AC19" t="s">
        <v>136</v>
      </c>
      <c r="AD19">
        <v>0.99300429972745441</v>
      </c>
      <c r="AM19" t="s">
        <v>136</v>
      </c>
      <c r="AN19">
        <v>0.98875441834977096</v>
      </c>
    </row>
    <row r="20" spans="1:47" x14ac:dyDescent="0.25">
      <c r="AC20" t="s">
        <v>137</v>
      </c>
      <c r="AD20">
        <v>775.51666955772407</v>
      </c>
      <c r="AM20" t="s">
        <v>137</v>
      </c>
      <c r="AN20">
        <v>632.2815715441069</v>
      </c>
    </row>
    <row r="21" spans="1:47" ht="15.75" thickBot="1" x14ac:dyDescent="0.3">
      <c r="A21" t="s">
        <v>139</v>
      </c>
      <c r="N21" t="s">
        <v>139</v>
      </c>
      <c r="AC21" s="3" t="s">
        <v>138</v>
      </c>
      <c r="AD21" s="3">
        <v>6</v>
      </c>
      <c r="AM21" s="3" t="s">
        <v>138</v>
      </c>
      <c r="AN21" s="3">
        <v>6</v>
      </c>
    </row>
    <row r="22" spans="1:47" x14ac:dyDescent="0.25">
      <c r="A22" s="71"/>
      <c r="B22" s="71" t="s">
        <v>140</v>
      </c>
      <c r="C22" s="71" t="s">
        <v>141</v>
      </c>
      <c r="D22" s="71" t="s">
        <v>142</v>
      </c>
      <c r="E22" s="71" t="s">
        <v>143</v>
      </c>
      <c r="F22" s="71" t="s">
        <v>144</v>
      </c>
      <c r="N22" s="71"/>
      <c r="O22" s="71" t="s">
        <v>140</v>
      </c>
      <c r="P22" s="71" t="s">
        <v>141</v>
      </c>
      <c r="Q22" s="71" t="s">
        <v>142</v>
      </c>
      <c r="R22" s="71" t="s">
        <v>143</v>
      </c>
      <c r="S22" s="71" t="s">
        <v>144</v>
      </c>
    </row>
    <row r="23" spans="1:47" ht="15.75" thickBot="1" x14ac:dyDescent="0.3">
      <c r="A23" t="s">
        <v>145</v>
      </c>
      <c r="B23">
        <v>1</v>
      </c>
      <c r="C23">
        <v>205714285.7142857</v>
      </c>
      <c r="D23">
        <v>205714285.7142857</v>
      </c>
      <c r="E23">
        <v>2965.8535513693209</v>
      </c>
      <c r="F23">
        <v>6.8057542874812375E-7</v>
      </c>
      <c r="N23" t="s">
        <v>145</v>
      </c>
      <c r="O23">
        <v>1</v>
      </c>
      <c r="P23">
        <v>461279632.12857145</v>
      </c>
      <c r="Q23">
        <v>461279632.12857145</v>
      </c>
      <c r="R23">
        <v>4203.4946418514</v>
      </c>
      <c r="S23">
        <v>3.3903285332618028E-7</v>
      </c>
      <c r="AC23" t="s">
        <v>139</v>
      </c>
      <c r="AM23" t="s">
        <v>139</v>
      </c>
    </row>
    <row r="24" spans="1:47" x14ac:dyDescent="0.25">
      <c r="A24" t="s">
        <v>146</v>
      </c>
      <c r="B24">
        <v>4</v>
      </c>
      <c r="C24">
        <v>277443.61904762068</v>
      </c>
      <c r="D24">
        <v>69360.904761905171</v>
      </c>
      <c r="N24" t="s">
        <v>146</v>
      </c>
      <c r="O24">
        <v>4</v>
      </c>
      <c r="P24">
        <v>438948.70476190641</v>
      </c>
      <c r="Q24">
        <v>109737.1761904766</v>
      </c>
      <c r="AC24" s="71"/>
      <c r="AD24" s="71" t="s">
        <v>140</v>
      </c>
      <c r="AE24" s="71" t="s">
        <v>141</v>
      </c>
      <c r="AF24" s="71" t="s">
        <v>142</v>
      </c>
      <c r="AG24" s="71" t="s">
        <v>143</v>
      </c>
      <c r="AH24" s="71" t="s">
        <v>144</v>
      </c>
      <c r="AM24" s="71"/>
      <c r="AN24" s="71" t="s">
        <v>140</v>
      </c>
      <c r="AO24" s="71" t="s">
        <v>141</v>
      </c>
      <c r="AP24" s="71" t="s">
        <v>142</v>
      </c>
      <c r="AQ24" s="71" t="s">
        <v>143</v>
      </c>
      <c r="AR24" s="71" t="s">
        <v>144</v>
      </c>
    </row>
    <row r="25" spans="1:47" ht="15.75" thickBot="1" x14ac:dyDescent="0.3">
      <c r="A25" s="3" t="s">
        <v>147</v>
      </c>
      <c r="B25" s="3">
        <v>5</v>
      </c>
      <c r="C25" s="3">
        <v>205991729.33333331</v>
      </c>
      <c r="D25" s="3"/>
      <c r="E25" s="3"/>
      <c r="F25" s="3"/>
      <c r="N25" s="3" t="s">
        <v>147</v>
      </c>
      <c r="O25" s="3">
        <v>5</v>
      </c>
      <c r="P25" s="3">
        <v>461718580.83333337</v>
      </c>
      <c r="Q25" s="3"/>
      <c r="R25" s="3"/>
      <c r="S25" s="3"/>
      <c r="AC25" t="s">
        <v>145</v>
      </c>
      <c r="AD25">
        <v>1</v>
      </c>
      <c r="AE25">
        <v>427448406.91428572</v>
      </c>
      <c r="AF25">
        <v>427448406.91428572</v>
      </c>
      <c r="AG25">
        <v>710.7247316501273</v>
      </c>
      <c r="AH25">
        <v>1.1767538163274931E-5</v>
      </c>
      <c r="AM25" t="s">
        <v>145</v>
      </c>
      <c r="AN25">
        <v>1</v>
      </c>
      <c r="AO25">
        <v>176150683.55714285</v>
      </c>
      <c r="AP25">
        <v>176150683.55714285</v>
      </c>
      <c r="AQ25">
        <v>440.61906511506567</v>
      </c>
      <c r="AR25">
        <v>3.0442626649493524E-5</v>
      </c>
    </row>
    <row r="26" spans="1:47" ht="15.75" thickBot="1" x14ac:dyDescent="0.3">
      <c r="AC26" t="s">
        <v>146</v>
      </c>
      <c r="AD26">
        <v>4</v>
      </c>
      <c r="AE26">
        <v>2405704.4190476169</v>
      </c>
      <c r="AF26">
        <v>601426.10476190422</v>
      </c>
      <c r="AM26" t="s">
        <v>146</v>
      </c>
      <c r="AN26">
        <v>4</v>
      </c>
      <c r="AO26">
        <v>1599119.9428571425</v>
      </c>
      <c r="AP26">
        <v>399779.98571428563</v>
      </c>
    </row>
    <row r="27" spans="1:47" ht="15.75" thickBot="1" x14ac:dyDescent="0.3">
      <c r="A27" s="71"/>
      <c r="B27" s="71" t="s">
        <v>148</v>
      </c>
      <c r="C27" s="71" t="s">
        <v>137</v>
      </c>
      <c r="D27" s="71" t="s">
        <v>149</v>
      </c>
      <c r="E27" s="71" t="s">
        <v>150</v>
      </c>
      <c r="F27" s="71" t="s">
        <v>151</v>
      </c>
      <c r="G27" s="71" t="s">
        <v>152</v>
      </c>
      <c r="H27" s="71" t="s">
        <v>153</v>
      </c>
      <c r="I27" s="71" t="s">
        <v>154</v>
      </c>
      <c r="N27" s="71"/>
      <c r="O27" s="71" t="s">
        <v>148</v>
      </c>
      <c r="P27" s="71" t="s">
        <v>137</v>
      </c>
      <c r="Q27" s="71" t="s">
        <v>149</v>
      </c>
      <c r="R27" s="71" t="s">
        <v>150</v>
      </c>
      <c r="S27" s="71" t="s">
        <v>151</v>
      </c>
      <c r="T27" s="71" t="s">
        <v>152</v>
      </c>
      <c r="U27" s="71" t="s">
        <v>153</v>
      </c>
      <c r="V27" s="71" t="s">
        <v>154</v>
      </c>
      <c r="AC27" s="3" t="s">
        <v>147</v>
      </c>
      <c r="AD27" s="3">
        <v>5</v>
      </c>
      <c r="AE27" s="3">
        <v>429854111.33333331</v>
      </c>
      <c r="AF27" s="3"/>
      <c r="AG27" s="3"/>
      <c r="AH27" s="3"/>
      <c r="AM27" s="3" t="s">
        <v>147</v>
      </c>
      <c r="AN27" s="3">
        <v>5</v>
      </c>
      <c r="AO27" s="3">
        <v>177749803.5</v>
      </c>
      <c r="AP27" s="3"/>
      <c r="AQ27" s="3"/>
      <c r="AR27" s="3"/>
    </row>
    <row r="28" spans="1:47" ht="15.75" thickBot="1" x14ac:dyDescent="0.3">
      <c r="A28" t="s">
        <v>155</v>
      </c>
      <c r="B28">
        <v>-291.76190476190459</v>
      </c>
      <c r="C28">
        <v>190.60929278062832</v>
      </c>
      <c r="D28">
        <v>-1.5306803802986275</v>
      </c>
      <c r="E28">
        <v>0.2005973526834913</v>
      </c>
      <c r="F28">
        <v>-820.9781427078932</v>
      </c>
      <c r="G28">
        <v>237.45433318408402</v>
      </c>
      <c r="H28">
        <v>-820.9781427078932</v>
      </c>
      <c r="I28">
        <v>237.45433318408402</v>
      </c>
      <c r="N28" t="s">
        <v>155</v>
      </c>
      <c r="O28">
        <v>-115.04761904761654</v>
      </c>
      <c r="P28">
        <v>239.75274347655619</v>
      </c>
      <c r="Q28">
        <v>-0.47985944760989258</v>
      </c>
      <c r="R28">
        <v>0.65638730518664856</v>
      </c>
      <c r="S28">
        <v>-780.70795013084319</v>
      </c>
      <c r="T28">
        <v>550.61271203561012</v>
      </c>
      <c r="U28">
        <v>-780.70795013084319</v>
      </c>
      <c r="V28">
        <v>550.61271203561012</v>
      </c>
    </row>
    <row r="29" spans="1:47" ht="15.75" thickBot="1" x14ac:dyDescent="0.3">
      <c r="A29" s="3" t="s">
        <v>156</v>
      </c>
      <c r="B29" s="3">
        <v>1714.285714285714</v>
      </c>
      <c r="C29" s="3">
        <v>31.478088697175004</v>
      </c>
      <c r="D29" s="3">
        <v>54.459650672487058</v>
      </c>
      <c r="E29" s="3">
        <v>6.8057542874812375E-7</v>
      </c>
      <c r="F29" s="3">
        <v>1626.8885290014605</v>
      </c>
      <c r="G29" s="3">
        <v>1801.6828995699675</v>
      </c>
      <c r="H29" s="3">
        <v>1626.8885290014605</v>
      </c>
      <c r="I29" s="3">
        <v>1801.6828995699675</v>
      </c>
      <c r="N29" s="3" t="s">
        <v>156</v>
      </c>
      <c r="O29" s="3">
        <v>2567.0428571428565</v>
      </c>
      <c r="P29" s="3">
        <v>39.59386247359857</v>
      </c>
      <c r="Q29" s="3">
        <v>64.834363125208526</v>
      </c>
      <c r="R29" s="3">
        <v>3.3903285332618028E-7</v>
      </c>
      <c r="S29" s="3">
        <v>2457.1126714821594</v>
      </c>
      <c r="T29" s="3">
        <v>2676.9730428035537</v>
      </c>
      <c r="U29" s="3">
        <v>2457.1126714821594</v>
      </c>
      <c r="V29" s="3">
        <v>2676.9730428035537</v>
      </c>
      <c r="AC29" s="71"/>
      <c r="AD29" s="71" t="s">
        <v>148</v>
      </c>
      <c r="AE29" s="71" t="s">
        <v>137</v>
      </c>
      <c r="AF29" s="71" t="s">
        <v>149</v>
      </c>
      <c r="AG29" s="71" t="s">
        <v>150</v>
      </c>
      <c r="AH29" s="71" t="s">
        <v>151</v>
      </c>
      <c r="AI29" s="71" t="s">
        <v>152</v>
      </c>
      <c r="AJ29" s="71" t="s">
        <v>153</v>
      </c>
      <c r="AK29" s="71" t="s">
        <v>154</v>
      </c>
      <c r="AM29" s="71"/>
      <c r="AN29" s="71" t="s">
        <v>148</v>
      </c>
      <c r="AO29" s="71" t="s">
        <v>137</v>
      </c>
      <c r="AP29" s="71" t="s">
        <v>149</v>
      </c>
      <c r="AQ29" s="71" t="s">
        <v>150</v>
      </c>
      <c r="AR29" s="71" t="s">
        <v>151</v>
      </c>
      <c r="AS29" s="71" t="s">
        <v>152</v>
      </c>
      <c r="AT29" s="71" t="s">
        <v>153</v>
      </c>
      <c r="AU29" s="71" t="s">
        <v>154</v>
      </c>
    </row>
    <row r="30" spans="1:47" x14ac:dyDescent="0.25">
      <c r="AC30" t="s">
        <v>155</v>
      </c>
      <c r="AD30">
        <v>26.095238095236709</v>
      </c>
      <c r="AE30">
        <v>561.27775792556554</v>
      </c>
      <c r="AF30">
        <v>4.6492556896753703E-2</v>
      </c>
      <c r="AG30">
        <v>0.96514627597769209</v>
      </c>
      <c r="AH30">
        <v>-1532.2616455535917</v>
      </c>
      <c r="AI30">
        <v>1584.4521217440652</v>
      </c>
      <c r="AJ30">
        <v>-1532.2616455535917</v>
      </c>
      <c r="AK30">
        <v>1584.4521217440652</v>
      </c>
      <c r="AM30" t="s">
        <v>155</v>
      </c>
      <c r="AN30">
        <v>516.85714285714312</v>
      </c>
      <c r="AO30">
        <v>457.61180485819881</v>
      </c>
      <c r="AP30">
        <v>1.1294663672789271</v>
      </c>
      <c r="AQ30">
        <v>0.32184602080163088</v>
      </c>
      <c r="AR30">
        <v>-753.67691282213082</v>
      </c>
      <c r="AS30">
        <v>1787.3911985364171</v>
      </c>
      <c r="AT30">
        <v>-753.67691282213082</v>
      </c>
      <c r="AU30">
        <v>1787.3911985364171</v>
      </c>
    </row>
    <row r="31" spans="1:47" ht="15.75" thickBot="1" x14ac:dyDescent="0.3">
      <c r="AC31" s="3" t="s">
        <v>156</v>
      </c>
      <c r="AD31" s="3">
        <v>2471.1142857142859</v>
      </c>
      <c r="AE31" s="3">
        <v>92.691971047111906</v>
      </c>
      <c r="AF31" s="3">
        <v>26.659421067422439</v>
      </c>
      <c r="AG31" s="3">
        <v>1.1767538163274931E-5</v>
      </c>
      <c r="AH31" s="3">
        <v>2213.7601164093967</v>
      </c>
      <c r="AI31" s="3">
        <v>2728.4684550191751</v>
      </c>
      <c r="AJ31" s="3">
        <v>2213.7601164093967</v>
      </c>
      <c r="AK31" s="3">
        <v>2728.4684550191751</v>
      </c>
      <c r="AM31" s="3" t="s">
        <v>156</v>
      </c>
      <c r="AN31" s="3">
        <v>1586.3285714285714</v>
      </c>
      <c r="AO31" s="3">
        <v>75.57210234644279</v>
      </c>
      <c r="AP31" s="3">
        <v>20.990928162305394</v>
      </c>
      <c r="AQ31" s="3">
        <v>3.0442626649493524E-5</v>
      </c>
      <c r="AR31" s="3">
        <v>1376.5067777792838</v>
      </c>
      <c r="AS31" s="3">
        <v>1796.1503650778591</v>
      </c>
      <c r="AT31" s="3">
        <v>1376.5067777792838</v>
      </c>
      <c r="AU31" s="3">
        <v>1796.1503650778591</v>
      </c>
    </row>
    <row r="33" spans="1:42" x14ac:dyDescent="0.25">
      <c r="A33" t="s">
        <v>157</v>
      </c>
      <c r="N33" t="s">
        <v>157</v>
      </c>
    </row>
    <row r="34" spans="1:42" ht="15.75" thickBot="1" x14ac:dyDescent="0.3"/>
    <row r="35" spans="1:42" x14ac:dyDescent="0.25">
      <c r="A35" s="71" t="s">
        <v>158</v>
      </c>
      <c r="B35" s="71" t="s">
        <v>159</v>
      </c>
      <c r="C35" s="71" t="s">
        <v>160</v>
      </c>
      <c r="D35" s="71" t="s">
        <v>161</v>
      </c>
      <c r="N35" s="71" t="s">
        <v>158</v>
      </c>
      <c r="O35" s="71" t="s">
        <v>159</v>
      </c>
      <c r="P35" s="71" t="s">
        <v>160</v>
      </c>
      <c r="Q35" s="71" t="s">
        <v>161</v>
      </c>
      <c r="AC35" t="s">
        <v>157</v>
      </c>
      <c r="AM35" t="s">
        <v>157</v>
      </c>
    </row>
    <row r="36" spans="1:42" ht="15.75" thickBot="1" x14ac:dyDescent="0.3">
      <c r="A36">
        <v>1</v>
      </c>
      <c r="B36">
        <v>-291.76190476190459</v>
      </c>
      <c r="C36">
        <v>291.76190476190459</v>
      </c>
      <c r="D36">
        <v>1.2385861441517474</v>
      </c>
      <c r="N36">
        <v>1</v>
      </c>
      <c r="O36">
        <v>-115.04761904761654</v>
      </c>
      <c r="P36">
        <v>115.04761904761654</v>
      </c>
      <c r="Q36">
        <v>0.38828959369948274</v>
      </c>
    </row>
    <row r="37" spans="1:42" x14ac:dyDescent="0.25">
      <c r="A37">
        <v>2</v>
      </c>
      <c r="B37">
        <v>3136.8095238095234</v>
      </c>
      <c r="C37">
        <v>-91.809523809523398</v>
      </c>
      <c r="D37">
        <v>-0.38974932037286758</v>
      </c>
      <c r="N37">
        <v>2</v>
      </c>
      <c r="O37">
        <v>5019.0380952380965</v>
      </c>
      <c r="P37">
        <v>-132.0380952380965</v>
      </c>
      <c r="Q37">
        <v>-0.44563302376240044</v>
      </c>
      <c r="AC37" s="71" t="s">
        <v>158</v>
      </c>
      <c r="AD37" s="71" t="s">
        <v>159</v>
      </c>
      <c r="AE37" s="71" t="s">
        <v>160</v>
      </c>
      <c r="AF37" s="71" t="s">
        <v>161</v>
      </c>
      <c r="AM37" s="71" t="s">
        <v>158</v>
      </c>
      <c r="AN37" s="71" t="s">
        <v>159</v>
      </c>
      <c r="AO37" s="71" t="s">
        <v>160</v>
      </c>
      <c r="AP37" s="71" t="s">
        <v>161</v>
      </c>
    </row>
    <row r="38" spans="1:42" x14ac:dyDescent="0.25">
      <c r="A38">
        <v>3</v>
      </c>
      <c r="B38">
        <v>6565.3809523809514</v>
      </c>
      <c r="C38">
        <v>-175.38095238095138</v>
      </c>
      <c r="D38">
        <v>-0.74452632102348015</v>
      </c>
      <c r="N38">
        <v>3</v>
      </c>
      <c r="O38">
        <v>10153.12380952381</v>
      </c>
      <c r="P38">
        <v>-5.1238095238095411</v>
      </c>
      <c r="Q38">
        <v>-1.7293029918073424E-2</v>
      </c>
      <c r="AC38">
        <v>1</v>
      </c>
      <c r="AD38">
        <v>26.095238095236709</v>
      </c>
      <c r="AE38">
        <v>-26.095238095236709</v>
      </c>
      <c r="AF38">
        <v>-3.7620549345037751E-2</v>
      </c>
      <c r="AM38">
        <v>1</v>
      </c>
      <c r="AN38">
        <v>516.85714285714312</v>
      </c>
      <c r="AO38">
        <v>-516.85714285714312</v>
      </c>
      <c r="AP38">
        <v>-0.91393435938870338</v>
      </c>
    </row>
    <row r="39" spans="1:42" x14ac:dyDescent="0.25">
      <c r="A39">
        <v>4</v>
      </c>
      <c r="B39">
        <v>9993.9523809523798</v>
      </c>
      <c r="C39">
        <v>-311.95238095237983</v>
      </c>
      <c r="D39">
        <v>-1.324298650291835</v>
      </c>
      <c r="N39">
        <v>4</v>
      </c>
      <c r="O39">
        <v>15287.209523809523</v>
      </c>
      <c r="P39">
        <v>240.79047619047742</v>
      </c>
      <c r="Q39">
        <v>0.81267597661459323</v>
      </c>
      <c r="AC39">
        <v>2</v>
      </c>
      <c r="AD39">
        <v>4968.3238095238084</v>
      </c>
      <c r="AE39">
        <v>886.67619047619155</v>
      </c>
      <c r="AF39">
        <v>1.2782886002089597</v>
      </c>
      <c r="AM39">
        <v>2</v>
      </c>
      <c r="AN39">
        <v>3689.514285714286</v>
      </c>
      <c r="AO39">
        <v>-102.51428571428596</v>
      </c>
      <c r="AP39">
        <v>-0.18127122617394548</v>
      </c>
    </row>
    <row r="40" spans="1:42" x14ac:dyDescent="0.25">
      <c r="A40">
        <v>5</v>
      </c>
      <c r="B40">
        <v>13422.523809523807</v>
      </c>
      <c r="C40">
        <v>58.476190476192642</v>
      </c>
      <c r="D40">
        <v>0.24824282438687825</v>
      </c>
      <c r="N40">
        <v>5</v>
      </c>
      <c r="O40">
        <v>20421.295238095234</v>
      </c>
      <c r="P40">
        <v>-513.2952380952338</v>
      </c>
      <c r="Q40">
        <v>-1.7323887369228148</v>
      </c>
      <c r="AC40">
        <v>3</v>
      </c>
      <c r="AD40">
        <v>9910.5523809523802</v>
      </c>
      <c r="AE40">
        <v>-523.55238095238019</v>
      </c>
      <c r="AF40">
        <v>-0.75478629895798066</v>
      </c>
      <c r="AM40">
        <v>3</v>
      </c>
      <c r="AN40">
        <v>6862.1714285714288</v>
      </c>
      <c r="AO40">
        <v>994.82857142857119</v>
      </c>
      <c r="AP40">
        <v>1.7591089253485483</v>
      </c>
    </row>
    <row r="41" spans="1:42" ht="15.75" thickBot="1" x14ac:dyDescent="0.3">
      <c r="A41" s="3">
        <v>6</v>
      </c>
      <c r="B41" s="3">
        <v>16851.095238095237</v>
      </c>
      <c r="C41" s="3">
        <v>228.90476190476329</v>
      </c>
      <c r="D41" s="3">
        <v>0.97174532314958206</v>
      </c>
      <c r="N41" s="3">
        <v>6</v>
      </c>
      <c r="O41" s="3">
        <v>25555.380952380947</v>
      </c>
      <c r="P41" s="3">
        <v>294.61904761905316</v>
      </c>
      <c r="Q41" s="3">
        <v>0.99434922028923722</v>
      </c>
      <c r="AC41">
        <v>4</v>
      </c>
      <c r="AD41">
        <v>14852.780952380952</v>
      </c>
      <c r="AE41">
        <v>-698.78095238095193</v>
      </c>
      <c r="AF41">
        <v>-1.0074069147971731</v>
      </c>
      <c r="AM41">
        <v>4</v>
      </c>
      <c r="AN41">
        <v>10034.828571428572</v>
      </c>
      <c r="AO41">
        <v>-119.8285714285721</v>
      </c>
      <c r="AP41">
        <v>-0.21188726939061589</v>
      </c>
    </row>
    <row r="42" spans="1:42" x14ac:dyDescent="0.25">
      <c r="AC42">
        <v>5</v>
      </c>
      <c r="AD42">
        <v>19795.009523809524</v>
      </c>
      <c r="AE42">
        <v>-448.00952380952367</v>
      </c>
      <c r="AF42">
        <v>-0.64587892764234089</v>
      </c>
      <c r="AM42">
        <v>5</v>
      </c>
      <c r="AN42">
        <v>13207.485714285714</v>
      </c>
      <c r="AO42">
        <v>249.51428571428551</v>
      </c>
      <c r="AP42">
        <v>0.44120446437487759</v>
      </c>
    </row>
    <row r="43" spans="1:42" ht="15.75" thickBot="1" x14ac:dyDescent="0.3">
      <c r="AC43" s="3">
        <v>6</v>
      </c>
      <c r="AD43" s="3">
        <v>24737.238095238095</v>
      </c>
      <c r="AE43" s="3">
        <v>809.76190476190459</v>
      </c>
      <c r="AF43" s="3">
        <v>1.1674040905335781</v>
      </c>
      <c r="AM43" s="3">
        <v>6</v>
      </c>
      <c r="AN43" s="3">
        <v>16380.142857142857</v>
      </c>
      <c r="AO43" s="3">
        <v>-505.14285714285688</v>
      </c>
      <c r="AP43" s="3">
        <v>-0.8932205347701635</v>
      </c>
    </row>
  </sheetData>
  <mergeCells count="1">
    <mergeCell ref="AC1:AH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opLeftCell="D7" zoomScaleNormal="100" workbookViewId="0">
      <selection activeCell="J12" sqref="J12"/>
    </sheetView>
  </sheetViews>
  <sheetFormatPr defaultRowHeight="15" x14ac:dyDescent="0.25"/>
  <cols>
    <col min="1" max="2" width="16" customWidth="1"/>
    <col min="3" max="3" width="17.140625" customWidth="1"/>
    <col min="4" max="4" width="26.42578125" customWidth="1"/>
    <col min="5" max="5" width="20.140625" customWidth="1"/>
    <col min="6" max="6" width="19.28515625" customWidth="1"/>
    <col min="7" max="7" width="21.42578125" customWidth="1"/>
    <col min="8" max="8" width="22.28515625" customWidth="1"/>
    <col min="9" max="9" width="24.7109375" customWidth="1"/>
    <col min="10" max="10" width="41.7109375" customWidth="1"/>
    <col min="11" max="11" width="15.28515625" customWidth="1"/>
    <col min="12" max="12" width="22.5703125" customWidth="1"/>
  </cols>
  <sheetData>
    <row r="1" spans="1:12" ht="15.75" x14ac:dyDescent="0.25">
      <c r="A1" s="125" t="s">
        <v>80</v>
      </c>
      <c r="B1" s="72"/>
      <c r="C1" s="125" t="s">
        <v>81</v>
      </c>
      <c r="D1" s="127" t="s">
        <v>82</v>
      </c>
      <c r="E1" s="128"/>
      <c r="F1" s="129"/>
      <c r="G1" s="127" t="s">
        <v>83</v>
      </c>
      <c r="H1" s="128"/>
      <c r="I1" s="129"/>
      <c r="J1" s="23"/>
      <c r="K1" s="23"/>
      <c r="L1" s="23"/>
    </row>
    <row r="2" spans="1:12" ht="15.75" x14ac:dyDescent="0.25">
      <c r="A2" s="126"/>
      <c r="B2" s="73"/>
      <c r="C2" s="126"/>
      <c r="D2" s="45" t="s">
        <v>84</v>
      </c>
      <c r="E2" s="45" t="s">
        <v>85</v>
      </c>
      <c r="F2" s="45" t="s">
        <v>164</v>
      </c>
      <c r="G2" s="45" t="s">
        <v>86</v>
      </c>
      <c r="H2" s="45" t="s">
        <v>85</v>
      </c>
      <c r="I2" s="45" t="s">
        <v>165</v>
      </c>
      <c r="J2" s="23"/>
      <c r="K2" s="23"/>
      <c r="L2" s="23"/>
    </row>
    <row r="3" spans="1:12" ht="15.75" x14ac:dyDescent="0.25">
      <c r="A3" s="122" t="s">
        <v>87</v>
      </c>
      <c r="B3" s="10"/>
      <c r="C3" s="46" t="s">
        <v>88</v>
      </c>
      <c r="D3" s="46" t="s">
        <v>89</v>
      </c>
      <c r="E3" s="47">
        <v>2.4703945430953556</v>
      </c>
      <c r="F3" s="47">
        <v>104.13333333333333</v>
      </c>
      <c r="G3" s="47" t="s">
        <v>90</v>
      </c>
      <c r="H3" s="47">
        <v>2.7413191925803688</v>
      </c>
      <c r="I3" s="47">
        <v>103.24444444444443</v>
      </c>
      <c r="J3" s="25"/>
      <c r="K3" s="25"/>
      <c r="L3" s="25"/>
    </row>
    <row r="4" spans="1:12" ht="15.75" x14ac:dyDescent="0.25">
      <c r="A4" s="123"/>
      <c r="B4" s="15"/>
      <c r="C4" s="46" t="s">
        <v>91</v>
      </c>
      <c r="D4" s="46" t="s">
        <v>92</v>
      </c>
      <c r="E4" s="47">
        <v>1.4077837278007277</v>
      </c>
      <c r="F4" s="47">
        <v>101.18888888888888</v>
      </c>
      <c r="G4" s="47" t="s">
        <v>93</v>
      </c>
      <c r="H4" s="47">
        <v>2.1435865257772013</v>
      </c>
      <c r="I4" s="47">
        <v>101.68888888888887</v>
      </c>
      <c r="J4" s="25"/>
      <c r="K4" s="25"/>
      <c r="L4" s="25"/>
    </row>
    <row r="5" spans="1:12" ht="15.75" x14ac:dyDescent="0.25">
      <c r="A5" s="124"/>
      <c r="B5" s="74"/>
      <c r="C5" s="46" t="s">
        <v>94</v>
      </c>
      <c r="D5" s="46" t="s">
        <v>95</v>
      </c>
      <c r="E5" s="47">
        <v>0.22722362061445461</v>
      </c>
      <c r="F5" s="47">
        <v>100.40000000000002</v>
      </c>
      <c r="G5" s="47" t="s">
        <v>96</v>
      </c>
      <c r="H5" s="47">
        <v>0.32946583533117418</v>
      </c>
      <c r="I5" s="47">
        <v>100.30000000000001</v>
      </c>
      <c r="J5" s="25"/>
      <c r="K5" s="25"/>
      <c r="L5" s="25"/>
    </row>
    <row r="6" spans="1:12" ht="15.75" x14ac:dyDescent="0.25">
      <c r="A6" s="122" t="s">
        <v>97</v>
      </c>
      <c r="B6" s="10"/>
      <c r="C6" s="46" t="s">
        <v>88</v>
      </c>
      <c r="D6" s="47" t="s">
        <v>98</v>
      </c>
      <c r="E6" s="47">
        <v>1.7408084870837364</v>
      </c>
      <c r="F6" s="47">
        <v>103.77777777777779</v>
      </c>
      <c r="G6" s="47" t="s">
        <v>99</v>
      </c>
      <c r="H6" s="47">
        <v>2.2274317590986121</v>
      </c>
      <c r="I6" s="47">
        <v>103.04444444444445</v>
      </c>
      <c r="J6" s="25"/>
      <c r="K6" s="25"/>
      <c r="L6" s="25"/>
    </row>
    <row r="7" spans="1:12" ht="15.75" x14ac:dyDescent="0.25">
      <c r="A7" s="123"/>
      <c r="B7" s="15"/>
      <c r="C7" s="46" t="s">
        <v>91</v>
      </c>
      <c r="D7" s="47" t="s">
        <v>100</v>
      </c>
      <c r="E7" s="47">
        <v>0.95181355695126602</v>
      </c>
      <c r="F7" s="47">
        <v>100.83333333333333</v>
      </c>
      <c r="G7" s="47" t="s">
        <v>101</v>
      </c>
      <c r="H7" s="47">
        <v>1.030784298539436</v>
      </c>
      <c r="I7" s="47">
        <v>101.8</v>
      </c>
      <c r="J7" s="25"/>
      <c r="K7" s="25"/>
      <c r="L7" s="25"/>
    </row>
    <row r="8" spans="1:12" ht="15.75" x14ac:dyDescent="0.25">
      <c r="A8" s="124"/>
      <c r="B8" s="74"/>
      <c r="C8" s="46" t="s">
        <v>94</v>
      </c>
      <c r="D8" s="47" t="s">
        <v>102</v>
      </c>
      <c r="E8" s="47">
        <v>0.22500846853414366</v>
      </c>
      <c r="F8" s="47">
        <v>100.27111111111111</v>
      </c>
      <c r="G8" s="47" t="s">
        <v>103</v>
      </c>
      <c r="H8" s="47">
        <v>0.258406421286488</v>
      </c>
      <c r="I8" s="47">
        <v>100.46222222222224</v>
      </c>
      <c r="J8" s="25"/>
      <c r="K8" s="25"/>
      <c r="L8" s="25"/>
    </row>
    <row r="9" spans="1:12" ht="15.75" x14ac:dyDescent="0.25">
      <c r="A9" s="122" t="s">
        <v>104</v>
      </c>
      <c r="B9" s="10"/>
      <c r="C9" s="46" t="s">
        <v>88</v>
      </c>
      <c r="D9" s="47" t="s">
        <v>105</v>
      </c>
      <c r="E9" s="47">
        <v>1.8573776146758911</v>
      </c>
      <c r="F9" s="47">
        <v>103.17777777777779</v>
      </c>
      <c r="G9" s="47" t="s">
        <v>106</v>
      </c>
      <c r="H9" s="47">
        <v>4.3566092698679446</v>
      </c>
      <c r="I9" s="47">
        <v>105.97777777777777</v>
      </c>
      <c r="J9" s="25"/>
      <c r="K9" s="25"/>
      <c r="L9" s="25"/>
    </row>
    <row r="10" spans="1:12" ht="15.75" x14ac:dyDescent="0.25">
      <c r="A10" s="123"/>
      <c r="B10" s="15"/>
      <c r="C10" s="46" t="s">
        <v>91</v>
      </c>
      <c r="D10" s="47" t="s">
        <v>107</v>
      </c>
      <c r="E10" s="47">
        <v>1.1333292115540741</v>
      </c>
      <c r="F10" s="47">
        <v>102.95555555555555</v>
      </c>
      <c r="G10" s="47" t="s">
        <v>108</v>
      </c>
      <c r="H10" s="47">
        <v>0.23775478242426709</v>
      </c>
      <c r="I10" s="47">
        <v>101.1</v>
      </c>
      <c r="J10" s="25"/>
      <c r="K10" s="25"/>
      <c r="L10" s="25"/>
    </row>
    <row r="11" spans="1:12" ht="15.75" x14ac:dyDescent="0.25">
      <c r="A11" s="124"/>
      <c r="B11" s="74"/>
      <c r="C11" s="46" t="s">
        <v>94</v>
      </c>
      <c r="D11" s="47" t="s">
        <v>109</v>
      </c>
      <c r="E11" s="47">
        <v>0.32669178022569884</v>
      </c>
      <c r="F11" s="47">
        <v>100.43555555555557</v>
      </c>
      <c r="G11" s="47" t="s">
        <v>110</v>
      </c>
      <c r="H11" s="47">
        <v>0.21302981713833477</v>
      </c>
      <c r="I11" s="47">
        <v>100.38666666666667</v>
      </c>
      <c r="J11" s="25"/>
      <c r="K11" s="25"/>
      <c r="L11" s="25"/>
    </row>
    <row r="12" spans="1:12" ht="15.75" x14ac:dyDescent="0.25">
      <c r="A12" s="122" t="s">
        <v>111</v>
      </c>
      <c r="B12" s="10"/>
      <c r="C12" s="46" t="s">
        <v>88</v>
      </c>
      <c r="D12" s="47" t="s">
        <v>112</v>
      </c>
      <c r="E12" s="47">
        <v>2.4813163750041847</v>
      </c>
      <c r="F12" s="47">
        <v>104.62222222222222</v>
      </c>
      <c r="G12" s="47" t="s">
        <v>113</v>
      </c>
      <c r="H12" s="47">
        <v>2.5063190156007797</v>
      </c>
      <c r="I12" s="47">
        <v>102.75555555555556</v>
      </c>
      <c r="J12" s="25"/>
      <c r="K12" s="25"/>
      <c r="L12" s="25"/>
    </row>
    <row r="13" spans="1:12" ht="15.75" x14ac:dyDescent="0.25">
      <c r="A13" s="123"/>
      <c r="B13" s="15"/>
      <c r="C13" s="46" t="s">
        <v>91</v>
      </c>
      <c r="D13" s="47" t="s">
        <v>114</v>
      </c>
      <c r="E13" s="47">
        <v>0.51863857374392264</v>
      </c>
      <c r="F13" s="47">
        <v>102.83333333333333</v>
      </c>
      <c r="G13" s="47" t="s">
        <v>115</v>
      </c>
      <c r="H13" s="47">
        <v>1.1897095305397527</v>
      </c>
      <c r="I13" s="47">
        <v>101.11111111111111</v>
      </c>
      <c r="J13" s="25"/>
      <c r="K13" s="25"/>
      <c r="L13" s="25"/>
    </row>
    <row r="14" spans="1:12" ht="15.75" x14ac:dyDescent="0.25">
      <c r="A14" s="124"/>
      <c r="B14" s="74"/>
      <c r="C14" s="46" t="s">
        <v>94</v>
      </c>
      <c r="D14" s="47" t="s">
        <v>116</v>
      </c>
      <c r="E14" s="47">
        <v>0.21883871089113127</v>
      </c>
      <c r="F14" s="47">
        <v>100.25333333333333</v>
      </c>
      <c r="G14" s="47" t="s">
        <v>117</v>
      </c>
      <c r="H14" s="47">
        <v>0.10566802813277687</v>
      </c>
      <c r="I14" s="47">
        <v>100.15333333333332</v>
      </c>
      <c r="J14" s="25"/>
      <c r="K14" s="25"/>
      <c r="L14" s="25"/>
    </row>
    <row r="15" spans="1:12" ht="15.6" x14ac:dyDescent="0.3">
      <c r="A15" s="25"/>
      <c r="B15" s="25"/>
      <c r="C15" s="25"/>
      <c r="D15" s="25"/>
      <c r="E15" s="48"/>
      <c r="F15" s="25"/>
      <c r="G15" s="25"/>
      <c r="H15" s="48"/>
      <c r="I15" s="25"/>
      <c r="J15" s="25"/>
      <c r="K15" s="25"/>
      <c r="L15" s="25"/>
    </row>
    <row r="16" spans="1:12" ht="15.6" x14ac:dyDescent="0.3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</row>
    <row r="17" spans="1:12" ht="15.6" x14ac:dyDescent="0.3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</row>
    <row r="18" spans="1:12" ht="15.75" x14ac:dyDescent="0.2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</row>
    <row r="19" spans="1:12" ht="16.5" thickBot="1" x14ac:dyDescent="0.3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</row>
    <row r="20" spans="1:12" ht="16.5" thickBot="1" x14ac:dyDescent="0.3">
      <c r="A20" s="49"/>
      <c r="B20" s="55"/>
      <c r="C20" s="131" t="s">
        <v>118</v>
      </c>
      <c r="D20" s="131"/>
      <c r="E20" s="131"/>
      <c r="F20" s="131"/>
      <c r="G20" s="132"/>
      <c r="H20" s="130" t="s">
        <v>119</v>
      </c>
      <c r="I20" s="131"/>
      <c r="J20" s="77" t="s">
        <v>162</v>
      </c>
      <c r="K20" s="25"/>
      <c r="L20" s="25"/>
    </row>
    <row r="21" spans="1:12" ht="18" thickBot="1" x14ac:dyDescent="0.35">
      <c r="A21" s="50"/>
      <c r="B21" s="50" t="s">
        <v>81</v>
      </c>
      <c r="C21" s="130" t="s">
        <v>120</v>
      </c>
      <c r="D21" s="131"/>
      <c r="E21" s="132"/>
      <c r="F21" s="51" t="s">
        <v>72</v>
      </c>
      <c r="G21" s="52" t="s">
        <v>19</v>
      </c>
      <c r="H21" s="53" t="s">
        <v>121</v>
      </c>
      <c r="I21" s="54" t="s">
        <v>122</v>
      </c>
      <c r="J21" s="78" t="s">
        <v>163</v>
      </c>
      <c r="K21" s="25"/>
      <c r="L21" s="25"/>
    </row>
    <row r="22" spans="1:12" ht="15.75" x14ac:dyDescent="0.25">
      <c r="A22" s="133" t="s">
        <v>123</v>
      </c>
      <c r="B22" s="75">
        <v>15</v>
      </c>
      <c r="C22" s="56">
        <v>16.02</v>
      </c>
      <c r="D22" s="57">
        <v>15.59</v>
      </c>
      <c r="E22" s="58">
        <v>15.25</v>
      </c>
      <c r="F22" s="59">
        <f>AVERAGE(C22:E22)</f>
        <v>15.62</v>
      </c>
      <c r="G22" s="60">
        <f>STDEV(C22:E22)</f>
        <v>0.38587562763149452</v>
      </c>
      <c r="H22" s="61">
        <f>G22/F22</f>
        <v>2.4703945430953556E-2</v>
      </c>
      <c r="I22" s="59">
        <f>H22*100</f>
        <v>2.4703945430953556</v>
      </c>
      <c r="J22" s="79">
        <f>F22/B22*100</f>
        <v>104.13333333333333</v>
      </c>
      <c r="K22" s="25"/>
      <c r="L22" s="25"/>
    </row>
    <row r="23" spans="1:12" ht="15.75" x14ac:dyDescent="0.25">
      <c r="A23" s="133"/>
      <c r="B23" s="75">
        <v>30</v>
      </c>
      <c r="C23" s="50">
        <v>30.12</v>
      </c>
      <c r="D23" s="24">
        <v>30.85</v>
      </c>
      <c r="E23" s="62">
        <v>30.1</v>
      </c>
      <c r="F23" s="59">
        <f t="shared" ref="F23:F33" si="0">AVERAGE(C23:E23)</f>
        <v>30.356666666666666</v>
      </c>
      <c r="G23" s="60">
        <f t="shared" ref="G23:G33" si="1">STDEV(C23:E23)</f>
        <v>0.42735621363604087</v>
      </c>
      <c r="H23" s="61">
        <f t="shared" ref="H23:H33" si="2">G23/F23</f>
        <v>1.4077837278007276E-2</v>
      </c>
      <c r="I23" s="59">
        <f t="shared" ref="I23:I33" si="3">H23*100</f>
        <v>1.4077837278007277</v>
      </c>
      <c r="J23" s="79">
        <f t="shared" ref="J23:J33" si="4">F23/B23*100</f>
        <v>101.18888888888888</v>
      </c>
      <c r="K23" s="25"/>
      <c r="L23" s="25"/>
    </row>
    <row r="24" spans="1:12" ht="15.75" x14ac:dyDescent="0.25">
      <c r="A24" s="133"/>
      <c r="B24" s="75">
        <v>150</v>
      </c>
      <c r="C24" s="50">
        <v>150.85</v>
      </c>
      <c r="D24" s="24">
        <v>150.74</v>
      </c>
      <c r="E24" s="62">
        <v>150.21</v>
      </c>
      <c r="F24" s="59">
        <f t="shared" si="0"/>
        <v>150.60000000000002</v>
      </c>
      <c r="G24" s="60">
        <f t="shared" si="1"/>
        <v>0.34219877264536874</v>
      </c>
      <c r="H24" s="61">
        <f t="shared" si="2"/>
        <v>2.2722362061445463E-3</v>
      </c>
      <c r="I24" s="59">
        <f t="shared" si="3"/>
        <v>0.22722362061445461</v>
      </c>
      <c r="J24" s="79">
        <f t="shared" si="4"/>
        <v>100.40000000000002</v>
      </c>
      <c r="K24" s="25"/>
      <c r="L24" s="25"/>
    </row>
    <row r="25" spans="1:12" ht="15.75" x14ac:dyDescent="0.25">
      <c r="A25" s="133" t="s">
        <v>124</v>
      </c>
      <c r="B25" s="75">
        <v>15</v>
      </c>
      <c r="C25" s="50">
        <v>15.54</v>
      </c>
      <c r="D25" s="24">
        <v>15.85</v>
      </c>
      <c r="E25" s="62">
        <v>15.31</v>
      </c>
      <c r="F25" s="59">
        <f t="shared" si="0"/>
        <v>15.566666666666668</v>
      </c>
      <c r="G25" s="60">
        <f t="shared" si="1"/>
        <v>0.27098585448936835</v>
      </c>
      <c r="H25" s="61">
        <f t="shared" si="2"/>
        <v>1.7408084870837365E-2</v>
      </c>
      <c r="I25" s="59">
        <f t="shared" si="3"/>
        <v>1.7408084870837364</v>
      </c>
      <c r="J25" s="79">
        <f t="shared" si="4"/>
        <v>103.77777777777779</v>
      </c>
      <c r="K25" s="25"/>
      <c r="L25" s="25"/>
    </row>
    <row r="26" spans="1:12" ht="15.75" x14ac:dyDescent="0.25">
      <c r="A26" s="133"/>
      <c r="B26" s="75">
        <v>30</v>
      </c>
      <c r="C26" s="50">
        <v>30.58</v>
      </c>
      <c r="D26" s="24">
        <v>30.12</v>
      </c>
      <c r="E26" s="62">
        <v>30.05</v>
      </c>
      <c r="F26" s="59">
        <f t="shared" si="0"/>
        <v>30.25</v>
      </c>
      <c r="G26" s="60">
        <f t="shared" si="1"/>
        <v>0.28792360097775793</v>
      </c>
      <c r="H26" s="61">
        <f t="shared" si="2"/>
        <v>9.5181355695126597E-3</v>
      </c>
      <c r="I26" s="59">
        <f t="shared" si="3"/>
        <v>0.95181355695126602</v>
      </c>
      <c r="J26" s="79">
        <f t="shared" si="4"/>
        <v>100.83333333333333</v>
      </c>
      <c r="K26" s="25"/>
      <c r="L26" s="25"/>
    </row>
    <row r="27" spans="1:12" ht="15.75" x14ac:dyDescent="0.25">
      <c r="A27" s="133"/>
      <c r="B27" s="75">
        <v>150</v>
      </c>
      <c r="C27" s="50">
        <v>150.78</v>
      </c>
      <c r="D27" s="24">
        <v>150.12</v>
      </c>
      <c r="E27" s="62">
        <v>150.32</v>
      </c>
      <c r="F27" s="59">
        <f t="shared" si="0"/>
        <v>150.40666666666667</v>
      </c>
      <c r="G27" s="60">
        <f t="shared" si="1"/>
        <v>0.33842773723992103</v>
      </c>
      <c r="H27" s="61">
        <f t="shared" si="2"/>
        <v>2.2500846853414367E-3</v>
      </c>
      <c r="I27" s="59">
        <f t="shared" si="3"/>
        <v>0.22500846853414366</v>
      </c>
      <c r="J27" s="79">
        <f t="shared" si="4"/>
        <v>100.27111111111111</v>
      </c>
      <c r="K27" s="25"/>
      <c r="L27" s="25"/>
    </row>
    <row r="28" spans="1:12" ht="15.75" x14ac:dyDescent="0.25">
      <c r="A28" s="133" t="s">
        <v>125</v>
      </c>
      <c r="B28" s="75">
        <v>15</v>
      </c>
      <c r="C28" s="50">
        <v>15.25</v>
      </c>
      <c r="D28" s="24">
        <v>15.38</v>
      </c>
      <c r="E28" s="62">
        <v>15.8</v>
      </c>
      <c r="F28" s="59">
        <f t="shared" si="0"/>
        <v>15.476666666666668</v>
      </c>
      <c r="G28" s="60">
        <f t="shared" si="1"/>
        <v>0.28746014216467208</v>
      </c>
      <c r="H28" s="61">
        <f t="shared" si="2"/>
        <v>1.8573776146758911E-2</v>
      </c>
      <c r="I28" s="59">
        <f t="shared" si="3"/>
        <v>1.8573776146758911</v>
      </c>
      <c r="J28" s="79">
        <f t="shared" si="4"/>
        <v>103.17777777777779</v>
      </c>
      <c r="K28" s="25"/>
      <c r="L28" s="25"/>
    </row>
    <row r="29" spans="1:12" ht="15.75" x14ac:dyDescent="0.25">
      <c r="A29" s="133"/>
      <c r="B29" s="75">
        <v>30</v>
      </c>
      <c r="C29" s="50">
        <v>30.54</v>
      </c>
      <c r="D29" s="24">
        <v>30.88</v>
      </c>
      <c r="E29" s="62">
        <v>31.24</v>
      </c>
      <c r="F29" s="59">
        <f t="shared" si="0"/>
        <v>30.886666666666667</v>
      </c>
      <c r="G29" s="60">
        <f t="shared" si="1"/>
        <v>0.35004761580866833</v>
      </c>
      <c r="H29" s="61">
        <f t="shared" si="2"/>
        <v>1.133329211554074E-2</v>
      </c>
      <c r="I29" s="59">
        <f t="shared" si="3"/>
        <v>1.1333292115540741</v>
      </c>
      <c r="J29" s="79">
        <f t="shared" si="4"/>
        <v>102.95555555555555</v>
      </c>
      <c r="K29" s="25"/>
      <c r="L29" s="25"/>
    </row>
    <row r="30" spans="1:12" ht="15.75" x14ac:dyDescent="0.25">
      <c r="A30" s="133"/>
      <c r="B30" s="75">
        <v>150</v>
      </c>
      <c r="C30" s="50">
        <v>150.12</v>
      </c>
      <c r="D30" s="24">
        <v>151.09</v>
      </c>
      <c r="E30" s="62">
        <v>150.75</v>
      </c>
      <c r="F30" s="59">
        <f t="shared" si="0"/>
        <v>150.65333333333334</v>
      </c>
      <c r="G30" s="60">
        <f t="shared" si="1"/>
        <v>0.49217205663602276</v>
      </c>
      <c r="H30" s="61">
        <f t="shared" si="2"/>
        <v>3.2669178022569881E-3</v>
      </c>
      <c r="I30" s="59">
        <f t="shared" si="3"/>
        <v>0.32669178022569884</v>
      </c>
      <c r="J30" s="79">
        <f t="shared" si="4"/>
        <v>100.43555555555557</v>
      </c>
      <c r="K30" s="25"/>
      <c r="L30" s="25"/>
    </row>
    <row r="31" spans="1:12" ht="15.75" x14ac:dyDescent="0.25">
      <c r="A31" s="133" t="s">
        <v>126</v>
      </c>
      <c r="B31" s="75">
        <v>15</v>
      </c>
      <c r="C31" s="50">
        <v>15.85</v>
      </c>
      <c r="D31" s="24">
        <v>15.25</v>
      </c>
      <c r="E31" s="62">
        <v>15.98</v>
      </c>
      <c r="F31" s="59">
        <f t="shared" si="0"/>
        <v>15.693333333333333</v>
      </c>
      <c r="G31" s="60">
        <f t="shared" si="1"/>
        <v>0.38940124978399004</v>
      </c>
      <c r="H31" s="61">
        <f t="shared" si="2"/>
        <v>2.4813163750041847E-2</v>
      </c>
      <c r="I31" s="59">
        <f t="shared" si="3"/>
        <v>2.4813163750041847</v>
      </c>
      <c r="J31" s="79">
        <f t="shared" si="4"/>
        <v>104.62222222222222</v>
      </c>
      <c r="K31" s="25"/>
      <c r="L31" s="25"/>
    </row>
    <row r="32" spans="1:12" ht="15.75" x14ac:dyDescent="0.25">
      <c r="A32" s="133"/>
      <c r="B32" s="75">
        <v>30</v>
      </c>
      <c r="C32" s="50">
        <v>31.01</v>
      </c>
      <c r="D32" s="24">
        <v>30.85</v>
      </c>
      <c r="E32" s="62">
        <v>30.69</v>
      </c>
      <c r="F32" s="59">
        <f t="shared" si="0"/>
        <v>30.849999999999998</v>
      </c>
      <c r="G32" s="60">
        <f t="shared" si="1"/>
        <v>0.16000000000000014</v>
      </c>
      <c r="H32" s="61">
        <f t="shared" si="2"/>
        <v>5.1863857374392268E-3</v>
      </c>
      <c r="I32" s="59">
        <f t="shared" si="3"/>
        <v>0.51863857374392264</v>
      </c>
      <c r="J32" s="79">
        <f t="shared" si="4"/>
        <v>102.83333333333333</v>
      </c>
      <c r="K32" s="25"/>
      <c r="L32" s="25"/>
    </row>
    <row r="33" spans="1:13" ht="16.5" thickBot="1" x14ac:dyDescent="0.3">
      <c r="A33" s="134"/>
      <c r="B33" s="75">
        <v>150</v>
      </c>
      <c r="C33" s="63">
        <v>150.27000000000001</v>
      </c>
      <c r="D33" s="64">
        <v>150.75</v>
      </c>
      <c r="E33" s="65">
        <v>150.12</v>
      </c>
      <c r="F33" s="66">
        <f t="shared" si="0"/>
        <v>150.38</v>
      </c>
      <c r="G33" s="67">
        <f t="shared" si="1"/>
        <v>0.32908965343808316</v>
      </c>
      <c r="H33" s="68">
        <f t="shared" si="2"/>
        <v>2.1883871089113127E-3</v>
      </c>
      <c r="I33" s="66">
        <f t="shared" si="3"/>
        <v>0.21883871089113127</v>
      </c>
      <c r="J33" s="79">
        <f t="shared" si="4"/>
        <v>100.25333333333333</v>
      </c>
      <c r="K33" s="25"/>
      <c r="L33" s="25"/>
    </row>
    <row r="34" spans="1:13" ht="16.5" thickBot="1" x14ac:dyDescent="0.3">
      <c r="A34" s="25"/>
      <c r="B34" s="25"/>
      <c r="C34" s="25"/>
      <c r="D34" s="25"/>
      <c r="E34" s="25"/>
      <c r="F34" s="48"/>
      <c r="G34" s="25"/>
      <c r="H34" s="25"/>
      <c r="I34" s="25"/>
      <c r="J34" s="76"/>
      <c r="K34" s="25"/>
      <c r="M34" s="25"/>
    </row>
    <row r="35" spans="1:13" ht="16.5" thickBot="1" x14ac:dyDescent="0.3">
      <c r="A35" s="49"/>
      <c r="B35" s="55"/>
      <c r="C35" s="131" t="s">
        <v>127</v>
      </c>
      <c r="D35" s="131"/>
      <c r="E35" s="131"/>
      <c r="F35" s="131"/>
      <c r="G35" s="132"/>
      <c r="H35" s="130" t="s">
        <v>119</v>
      </c>
      <c r="I35" s="131"/>
      <c r="J35" s="77" t="s">
        <v>162</v>
      </c>
      <c r="K35" s="25"/>
      <c r="M35" s="25"/>
    </row>
    <row r="36" spans="1:13" ht="18" thickBot="1" x14ac:dyDescent="0.35">
      <c r="A36" s="50"/>
      <c r="B36" s="50"/>
      <c r="C36" s="130" t="s">
        <v>120</v>
      </c>
      <c r="D36" s="131"/>
      <c r="E36" s="132"/>
      <c r="F36" s="51" t="s">
        <v>72</v>
      </c>
      <c r="G36" s="52" t="s">
        <v>19</v>
      </c>
      <c r="H36" s="53" t="s">
        <v>121</v>
      </c>
      <c r="I36" s="54" t="s">
        <v>122</v>
      </c>
      <c r="J36" s="78" t="s">
        <v>163</v>
      </c>
      <c r="K36" s="25"/>
      <c r="M36" s="25"/>
    </row>
    <row r="37" spans="1:13" ht="15.75" x14ac:dyDescent="0.25">
      <c r="A37" s="50" t="s">
        <v>123</v>
      </c>
      <c r="B37" s="75">
        <v>15</v>
      </c>
      <c r="C37" s="56">
        <v>15.85</v>
      </c>
      <c r="D37" s="57">
        <v>15.59</v>
      </c>
      <c r="E37" s="58">
        <v>15.02</v>
      </c>
      <c r="F37" s="59">
        <f>AVERAGE(C37:E37)</f>
        <v>15.486666666666665</v>
      </c>
      <c r="G37" s="60">
        <f>STDEV(C37:E37)</f>
        <v>0.42453896562427973</v>
      </c>
      <c r="H37" s="61">
        <f>G37/F37</f>
        <v>2.7413191925803687E-2</v>
      </c>
      <c r="I37" s="59">
        <f>H37*100</f>
        <v>2.7413191925803688</v>
      </c>
      <c r="J37" s="79">
        <f>F37/B37*100</f>
        <v>103.24444444444443</v>
      </c>
      <c r="K37" s="25"/>
      <c r="M37" s="25"/>
    </row>
    <row r="38" spans="1:13" ht="15.75" x14ac:dyDescent="0.25">
      <c r="A38" s="50"/>
      <c r="B38" s="75">
        <v>30</v>
      </c>
      <c r="C38" s="50">
        <v>30.25</v>
      </c>
      <c r="D38" s="24">
        <v>31.25</v>
      </c>
      <c r="E38" s="62">
        <v>30.02</v>
      </c>
      <c r="F38" s="59">
        <f t="shared" ref="F38:F48" si="5">AVERAGE(C38:E38)</f>
        <v>30.506666666666664</v>
      </c>
      <c r="G38" s="60">
        <f t="shared" ref="G38:G48" si="6">STDEV(C38:E38)</f>
        <v>0.65393679613043154</v>
      </c>
      <c r="H38" s="61">
        <f t="shared" ref="H38:H48" si="7">G38/F38</f>
        <v>2.1435865257772014E-2</v>
      </c>
      <c r="I38" s="59">
        <f t="shared" ref="I38:I48" si="8">H38*100</f>
        <v>2.1435865257772013</v>
      </c>
      <c r="J38" s="79">
        <f t="shared" ref="J38:J48" si="9">F38/B38*100</f>
        <v>101.68888888888887</v>
      </c>
      <c r="K38" s="25"/>
      <c r="M38" s="25"/>
    </row>
    <row r="39" spans="1:13" ht="15.75" x14ac:dyDescent="0.25">
      <c r="A39" s="50"/>
      <c r="B39" s="75">
        <v>150</v>
      </c>
      <c r="C39" s="50">
        <v>150.12</v>
      </c>
      <c r="D39" s="24">
        <v>150.21</v>
      </c>
      <c r="E39" s="62">
        <v>151.02000000000001</v>
      </c>
      <c r="F39" s="59">
        <f t="shared" si="5"/>
        <v>150.45000000000002</v>
      </c>
      <c r="G39" s="60">
        <f t="shared" si="6"/>
        <v>0.49568134925575164</v>
      </c>
      <c r="H39" s="61">
        <f t="shared" si="7"/>
        <v>3.2946583533117421E-3</v>
      </c>
      <c r="I39" s="59">
        <f t="shared" si="8"/>
        <v>0.32946583533117418</v>
      </c>
      <c r="J39" s="79">
        <f t="shared" si="9"/>
        <v>100.30000000000001</v>
      </c>
      <c r="K39" s="25"/>
      <c r="M39" s="25"/>
    </row>
    <row r="40" spans="1:13" ht="15.75" x14ac:dyDescent="0.25">
      <c r="A40" s="50" t="s">
        <v>124</v>
      </c>
      <c r="B40" s="75">
        <v>15</v>
      </c>
      <c r="C40" s="50">
        <v>15.85</v>
      </c>
      <c r="D40" s="24">
        <v>15.21</v>
      </c>
      <c r="E40" s="62">
        <v>15.31</v>
      </c>
      <c r="F40" s="59">
        <f t="shared" si="5"/>
        <v>15.456666666666669</v>
      </c>
      <c r="G40" s="60">
        <f t="shared" si="6"/>
        <v>0.34428670223134222</v>
      </c>
      <c r="H40" s="61">
        <f t="shared" si="7"/>
        <v>2.2274317590986123E-2</v>
      </c>
      <c r="I40" s="59">
        <f t="shared" si="8"/>
        <v>2.2274317590986121</v>
      </c>
      <c r="J40" s="79">
        <f t="shared" si="9"/>
        <v>103.04444444444445</v>
      </c>
      <c r="K40" s="25"/>
      <c r="M40" s="25"/>
    </row>
    <row r="41" spans="1:13" ht="15.75" x14ac:dyDescent="0.25">
      <c r="A41" s="50"/>
      <c r="B41" s="75">
        <v>30</v>
      </c>
      <c r="C41" s="50">
        <v>30.89</v>
      </c>
      <c r="D41" s="24">
        <v>30.45</v>
      </c>
      <c r="E41" s="62">
        <v>30.28</v>
      </c>
      <c r="F41" s="59">
        <f t="shared" si="5"/>
        <v>30.540000000000003</v>
      </c>
      <c r="G41" s="60">
        <f t="shared" si="6"/>
        <v>0.3148015247739438</v>
      </c>
      <c r="H41" s="61">
        <f t="shared" si="7"/>
        <v>1.0307842985394361E-2</v>
      </c>
      <c r="I41" s="59">
        <f t="shared" si="8"/>
        <v>1.030784298539436</v>
      </c>
      <c r="J41" s="79">
        <f t="shared" si="9"/>
        <v>101.8</v>
      </c>
      <c r="K41" s="25"/>
      <c r="M41" s="25"/>
    </row>
    <row r="42" spans="1:13" ht="15.75" x14ac:dyDescent="0.25">
      <c r="A42" s="50"/>
      <c r="B42" s="75">
        <v>150</v>
      </c>
      <c r="C42" s="50">
        <v>150.25</v>
      </c>
      <c r="D42" s="24">
        <v>150.85</v>
      </c>
      <c r="E42" s="62">
        <v>150.97999999999999</v>
      </c>
      <c r="F42" s="59">
        <f t="shared" si="5"/>
        <v>150.69333333333336</v>
      </c>
      <c r="G42" s="60">
        <f t="shared" si="6"/>
        <v>0.38940124978398505</v>
      </c>
      <c r="H42" s="61">
        <f t="shared" si="7"/>
        <v>2.5840642128648799E-3</v>
      </c>
      <c r="I42" s="59">
        <f t="shared" si="8"/>
        <v>0.258406421286488</v>
      </c>
      <c r="J42" s="79">
        <f t="shared" si="9"/>
        <v>100.46222222222224</v>
      </c>
      <c r="K42" s="25"/>
      <c r="M42" s="25"/>
    </row>
    <row r="43" spans="1:13" ht="15.75" x14ac:dyDescent="0.25">
      <c r="A43" s="50" t="s">
        <v>125</v>
      </c>
      <c r="B43" s="75">
        <v>15</v>
      </c>
      <c r="C43" s="50">
        <v>16.12</v>
      </c>
      <c r="D43" s="24">
        <v>16.45</v>
      </c>
      <c r="E43" s="62">
        <v>15.12</v>
      </c>
      <c r="F43" s="59">
        <f t="shared" si="5"/>
        <v>15.896666666666667</v>
      </c>
      <c r="G43" s="60">
        <f t="shared" si="6"/>
        <v>0.69255565360000759</v>
      </c>
      <c r="H43" s="61">
        <f t="shared" si="7"/>
        <v>4.3566092698679448E-2</v>
      </c>
      <c r="I43" s="59">
        <f t="shared" si="8"/>
        <v>4.3566092698679446</v>
      </c>
      <c r="J43" s="79">
        <f t="shared" si="9"/>
        <v>105.97777777777777</v>
      </c>
      <c r="K43" s="25"/>
      <c r="M43" s="25"/>
    </row>
    <row r="44" spans="1:13" ht="15.75" x14ac:dyDescent="0.25">
      <c r="A44" s="50"/>
      <c r="B44" s="75">
        <v>30</v>
      </c>
      <c r="C44" s="50">
        <v>30.31</v>
      </c>
      <c r="D44" s="24">
        <v>30.41</v>
      </c>
      <c r="E44" s="62">
        <v>30.27</v>
      </c>
      <c r="F44" s="59">
        <f t="shared" si="5"/>
        <v>30.33</v>
      </c>
      <c r="G44" s="60">
        <f t="shared" si="6"/>
        <v>7.211102550928021E-2</v>
      </c>
      <c r="H44" s="61">
        <f t="shared" si="7"/>
        <v>2.3775478242426709E-3</v>
      </c>
      <c r="I44" s="59">
        <f t="shared" si="8"/>
        <v>0.23775478242426709</v>
      </c>
      <c r="J44" s="79">
        <f t="shared" si="9"/>
        <v>101.1</v>
      </c>
      <c r="K44" s="25"/>
      <c r="M44" s="25"/>
    </row>
    <row r="45" spans="1:13" ht="15.75" x14ac:dyDescent="0.25">
      <c r="A45" s="50"/>
      <c r="B45" s="75">
        <v>150</v>
      </c>
      <c r="C45" s="50">
        <v>150.21</v>
      </c>
      <c r="D45" s="24">
        <v>150.78</v>
      </c>
      <c r="E45" s="62">
        <v>150.75</v>
      </c>
      <c r="F45" s="59">
        <f t="shared" si="5"/>
        <v>150.58000000000001</v>
      </c>
      <c r="G45" s="60">
        <f t="shared" si="6"/>
        <v>0.32078029864690455</v>
      </c>
      <c r="H45" s="61">
        <f t="shared" si="7"/>
        <v>2.1302981713833477E-3</v>
      </c>
      <c r="I45" s="59">
        <f t="shared" si="8"/>
        <v>0.21302981713833477</v>
      </c>
      <c r="J45" s="79">
        <f t="shared" si="9"/>
        <v>100.38666666666667</v>
      </c>
      <c r="K45" s="25"/>
      <c r="M45" s="25"/>
    </row>
    <row r="46" spans="1:13" ht="15.75" x14ac:dyDescent="0.25">
      <c r="A46" s="50" t="s">
        <v>126</v>
      </c>
      <c r="B46" s="75">
        <v>15</v>
      </c>
      <c r="C46" s="50">
        <v>15.01</v>
      </c>
      <c r="D46" s="24">
        <v>15.78</v>
      </c>
      <c r="E46" s="62">
        <v>15.45</v>
      </c>
      <c r="F46" s="59">
        <f t="shared" si="5"/>
        <v>15.413333333333332</v>
      </c>
      <c r="G46" s="60">
        <f t="shared" si="6"/>
        <v>0.38630730427126686</v>
      </c>
      <c r="H46" s="61">
        <f t="shared" si="7"/>
        <v>2.50631901560078E-2</v>
      </c>
      <c r="I46" s="59">
        <f t="shared" si="8"/>
        <v>2.5063190156007797</v>
      </c>
      <c r="J46" s="79">
        <f t="shared" si="9"/>
        <v>102.75555555555556</v>
      </c>
      <c r="K46" s="25"/>
      <c r="M46" s="25"/>
    </row>
    <row r="47" spans="1:13" ht="15.75" x14ac:dyDescent="0.25">
      <c r="A47" s="50"/>
      <c r="B47" s="75">
        <v>30</v>
      </c>
      <c r="C47" s="50">
        <v>30.13</v>
      </c>
      <c r="D47" s="24">
        <v>30.75</v>
      </c>
      <c r="E47" s="62">
        <v>30.12</v>
      </c>
      <c r="F47" s="59">
        <f t="shared" si="5"/>
        <v>30.333333333333332</v>
      </c>
      <c r="G47" s="60">
        <f t="shared" si="6"/>
        <v>0.36087855759705828</v>
      </c>
      <c r="H47" s="61">
        <f t="shared" si="7"/>
        <v>1.1897095305397527E-2</v>
      </c>
      <c r="I47" s="59">
        <f t="shared" si="8"/>
        <v>1.1897095305397527</v>
      </c>
      <c r="J47" s="79">
        <f t="shared" si="9"/>
        <v>101.11111111111111</v>
      </c>
      <c r="K47" s="25"/>
      <c r="M47" s="25"/>
    </row>
    <row r="48" spans="1:13" ht="16.5" thickBot="1" x14ac:dyDescent="0.3">
      <c r="A48" s="63"/>
      <c r="B48" s="75">
        <v>150</v>
      </c>
      <c r="C48" s="63">
        <v>150.11000000000001</v>
      </c>
      <c r="D48" s="64">
        <v>150.16999999999999</v>
      </c>
      <c r="E48" s="65">
        <v>150.41</v>
      </c>
      <c r="F48" s="66">
        <f t="shared" si="5"/>
        <v>150.22999999999999</v>
      </c>
      <c r="G48" s="67">
        <f t="shared" si="6"/>
        <v>0.15874507866387069</v>
      </c>
      <c r="H48" s="68">
        <f t="shared" si="7"/>
        <v>1.0566802813277688E-3</v>
      </c>
      <c r="I48" s="66">
        <f t="shared" si="8"/>
        <v>0.10566802813277687</v>
      </c>
      <c r="J48" s="79">
        <f t="shared" si="9"/>
        <v>100.15333333333332</v>
      </c>
      <c r="K48" s="25"/>
      <c r="M48" s="25"/>
    </row>
  </sheetData>
  <mergeCells count="18">
    <mergeCell ref="C36:E36"/>
    <mergeCell ref="A22:A24"/>
    <mergeCell ref="A25:A27"/>
    <mergeCell ref="A28:A30"/>
    <mergeCell ref="A31:A33"/>
    <mergeCell ref="C35:G35"/>
    <mergeCell ref="H35:I35"/>
    <mergeCell ref="A9:A11"/>
    <mergeCell ref="A12:A14"/>
    <mergeCell ref="C20:G20"/>
    <mergeCell ref="H20:I20"/>
    <mergeCell ref="C21:E21"/>
    <mergeCell ref="A6:A8"/>
    <mergeCell ref="A1:A2"/>
    <mergeCell ref="C1:C2"/>
    <mergeCell ref="D1:F1"/>
    <mergeCell ref="G1:I1"/>
    <mergeCell ref="A3:A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6.4629629629629634E-2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2.8796510145375279E-2</v>
      </c>
    </row>
    <row r="10" spans="1:11" ht="12.75" customHeight="1" x14ac:dyDescent="0.25">
      <c r="A10" s="31">
        <v>0.5</v>
      </c>
      <c r="B10" s="31">
        <v>10.345559018309309</v>
      </c>
      <c r="C10" s="31">
        <v>2.3365573472734722</v>
      </c>
      <c r="D10" s="31">
        <v>2.5863897545773273</v>
      </c>
      <c r="E10" s="31">
        <v>1.2931948772886637</v>
      </c>
      <c r="F10" s="31">
        <v>-0.88050198549624692</v>
      </c>
      <c r="G10" s="31">
        <v>0.73034049575539961</v>
      </c>
      <c r="I10" s="31" t="s">
        <v>55</v>
      </c>
      <c r="J10" s="31" t="s">
        <v>37</v>
      </c>
      <c r="K10" s="31">
        <v>24.070527194465082</v>
      </c>
    </row>
    <row r="11" spans="1:11" ht="12.75" customHeight="1" x14ac:dyDescent="0.25">
      <c r="A11" s="31">
        <v>1</v>
      </c>
      <c r="B11" s="31">
        <v>8.1472730814179979</v>
      </c>
      <c r="C11" s="31">
        <v>2.0976832800275789</v>
      </c>
      <c r="D11" s="31">
        <v>7.2095977795091546</v>
      </c>
      <c r="E11" s="31">
        <v>4.6232080249318273</v>
      </c>
      <c r="F11" s="31">
        <v>-0.91905968027639384</v>
      </c>
      <c r="G11" s="31">
        <v>0.80583836988718416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5.6096805609661082</v>
      </c>
      <c r="C12" s="31">
        <v>1.7244937769091457</v>
      </c>
      <c r="D12" s="31">
        <v>14.088074600701209</v>
      </c>
      <c r="E12" s="31">
        <v>14.306525126606935</v>
      </c>
      <c r="F12" s="31">
        <v>-0.99296992015354391</v>
      </c>
      <c r="G12" s="31">
        <v>0.98131901643964714</v>
      </c>
      <c r="I12" s="31" t="s">
        <v>57</v>
      </c>
      <c r="J12" s="31" t="s">
        <v>38</v>
      </c>
      <c r="K12" s="31">
        <v>10.345559018309309</v>
      </c>
    </row>
    <row r="13" spans="1:11" ht="12.75" customHeight="1" x14ac:dyDescent="0.25">
      <c r="A13" s="31">
        <v>4</v>
      </c>
      <c r="B13" s="31">
        <v>4.8399104012465912</v>
      </c>
      <c r="C13" s="31">
        <v>1.5768962084180544</v>
      </c>
      <c r="D13" s="31">
        <v>24.537665562913908</v>
      </c>
      <c r="E13" s="31">
        <v>44.885527853525517</v>
      </c>
      <c r="F13" s="31">
        <v>-0.99827215365239119</v>
      </c>
      <c r="G13" s="31">
        <v>0.99482093913667491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4.4402220490845341</v>
      </c>
      <c r="C14" s="31">
        <v>1.4907043862486975</v>
      </c>
      <c r="D14" s="31">
        <v>43.097930463576162</v>
      </c>
      <c r="E14" s="31">
        <v>154.64836384885081</v>
      </c>
      <c r="F14" s="31">
        <v>-0.99929956081577886</v>
      </c>
      <c r="G14" s="41">
        <v>0.99719922449321707</v>
      </c>
      <c r="I14" s="31" t="s">
        <v>59</v>
      </c>
      <c r="K14" s="31">
        <v>0.27073978472759591</v>
      </c>
    </row>
    <row r="15" spans="1:11" ht="12.75" customHeight="1" x14ac:dyDescent="0.2">
      <c r="A15" s="31">
        <v>16</v>
      </c>
      <c r="B15" s="31">
        <v>3.5796844565640824</v>
      </c>
      <c r="C15" s="31">
        <v>1.2752746559034378</v>
      </c>
      <c r="D15" s="31">
        <v>75.17755648617063</v>
      </c>
      <c r="E15" s="31">
        <v>525.8352746396572</v>
      </c>
      <c r="I15" s="31" t="s">
        <v>60</v>
      </c>
      <c r="J15" s="31" t="s">
        <v>68</v>
      </c>
      <c r="K15" s="31">
        <v>100.70011199844177</v>
      </c>
    </row>
    <row r="16" spans="1:11" ht="12.75" customHeight="1" thickBot="1" x14ac:dyDescent="0.25">
      <c r="A16" s="40">
        <v>24</v>
      </c>
      <c r="B16" s="40">
        <v>2.8009544215037008</v>
      </c>
      <c r="C16" s="40">
        <v>1.029960223922693</v>
      </c>
      <c r="D16" s="40">
        <v>100.70011199844177</v>
      </c>
      <c r="E16" s="40">
        <v>1023.8267043241137</v>
      </c>
      <c r="F16" s="40"/>
      <c r="G16" s="40"/>
      <c r="I16" s="31" t="s">
        <v>61</v>
      </c>
      <c r="J16" s="31" t="s">
        <v>68</v>
      </c>
      <c r="K16" s="31">
        <v>197.96726025229134</v>
      </c>
    </row>
    <row r="17" spans="9:11" ht="12.75" customHeight="1" x14ac:dyDescent="0.25">
      <c r="I17" s="31" t="s">
        <v>62</v>
      </c>
      <c r="K17" s="31">
        <v>0.50867053405754359</v>
      </c>
    </row>
    <row r="18" spans="9:11" ht="12.75" customHeight="1" x14ac:dyDescent="0.2">
      <c r="I18" s="31" t="s">
        <v>63</v>
      </c>
      <c r="J18" s="31" t="s">
        <v>69</v>
      </c>
      <c r="K18" s="31">
        <v>6735.9790984695383</v>
      </c>
    </row>
    <row r="19" spans="9:11" ht="12.75" customHeight="1" x14ac:dyDescent="0.25">
      <c r="I19" s="31" t="s">
        <v>64</v>
      </c>
      <c r="J19" s="31" t="s">
        <v>37</v>
      </c>
      <c r="K19" s="31">
        <v>34.025722687100597</v>
      </c>
    </row>
    <row r="20" spans="9:11" ht="12.75" customHeight="1" x14ac:dyDescent="0.2">
      <c r="I20" s="31" t="s">
        <v>65</v>
      </c>
      <c r="J20" s="31" t="s">
        <v>70</v>
      </c>
      <c r="K20" s="31">
        <v>1.4033201316533661</v>
      </c>
    </row>
    <row r="21" spans="9:11" ht="12.75" customHeight="1" thickBot="1" x14ac:dyDescent="0.25">
      <c r="I21" s="40" t="s">
        <v>66</v>
      </c>
      <c r="J21" s="40" t="s">
        <v>71</v>
      </c>
      <c r="K21" s="40">
        <v>4.0410722408365525E-2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6.491898148148148E-2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3.15262923012644E-2</v>
      </c>
    </row>
    <row r="10" spans="1:11" ht="12.75" customHeight="1" x14ac:dyDescent="0.25">
      <c r="A10" s="31">
        <v>0.5</v>
      </c>
      <c r="B10" s="31">
        <v>11.526314764316322</v>
      </c>
      <c r="C10" s="31">
        <v>2.4446326617094631</v>
      </c>
      <c r="D10" s="31">
        <v>2.8815786910790804</v>
      </c>
      <c r="E10" s="31">
        <v>1.4407893455395402</v>
      </c>
      <c r="F10" s="31">
        <v>-0.9269050900764636</v>
      </c>
      <c r="G10" s="31">
        <v>0.83098365521158857</v>
      </c>
      <c r="I10" s="31" t="s">
        <v>55</v>
      </c>
      <c r="J10" s="31" t="s">
        <v>37</v>
      </c>
      <c r="K10" s="31">
        <v>21.986320939241779</v>
      </c>
    </row>
    <row r="11" spans="1:11" ht="12.75" customHeight="1" x14ac:dyDescent="0.25">
      <c r="A11" s="31">
        <v>1</v>
      </c>
      <c r="B11" s="31">
        <v>9.9669068952084139</v>
      </c>
      <c r="C11" s="31">
        <v>2.2992702946362225</v>
      </c>
      <c r="D11" s="31">
        <v>8.2548841059602651</v>
      </c>
      <c r="E11" s="31">
        <v>5.3733054148811839</v>
      </c>
      <c r="F11" s="31">
        <v>-0.95124094105913615</v>
      </c>
      <c r="G11" s="31">
        <v>0.88107415993383864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7.1102649006622514</v>
      </c>
      <c r="C12" s="31">
        <v>1.9615395005982168</v>
      </c>
      <c r="D12" s="31">
        <v>16.7934700038956</v>
      </c>
      <c r="E12" s="31">
        <v>17.467023763147644</v>
      </c>
      <c r="F12" s="31">
        <v>-0.99876438038264792</v>
      </c>
      <c r="G12" s="31">
        <v>0.9967070500281795</v>
      </c>
      <c r="I12" s="31" t="s">
        <v>57</v>
      </c>
      <c r="J12" s="31" t="s">
        <v>38</v>
      </c>
      <c r="K12" s="31">
        <v>11.526314764316322</v>
      </c>
    </row>
    <row r="13" spans="1:11" ht="12.75" customHeight="1" x14ac:dyDescent="0.25">
      <c r="A13" s="31">
        <v>4</v>
      </c>
      <c r="B13" s="31">
        <v>6.7799181924425396</v>
      </c>
      <c r="C13" s="31">
        <v>1.9139650358680844</v>
      </c>
      <c r="D13" s="31">
        <v>30.683653097000391</v>
      </c>
      <c r="E13" s="31">
        <v>58.807226334242301</v>
      </c>
      <c r="F13" s="31">
        <v>-0.99909070265548516</v>
      </c>
      <c r="G13" s="41">
        <v>0.99727334819894653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6.0627386053759249</v>
      </c>
      <c r="C14" s="31">
        <v>1.8021616130768934</v>
      </c>
      <c r="D14" s="31">
        <v>56.368966692637322</v>
      </c>
      <c r="E14" s="31">
        <v>210.05038955979742</v>
      </c>
      <c r="F14" s="31">
        <v>-0.99926104836120166</v>
      </c>
      <c r="G14" s="31">
        <v>0.99704528554385563</v>
      </c>
      <c r="I14" s="31" t="s">
        <v>59</v>
      </c>
      <c r="K14" s="31">
        <v>0.31306726871152374</v>
      </c>
    </row>
    <row r="15" spans="1:11" ht="12.75" customHeight="1" x14ac:dyDescent="0.2">
      <c r="A15" s="31">
        <v>16</v>
      </c>
      <c r="B15" s="31">
        <v>4.7588819633813788</v>
      </c>
      <c r="C15" s="31">
        <v>1.5600127590117481</v>
      </c>
      <c r="D15" s="31">
        <v>99.65544896766653</v>
      </c>
      <c r="E15" s="31">
        <v>708.62647058823529</v>
      </c>
      <c r="I15" s="31" t="s">
        <v>60</v>
      </c>
      <c r="J15" s="31" t="s">
        <v>68</v>
      </c>
      <c r="K15" s="31">
        <v>133.12502434748734</v>
      </c>
    </row>
    <row r="16" spans="1:11" ht="12.75" customHeight="1" thickBot="1" x14ac:dyDescent="0.25">
      <c r="A16" s="40">
        <v>24</v>
      </c>
      <c r="B16" s="40">
        <v>3.6085118815738211</v>
      </c>
      <c r="C16" s="40">
        <v>1.2832954661875997</v>
      </c>
      <c r="D16" s="40">
        <v>133.12502434748734</v>
      </c>
      <c r="E16" s="40">
        <v>1359.6120568757303</v>
      </c>
      <c r="F16" s="40"/>
      <c r="G16" s="40"/>
      <c r="I16" s="31" t="s">
        <v>61</v>
      </c>
      <c r="J16" s="31" t="s">
        <v>68</v>
      </c>
      <c r="K16" s="31">
        <v>247.5854197244947</v>
      </c>
    </row>
    <row r="17" spans="9:11" ht="12.75" customHeight="1" x14ac:dyDescent="0.25">
      <c r="I17" s="31" t="s">
        <v>62</v>
      </c>
      <c r="K17" s="31">
        <v>0.53769331205215842</v>
      </c>
    </row>
    <row r="18" spans="9:11" ht="12.75" customHeight="1" x14ac:dyDescent="0.2">
      <c r="I18" s="31" t="s">
        <v>63</v>
      </c>
      <c r="J18" s="31" t="s">
        <v>69</v>
      </c>
      <c r="K18" s="31">
        <v>7737.2944882067195</v>
      </c>
    </row>
    <row r="19" spans="9:11" ht="12.75" customHeight="1" x14ac:dyDescent="0.25">
      <c r="I19" s="31" t="s">
        <v>64</v>
      </c>
      <c r="J19" s="31" t="s">
        <v>37</v>
      </c>
      <c r="K19" s="31">
        <v>31.251010244531113</v>
      </c>
    </row>
    <row r="20" spans="9:11" ht="12.75" customHeight="1" x14ac:dyDescent="0.2">
      <c r="I20" s="31" t="s">
        <v>65</v>
      </c>
      <c r="J20" s="31" t="s">
        <v>70</v>
      </c>
      <c r="K20" s="31">
        <v>1.0249248512851465</v>
      </c>
    </row>
    <row r="21" spans="9:11" ht="12.75" customHeight="1" thickBot="1" x14ac:dyDescent="0.25">
      <c r="I21" s="40" t="s">
        <v>66</v>
      </c>
      <c r="J21" s="40" t="s">
        <v>71</v>
      </c>
      <c r="K21" s="40">
        <v>3.2312080448445427E-2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6.5243055555555554E-2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7.582954825143412E-2</v>
      </c>
    </row>
    <row r="10" spans="1:11" ht="12.75" customHeight="1" x14ac:dyDescent="0.25">
      <c r="A10" s="31">
        <v>0.5</v>
      </c>
      <c r="B10" s="31">
        <v>8.3584144916244636</v>
      </c>
      <c r="C10" s="31">
        <v>2.1232687549980889</v>
      </c>
      <c r="D10" s="31">
        <v>2.0896036229061159</v>
      </c>
      <c r="E10" s="31">
        <v>1.0448018114530579</v>
      </c>
      <c r="F10" s="31">
        <v>-0.99086438404098653</v>
      </c>
      <c r="G10" s="31">
        <v>0.97817467307310846</v>
      </c>
      <c r="I10" s="31" t="s">
        <v>55</v>
      </c>
      <c r="J10" s="31" t="s">
        <v>37</v>
      </c>
      <c r="K10" s="31">
        <v>9.1408586302218442</v>
      </c>
    </row>
    <row r="11" spans="1:11" ht="12.75" customHeight="1" x14ac:dyDescent="0.25">
      <c r="A11" s="31">
        <v>1</v>
      </c>
      <c r="B11" s="31">
        <v>7.2890728476821192</v>
      </c>
      <c r="C11" s="31">
        <v>1.9863763565444159</v>
      </c>
      <c r="D11" s="31">
        <v>6.0014754577327611</v>
      </c>
      <c r="E11" s="31">
        <v>3.9118718348266457</v>
      </c>
      <c r="F11" s="31">
        <v>-0.99002979088688214</v>
      </c>
      <c r="G11" s="31">
        <v>0.97519873355440445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6.709797428905337</v>
      </c>
      <c r="C12" s="31">
        <v>1.9035687610949947</v>
      </c>
      <c r="D12" s="31">
        <v>13.00091059602649</v>
      </c>
      <c r="E12" s="31">
        <v>14.266205687573041</v>
      </c>
      <c r="F12" s="31">
        <v>-0.98900478441170514</v>
      </c>
      <c r="G12" s="31">
        <v>0.97084061811899114</v>
      </c>
      <c r="I12" s="31" t="s">
        <v>57</v>
      </c>
      <c r="J12" s="31" t="s">
        <v>38</v>
      </c>
      <c r="K12" s="31">
        <v>8.3584144916244636</v>
      </c>
    </row>
    <row r="13" spans="1:11" ht="12.75" customHeight="1" x14ac:dyDescent="0.25">
      <c r="A13" s="31">
        <v>4</v>
      </c>
      <c r="B13" s="31">
        <v>6.2049279314374752</v>
      </c>
      <c r="C13" s="31">
        <v>1.825343803994032</v>
      </c>
      <c r="D13" s="31">
        <v>25.9156359563693</v>
      </c>
      <c r="E13" s="31">
        <v>52.505512271133618</v>
      </c>
      <c r="F13" s="31">
        <v>-0.99111276719854635</v>
      </c>
      <c r="G13" s="31">
        <v>0.97345677595593993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5.4799571484222822</v>
      </c>
      <c r="C14" s="31">
        <v>1.7010972812983802</v>
      </c>
      <c r="D14" s="31">
        <v>49.285406116088815</v>
      </c>
      <c r="E14" s="31">
        <v>189.82425009738995</v>
      </c>
      <c r="F14" s="31">
        <v>-0.99787258987127603</v>
      </c>
      <c r="G14" s="41">
        <v>0.99149941123281571</v>
      </c>
      <c r="I14" s="31" t="s">
        <v>59</v>
      </c>
      <c r="K14" s="31">
        <v>0.19486578377660382</v>
      </c>
    </row>
    <row r="15" spans="1:11" ht="12.75" customHeight="1" x14ac:dyDescent="0.2">
      <c r="A15" s="31">
        <v>16</v>
      </c>
      <c r="B15" s="31">
        <v>3.1998636540708998</v>
      </c>
      <c r="C15" s="31">
        <v>1.1631082007950861</v>
      </c>
      <c r="D15" s="31">
        <v>84.004689326061538</v>
      </c>
      <c r="E15" s="31">
        <v>569.97415270744057</v>
      </c>
      <c r="I15" s="31" t="s">
        <v>60</v>
      </c>
      <c r="J15" s="31" t="s">
        <v>68</v>
      </c>
      <c r="K15" s="31">
        <v>103.31921990650564</v>
      </c>
    </row>
    <row r="16" spans="1:11" ht="12.75" customHeight="1" thickBot="1" x14ac:dyDescent="0.25">
      <c r="A16" s="40">
        <v>24</v>
      </c>
      <c r="B16" s="40">
        <v>1.6287689910401246</v>
      </c>
      <c r="C16" s="40">
        <v>0.48782450927543436</v>
      </c>
      <c r="D16" s="40">
        <v>103.31921990650564</v>
      </c>
      <c r="E16" s="40">
        <v>931.12724970783006</v>
      </c>
      <c r="F16" s="40"/>
      <c r="G16" s="40"/>
      <c r="I16" s="31" t="s">
        <v>61</v>
      </c>
      <c r="J16" s="31" t="s">
        <v>68</v>
      </c>
      <c r="K16" s="31">
        <v>124.79856441795498</v>
      </c>
    </row>
    <row r="17" spans="9:11" ht="12.75" customHeight="1" x14ac:dyDescent="0.25">
      <c r="I17" s="31" t="s">
        <v>62</v>
      </c>
      <c r="K17" s="31">
        <v>0.82788788788055101</v>
      </c>
    </row>
    <row r="18" spans="9:11" ht="12.75" customHeight="1" x14ac:dyDescent="0.2">
      <c r="I18" s="31" t="s">
        <v>63</v>
      </c>
      <c r="J18" s="31" t="s">
        <v>69</v>
      </c>
      <c r="K18" s="31">
        <v>1729.8897597464786</v>
      </c>
    </row>
    <row r="19" spans="9:11" ht="12.75" customHeight="1" x14ac:dyDescent="0.25">
      <c r="I19" s="31" t="s">
        <v>64</v>
      </c>
      <c r="J19" s="31" t="s">
        <v>37</v>
      </c>
      <c r="K19" s="31">
        <v>13.861455600987638</v>
      </c>
    </row>
    <row r="20" spans="9:11" ht="12.75" customHeight="1" x14ac:dyDescent="0.2">
      <c r="I20" s="31" t="s">
        <v>65</v>
      </c>
      <c r="J20" s="31" t="s">
        <v>70</v>
      </c>
      <c r="K20" s="31">
        <v>0.84536045598234999</v>
      </c>
    </row>
    <row r="21" spans="9:11" ht="12.75" customHeight="1" thickBot="1" x14ac:dyDescent="0.25">
      <c r="I21" s="40" t="s">
        <v>66</v>
      </c>
      <c r="J21" s="40" t="s">
        <v>71</v>
      </c>
      <c r="K21" s="40">
        <v>6.4103301486767961E-2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6.5567129629629628E-2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5.555861100483489E-2</v>
      </c>
    </row>
    <row r="10" spans="1:11" ht="12.75" customHeight="1" x14ac:dyDescent="0.25">
      <c r="A10" s="31">
        <v>0.5</v>
      </c>
      <c r="B10" s="31">
        <v>9.6357810673938449</v>
      </c>
      <c r="C10" s="31">
        <v>2.2654833642157528</v>
      </c>
      <c r="D10" s="31">
        <v>2.4089452668484612</v>
      </c>
      <c r="E10" s="31">
        <v>1.2044726334242306</v>
      </c>
      <c r="F10" s="31">
        <v>-0.92621437139380447</v>
      </c>
      <c r="G10" s="31">
        <v>0.82944767413170439</v>
      </c>
      <c r="I10" s="31" t="s">
        <v>55</v>
      </c>
      <c r="J10" s="31" t="s">
        <v>37</v>
      </c>
      <c r="K10" s="31">
        <v>12.475963095974905</v>
      </c>
    </row>
    <row r="11" spans="1:11" ht="12.75" customHeight="1" x14ac:dyDescent="0.25">
      <c r="A11" s="31">
        <v>1</v>
      </c>
      <c r="B11" s="31">
        <v>7.4787884690299959</v>
      </c>
      <c r="C11" s="31">
        <v>2.0120708094869126</v>
      </c>
      <c r="D11" s="31">
        <v>6.6875876509544216</v>
      </c>
      <c r="E11" s="31">
        <v>4.27864238410596</v>
      </c>
      <c r="F11" s="31">
        <v>-0.95165238397326168</v>
      </c>
      <c r="G11" s="31">
        <v>0.88205282490249037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4.809914296844565</v>
      </c>
      <c r="C12" s="31">
        <v>1.5706792662550999</v>
      </c>
      <c r="D12" s="31">
        <v>12.831939033891702</v>
      </c>
      <c r="E12" s="31">
        <v>12.827950915465523</v>
      </c>
      <c r="F12" s="31">
        <v>-0.98214309524099164</v>
      </c>
      <c r="G12" s="31">
        <v>0.9528067460394074</v>
      </c>
      <c r="I12" s="31" t="s">
        <v>57</v>
      </c>
      <c r="J12" s="31" t="s">
        <v>38</v>
      </c>
      <c r="K12" s="31">
        <v>9.6357810673938449</v>
      </c>
    </row>
    <row r="13" spans="1:11" ht="12.75" customHeight="1" x14ac:dyDescent="0.25">
      <c r="A13" s="31">
        <v>4</v>
      </c>
      <c r="B13" s="31">
        <v>4.0697506817296452</v>
      </c>
      <c r="C13" s="31">
        <v>1.4035817400178989</v>
      </c>
      <c r="D13" s="31">
        <v>21.711604012465912</v>
      </c>
      <c r="E13" s="31">
        <v>38.726782236073234</v>
      </c>
      <c r="F13" s="31">
        <v>-0.97578300076902147</v>
      </c>
      <c r="G13" s="31">
        <v>0.92822869688469423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3.9696338137904164</v>
      </c>
      <c r="C14" s="31">
        <v>1.3786738521049362</v>
      </c>
      <c r="D14" s="31">
        <v>37.790373003506033</v>
      </c>
      <c r="E14" s="31">
        <v>134.79892871055705</v>
      </c>
      <c r="F14" s="31">
        <v>-0.99349848570363963</v>
      </c>
      <c r="G14" s="41">
        <v>0.97407848219085014</v>
      </c>
      <c r="I14" s="31" t="s">
        <v>59</v>
      </c>
      <c r="K14" s="31">
        <v>0.16935684383092009</v>
      </c>
    </row>
    <row r="15" spans="1:11" ht="12.75" customHeight="1" x14ac:dyDescent="0.2">
      <c r="A15" s="31">
        <v>16</v>
      </c>
      <c r="B15" s="31">
        <v>2.77991819244254</v>
      </c>
      <c r="C15" s="31">
        <v>1.0224215000906154</v>
      </c>
      <c r="D15" s="31">
        <v>64.788581028437861</v>
      </c>
      <c r="E15" s="31">
        <v>439.74197506817291</v>
      </c>
      <c r="I15" s="31" t="s">
        <v>60</v>
      </c>
      <c r="J15" s="31" t="s">
        <v>68</v>
      </c>
      <c r="K15" s="31">
        <v>82.43579567588624</v>
      </c>
    </row>
    <row r="16" spans="1:11" ht="12.75" customHeight="1" thickBot="1" x14ac:dyDescent="0.25">
      <c r="A16" s="40">
        <v>24</v>
      </c>
      <c r="B16" s="40">
        <v>1.6318854694195559</v>
      </c>
      <c r="C16" s="40">
        <v>0.4897360760275779</v>
      </c>
      <c r="D16" s="40">
        <v>82.43579567588624</v>
      </c>
      <c r="E16" s="40">
        <v>774.31774444877283</v>
      </c>
      <c r="F16" s="40"/>
      <c r="G16" s="40"/>
      <c r="I16" s="31" t="s">
        <v>61</v>
      </c>
      <c r="J16" s="31" t="s">
        <v>68</v>
      </c>
      <c r="K16" s="31">
        <v>111.80811870386015</v>
      </c>
    </row>
    <row r="17" spans="9:11" ht="12.75" customHeight="1" x14ac:dyDescent="0.25">
      <c r="I17" s="31" t="s">
        <v>62</v>
      </c>
      <c r="K17" s="31">
        <v>0.73729704632835547</v>
      </c>
    </row>
    <row r="18" spans="9:11" ht="12.75" customHeight="1" x14ac:dyDescent="0.2">
      <c r="I18" s="31" t="s">
        <v>63</v>
      </c>
      <c r="J18" s="31" t="s">
        <v>69</v>
      </c>
      <c r="K18" s="31">
        <v>2007.9262356343945</v>
      </c>
    </row>
    <row r="19" spans="9:11" ht="12.75" customHeight="1" x14ac:dyDescent="0.25">
      <c r="I19" s="31" t="s">
        <v>64</v>
      </c>
      <c r="J19" s="31" t="s">
        <v>37</v>
      </c>
      <c r="K19" s="31">
        <v>17.958680093282631</v>
      </c>
    </row>
    <row r="20" spans="9:11" ht="12.75" customHeight="1" x14ac:dyDescent="0.2">
      <c r="I20" s="31" t="s">
        <v>65</v>
      </c>
      <c r="J20" s="31" t="s">
        <v>70</v>
      </c>
      <c r="K20" s="31">
        <v>1.2878499556226093</v>
      </c>
    </row>
    <row r="21" spans="9:11" ht="12.75" customHeight="1" thickBot="1" x14ac:dyDescent="0.25">
      <c r="I21" s="40" t="s">
        <v>66</v>
      </c>
      <c r="J21" s="40" t="s">
        <v>71</v>
      </c>
      <c r="K21" s="40">
        <v>7.1551154717030427E-2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6.582175925925926E-2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4.8956954564812846E-2</v>
      </c>
    </row>
    <row r="10" spans="1:11" ht="12.75" customHeight="1" x14ac:dyDescent="0.25">
      <c r="A10" s="31">
        <v>0.5</v>
      </c>
      <c r="B10" s="31">
        <v>12.094682508765095</v>
      </c>
      <c r="C10" s="31">
        <v>2.4927658939254038</v>
      </c>
      <c r="D10" s="31">
        <v>3.0236706271912737</v>
      </c>
      <c r="E10" s="31">
        <v>1.5118353135956368</v>
      </c>
      <c r="F10" s="31">
        <v>-0.91891698230376817</v>
      </c>
      <c r="G10" s="31">
        <v>0.81329010443951644</v>
      </c>
      <c r="I10" s="31" t="s">
        <v>55</v>
      </c>
      <c r="J10" s="31" t="s">
        <v>37</v>
      </c>
      <c r="K10" s="31">
        <v>14.158298585389041</v>
      </c>
    </row>
    <row r="11" spans="1:11" ht="12.75" customHeight="1" x14ac:dyDescent="0.25">
      <c r="A11" s="31">
        <v>1</v>
      </c>
      <c r="B11" s="31">
        <v>8.6575964160498629</v>
      </c>
      <c r="C11" s="31">
        <v>2.1584371339404682</v>
      </c>
      <c r="D11" s="31">
        <v>8.2117403583950122</v>
      </c>
      <c r="E11" s="31">
        <v>5.1880697312037398</v>
      </c>
      <c r="F11" s="31">
        <v>-0.95498989921226274</v>
      </c>
      <c r="G11" s="31">
        <v>0.89000713449680968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5.3798402804830543</v>
      </c>
      <c r="C12" s="31">
        <v>1.6826586860904513</v>
      </c>
      <c r="D12" s="31">
        <v>15.230458706661471</v>
      </c>
      <c r="E12" s="31">
        <v>14.896708219711726</v>
      </c>
      <c r="F12" s="31">
        <v>-0.99857073981303346</v>
      </c>
      <c r="G12" s="31">
        <v>0.99619136321433199</v>
      </c>
      <c r="I12" s="31" t="s">
        <v>57</v>
      </c>
      <c r="J12" s="31" t="s">
        <v>38</v>
      </c>
      <c r="K12" s="31">
        <v>12.094682508765095</v>
      </c>
    </row>
    <row r="13" spans="1:11" ht="12.75" customHeight="1" x14ac:dyDescent="0.25">
      <c r="A13" s="31">
        <v>4</v>
      </c>
      <c r="B13" s="31">
        <v>4.669672769770159</v>
      </c>
      <c r="C13" s="31">
        <v>1.5410889985127108</v>
      </c>
      <c r="D13" s="31">
        <v>25.279971756914684</v>
      </c>
      <c r="E13" s="31">
        <v>44.335079859758473</v>
      </c>
      <c r="F13" s="31">
        <v>-0.99885916342889991</v>
      </c>
      <c r="G13" s="41">
        <v>0.99657944254882269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3.7799181924425396</v>
      </c>
      <c r="C14" s="31">
        <v>1.3297023671863319</v>
      </c>
      <c r="D14" s="31">
        <v>42.179153681340082</v>
      </c>
      <c r="E14" s="31">
        <v>142.17115309700037</v>
      </c>
      <c r="F14" s="31">
        <v>-0.99789692841109101</v>
      </c>
      <c r="G14" s="31">
        <v>0.99159655946458014</v>
      </c>
      <c r="I14" s="31" t="s">
        <v>59</v>
      </c>
      <c r="K14" s="31">
        <v>0.14288152980717975</v>
      </c>
    </row>
    <row r="15" spans="1:11" ht="12.75" customHeight="1" x14ac:dyDescent="0.2">
      <c r="A15" s="31">
        <v>16</v>
      </c>
      <c r="B15" s="31">
        <v>2.6708414491624466</v>
      </c>
      <c r="C15" s="31">
        <v>0.9823935722620295</v>
      </c>
      <c r="D15" s="31">
        <v>67.982192247760025</v>
      </c>
      <c r="E15" s="31">
        <v>434.06238800155825</v>
      </c>
      <c r="I15" s="31" t="s">
        <v>60</v>
      </c>
      <c r="J15" s="31" t="s">
        <v>68</v>
      </c>
      <c r="K15" s="31">
        <v>85.577985001947795</v>
      </c>
    </row>
    <row r="16" spans="1:11" ht="12.75" customHeight="1" thickBot="1" x14ac:dyDescent="0.25">
      <c r="A16" s="40">
        <v>24</v>
      </c>
      <c r="B16" s="40">
        <v>1.7281067393844955</v>
      </c>
      <c r="C16" s="40">
        <v>0.54702643895128511</v>
      </c>
      <c r="D16" s="40">
        <v>85.577985001947795</v>
      </c>
      <c r="E16" s="40">
        <v>770.89448772886635</v>
      </c>
      <c r="F16" s="40"/>
      <c r="G16" s="40"/>
      <c r="I16" s="31" t="s">
        <v>61</v>
      </c>
      <c r="J16" s="31" t="s">
        <v>68</v>
      </c>
      <c r="K16" s="31">
        <v>120.87647843859936</v>
      </c>
    </row>
    <row r="17" spans="9:11" ht="12.75" customHeight="1" x14ac:dyDescent="0.25">
      <c r="I17" s="31" t="s">
        <v>62</v>
      </c>
      <c r="K17" s="31">
        <v>0.70797880702173288</v>
      </c>
    </row>
    <row r="18" spans="9:11" ht="12.75" customHeight="1" x14ac:dyDescent="0.2">
      <c r="I18" s="31" t="s">
        <v>63</v>
      </c>
      <c r="J18" s="31" t="s">
        <v>69</v>
      </c>
      <c r="K18" s="31">
        <v>2339.0691396108905</v>
      </c>
    </row>
    <row r="19" spans="9:11" ht="12.75" customHeight="1" x14ac:dyDescent="0.25">
      <c r="I19" s="31" t="s">
        <v>64</v>
      </c>
      <c r="J19" s="31" t="s">
        <v>37</v>
      </c>
      <c r="K19" s="31">
        <v>19.350904078489087</v>
      </c>
    </row>
    <row r="20" spans="9:11" ht="12.75" customHeight="1" x14ac:dyDescent="0.2">
      <c r="I20" s="31" t="s">
        <v>65</v>
      </c>
      <c r="J20" s="31" t="s">
        <v>70</v>
      </c>
      <c r="K20" s="31">
        <v>1.3518664620555887</v>
      </c>
    </row>
    <row r="21" spans="9:11" ht="12.75" customHeight="1" thickBot="1" x14ac:dyDescent="0.25">
      <c r="I21" s="40" t="s">
        <v>66</v>
      </c>
      <c r="J21" s="40" t="s">
        <v>71</v>
      </c>
      <c r="K21" s="40">
        <v>6.6183264960549743E-2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6.6076388888888893E-2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3.5894642890813365E-2</v>
      </c>
    </row>
    <row r="10" spans="1:11" ht="12.75" customHeight="1" x14ac:dyDescent="0.25">
      <c r="A10" s="31">
        <v>0.5</v>
      </c>
      <c r="B10" s="31">
        <v>8.7499220880405133</v>
      </c>
      <c r="C10" s="31">
        <v>2.1690447961059389</v>
      </c>
      <c r="D10" s="31">
        <v>2.1874805220101283</v>
      </c>
      <c r="E10" s="31">
        <v>1.0937402610050642</v>
      </c>
      <c r="F10" s="31">
        <v>-0.94289942942493599</v>
      </c>
      <c r="G10" s="31">
        <v>0.86687120081184377</v>
      </c>
      <c r="I10" s="31" t="s">
        <v>55</v>
      </c>
      <c r="J10" s="31" t="s">
        <v>37</v>
      </c>
      <c r="K10" s="31">
        <v>19.310602494873816</v>
      </c>
    </row>
    <row r="11" spans="1:11" ht="12.75" customHeight="1" x14ac:dyDescent="0.25">
      <c r="A11" s="31">
        <v>1</v>
      </c>
      <c r="B11" s="31">
        <v>7.417627580833658</v>
      </c>
      <c r="C11" s="31">
        <v>2.0038592730124964</v>
      </c>
      <c r="D11" s="31">
        <v>6.2293679392286716</v>
      </c>
      <c r="E11" s="31">
        <v>4.0418874172185433</v>
      </c>
      <c r="F11" s="31">
        <v>-0.965428418697441</v>
      </c>
      <c r="G11" s="31">
        <v>0.91506503953580187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5.5781262173743666</v>
      </c>
      <c r="C12" s="31">
        <v>1.7188529166607263</v>
      </c>
      <c r="D12" s="31">
        <v>12.727244838332684</v>
      </c>
      <c r="E12" s="31">
        <v>13.328827425009738</v>
      </c>
      <c r="F12" s="31">
        <v>-0.99348300485602548</v>
      </c>
      <c r="G12" s="41">
        <v>0.98267797458367667</v>
      </c>
      <c r="I12" s="31" t="s">
        <v>57</v>
      </c>
      <c r="J12" s="31" t="s">
        <v>38</v>
      </c>
      <c r="K12" s="31">
        <v>8.7499220880405133</v>
      </c>
    </row>
    <row r="13" spans="1:11" ht="12.75" customHeight="1" x14ac:dyDescent="0.25">
      <c r="A13" s="31">
        <v>4</v>
      </c>
      <c r="B13" s="31">
        <v>5.1542851577717173</v>
      </c>
      <c r="C13" s="31">
        <v>1.6398284381679846</v>
      </c>
      <c r="D13" s="31">
        <v>23.459656213478766</v>
      </c>
      <c r="E13" s="31">
        <v>45.10222049084534</v>
      </c>
      <c r="F13" s="31">
        <v>-0.99088525124058446</v>
      </c>
      <c r="G13" s="31">
        <v>0.97278037168917431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4.2625827814569535</v>
      </c>
      <c r="C14" s="31">
        <v>1.449875263290719</v>
      </c>
      <c r="D14" s="31">
        <v>42.293392091936106</v>
      </c>
      <c r="E14" s="31">
        <v>154.53782625633033</v>
      </c>
      <c r="F14" s="31">
        <v>-0.98319768869631208</v>
      </c>
      <c r="G14" s="31">
        <v>0.93335539011554047</v>
      </c>
      <c r="I14" s="31" t="s">
        <v>59</v>
      </c>
      <c r="K14" s="31">
        <v>0.27999804105329007</v>
      </c>
    </row>
    <row r="15" spans="1:11" ht="12.75" customHeight="1" x14ac:dyDescent="0.2">
      <c r="A15" s="31">
        <v>16</v>
      </c>
      <c r="B15" s="31">
        <v>3.5325477210751846</v>
      </c>
      <c r="C15" s="31">
        <v>1.262019344636093</v>
      </c>
      <c r="D15" s="31">
        <v>73.473914102064654</v>
      </c>
      <c r="E15" s="31">
        <v>517.02352941176468</v>
      </c>
      <c r="I15" s="31" t="s">
        <v>60</v>
      </c>
      <c r="J15" s="31" t="s">
        <v>68</v>
      </c>
      <c r="K15" s="31">
        <v>97.403949162446423</v>
      </c>
    </row>
    <row r="16" spans="1:11" ht="12.75" customHeight="1" thickBot="1" x14ac:dyDescent="0.25">
      <c r="A16" s="40">
        <v>24</v>
      </c>
      <c r="B16" s="40">
        <v>2.4499610440202573</v>
      </c>
      <c r="C16" s="40">
        <v>0.89607212403032788</v>
      </c>
      <c r="D16" s="40">
        <v>97.403949162446423</v>
      </c>
      <c r="E16" s="40">
        <v>978.30284378652118</v>
      </c>
      <c r="F16" s="40"/>
      <c r="G16" s="40"/>
      <c r="I16" s="31" t="s">
        <v>61</v>
      </c>
      <c r="J16" s="31" t="s">
        <v>68</v>
      </c>
      <c r="K16" s="31">
        <v>165.65817449274729</v>
      </c>
    </row>
    <row r="17" spans="9:11" ht="12.75" customHeight="1" x14ac:dyDescent="0.25">
      <c r="I17" s="31" t="s">
        <v>62</v>
      </c>
      <c r="K17" s="31">
        <v>0.58798154368597666</v>
      </c>
    </row>
    <row r="18" spans="9:11" ht="12.75" customHeight="1" x14ac:dyDescent="0.2">
      <c r="I18" s="31" t="s">
        <v>63</v>
      </c>
      <c r="J18" s="31" t="s">
        <v>69</v>
      </c>
      <c r="K18" s="31">
        <v>4517.9199051197656</v>
      </c>
    </row>
    <row r="19" spans="9:11" ht="12.75" customHeight="1" x14ac:dyDescent="0.25">
      <c r="I19" s="31" t="s">
        <v>64</v>
      </c>
      <c r="J19" s="31" t="s">
        <v>37</v>
      </c>
      <c r="K19" s="31">
        <v>27.272544315750416</v>
      </c>
    </row>
    <row r="20" spans="9:11" ht="12.75" customHeight="1" x14ac:dyDescent="0.2">
      <c r="I20" s="31" t="s">
        <v>65</v>
      </c>
      <c r="J20" s="31" t="s">
        <v>70</v>
      </c>
      <c r="K20" s="31">
        <v>1.3453877801678764</v>
      </c>
    </row>
    <row r="21" spans="9:11" ht="12.75" customHeight="1" thickBot="1" x14ac:dyDescent="0.25">
      <c r="I21" s="40" t="s">
        <v>66</v>
      </c>
      <c r="J21" s="40" t="s">
        <v>71</v>
      </c>
      <c r="K21" s="40">
        <v>4.8292213918790045E-2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3.9074074074074074E-2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5.7274235676461525E-2</v>
      </c>
    </row>
    <row r="10" spans="1:11" ht="12.75" customHeight="1" x14ac:dyDescent="0.25">
      <c r="A10" s="31">
        <v>0.5</v>
      </c>
      <c r="B10" s="31">
        <v>1.2499329172256899</v>
      </c>
      <c r="C10" s="31">
        <v>0.22308988365467858</v>
      </c>
      <c r="D10" s="31">
        <v>0.31248322930642247</v>
      </c>
      <c r="E10" s="31">
        <v>0.15624161465321124</v>
      </c>
      <c r="I10" s="31" t="s">
        <v>55</v>
      </c>
      <c r="J10" s="31" t="s">
        <v>37</v>
      </c>
      <c r="K10" s="31">
        <v>12.102251079795968</v>
      </c>
    </row>
    <row r="11" spans="1:11" ht="12.75" customHeight="1" x14ac:dyDescent="0.25">
      <c r="A11" s="31">
        <v>1</v>
      </c>
      <c r="B11" s="31">
        <v>1.9096774193548389</v>
      </c>
      <c r="C11" s="31">
        <v>0.64693433740481388</v>
      </c>
      <c r="D11" s="31">
        <v>1.1023858134515547</v>
      </c>
      <c r="E11" s="31">
        <v>0.78990258414513215</v>
      </c>
      <c r="F11" s="31">
        <v>-0.92256324147892443</v>
      </c>
      <c r="G11" s="31">
        <v>0.80149724603746708</v>
      </c>
      <c r="I11" s="31" t="s">
        <v>56</v>
      </c>
      <c r="J11" s="31" t="s">
        <v>37</v>
      </c>
      <c r="K11" s="31">
        <v>1</v>
      </c>
    </row>
    <row r="12" spans="1:11" ht="12.75" customHeight="1" x14ac:dyDescent="0.2">
      <c r="A12" s="31">
        <v>2</v>
      </c>
      <c r="B12" s="31">
        <v>1.8898442512979061</v>
      </c>
      <c r="C12" s="31">
        <v>0.63649441895524606</v>
      </c>
      <c r="D12" s="31">
        <v>3.0021466487779271</v>
      </c>
      <c r="E12" s="31">
        <v>3.6345855451204576</v>
      </c>
      <c r="F12" s="31">
        <v>-0.93150820886169827</v>
      </c>
      <c r="G12" s="41">
        <v>0.80156131476509396</v>
      </c>
      <c r="I12" s="31" t="s">
        <v>57</v>
      </c>
      <c r="J12" s="31" t="s">
        <v>38</v>
      </c>
      <c r="K12" s="31">
        <v>1.9096774193548389</v>
      </c>
    </row>
    <row r="13" spans="1:11" ht="12.75" customHeight="1" x14ac:dyDescent="0.25">
      <c r="A13" s="31">
        <v>4</v>
      </c>
      <c r="B13" s="31">
        <v>1.8297614186548448</v>
      </c>
      <c r="C13" s="31">
        <v>0.60418558603436301</v>
      </c>
      <c r="D13" s="31">
        <v>6.7217523187306778</v>
      </c>
      <c r="E13" s="31">
        <v>14.733319722335649</v>
      </c>
      <c r="F13" s="31">
        <v>-0.94896643752528798</v>
      </c>
      <c r="G13" s="31">
        <v>0.80107459909887258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1.809928250597912</v>
      </c>
      <c r="C14" s="31">
        <v>0.59328720393838708</v>
      </c>
      <c r="D14" s="31">
        <v>14.001131657236192</v>
      </c>
      <c r="E14" s="31">
        <v>58.330263081140998</v>
      </c>
      <c r="I14" s="31" t="s">
        <v>59</v>
      </c>
      <c r="K14" s="31">
        <v>0.45108987830506814</v>
      </c>
    </row>
    <row r="15" spans="1:11" ht="12.75" customHeight="1" thickBot="1" x14ac:dyDescent="0.25">
      <c r="A15" s="40">
        <v>16</v>
      </c>
      <c r="B15" s="40">
        <v>0.86143615469871082</v>
      </c>
      <c r="C15" s="40">
        <v>-0.14915433522213478</v>
      </c>
      <c r="D15" s="40">
        <v>24.686589278422684</v>
      </c>
      <c r="E15" s="40">
        <v>171.37988100099167</v>
      </c>
      <c r="F15" s="40"/>
      <c r="G15" s="40"/>
      <c r="I15" s="31" t="s">
        <v>60</v>
      </c>
      <c r="J15" s="31" t="s">
        <v>68</v>
      </c>
      <c r="K15" s="31">
        <v>24.686589278422684</v>
      </c>
    </row>
    <row r="16" spans="1:11" ht="12.75" customHeight="1" x14ac:dyDescent="0.2">
      <c r="I16" s="31" t="s">
        <v>61</v>
      </c>
      <c r="J16" s="31" t="s">
        <v>68</v>
      </c>
      <c r="K16" s="31">
        <v>39.727141885093999</v>
      </c>
    </row>
    <row r="17" spans="9:11" ht="12.75" customHeight="1" x14ac:dyDescent="0.25">
      <c r="I17" s="31" t="s">
        <v>62</v>
      </c>
      <c r="K17" s="31">
        <v>0.62140360738322642</v>
      </c>
    </row>
    <row r="18" spans="9:11" ht="12.75" customHeight="1" x14ac:dyDescent="0.2">
      <c r="I18" s="31" t="s">
        <v>63</v>
      </c>
      <c r="J18" s="31" t="s">
        <v>69</v>
      </c>
      <c r="K18" s="31">
        <v>674.6346296924097</v>
      </c>
    </row>
    <row r="19" spans="9:11" ht="12.75" customHeight="1" x14ac:dyDescent="0.25">
      <c r="I19" s="31" t="s">
        <v>64</v>
      </c>
      <c r="J19" s="31" t="s">
        <v>37</v>
      </c>
      <c r="K19" s="31">
        <v>16.981705647079004</v>
      </c>
    </row>
    <row r="20" spans="9:11" ht="12.75" customHeight="1" x14ac:dyDescent="0.2">
      <c r="I20" s="31" t="s">
        <v>65</v>
      </c>
      <c r="J20" s="31" t="s">
        <v>70</v>
      </c>
      <c r="K20" s="31">
        <v>4.394944309589472</v>
      </c>
    </row>
    <row r="21" spans="9:11" ht="12.75" customHeight="1" thickBot="1" x14ac:dyDescent="0.25">
      <c r="I21" s="40" t="s">
        <v>66</v>
      </c>
      <c r="J21" s="40" t="s">
        <v>71</v>
      </c>
      <c r="K21" s="40">
        <v>0.25171707617235095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4.3634259259259262E-2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3.9725072111729792E-2</v>
      </c>
    </row>
    <row r="10" spans="1:11" ht="12.75" customHeight="1" x14ac:dyDescent="0.25">
      <c r="A10" s="31">
        <v>0.5</v>
      </c>
      <c r="B10" s="31">
        <v>3.2361663652802894</v>
      </c>
      <c r="C10" s="31">
        <v>1.1743894086535851</v>
      </c>
      <c r="D10" s="31">
        <v>0.80904159132007236</v>
      </c>
      <c r="E10" s="31">
        <v>0.40452079566003618</v>
      </c>
      <c r="F10" s="31">
        <v>-0.94310298695499839</v>
      </c>
      <c r="G10" s="41">
        <v>0.8618040550042998</v>
      </c>
      <c r="I10" s="31" t="s">
        <v>55</v>
      </c>
      <c r="J10" s="31" t="s">
        <v>37</v>
      </c>
      <c r="K10" s="31">
        <v>17.448607232490755</v>
      </c>
    </row>
    <row r="11" spans="1:11" ht="12.75" customHeight="1" x14ac:dyDescent="0.25">
      <c r="A11" s="31">
        <v>1</v>
      </c>
      <c r="B11" s="31">
        <v>3.0495012541562154</v>
      </c>
      <c r="C11" s="31">
        <v>1.1149780540204692</v>
      </c>
      <c r="D11" s="31">
        <v>2.3804584961791986</v>
      </c>
      <c r="E11" s="31">
        <v>1.5714169048591262</v>
      </c>
      <c r="F11" s="31">
        <v>-0.93443415313209766</v>
      </c>
      <c r="G11" s="31">
        <v>0.83088958205293395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2.9095024208131601</v>
      </c>
      <c r="C12" s="31">
        <v>1.0679820771517599</v>
      </c>
      <c r="D12" s="31">
        <v>5.3599603336638868</v>
      </c>
      <c r="E12" s="31">
        <v>6.0056699527503943</v>
      </c>
      <c r="F12" s="31">
        <v>-0.93326302453995325</v>
      </c>
      <c r="G12" s="31">
        <v>0.80646980946019209</v>
      </c>
      <c r="I12" s="31" t="s">
        <v>57</v>
      </c>
      <c r="J12" s="31" t="s">
        <v>38</v>
      </c>
      <c r="K12" s="31">
        <v>3.2361663652802894</v>
      </c>
    </row>
    <row r="13" spans="1:11" ht="12.75" customHeight="1" x14ac:dyDescent="0.25">
      <c r="A13" s="31">
        <v>4</v>
      </c>
      <c r="B13" s="31">
        <v>2.8896692527562271</v>
      </c>
      <c r="C13" s="31">
        <v>1.0611420501618947</v>
      </c>
      <c r="D13" s="31">
        <v>11.159132007233275</v>
      </c>
      <c r="E13" s="31">
        <v>23.383351805401624</v>
      </c>
      <c r="F13" s="31">
        <v>-0.95667638334925997</v>
      </c>
      <c r="G13" s="31">
        <v>0.83045940491644044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2.8196698360846995</v>
      </c>
      <c r="C14" s="31">
        <v>1.0366197986931052</v>
      </c>
      <c r="D14" s="31">
        <v>22.57781018491513</v>
      </c>
      <c r="E14" s="31">
        <v>91.615423204806632</v>
      </c>
      <c r="I14" s="31" t="s">
        <v>59</v>
      </c>
      <c r="K14" s="31">
        <v>0.50484519878293221</v>
      </c>
    </row>
    <row r="15" spans="1:11" ht="12.75" customHeight="1" thickBot="1" x14ac:dyDescent="0.25">
      <c r="A15" s="40">
        <v>16</v>
      </c>
      <c r="B15" s="40">
        <v>1.6337630519745669</v>
      </c>
      <c r="C15" s="40">
        <v>0.49088597489121821</v>
      </c>
      <c r="D15" s="40">
        <v>40.391541737152195</v>
      </c>
      <c r="E15" s="40">
        <v>286.4056932858893</v>
      </c>
      <c r="F15" s="40"/>
      <c r="G15" s="40"/>
      <c r="I15" s="31" t="s">
        <v>60</v>
      </c>
      <c r="J15" s="31" t="s">
        <v>68</v>
      </c>
      <c r="K15" s="31">
        <v>40.391541737152195</v>
      </c>
    </row>
    <row r="16" spans="1:11" ht="12.75" customHeight="1" x14ac:dyDescent="0.2">
      <c r="I16" s="31" t="s">
        <v>61</v>
      </c>
      <c r="J16" s="31" t="s">
        <v>68</v>
      </c>
      <c r="K16" s="31">
        <v>81.518290289791295</v>
      </c>
    </row>
    <row r="17" spans="9:11" ht="12.75" customHeight="1" x14ac:dyDescent="0.25">
      <c r="I17" s="31" t="s">
        <v>62</v>
      </c>
      <c r="K17" s="31">
        <v>0.49549054075549614</v>
      </c>
    </row>
    <row r="18" spans="9:11" ht="12.75" customHeight="1" x14ac:dyDescent="0.2">
      <c r="I18" s="31" t="s">
        <v>63</v>
      </c>
      <c r="J18" s="31" t="s">
        <v>69</v>
      </c>
      <c r="K18" s="31">
        <v>1979.7180979818133</v>
      </c>
    </row>
    <row r="19" spans="9:11" ht="12.75" customHeight="1" x14ac:dyDescent="0.25">
      <c r="I19" s="31" t="s">
        <v>64</v>
      </c>
      <c r="J19" s="31" t="s">
        <v>37</v>
      </c>
      <c r="K19" s="31">
        <v>24.285569421832413</v>
      </c>
    </row>
    <row r="20" spans="9:11" ht="12.75" customHeight="1" x14ac:dyDescent="0.2">
      <c r="I20" s="31" t="s">
        <v>65</v>
      </c>
      <c r="J20" s="31" t="s">
        <v>70</v>
      </c>
      <c r="K20" s="31">
        <v>3.0880209870994051</v>
      </c>
    </row>
    <row r="21" spans="9:11" ht="12.75" customHeight="1" thickBot="1" x14ac:dyDescent="0.25">
      <c r="I21" s="40" t="s">
        <v>66</v>
      </c>
      <c r="J21" s="40" t="s">
        <v>71</v>
      </c>
      <c r="K21" s="40">
        <v>0.12267185639505888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4.0138888888888884E-2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5.885033979586194E-2</v>
      </c>
    </row>
    <row r="10" spans="1:11" ht="12.75" customHeight="1" x14ac:dyDescent="0.25">
      <c r="A10" s="31">
        <v>0.5</v>
      </c>
      <c r="B10" s="31">
        <v>1.7498454179548506</v>
      </c>
      <c r="C10" s="31">
        <v>0.55952745143664084</v>
      </c>
      <c r="D10" s="31">
        <v>0.43746135448871265</v>
      </c>
      <c r="E10" s="31">
        <v>0.21873067724435633</v>
      </c>
      <c r="F10" s="31">
        <v>-0.95374172819593339</v>
      </c>
      <c r="G10" s="41">
        <v>0.88702910512770705</v>
      </c>
      <c r="I10" s="31" t="s">
        <v>55</v>
      </c>
      <c r="J10" s="31" t="s">
        <v>37</v>
      </c>
      <c r="K10" s="31">
        <v>11.778133872536857</v>
      </c>
    </row>
    <row r="11" spans="1:11" ht="12.75" customHeight="1" x14ac:dyDescent="0.25">
      <c r="A11" s="31">
        <v>1</v>
      </c>
      <c r="B11" s="31">
        <v>1.6495129207256607</v>
      </c>
      <c r="C11" s="31">
        <v>0.50048004477231667</v>
      </c>
      <c r="D11" s="31">
        <v>1.2873009391588406</v>
      </c>
      <c r="E11" s="31">
        <v>0.84983958467012788</v>
      </c>
      <c r="F11" s="31">
        <v>-0.94806718569425164</v>
      </c>
      <c r="G11" s="31">
        <v>0.86510851812029144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1.5497637519687337</v>
      </c>
      <c r="C12" s="31">
        <v>0.43810250122965066</v>
      </c>
      <c r="D12" s="31">
        <v>2.8869392755060379</v>
      </c>
      <c r="E12" s="31">
        <v>3.224359797001692</v>
      </c>
      <c r="F12" s="31">
        <v>-0.94640731737471773</v>
      </c>
      <c r="G12" s="31">
        <v>0.84353021557061447</v>
      </c>
      <c r="I12" s="31" t="s">
        <v>57</v>
      </c>
      <c r="J12" s="31" t="s">
        <v>38</v>
      </c>
      <c r="K12" s="31">
        <v>1.7498454179548506</v>
      </c>
    </row>
    <row r="13" spans="1:11" ht="12.75" customHeight="1" x14ac:dyDescent="0.25">
      <c r="A13" s="31">
        <v>4</v>
      </c>
      <c r="B13" s="31">
        <v>1.4896809193256724</v>
      </c>
      <c r="C13" s="31">
        <v>0.39856194892081298</v>
      </c>
      <c r="D13" s="31">
        <v>5.9263839468004438</v>
      </c>
      <c r="E13" s="31">
        <v>12.282610978241848</v>
      </c>
      <c r="F13" s="31">
        <v>-0.96060722949627653</v>
      </c>
      <c r="G13" s="31">
        <v>0.84553249872102421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1.4196815026541447</v>
      </c>
      <c r="C14" s="31">
        <v>0.35043255254999756</v>
      </c>
      <c r="D14" s="31">
        <v>11.745108790760078</v>
      </c>
      <c r="E14" s="31">
        <v>46.914962375313543</v>
      </c>
      <c r="I14" s="31" t="s">
        <v>59</v>
      </c>
      <c r="K14" s="31">
        <v>0.37228311598261193</v>
      </c>
    </row>
    <row r="15" spans="1:11" ht="12.75" customHeight="1" thickBot="1" x14ac:dyDescent="0.25">
      <c r="A15" s="40">
        <v>16</v>
      </c>
      <c r="B15" s="40">
        <v>0.65143790468412766</v>
      </c>
      <c r="C15" s="40">
        <v>-0.42857319826566886</v>
      </c>
      <c r="D15" s="40">
        <v>20.029586420113169</v>
      </c>
      <c r="E15" s="40">
        <v>134.03679636003034</v>
      </c>
      <c r="F15" s="40"/>
      <c r="G15" s="40"/>
      <c r="I15" s="31" t="s">
        <v>60</v>
      </c>
      <c r="J15" s="31" t="s">
        <v>68</v>
      </c>
      <c r="K15" s="31">
        <v>20.029586420113169</v>
      </c>
    </row>
    <row r="16" spans="1:11" ht="12.75" customHeight="1" x14ac:dyDescent="0.2">
      <c r="I16" s="31" t="s">
        <v>61</v>
      </c>
      <c r="J16" s="31" t="s">
        <v>68</v>
      </c>
      <c r="K16" s="31">
        <v>31.098985627387304</v>
      </c>
    </row>
    <row r="17" spans="9:11" ht="12.75" customHeight="1" x14ac:dyDescent="0.25">
      <c r="I17" s="31" t="s">
        <v>62</v>
      </c>
      <c r="K17" s="31">
        <v>0.64405915550101178</v>
      </c>
    </row>
    <row r="18" spans="9:11" ht="12.75" customHeight="1" x14ac:dyDescent="0.2">
      <c r="I18" s="31" t="s">
        <v>63</v>
      </c>
      <c r="J18" s="31" t="s">
        <v>69</v>
      </c>
      <c r="K18" s="31">
        <v>499.24124134322506</v>
      </c>
    </row>
    <row r="19" spans="9:11" ht="12.75" customHeight="1" x14ac:dyDescent="0.25">
      <c r="I19" s="31" t="s">
        <v>64</v>
      </c>
      <c r="J19" s="31" t="s">
        <v>37</v>
      </c>
      <c r="K19" s="31">
        <v>16.053296635616583</v>
      </c>
    </row>
    <row r="20" spans="9:11" ht="12.75" customHeight="1" x14ac:dyDescent="0.2">
      <c r="I20" s="31" t="s">
        <v>65</v>
      </c>
      <c r="J20" s="31" t="s">
        <v>70</v>
      </c>
      <c r="K20" s="31">
        <v>5.4639259082042297</v>
      </c>
    </row>
    <row r="21" spans="9:11" ht="12.75" customHeight="1" thickBot="1" x14ac:dyDescent="0.25">
      <c r="I21" s="40" t="s">
        <v>66</v>
      </c>
      <c r="J21" s="40" t="s">
        <v>71</v>
      </c>
      <c r="K21" s="40">
        <v>0.32155389631723247</v>
      </c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4.0462962962962964E-2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6.3228573149665068E-2</v>
      </c>
    </row>
    <row r="10" spans="1:11" ht="12.75" customHeight="1" x14ac:dyDescent="0.25">
      <c r="A10" s="31">
        <v>0.5</v>
      </c>
      <c r="B10" s="31">
        <v>2.8896692527562271</v>
      </c>
      <c r="C10" s="31">
        <v>1.0611420501618947</v>
      </c>
      <c r="D10" s="31">
        <v>0.72241731318905678</v>
      </c>
      <c r="E10" s="31">
        <v>0.36120865659452839</v>
      </c>
      <c r="F10" s="31">
        <v>-0.94018524856771923</v>
      </c>
      <c r="G10" s="41">
        <v>0.85493537703042999</v>
      </c>
      <c r="I10" s="31" t="s">
        <v>55</v>
      </c>
      <c r="J10" s="31" t="s">
        <v>37</v>
      </c>
      <c r="K10" s="31">
        <v>10.962562430742073</v>
      </c>
    </row>
    <row r="11" spans="1:11" ht="12.75" customHeight="1" x14ac:dyDescent="0.25">
      <c r="A11" s="31">
        <v>1</v>
      </c>
      <c r="B11" s="31">
        <v>2.4795893367555273</v>
      </c>
      <c r="C11" s="31">
        <v>0.90809295644741761</v>
      </c>
      <c r="D11" s="31">
        <v>2.0647319605669954</v>
      </c>
      <c r="E11" s="31">
        <v>1.3423146473779386</v>
      </c>
      <c r="F11" s="31">
        <v>-0.92894767925869581</v>
      </c>
      <c r="G11" s="31">
        <v>0.81725838773348902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2.3098407513270725</v>
      </c>
      <c r="C12" s="31">
        <v>0.83717858333786344</v>
      </c>
      <c r="D12" s="31">
        <v>4.459447004608295</v>
      </c>
      <c r="E12" s="31">
        <v>4.8919500670827745</v>
      </c>
      <c r="F12" s="31">
        <v>-0.92828251924531779</v>
      </c>
      <c r="G12" s="31">
        <v>0.79256265330465081</v>
      </c>
      <c r="I12" s="31" t="s">
        <v>57</v>
      </c>
      <c r="J12" s="31" t="s">
        <v>38</v>
      </c>
      <c r="K12" s="31">
        <v>2.8896692527562271</v>
      </c>
    </row>
    <row r="13" spans="1:11" ht="12.75" customHeight="1" x14ac:dyDescent="0.25">
      <c r="A13" s="31">
        <v>4</v>
      </c>
      <c r="B13" s="31">
        <v>2.2894242547978769</v>
      </c>
      <c r="C13" s="31">
        <v>0.82830036883673497</v>
      </c>
      <c r="D13" s="31">
        <v>9.0587120107332453</v>
      </c>
      <c r="E13" s="31">
        <v>18.669328588928426</v>
      </c>
      <c r="F13" s="31">
        <v>-0.95309661731330142</v>
      </c>
      <c r="G13" s="31">
        <v>0.81678632386811545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2.2299247506270783</v>
      </c>
      <c r="C14" s="31">
        <v>0.8019678407892642</v>
      </c>
      <c r="D14" s="31">
        <v>18.097410021583155</v>
      </c>
      <c r="E14" s="31">
        <v>72.663518637344694</v>
      </c>
      <c r="I14" s="31" t="s">
        <v>59</v>
      </c>
      <c r="K14" s="31">
        <v>0.32515907108943509</v>
      </c>
    </row>
    <row r="15" spans="1:11" ht="12.75" customHeight="1" thickBot="1" x14ac:dyDescent="0.25">
      <c r="A15" s="40">
        <v>16</v>
      </c>
      <c r="B15" s="40">
        <v>0.93960216998191681</v>
      </c>
      <c r="C15" s="40">
        <v>-6.2298716725890331E-2</v>
      </c>
      <c r="D15" s="40">
        <v>30.775517704019137</v>
      </c>
      <c r="E15" s="40">
        <v>204.15564953625386</v>
      </c>
      <c r="F15" s="40"/>
      <c r="G15" s="40"/>
      <c r="I15" s="31" t="s">
        <v>60</v>
      </c>
      <c r="J15" s="31" t="s">
        <v>68</v>
      </c>
      <c r="K15" s="31">
        <v>30.775517704019137</v>
      </c>
    </row>
    <row r="16" spans="1:11" ht="12.75" customHeight="1" x14ac:dyDescent="0.2">
      <c r="I16" s="31" t="s">
        <v>61</v>
      </c>
      <c r="J16" s="31" t="s">
        <v>68</v>
      </c>
      <c r="K16" s="31">
        <v>45.635922156889414</v>
      </c>
    </row>
    <row r="17" spans="9:11" ht="12.75" customHeight="1" x14ac:dyDescent="0.25">
      <c r="I17" s="31" t="s">
        <v>62</v>
      </c>
      <c r="K17" s="31">
        <v>0.67437045751409497</v>
      </c>
    </row>
    <row r="18" spans="9:11" ht="12.75" customHeight="1" x14ac:dyDescent="0.2">
      <c r="I18" s="31" t="s">
        <v>63</v>
      </c>
      <c r="J18" s="31" t="s">
        <v>69</v>
      </c>
      <c r="K18" s="31">
        <v>676.94884545133993</v>
      </c>
    </row>
    <row r="19" spans="9:11" ht="12.75" customHeight="1" x14ac:dyDescent="0.25">
      <c r="I19" s="31" t="s">
        <v>64</v>
      </c>
      <c r="J19" s="31" t="s">
        <v>37</v>
      </c>
      <c r="K19" s="31">
        <v>14.833683937054936</v>
      </c>
    </row>
    <row r="20" spans="9:11" ht="12.75" customHeight="1" x14ac:dyDescent="0.2">
      <c r="I20" s="31" t="s">
        <v>65</v>
      </c>
      <c r="J20" s="31" t="s">
        <v>70</v>
      </c>
      <c r="K20" s="31">
        <v>3.4656107966648477</v>
      </c>
    </row>
    <row r="21" spans="9:11" ht="12.75" customHeight="1" thickBot="1" x14ac:dyDescent="0.25">
      <c r="I21" s="40" t="s">
        <v>66</v>
      </c>
      <c r="J21" s="40" t="s">
        <v>71</v>
      </c>
      <c r="K21" s="40">
        <v>0.21912562576519237</v>
      </c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4.0775462962962965E-2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6.0473182515396837E-2</v>
      </c>
    </row>
    <row r="10" spans="1:11" ht="12.75" customHeight="1" x14ac:dyDescent="0.25">
      <c r="A10" s="31">
        <v>0.5</v>
      </c>
      <c r="B10" s="31">
        <v>2.0199265006124949</v>
      </c>
      <c r="C10" s="31">
        <v>0.70306112491573425</v>
      </c>
      <c r="D10" s="31">
        <v>0.50498162515312373</v>
      </c>
      <c r="E10" s="31">
        <v>0.25249081257656186</v>
      </c>
      <c r="I10" s="31" t="s">
        <v>55</v>
      </c>
      <c r="J10" s="31" t="s">
        <v>37</v>
      </c>
      <c r="K10" s="31">
        <v>11.462058911542581</v>
      </c>
    </row>
    <row r="11" spans="1:11" ht="12.75" customHeight="1" x14ac:dyDescent="0.25">
      <c r="A11" s="31">
        <v>1</v>
      </c>
      <c r="B11" s="31">
        <v>2.0665927783935136</v>
      </c>
      <c r="C11" s="31">
        <v>0.72590125035356889</v>
      </c>
      <c r="D11" s="31">
        <v>1.526611444904626</v>
      </c>
      <c r="E11" s="31">
        <v>1.0216298197515021</v>
      </c>
      <c r="F11" s="31">
        <v>-0.94235184358255653</v>
      </c>
      <c r="G11" s="41">
        <v>0.85070266280459084</v>
      </c>
      <c r="I11" s="31" t="s">
        <v>56</v>
      </c>
      <c r="J11" s="31" t="s">
        <v>37</v>
      </c>
      <c r="K11" s="31">
        <v>1</v>
      </c>
    </row>
    <row r="12" spans="1:11" ht="12.75" customHeight="1" x14ac:dyDescent="0.2">
      <c r="A12" s="31">
        <v>2</v>
      </c>
      <c r="B12" s="31">
        <v>1.9796768360263666</v>
      </c>
      <c r="C12" s="31">
        <v>0.68293361725747093</v>
      </c>
      <c r="D12" s="31">
        <v>3.549746252114566</v>
      </c>
      <c r="E12" s="31">
        <v>4.0346030449746255</v>
      </c>
      <c r="F12" s="31">
        <v>-0.9428704627262855</v>
      </c>
      <c r="G12" s="31">
        <v>0.83350706422251963</v>
      </c>
      <c r="I12" s="31" t="s">
        <v>57</v>
      </c>
      <c r="J12" s="31" t="s">
        <v>38</v>
      </c>
      <c r="K12" s="31">
        <v>2.0665927783935136</v>
      </c>
    </row>
    <row r="13" spans="1:11" ht="12.75" customHeight="1" x14ac:dyDescent="0.25">
      <c r="A13" s="31">
        <v>4</v>
      </c>
      <c r="B13" s="31">
        <v>1.8694277547687104</v>
      </c>
      <c r="C13" s="31">
        <v>0.62563237054214382</v>
      </c>
      <c r="D13" s="31">
        <v>7.3988508429096429</v>
      </c>
      <c r="E13" s="31">
        <v>15.4716677361022</v>
      </c>
      <c r="F13" s="31">
        <v>-0.9537982488640423</v>
      </c>
      <c r="G13" s="31">
        <v>0.81946219907222706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1.8198448346263782</v>
      </c>
      <c r="C14" s="31">
        <v>0.59875124175443806</v>
      </c>
      <c r="D14" s="31">
        <v>14.77739602169982</v>
      </c>
      <c r="E14" s="31">
        <v>59.544607128273938</v>
      </c>
      <c r="I14" s="31" t="s">
        <v>59</v>
      </c>
      <c r="K14" s="31">
        <v>0.39228172385371851</v>
      </c>
    </row>
    <row r="15" spans="1:11" ht="12.75" customHeight="1" thickBot="1" x14ac:dyDescent="0.25">
      <c r="A15" s="40">
        <v>16</v>
      </c>
      <c r="B15" s="40">
        <v>0.81068657761185325</v>
      </c>
      <c r="C15" s="40">
        <v>-0.2098737636669783</v>
      </c>
      <c r="D15" s="40">
        <v>25.299521670652744</v>
      </c>
      <c r="E15" s="40">
        <v>169.66358280347666</v>
      </c>
      <c r="F15" s="40"/>
      <c r="G15" s="40"/>
      <c r="I15" s="31" t="s">
        <v>60</v>
      </c>
      <c r="J15" s="31" t="s">
        <v>68</v>
      </c>
      <c r="K15" s="31">
        <v>25.299521670652744</v>
      </c>
    </row>
    <row r="16" spans="1:11" ht="12.75" customHeight="1" x14ac:dyDescent="0.2">
      <c r="I16" s="31" t="s">
        <v>61</v>
      </c>
      <c r="J16" s="31" t="s">
        <v>68</v>
      </c>
      <c r="K16" s="31">
        <v>38.705242089045598</v>
      </c>
    </row>
    <row r="17" spans="9:11" ht="12.75" customHeight="1" x14ac:dyDescent="0.25">
      <c r="I17" s="31" t="s">
        <v>62</v>
      </c>
      <c r="K17" s="31">
        <v>0.65364587082154024</v>
      </c>
    </row>
    <row r="18" spans="9:11" ht="12.75" customHeight="1" x14ac:dyDescent="0.2">
      <c r="I18" s="31" t="s">
        <v>63</v>
      </c>
      <c r="J18" s="31" t="s">
        <v>69</v>
      </c>
      <c r="K18" s="31">
        <v>605.83552816895894</v>
      </c>
    </row>
    <row r="19" spans="9:11" ht="12.75" customHeight="1" x14ac:dyDescent="0.25">
      <c r="I19" s="31" t="s">
        <v>64</v>
      </c>
      <c r="J19" s="31" t="s">
        <v>37</v>
      </c>
      <c r="K19" s="31">
        <v>15.652544603006712</v>
      </c>
    </row>
    <row r="20" spans="9:11" ht="12.75" customHeight="1" x14ac:dyDescent="0.2">
      <c r="I20" s="31" t="s">
        <v>65</v>
      </c>
      <c r="J20" s="31" t="s">
        <v>70</v>
      </c>
      <c r="K20" s="31">
        <v>4.2723555408893157</v>
      </c>
    </row>
    <row r="21" spans="9:11" ht="12.75" customHeight="1" thickBot="1" x14ac:dyDescent="0.25">
      <c r="I21" s="40" t="s">
        <v>66</v>
      </c>
      <c r="J21" s="40" t="s">
        <v>71</v>
      </c>
      <c r="K21" s="40">
        <v>0.25836293639486652</v>
      </c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10</v>
      </c>
      <c r="D5" s="33" t="s">
        <v>42</v>
      </c>
      <c r="E5" s="37">
        <v>44378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4.1018518518518517E-2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4.7189600610969225E-2</v>
      </c>
    </row>
    <row r="10" spans="1:11" ht="12.75" customHeight="1" x14ac:dyDescent="0.25">
      <c r="A10" s="31">
        <v>0.5</v>
      </c>
      <c r="B10" s="31">
        <v>2.2841742985475122</v>
      </c>
      <c r="C10" s="31">
        <v>0.82600460173125989</v>
      </c>
      <c r="D10" s="31">
        <v>0.57104357463687805</v>
      </c>
      <c r="E10" s="31">
        <v>0.28552178731843902</v>
      </c>
      <c r="F10" s="31">
        <v>-0.95272781359948611</v>
      </c>
      <c r="G10" s="41">
        <v>0.88461285850757143</v>
      </c>
      <c r="I10" s="31" t="s">
        <v>55</v>
      </c>
      <c r="J10" s="31" t="s">
        <v>37</v>
      </c>
      <c r="K10" s="31">
        <v>14.688557893808985</v>
      </c>
    </row>
    <row r="11" spans="1:11" ht="12.75" customHeight="1" x14ac:dyDescent="0.25">
      <c r="A11" s="31">
        <v>1</v>
      </c>
      <c r="B11" s="31">
        <v>2.0397596686694279</v>
      </c>
      <c r="C11" s="31">
        <v>0.71283199144027298</v>
      </c>
      <c r="D11" s="31">
        <v>1.652027066441113</v>
      </c>
      <c r="E11" s="31">
        <v>1.0809834918042349</v>
      </c>
      <c r="F11" s="31">
        <v>-0.94437987914443977</v>
      </c>
      <c r="G11" s="31">
        <v>0.85580447484382216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1.8997608353263724</v>
      </c>
      <c r="C12" s="31">
        <v>0.64172800210531356</v>
      </c>
      <c r="D12" s="31">
        <v>3.6217873184390132</v>
      </c>
      <c r="E12" s="31">
        <v>4.0006241614653213</v>
      </c>
      <c r="F12" s="31">
        <v>-0.93804025484551501</v>
      </c>
      <c r="G12" s="31">
        <v>0.81987927956595819</v>
      </c>
      <c r="I12" s="31" t="s">
        <v>57</v>
      </c>
      <c r="J12" s="31" t="s">
        <v>38</v>
      </c>
      <c r="K12" s="31">
        <v>2.2841742985475122</v>
      </c>
    </row>
    <row r="13" spans="1:11" ht="12.75" customHeight="1" x14ac:dyDescent="0.25">
      <c r="A13" s="31">
        <v>4</v>
      </c>
      <c r="B13" s="31">
        <v>1.8501779151840403</v>
      </c>
      <c r="C13" s="31">
        <v>0.61528180483591144</v>
      </c>
      <c r="D13" s="31">
        <v>7.3717260689494264</v>
      </c>
      <c r="E13" s="31">
        <v>15.200857492854228</v>
      </c>
      <c r="F13" s="31">
        <v>-0.95458025401639979</v>
      </c>
      <c r="G13" s="31">
        <v>0.82244692271602871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1.809928250597912</v>
      </c>
      <c r="C14" s="31">
        <v>0.59328720393838708</v>
      </c>
      <c r="D14" s="31">
        <v>14.691938400513331</v>
      </c>
      <c r="E14" s="31">
        <v>58.961132823893138</v>
      </c>
      <c r="I14" s="31" t="s">
        <v>59</v>
      </c>
      <c r="K14" s="31">
        <v>0.43280487057429462</v>
      </c>
    </row>
    <row r="15" spans="1:11" ht="12.75" customHeight="1" thickBot="1" x14ac:dyDescent="0.25">
      <c r="A15" s="40">
        <v>16</v>
      </c>
      <c r="B15" s="40">
        <v>0.98860176165198621</v>
      </c>
      <c r="C15" s="40">
        <v>-1.1463696144462625E-2</v>
      </c>
      <c r="D15" s="40">
        <v>25.886058449512923</v>
      </c>
      <c r="E15" s="40">
        <v>180.14934958875344</v>
      </c>
      <c r="F15" s="40"/>
      <c r="G15" s="40"/>
      <c r="I15" s="31" t="s">
        <v>60</v>
      </c>
      <c r="J15" s="31" t="s">
        <v>68</v>
      </c>
      <c r="K15" s="31">
        <v>25.886058449512923</v>
      </c>
    </row>
    <row r="16" spans="1:11" ht="12.75" customHeight="1" x14ac:dyDescent="0.2">
      <c r="I16" s="31" t="s">
        <v>61</v>
      </c>
      <c r="J16" s="31" t="s">
        <v>68</v>
      </c>
      <c r="K16" s="31">
        <v>46.835626762286175</v>
      </c>
    </row>
    <row r="17" spans="9:11" ht="12.75" customHeight="1" x14ac:dyDescent="0.25">
      <c r="I17" s="31" t="s">
        <v>62</v>
      </c>
      <c r="K17" s="31">
        <v>0.55270016094579866</v>
      </c>
    </row>
    <row r="18" spans="9:11" ht="12.75" customHeight="1" x14ac:dyDescent="0.2">
      <c r="I18" s="31" t="s">
        <v>63</v>
      </c>
      <c r="J18" s="31" t="s">
        <v>69</v>
      </c>
      <c r="K18" s="31">
        <v>959.28704143559844</v>
      </c>
    </row>
    <row r="19" spans="9:11" ht="12.75" customHeight="1" x14ac:dyDescent="0.25">
      <c r="I19" s="31" t="s">
        <v>64</v>
      </c>
      <c r="J19" s="31" t="s">
        <v>37</v>
      </c>
      <c r="K19" s="31">
        <v>20.481994322494106</v>
      </c>
    </row>
    <row r="20" spans="9:11" ht="12.75" customHeight="1" x14ac:dyDescent="0.2">
      <c r="I20" s="31" t="s">
        <v>65</v>
      </c>
      <c r="J20" s="31" t="s">
        <v>70</v>
      </c>
      <c r="K20" s="31">
        <v>4.5245705237946225</v>
      </c>
    </row>
    <row r="21" spans="9:11" ht="12.75" customHeight="1" thickBot="1" x14ac:dyDescent="0.25">
      <c r="I21" s="40" t="s">
        <v>66</v>
      </c>
      <c r="J21" s="40" t="s">
        <v>71</v>
      </c>
      <c r="K21" s="40">
        <v>0.21351267595403206</v>
      </c>
    </row>
  </sheetData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44302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0.68418981481481478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6.7181834356127887E-2</v>
      </c>
    </row>
    <row r="10" spans="1:11" ht="12.75" customHeight="1" x14ac:dyDescent="0.25">
      <c r="A10" s="31">
        <v>0.5</v>
      </c>
      <c r="B10" s="31">
        <v>6.4799571484222822</v>
      </c>
      <c r="C10" s="31">
        <v>1.8687138974445221</v>
      </c>
      <c r="D10" s="31">
        <v>1.6199892871055706</v>
      </c>
      <c r="E10" s="31">
        <v>0.80999464355278528</v>
      </c>
      <c r="F10" s="31">
        <v>-0.95311837163994262</v>
      </c>
      <c r="G10" s="41">
        <v>0.89012155642909097</v>
      </c>
      <c r="I10" s="31" t="s">
        <v>55</v>
      </c>
      <c r="J10" s="31" t="s">
        <v>37</v>
      </c>
      <c r="K10" s="31">
        <v>10.317479229364343</v>
      </c>
    </row>
    <row r="11" spans="1:11" ht="12.75" customHeight="1" x14ac:dyDescent="0.25">
      <c r="A11" s="31">
        <v>1</v>
      </c>
      <c r="B11" s="31">
        <v>5.9598948188546936</v>
      </c>
      <c r="C11" s="31">
        <v>1.7850528330783613</v>
      </c>
      <c r="D11" s="31">
        <v>4.7299522789248147</v>
      </c>
      <c r="E11" s="31">
        <v>3.109962991819244</v>
      </c>
      <c r="F11" s="31">
        <v>-0.94627412644219699</v>
      </c>
      <c r="G11" s="31">
        <v>0.86929340296742885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5.5383911180366185</v>
      </c>
      <c r="C12" s="31">
        <v>1.7117040466747409</v>
      </c>
      <c r="D12" s="31">
        <v>10.47909524737047</v>
      </c>
      <c r="E12" s="31">
        <v>11.628301519283209</v>
      </c>
      <c r="F12" s="31">
        <v>-0.93767452104753635</v>
      </c>
      <c r="G12" s="31">
        <v>0.83897800989563553</v>
      </c>
      <c r="I12" s="31" t="s">
        <v>57</v>
      </c>
      <c r="J12" s="31" t="s">
        <v>38</v>
      </c>
      <c r="K12" s="31">
        <v>6.4799571484222822</v>
      </c>
    </row>
    <row r="13" spans="1:11" ht="12.75" customHeight="1" x14ac:dyDescent="0.25">
      <c r="A13" s="31">
        <v>4</v>
      </c>
      <c r="B13" s="31">
        <v>4.6096805609661082</v>
      </c>
      <c r="C13" s="31">
        <v>1.5281585619756313</v>
      </c>
      <c r="D13" s="31">
        <v>20.627166926373196</v>
      </c>
      <c r="E13" s="31">
        <v>41.143805999220881</v>
      </c>
      <c r="F13" s="31">
        <v>-0.92509764557390484</v>
      </c>
      <c r="G13" s="31">
        <v>0.78370848076957311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4.2119400077911955</v>
      </c>
      <c r="C14" s="31">
        <v>1.4379233510058107</v>
      </c>
      <c r="D14" s="31">
        <v>38.2704080638878</v>
      </c>
      <c r="E14" s="31">
        <v>145.41229061160888</v>
      </c>
      <c r="F14" s="31">
        <v>-0.93681894170720337</v>
      </c>
      <c r="G14" s="31">
        <v>0.755259459082809</v>
      </c>
      <c r="I14" s="31" t="s">
        <v>59</v>
      </c>
      <c r="K14" s="31">
        <v>0.16045701437713608</v>
      </c>
    </row>
    <row r="15" spans="1:11" ht="12.75" customHeight="1" x14ac:dyDescent="0.2">
      <c r="A15" s="31">
        <v>16</v>
      </c>
      <c r="B15" s="31">
        <v>3.2898519672769768</v>
      </c>
      <c r="C15" s="31">
        <v>1.1908425690163471</v>
      </c>
      <c r="D15" s="31">
        <v>68.277575964160491</v>
      </c>
      <c r="E15" s="31">
        <v>490.74489676665365</v>
      </c>
      <c r="I15" s="31" t="s">
        <v>60</v>
      </c>
      <c r="J15" s="31" t="s">
        <v>68</v>
      </c>
      <c r="K15" s="31">
        <v>85.596002142578882</v>
      </c>
    </row>
    <row r="16" spans="1:11" ht="12.75" customHeight="1" thickBot="1" x14ac:dyDescent="0.25">
      <c r="A16" s="40">
        <v>24</v>
      </c>
      <c r="B16" s="40">
        <v>1.0397545773276198</v>
      </c>
      <c r="C16" s="40">
        <v>3.8984701966004794E-2</v>
      </c>
      <c r="D16" s="40">
        <v>85.596002142578882</v>
      </c>
      <c r="E16" s="40">
        <v>801.11186209583161</v>
      </c>
      <c r="F16" s="40"/>
      <c r="G16" s="40"/>
      <c r="I16" s="31" t="s">
        <v>61</v>
      </c>
      <c r="J16" s="31" t="s">
        <v>68</v>
      </c>
      <c r="K16" s="31">
        <v>101.07272419538749</v>
      </c>
    </row>
    <row r="17" spans="9:11" ht="12.75" customHeight="1" x14ac:dyDescent="0.25">
      <c r="I17" s="31" t="s">
        <v>62</v>
      </c>
      <c r="K17" s="31">
        <v>0.84687538427390185</v>
      </c>
    </row>
    <row r="18" spans="9:11" ht="12.75" customHeight="1" x14ac:dyDescent="0.2">
      <c r="I18" s="31" t="s">
        <v>63</v>
      </c>
      <c r="J18" s="31" t="s">
        <v>69</v>
      </c>
      <c r="K18" s="31">
        <v>1402.9238295147245</v>
      </c>
    </row>
    <row r="19" spans="9:11" ht="12.75" customHeight="1" x14ac:dyDescent="0.25">
      <c r="I19" s="31" t="s">
        <v>64</v>
      </c>
      <c r="J19" s="31" t="s">
        <v>37</v>
      </c>
      <c r="K19" s="31">
        <v>13.880340523944714</v>
      </c>
    </row>
    <row r="20" spans="9:11" ht="12.75" customHeight="1" x14ac:dyDescent="0.2">
      <c r="I20" s="31" t="s">
        <v>65</v>
      </c>
      <c r="J20" s="31" t="s">
        <v>70</v>
      </c>
      <c r="K20" s="31">
        <v>1.1781596854877772</v>
      </c>
    </row>
    <row r="21" spans="9:11" ht="12.75" customHeight="1" thickBot="1" x14ac:dyDescent="0.25">
      <c r="I21" s="40" t="s">
        <v>66</v>
      </c>
      <c r="J21" s="40" t="s">
        <v>71</v>
      </c>
      <c r="K21" s="40">
        <v>7.9150928835507575E-2</v>
      </c>
    </row>
  </sheetData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44302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0.68568287037037035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5.9970091908671169E-2</v>
      </c>
    </row>
    <row r="10" spans="1:11" ht="12.75" customHeight="1" x14ac:dyDescent="0.25">
      <c r="A10" s="31">
        <v>0.5</v>
      </c>
      <c r="B10" s="31">
        <v>7.4698285936891313</v>
      </c>
      <c r="C10" s="31">
        <v>2.0108720529228465</v>
      </c>
      <c r="D10" s="31">
        <v>1.8674571484222828</v>
      </c>
      <c r="E10" s="31">
        <v>0.93372857421114142</v>
      </c>
      <c r="F10" s="31">
        <v>-0.99385114761923155</v>
      </c>
      <c r="G10" s="41">
        <v>0.98528812434887636</v>
      </c>
      <c r="I10" s="31" t="s">
        <v>55</v>
      </c>
      <c r="J10" s="31" t="s">
        <v>37</v>
      </c>
      <c r="K10" s="31">
        <v>11.558214411536062</v>
      </c>
    </row>
    <row r="11" spans="1:11" ht="12.75" customHeight="1" x14ac:dyDescent="0.25">
      <c r="A11" s="31">
        <v>1</v>
      </c>
      <c r="B11" s="31">
        <v>7.1367549668874171</v>
      </c>
      <c r="C11" s="31">
        <v>1.9652581866108982</v>
      </c>
      <c r="D11" s="31">
        <v>5.5191030385664197</v>
      </c>
      <c r="E11" s="31">
        <v>3.6516458901441373</v>
      </c>
      <c r="F11" s="31">
        <v>-0.9929072743697791</v>
      </c>
      <c r="G11" s="31">
        <v>0.98233106937052972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6.8496493961823139</v>
      </c>
      <c r="C12" s="31">
        <v>1.9241974679251592</v>
      </c>
      <c r="D12" s="31">
        <v>12.512305220101286</v>
      </c>
      <c r="E12" s="31">
        <v>14.069672769770159</v>
      </c>
      <c r="F12" s="31">
        <v>-0.99122105996463028</v>
      </c>
      <c r="G12" s="31">
        <v>0.97669225295654016</v>
      </c>
      <c r="I12" s="31" t="s">
        <v>57</v>
      </c>
      <c r="J12" s="31" t="s">
        <v>38</v>
      </c>
      <c r="K12" s="31">
        <v>7.4698285936891313</v>
      </c>
    </row>
    <row r="13" spans="1:11" ht="12.75" customHeight="1" x14ac:dyDescent="0.25">
      <c r="A13" s="31">
        <v>4</v>
      </c>
      <c r="B13" s="31">
        <v>5.7896571873782623</v>
      </c>
      <c r="C13" s="31">
        <v>1.7560730821253681</v>
      </c>
      <c r="D13" s="31">
        <v>25.151611803661861</v>
      </c>
      <c r="E13" s="31">
        <v>50.927600311647836</v>
      </c>
      <c r="F13" s="31">
        <v>-0.98769869235087659</v>
      </c>
      <c r="G13" s="31">
        <v>0.9633230603074473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5.0179392286716009</v>
      </c>
      <c r="C14" s="31">
        <v>1.6130193372036181</v>
      </c>
      <c r="D14" s="31">
        <v>46.766804635761588</v>
      </c>
      <c r="E14" s="31">
        <v>177.53188546941954</v>
      </c>
      <c r="F14" s="31">
        <v>-0.97946216867717673</v>
      </c>
      <c r="G14" s="31">
        <v>0.91869227973959644</v>
      </c>
      <c r="I14" s="31" t="s">
        <v>59</v>
      </c>
      <c r="K14" s="31">
        <v>0.25564731252330503</v>
      </c>
    </row>
    <row r="15" spans="1:11" ht="12.75" customHeight="1" x14ac:dyDescent="0.2">
      <c r="A15" s="31">
        <v>16</v>
      </c>
      <c r="B15" s="31">
        <v>2.6057849629918195</v>
      </c>
      <c r="C15" s="31">
        <v>0.95773395917821813</v>
      </c>
      <c r="D15" s="31">
        <v>77.26170140241527</v>
      </c>
      <c r="E15" s="31">
        <v>504.87617841838721</v>
      </c>
      <c r="I15" s="31" t="s">
        <v>60</v>
      </c>
      <c r="J15" s="31" t="s">
        <v>68</v>
      </c>
      <c r="K15" s="31">
        <v>95.32340767432801</v>
      </c>
    </row>
    <row r="16" spans="1:11" ht="12.75" customHeight="1" thickBot="1" x14ac:dyDescent="0.25">
      <c r="A16" s="40">
        <v>24</v>
      </c>
      <c r="B16" s="40">
        <v>1.9096416049863654</v>
      </c>
      <c r="C16" s="40">
        <v>0.64691558308329933</v>
      </c>
      <c r="D16" s="40">
        <v>95.32340767432801</v>
      </c>
      <c r="E16" s="40">
        <v>854.97201012855476</v>
      </c>
      <c r="F16" s="40"/>
      <c r="G16" s="40"/>
      <c r="I16" s="31" t="s">
        <v>61</v>
      </c>
      <c r="J16" s="31" t="s">
        <v>68</v>
      </c>
      <c r="K16" s="31">
        <v>127.16664059607459</v>
      </c>
    </row>
    <row r="17" spans="9:11" ht="12.75" customHeight="1" x14ac:dyDescent="0.25">
      <c r="I17" s="31" t="s">
        <v>62</v>
      </c>
      <c r="K17" s="31">
        <v>0.74959444731349212</v>
      </c>
    </row>
    <row r="18" spans="9:11" ht="12.75" customHeight="1" x14ac:dyDescent="0.2">
      <c r="I18" s="31" t="s">
        <v>63</v>
      </c>
      <c r="J18" s="31" t="s">
        <v>69</v>
      </c>
      <c r="K18" s="31">
        <v>2150.1948281911073</v>
      </c>
    </row>
    <row r="19" spans="9:11" ht="12.75" customHeight="1" x14ac:dyDescent="0.25">
      <c r="I19" s="31" t="s">
        <v>64</v>
      </c>
      <c r="J19" s="31" t="s">
        <v>37</v>
      </c>
      <c r="K19" s="31">
        <v>16.908481800827566</v>
      </c>
    </row>
    <row r="20" spans="9:11" ht="12.75" customHeight="1" x14ac:dyDescent="0.2">
      <c r="I20" s="31" t="s">
        <v>65</v>
      </c>
      <c r="J20" s="31" t="s">
        <v>70</v>
      </c>
      <c r="K20" s="31">
        <v>1.049015907624387</v>
      </c>
    </row>
    <row r="21" spans="9:11" ht="12.75" customHeight="1" thickBot="1" x14ac:dyDescent="0.25">
      <c r="I21" s="40" t="s">
        <v>66</v>
      </c>
      <c r="J21" s="40" t="s">
        <v>71</v>
      </c>
      <c r="K21" s="40">
        <v>6.2909580393892592E-2</v>
      </c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44302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0.68666666666666665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5.7361187670790438E-2</v>
      </c>
    </row>
    <row r="10" spans="1:11" ht="12.75" customHeight="1" x14ac:dyDescent="0.25">
      <c r="A10" s="31">
        <v>0.5</v>
      </c>
      <c r="B10" s="31">
        <v>6.3299766264121544</v>
      </c>
      <c r="C10" s="31">
        <v>1.8452965436393394</v>
      </c>
      <c r="D10" s="31">
        <v>1.5824941566030386</v>
      </c>
      <c r="E10" s="31">
        <v>0.7912470783015193</v>
      </c>
      <c r="F10" s="31">
        <v>-0.87237798261328747</v>
      </c>
      <c r="G10" s="41">
        <v>0.71325201345811506</v>
      </c>
      <c r="I10" s="31" t="s">
        <v>55</v>
      </c>
      <c r="J10" s="31" t="s">
        <v>37</v>
      </c>
      <c r="K10" s="31">
        <v>12.083905663496415</v>
      </c>
    </row>
    <row r="11" spans="1:11" ht="12.75" customHeight="1" x14ac:dyDescent="0.25">
      <c r="A11" s="31">
        <v>1</v>
      </c>
      <c r="B11" s="31">
        <v>5.9497662641215427</v>
      </c>
      <c r="C11" s="31">
        <v>1.7833519354450105</v>
      </c>
      <c r="D11" s="31">
        <v>4.6524298792364629</v>
      </c>
      <c r="E11" s="31">
        <v>3.0699357226334243</v>
      </c>
      <c r="F11" s="31">
        <v>-0.86447519024006847</v>
      </c>
      <c r="G11" s="31">
        <v>0.68414669317575316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5.8621153097000382</v>
      </c>
      <c r="C12" s="31">
        <v>1.7685105128048968</v>
      </c>
      <c r="D12" s="31">
        <v>10.558370666147253</v>
      </c>
      <c r="E12" s="31">
        <v>11.906934164394233</v>
      </c>
      <c r="F12" s="31">
        <v>-0.86145951082412564</v>
      </c>
      <c r="G12" s="31">
        <v>0.65614998505245581</v>
      </c>
      <c r="I12" s="31" t="s">
        <v>57</v>
      </c>
      <c r="J12" s="31" t="s">
        <v>38</v>
      </c>
      <c r="K12" s="31">
        <v>6.3299766264121544</v>
      </c>
    </row>
    <row r="13" spans="1:11" ht="12.75" customHeight="1" x14ac:dyDescent="0.25">
      <c r="A13" s="31">
        <v>4</v>
      </c>
      <c r="B13" s="31">
        <v>5.3397156213478763</v>
      </c>
      <c r="C13" s="31">
        <v>1.6751723971247994</v>
      </c>
      <c r="D13" s="31">
        <v>21.760201597195167</v>
      </c>
      <c r="E13" s="31">
        <v>44.990027269185816</v>
      </c>
      <c r="F13" s="31">
        <v>-0.85755292645454217</v>
      </c>
      <c r="G13" s="31">
        <v>0.60309553250612402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5.1418192442539929</v>
      </c>
      <c r="C14" s="31">
        <v>1.6374069554164092</v>
      </c>
      <c r="D14" s="31">
        <v>42.723271328398909</v>
      </c>
      <c r="E14" s="31">
        <v>169.9768601480327</v>
      </c>
      <c r="F14" s="31">
        <v>-0.88442312051778171</v>
      </c>
      <c r="G14" s="31">
        <v>0.56440851221282129</v>
      </c>
      <c r="I14" s="31" t="s">
        <v>59</v>
      </c>
      <c r="K14" s="31">
        <v>0.18955261999932305</v>
      </c>
    </row>
    <row r="15" spans="1:11" ht="12.75" customHeight="1" x14ac:dyDescent="0.2">
      <c r="A15" s="31">
        <v>16</v>
      </c>
      <c r="B15" s="31">
        <v>4.8297818465134394</v>
      </c>
      <c r="C15" s="31">
        <v>1.5748013002911256</v>
      </c>
      <c r="D15" s="31">
        <v>82.609675691468638</v>
      </c>
      <c r="E15" s="31">
        <v>643.6211141410206</v>
      </c>
      <c r="I15" s="31" t="s">
        <v>60</v>
      </c>
      <c r="J15" s="31" t="s">
        <v>68</v>
      </c>
      <c r="K15" s="31">
        <v>106.728257693806</v>
      </c>
    </row>
    <row r="16" spans="1:11" ht="12.75" customHeight="1" thickBot="1" x14ac:dyDescent="0.25">
      <c r="A16" s="40">
        <v>24</v>
      </c>
      <c r="B16" s="40">
        <v>1.1998636540709</v>
      </c>
      <c r="C16" s="40">
        <v>0.18220792873094746</v>
      </c>
      <c r="D16" s="40">
        <v>106.728257693806</v>
      </c>
      <c r="E16" s="40">
        <v>1067.9140631086871</v>
      </c>
      <c r="F16" s="40"/>
      <c r="G16" s="40"/>
      <c r="I16" s="31" t="s">
        <v>61</v>
      </c>
      <c r="J16" s="31" t="s">
        <v>68</v>
      </c>
      <c r="K16" s="31">
        <v>127.64594965229898</v>
      </c>
    </row>
    <row r="17" spans="9:11" ht="12.75" customHeight="1" x14ac:dyDescent="0.25">
      <c r="I17" s="31" t="s">
        <v>62</v>
      </c>
      <c r="K17" s="31">
        <v>0.83612725656026143</v>
      </c>
    </row>
    <row r="18" spans="9:11" ht="12.75" customHeight="1" x14ac:dyDescent="0.2">
      <c r="I18" s="31" t="s">
        <v>63</v>
      </c>
      <c r="J18" s="31" t="s">
        <v>69</v>
      </c>
      <c r="K18" s="31">
        <v>1934.6049681422005</v>
      </c>
    </row>
    <row r="19" spans="9:11" ht="12.75" customHeight="1" x14ac:dyDescent="0.25">
      <c r="I19" s="31" t="s">
        <v>64</v>
      </c>
      <c r="J19" s="31" t="s">
        <v>37</v>
      </c>
      <c r="K19" s="31">
        <v>15.156023151631253</v>
      </c>
    </row>
    <row r="20" spans="9:11" ht="12.75" customHeight="1" x14ac:dyDescent="0.2">
      <c r="I20" s="31" t="s">
        <v>65</v>
      </c>
      <c r="J20" s="31" t="s">
        <v>70</v>
      </c>
      <c r="K20" s="31">
        <v>1.0926091002673566</v>
      </c>
    </row>
    <row r="21" spans="9:11" ht="12.75" customHeight="1" thickBot="1" x14ac:dyDescent="0.25">
      <c r="I21" s="40" t="s">
        <v>66</v>
      </c>
      <c r="J21" s="40" t="s">
        <v>71</v>
      </c>
      <c r="K21" s="40">
        <v>6.2673355651249332E-2</v>
      </c>
    </row>
  </sheetData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44302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0.68710648148148146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3.983371335010534E-2</v>
      </c>
    </row>
    <row r="10" spans="1:11" ht="12.75" customHeight="1" x14ac:dyDescent="0.25">
      <c r="A10" s="31">
        <v>0.5</v>
      </c>
      <c r="B10" s="31">
        <v>6.2528437865212307</v>
      </c>
      <c r="C10" s="31">
        <v>1.8330363661079376</v>
      </c>
      <c r="D10" s="31">
        <v>1.5632109466303077</v>
      </c>
      <c r="E10" s="31">
        <v>0.78160547331515384</v>
      </c>
      <c r="F10" s="31">
        <v>-0.87437956440048681</v>
      </c>
      <c r="G10" s="41">
        <v>0.71744754716942205</v>
      </c>
      <c r="I10" s="31" t="s">
        <v>55</v>
      </c>
      <c r="J10" s="31" t="s">
        <v>37</v>
      </c>
      <c r="K10" s="31">
        <v>17.401018440529402</v>
      </c>
    </row>
    <row r="11" spans="1:11" ht="12.75" customHeight="1" x14ac:dyDescent="0.25">
      <c r="A11" s="31">
        <v>1</v>
      </c>
      <c r="B11" s="31">
        <v>5.7397935333073624</v>
      </c>
      <c r="C11" s="31">
        <v>1.7474232398774663</v>
      </c>
      <c r="D11" s="31">
        <v>4.5613702765874562</v>
      </c>
      <c r="E11" s="31">
        <v>2.9981593299571481</v>
      </c>
      <c r="F11" s="31">
        <v>-0.86701142480600735</v>
      </c>
      <c r="G11" s="31">
        <v>0.68963601343017866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6.0487144526684844</v>
      </c>
      <c r="C12" s="31">
        <v>1.7998457623019206</v>
      </c>
      <c r="D12" s="31">
        <v>10.455624269575379</v>
      </c>
      <c r="E12" s="31">
        <v>11.916770549279313</v>
      </c>
      <c r="F12" s="31">
        <v>-0.87848243807107596</v>
      </c>
      <c r="G12" s="31">
        <v>0.69564185866573569</v>
      </c>
      <c r="I12" s="31" t="s">
        <v>57</v>
      </c>
      <c r="J12" s="31" t="s">
        <v>38</v>
      </c>
      <c r="K12" s="31">
        <v>6.2528437865212307</v>
      </c>
    </row>
    <row r="13" spans="1:11" ht="12.75" customHeight="1" x14ac:dyDescent="0.25">
      <c r="A13" s="31">
        <v>4</v>
      </c>
      <c r="B13" s="31">
        <v>5.7799181924425396</v>
      </c>
      <c r="C13" s="31">
        <v>1.7543895290274696</v>
      </c>
      <c r="D13" s="31">
        <v>22.284256914686402</v>
      </c>
      <c r="E13" s="31">
        <v>47.133872224386437</v>
      </c>
      <c r="F13" s="31">
        <v>-0.87690146970918403</v>
      </c>
      <c r="G13" s="31">
        <v>0.65343428136719051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5.4460654460459681</v>
      </c>
      <c r="C14" s="31">
        <v>1.6948934114481764</v>
      </c>
      <c r="D14" s="31">
        <v>44.736224191663418</v>
      </c>
      <c r="E14" s="31">
        <v>180.51026490066224</v>
      </c>
      <c r="F14" s="31">
        <v>-0.8920453133338927</v>
      </c>
      <c r="G14" s="31">
        <v>0.59148968208192554</v>
      </c>
      <c r="I14" s="31" t="s">
        <v>59</v>
      </c>
      <c r="K14" s="31">
        <v>0.3166179159618841</v>
      </c>
    </row>
    <row r="15" spans="1:11" ht="12.75" customHeight="1" x14ac:dyDescent="0.2">
      <c r="A15" s="31">
        <v>16</v>
      </c>
      <c r="B15" s="31">
        <v>5.1188352162056869</v>
      </c>
      <c r="C15" s="31">
        <v>1.6329269163352593</v>
      </c>
      <c r="D15" s="31">
        <v>86.995826840670034</v>
      </c>
      <c r="E15" s="31">
        <v>682.38981301129718</v>
      </c>
      <c r="I15" s="31" t="s">
        <v>60</v>
      </c>
      <c r="J15" s="31" t="s">
        <v>68</v>
      </c>
      <c r="K15" s="31">
        <v>115.39021717958705</v>
      </c>
    </row>
    <row r="16" spans="1:11" ht="12.75" customHeight="1" thickBot="1" x14ac:dyDescent="0.25">
      <c r="A16" s="40">
        <v>24</v>
      </c>
      <c r="B16" s="40">
        <v>1.9797623685235683</v>
      </c>
      <c r="C16" s="40">
        <v>0.68297682160677209</v>
      </c>
      <c r="D16" s="40">
        <v>115.39021717958705</v>
      </c>
      <c r="E16" s="40">
        <v>1200.0524542267237</v>
      </c>
      <c r="F16" s="40"/>
      <c r="G16" s="40"/>
      <c r="I16" s="31" t="s">
        <v>61</v>
      </c>
      <c r="J16" s="31" t="s">
        <v>68</v>
      </c>
      <c r="K16" s="31">
        <v>165.09089035366694</v>
      </c>
    </row>
    <row r="17" spans="9:11" ht="12.75" customHeight="1" x14ac:dyDescent="0.25">
      <c r="I17" s="31" t="s">
        <v>62</v>
      </c>
      <c r="K17" s="31">
        <v>0.69894963272892696</v>
      </c>
    </row>
    <row r="18" spans="9:11" ht="12.75" customHeight="1" x14ac:dyDescent="0.2">
      <c r="I18" s="31" t="s">
        <v>63</v>
      </c>
      <c r="J18" s="31" t="s">
        <v>69</v>
      </c>
      <c r="K18" s="31">
        <v>3640.5723516363996</v>
      </c>
    </row>
    <row r="19" spans="9:11" ht="12.75" customHeight="1" x14ac:dyDescent="0.25">
      <c r="I19" s="31" t="s">
        <v>64</v>
      </c>
      <c r="J19" s="31" t="s">
        <v>37</v>
      </c>
      <c r="K19" s="31">
        <v>22.051927540261985</v>
      </c>
    </row>
    <row r="20" spans="9:11" ht="12.75" customHeight="1" x14ac:dyDescent="0.2">
      <c r="I20" s="31" t="s">
        <v>65</v>
      </c>
      <c r="J20" s="31" t="s">
        <v>70</v>
      </c>
      <c r="K20" s="31">
        <v>1.2165111209607848</v>
      </c>
    </row>
    <row r="21" spans="9:11" ht="12.75" customHeight="1" thickBot="1" x14ac:dyDescent="0.25">
      <c r="I21" s="40" t="s">
        <v>66</v>
      </c>
      <c r="J21" s="40" t="s">
        <v>71</v>
      </c>
      <c r="K21" s="40">
        <v>4.8458155279567226E-2</v>
      </c>
    </row>
  </sheetData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44302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0.68831018518518527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4.4537044072761663E-2</v>
      </c>
    </row>
    <row r="10" spans="1:11" ht="12.75" customHeight="1" x14ac:dyDescent="0.25">
      <c r="A10" s="31">
        <v>0.5</v>
      </c>
      <c r="B10" s="31">
        <v>5.809914296844565</v>
      </c>
      <c r="C10" s="31">
        <v>1.7595658197816264</v>
      </c>
      <c r="D10" s="31">
        <v>1.4524785742111412</v>
      </c>
      <c r="E10" s="31">
        <v>0.72623928710557062</v>
      </c>
      <c r="F10" s="31">
        <v>-0.91225975809103754</v>
      </c>
      <c r="G10" s="41">
        <v>0.79866143947878199</v>
      </c>
      <c r="I10" s="31" t="s">
        <v>55</v>
      </c>
      <c r="J10" s="31" t="s">
        <v>37</v>
      </c>
      <c r="K10" s="31">
        <v>15.563385379315418</v>
      </c>
    </row>
    <row r="11" spans="1:11" ht="12.75" customHeight="1" x14ac:dyDescent="0.25">
      <c r="A11" s="31">
        <v>1</v>
      </c>
      <c r="B11" s="31">
        <v>5.2699844176081028</v>
      </c>
      <c r="C11" s="31">
        <v>1.6620274057382929</v>
      </c>
      <c r="D11" s="31">
        <v>4.2224532528243079</v>
      </c>
      <c r="E11" s="31">
        <v>2.7699746786131669</v>
      </c>
      <c r="F11" s="31">
        <v>-0.90470054835514402</v>
      </c>
      <c r="G11" s="31">
        <v>0.77310385274262283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5.6498052201012854</v>
      </c>
      <c r="C12" s="31">
        <v>1.73162107024574</v>
      </c>
      <c r="D12" s="31">
        <v>9.6823480716790016</v>
      </c>
      <c r="E12" s="31">
        <v>11.054772107518504</v>
      </c>
      <c r="F12" s="31">
        <v>-0.91170196603032061</v>
      </c>
      <c r="G12" s="31">
        <v>0.77493396648473578</v>
      </c>
      <c r="I12" s="31" t="s">
        <v>57</v>
      </c>
      <c r="J12" s="31" t="s">
        <v>38</v>
      </c>
      <c r="K12" s="31">
        <v>5.809914296844565</v>
      </c>
    </row>
    <row r="13" spans="1:11" ht="12.75" customHeight="1" x14ac:dyDescent="0.25">
      <c r="A13" s="31">
        <v>4</v>
      </c>
      <c r="B13" s="31">
        <v>5.0397545773276198</v>
      </c>
      <c r="C13" s="31">
        <v>1.61735738592296</v>
      </c>
      <c r="D13" s="31">
        <v>20.371907869107908</v>
      </c>
      <c r="E13" s="31">
        <v>42.513400857031556</v>
      </c>
      <c r="F13" s="31">
        <v>-0.89974356490477536</v>
      </c>
      <c r="G13" s="31">
        <v>0.71430772388133046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4.7799181924425396</v>
      </c>
      <c r="C14" s="31">
        <v>1.5644234318051391</v>
      </c>
      <c r="D14" s="31">
        <v>40.01125340864823</v>
      </c>
      <c r="E14" s="31">
        <v>159.31012855473315</v>
      </c>
      <c r="F14" s="31">
        <v>-0.91600052975004886</v>
      </c>
      <c r="G14" s="31">
        <v>0.67811394100474032</v>
      </c>
      <c r="I14" s="31" t="s">
        <v>59</v>
      </c>
      <c r="K14" s="31">
        <v>0.2873833733962271</v>
      </c>
    </row>
    <row r="15" spans="1:11" ht="12.75" customHeight="1" x14ac:dyDescent="0.2">
      <c r="A15" s="31">
        <v>16</v>
      </c>
      <c r="B15" s="31">
        <v>4.2099922088040511</v>
      </c>
      <c r="C15" s="31">
        <v>1.4374607970522097</v>
      </c>
      <c r="D15" s="31">
        <v>75.970895013634589</v>
      </c>
      <c r="E15" s="31">
        <v>581.70701207635375</v>
      </c>
      <c r="I15" s="31" t="s">
        <v>60</v>
      </c>
      <c r="J15" s="31" t="s">
        <v>68</v>
      </c>
      <c r="K15" s="31">
        <v>99.489554927931437</v>
      </c>
    </row>
    <row r="16" spans="1:11" ht="12.75" customHeight="1" thickBot="1" x14ac:dyDescent="0.25">
      <c r="A16" s="40">
        <v>24</v>
      </c>
      <c r="B16" s="40">
        <v>1.6696727697701599</v>
      </c>
      <c r="C16" s="40">
        <v>0.51262766098327683</v>
      </c>
      <c r="D16" s="40">
        <v>99.489554927931437</v>
      </c>
      <c r="E16" s="40">
        <v>1011.4350993377484</v>
      </c>
      <c r="F16" s="40"/>
      <c r="G16" s="40"/>
      <c r="I16" s="31" t="s">
        <v>61</v>
      </c>
      <c r="J16" s="31" t="s">
        <v>68</v>
      </c>
      <c r="K16" s="31">
        <v>136.97908312927231</v>
      </c>
    </row>
    <row r="17" spans="9:11" ht="12.75" customHeight="1" x14ac:dyDescent="0.25">
      <c r="I17" s="31" t="s">
        <v>62</v>
      </c>
      <c r="K17" s="31">
        <v>0.72631202264684014</v>
      </c>
    </row>
    <row r="18" spans="9:11" ht="12.75" customHeight="1" x14ac:dyDescent="0.2">
      <c r="I18" s="31" t="s">
        <v>63</v>
      </c>
      <c r="J18" s="31" t="s">
        <v>69</v>
      </c>
      <c r="K18" s="31">
        <v>2752.9443595641255</v>
      </c>
    </row>
    <row r="19" spans="9:11" ht="12.75" customHeight="1" x14ac:dyDescent="0.25">
      <c r="I19" s="31" t="s">
        <v>64</v>
      </c>
      <c r="J19" s="31" t="s">
        <v>37</v>
      </c>
      <c r="K19" s="31">
        <v>20.097552828310789</v>
      </c>
    </row>
    <row r="20" spans="9:11" ht="12.75" customHeight="1" x14ac:dyDescent="0.2">
      <c r="I20" s="31" t="s">
        <v>65</v>
      </c>
      <c r="J20" s="31" t="s">
        <v>70</v>
      </c>
      <c r="K20" s="31">
        <v>1.3113370826109096</v>
      </c>
    </row>
    <row r="21" spans="9:11" ht="12.75" customHeight="1" thickBot="1" x14ac:dyDescent="0.25">
      <c r="I21" s="40" t="s">
        <v>66</v>
      </c>
      <c r="J21" s="40" t="s">
        <v>71</v>
      </c>
      <c r="K21" s="40">
        <v>5.8403077442488786E-2</v>
      </c>
    </row>
  </sheetData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K21"/>
  <sheetViews>
    <sheetView workbookViewId="0">
      <pane ySplit="6" topLeftCell="A7" activePane="bottomLeft" state="frozen"/>
      <selection pane="bottomLeft" activeCell="K9" sqref="K9:K21"/>
    </sheetView>
  </sheetViews>
  <sheetFormatPr defaultColWidth="10.7109375" defaultRowHeight="12.75" customHeight="1" x14ac:dyDescent="0.2"/>
  <cols>
    <col min="1" max="7" width="10.7109375" style="31"/>
    <col min="8" max="8" width="4.7109375" style="31" customWidth="1"/>
    <col min="9" max="9" width="15.7109375" style="31" bestFit="1" customWidth="1"/>
    <col min="10" max="10" width="15.140625" style="31" bestFit="1" customWidth="1"/>
    <col min="11" max="11" width="12" style="31" bestFit="1" customWidth="1"/>
    <col min="12" max="16384" width="10.7109375" style="31"/>
  </cols>
  <sheetData>
    <row r="1" spans="1:11" s="32" customFormat="1" ht="12.75" customHeight="1" x14ac:dyDescent="0.25">
      <c r="A1" s="35" t="s">
        <v>31</v>
      </c>
      <c r="C1" s="36" t="s">
        <v>32</v>
      </c>
    </row>
    <row r="2" spans="1:11" s="32" customFormat="1" ht="12.75" customHeight="1" x14ac:dyDescent="0.25"/>
    <row r="3" spans="1:11" s="32" customFormat="1" ht="12.75" customHeight="1" x14ac:dyDescent="0.25">
      <c r="A3" s="33" t="s">
        <v>33</v>
      </c>
      <c r="B3" s="34" t="s">
        <v>37</v>
      </c>
      <c r="D3" s="33" t="s">
        <v>40</v>
      </c>
      <c r="E3" s="34" t="s">
        <v>43</v>
      </c>
    </row>
    <row r="4" spans="1:11" s="32" customFormat="1" ht="12.75" customHeight="1" x14ac:dyDescent="0.2">
      <c r="A4" s="33" t="s">
        <v>34</v>
      </c>
      <c r="B4" s="34" t="s">
        <v>38</v>
      </c>
      <c r="D4" s="33" t="s">
        <v>41</v>
      </c>
      <c r="E4" s="34" t="s">
        <v>44</v>
      </c>
    </row>
    <row r="5" spans="1:11" s="32" customFormat="1" ht="12.75" customHeight="1" x14ac:dyDescent="0.25">
      <c r="A5" s="33" t="s">
        <v>35</v>
      </c>
      <c r="B5" s="34">
        <v>8</v>
      </c>
      <c r="D5" s="33" t="s">
        <v>42</v>
      </c>
      <c r="E5" s="37">
        <v>44302</v>
      </c>
    </row>
    <row r="6" spans="1:11" s="32" customFormat="1" ht="12.75" customHeight="1" x14ac:dyDescent="0.25">
      <c r="A6" s="33" t="s">
        <v>36</v>
      </c>
      <c r="B6" s="34" t="s">
        <v>39</v>
      </c>
      <c r="D6" s="33" t="s">
        <v>24</v>
      </c>
      <c r="E6" s="38">
        <v>0.68898148148148142</v>
      </c>
    </row>
    <row r="7" spans="1:11" ht="12.75" customHeight="1" thickBot="1" x14ac:dyDescent="0.3"/>
    <row r="8" spans="1:11" ht="12.75" customHeight="1" x14ac:dyDescent="0.25">
      <c r="A8" s="39" t="s">
        <v>24</v>
      </c>
      <c r="B8" s="39" t="s">
        <v>45</v>
      </c>
      <c r="C8" s="39" t="s">
        <v>46</v>
      </c>
      <c r="D8" s="39" t="s">
        <v>47</v>
      </c>
      <c r="E8" s="39" t="s">
        <v>48</v>
      </c>
      <c r="F8" s="39" t="s">
        <v>49</v>
      </c>
      <c r="G8" s="39" t="s">
        <v>50</v>
      </c>
      <c r="I8" s="39" t="s">
        <v>51</v>
      </c>
      <c r="J8" s="39" t="s">
        <v>52</v>
      </c>
      <c r="K8" s="39" t="s">
        <v>53</v>
      </c>
    </row>
    <row r="9" spans="1:11" ht="12.75" customHeight="1" x14ac:dyDescent="0.25">
      <c r="A9" s="31">
        <v>0</v>
      </c>
      <c r="B9" s="31">
        <v>0</v>
      </c>
      <c r="D9" s="31">
        <v>0</v>
      </c>
      <c r="E9" s="31">
        <v>0</v>
      </c>
      <c r="I9" s="31" t="s">
        <v>54</v>
      </c>
      <c r="J9" s="31" t="s">
        <v>67</v>
      </c>
      <c r="K9" s="31">
        <v>6.9959007211350469E-2</v>
      </c>
    </row>
    <row r="10" spans="1:11" ht="12.75" customHeight="1" x14ac:dyDescent="0.25">
      <c r="A10" s="31">
        <v>0.5</v>
      </c>
      <c r="B10" s="31">
        <v>6.6899298792364625</v>
      </c>
      <c r="C10" s="31">
        <v>1.9006033926556793</v>
      </c>
      <c r="D10" s="31">
        <v>1.6724824698091156</v>
      </c>
      <c r="E10" s="31">
        <v>0.83624123490455782</v>
      </c>
      <c r="F10" s="31">
        <v>-0.95457054304720867</v>
      </c>
      <c r="G10" s="41">
        <v>0.89344590598413154</v>
      </c>
      <c r="I10" s="31" t="s">
        <v>55</v>
      </c>
      <c r="J10" s="31" t="s">
        <v>37</v>
      </c>
      <c r="K10" s="31">
        <v>9.9079047600819283</v>
      </c>
    </row>
    <row r="11" spans="1:11" ht="12.75" customHeight="1" x14ac:dyDescent="0.25">
      <c r="A11" s="31">
        <v>1</v>
      </c>
      <c r="B11" s="31">
        <v>6.2699844176081028</v>
      </c>
      <c r="C11" s="31">
        <v>1.8357738694117736</v>
      </c>
      <c r="D11" s="31">
        <v>4.9124610440202572</v>
      </c>
      <c r="E11" s="31">
        <v>3.2399785742111415</v>
      </c>
      <c r="F11" s="31">
        <v>-0.94970760996335712</v>
      </c>
      <c r="G11" s="31">
        <v>0.87743068052789008</v>
      </c>
      <c r="I11" s="31" t="s">
        <v>56</v>
      </c>
      <c r="J11" s="31" t="s">
        <v>37</v>
      </c>
      <c r="K11" s="31">
        <v>0.5</v>
      </c>
    </row>
    <row r="12" spans="1:11" ht="12.75" customHeight="1" x14ac:dyDescent="0.2">
      <c r="A12" s="31">
        <v>2</v>
      </c>
      <c r="B12" s="31">
        <v>5.7962797039345535</v>
      </c>
      <c r="C12" s="31">
        <v>1.7572162813918004</v>
      </c>
      <c r="D12" s="31">
        <v>10.945593104791586</v>
      </c>
      <c r="E12" s="31">
        <v>12.171250486949747</v>
      </c>
      <c r="F12" s="31">
        <v>-0.94509298018472387</v>
      </c>
      <c r="G12" s="31">
        <v>0.85760098825925724</v>
      </c>
      <c r="I12" s="31" t="s">
        <v>57</v>
      </c>
      <c r="J12" s="31" t="s">
        <v>38</v>
      </c>
      <c r="K12" s="31">
        <v>6.6899298792364625</v>
      </c>
    </row>
    <row r="13" spans="1:11" ht="12.75" customHeight="1" x14ac:dyDescent="0.25">
      <c r="A13" s="31">
        <v>4</v>
      </c>
      <c r="B13" s="31">
        <v>5.259855862874951</v>
      </c>
      <c r="C13" s="31">
        <v>1.6601036238789069</v>
      </c>
      <c r="D13" s="31">
        <v>22.001728671601089</v>
      </c>
      <c r="E13" s="31">
        <v>44.803233346318656</v>
      </c>
      <c r="F13" s="31">
        <v>-0.94389546934616231</v>
      </c>
      <c r="G13" s="31">
        <v>0.83640798557831797</v>
      </c>
      <c r="I13" s="31" t="s">
        <v>58</v>
      </c>
      <c r="J13" s="31" t="s">
        <v>37</v>
      </c>
      <c r="K13" s="31">
        <v>0</v>
      </c>
    </row>
    <row r="14" spans="1:11" ht="12.75" customHeight="1" x14ac:dyDescent="0.25">
      <c r="A14" s="31">
        <v>8</v>
      </c>
      <c r="B14" s="31">
        <v>4.7896571873782623</v>
      </c>
      <c r="C14" s="31">
        <v>1.5664588404646616</v>
      </c>
      <c r="D14" s="31">
        <v>42.100754772107514</v>
      </c>
      <c r="E14" s="31">
        <v>163.51659524737045</v>
      </c>
      <c r="F14" s="31">
        <v>-0.95635197158214702</v>
      </c>
      <c r="G14" s="31">
        <v>0.82921818709811945</v>
      </c>
      <c r="I14" s="31" t="s">
        <v>59</v>
      </c>
      <c r="K14" s="31">
        <v>0.1546638482971866</v>
      </c>
    </row>
    <row r="15" spans="1:11" ht="12.75" customHeight="1" x14ac:dyDescent="0.2">
      <c r="A15" s="31">
        <v>16</v>
      </c>
      <c r="B15" s="31">
        <v>3.3393260615504476</v>
      </c>
      <c r="C15" s="31">
        <v>1.2057690086497859</v>
      </c>
      <c r="D15" s="31">
        <v>74.616687767822356</v>
      </c>
      <c r="E15" s="31">
        <v>530.50249318270346</v>
      </c>
      <c r="I15" s="31" t="s">
        <v>60</v>
      </c>
      <c r="J15" s="31" t="s">
        <v>68</v>
      </c>
      <c r="K15" s="31">
        <v>92.112753213868316</v>
      </c>
    </row>
    <row r="16" spans="1:11" ht="12.75" customHeight="1" thickBot="1" x14ac:dyDescent="0.25">
      <c r="A16" s="40">
        <v>24</v>
      </c>
      <c r="B16" s="40">
        <v>1.0346902999610441</v>
      </c>
      <c r="C16" s="40">
        <v>3.410215484919521E-2</v>
      </c>
      <c r="D16" s="40">
        <v>92.112753213868316</v>
      </c>
      <c r="E16" s="40">
        <v>843.5496299181923</v>
      </c>
      <c r="F16" s="40"/>
      <c r="G16" s="40"/>
      <c r="I16" s="31" t="s">
        <v>61</v>
      </c>
      <c r="J16" s="31" t="s">
        <v>68</v>
      </c>
      <c r="K16" s="31">
        <v>106.9027043753418</v>
      </c>
    </row>
    <row r="17" spans="9:11" ht="12.75" customHeight="1" x14ac:dyDescent="0.25">
      <c r="I17" s="31" t="s">
        <v>62</v>
      </c>
      <c r="K17" s="31">
        <v>0.86165035535915846</v>
      </c>
    </row>
    <row r="18" spans="9:11" ht="12.75" customHeight="1" x14ac:dyDescent="0.2">
      <c r="I18" s="31" t="s">
        <v>63</v>
      </c>
      <c r="J18" s="31" t="s">
        <v>69</v>
      </c>
      <c r="K18" s="31">
        <v>1409.9172777728347</v>
      </c>
    </row>
    <row r="19" spans="9:11" ht="12.75" customHeight="1" x14ac:dyDescent="0.25">
      <c r="I19" s="31" t="s">
        <v>64</v>
      </c>
      <c r="J19" s="31" t="s">
        <v>37</v>
      </c>
      <c r="K19" s="31">
        <v>13.188789619601492</v>
      </c>
    </row>
    <row r="20" spans="9:11" ht="12.75" customHeight="1" x14ac:dyDescent="0.2">
      <c r="I20" s="31" t="s">
        <v>65</v>
      </c>
      <c r="J20" s="31" t="s">
        <v>70</v>
      </c>
      <c r="K20" s="31">
        <v>1.0696893139603254</v>
      </c>
    </row>
    <row r="21" spans="9:11" ht="12.75" customHeight="1" thickBot="1" x14ac:dyDescent="0.25">
      <c r="I21" s="40" t="s">
        <v>66</v>
      </c>
      <c r="J21" s="40" t="s">
        <v>71</v>
      </c>
      <c r="K21" s="40">
        <v>7.4834402429254931E-2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Std. curve peak area and con.</vt:lpstr>
      <vt:lpstr>PK results</vt:lpstr>
      <vt:lpstr>C NOS A1</vt:lpstr>
      <vt:lpstr>C NOS A2</vt:lpstr>
      <vt:lpstr>C NOS A3</vt:lpstr>
      <vt:lpstr>C NOS A4</vt:lpstr>
      <vt:lpstr>C NOS A5</vt:lpstr>
      <vt:lpstr>C NOS A6</vt:lpstr>
      <vt:lpstr>Validation linearityLOD and LOQ</vt:lpstr>
      <vt:lpstr>Validation Inter and Intra day</vt:lpstr>
      <vt:lpstr>C PG A1</vt:lpstr>
      <vt:lpstr>C PG A2</vt:lpstr>
      <vt:lpstr>C PG A3</vt:lpstr>
      <vt:lpstr>C PG A4</vt:lpstr>
      <vt:lpstr>C PG A5</vt:lpstr>
      <vt:lpstr>C PG A6</vt:lpstr>
      <vt:lpstr>NOS A1</vt:lpstr>
      <vt:lpstr>NOS A2</vt:lpstr>
      <vt:lpstr>NOS A3</vt:lpstr>
      <vt:lpstr>NOS A4</vt:lpstr>
      <vt:lpstr>NOS A5</vt:lpstr>
      <vt:lpstr>NOS A6</vt:lpstr>
      <vt:lpstr>PG A1</vt:lpstr>
      <vt:lpstr>PG A2</vt:lpstr>
      <vt:lpstr>PG A3</vt:lpstr>
      <vt:lpstr>PG A4</vt:lpstr>
      <vt:lpstr>PG A5</vt:lpstr>
      <vt:lpstr>PG A6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Kunwar A S Mandloi</dc:creator>
  <cp:lastModifiedBy>user</cp:lastModifiedBy>
  <dcterms:created xsi:type="dcterms:W3CDTF">2015-06-05T18:17:20Z</dcterms:created>
  <dcterms:modified xsi:type="dcterms:W3CDTF">2021-07-14T18:02:12Z</dcterms:modified>
</cp:coreProperties>
</file>