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NNEES EXP\influence vitesse\"/>
    </mc:Choice>
  </mc:AlternateContent>
  <xr:revisionPtr revIDLastSave="0" documentId="13_ncr:1_{B8362FAD-FD89-49D5-BC25-F2CA0B14401B}" xr6:coauthVersionLast="47" xr6:coauthVersionMax="47" xr10:uidLastSave="{00000000-0000-0000-0000-000000000000}"/>
  <bookViews>
    <workbookView xWindow="-108" yWindow="-108" windowWidth="23256" windowHeight="13176" activeTab="1" xr2:uid="{8D7110B9-AB0A-4B8E-AC8A-70983BAEFEBC}"/>
  </bookViews>
  <sheets>
    <sheet name="20trmin" sheetId="1" r:id="rId1"/>
    <sheet name="30trmin" sheetId="2" r:id="rId2"/>
    <sheet name="40trmin" sheetId="3" r:id="rId3"/>
    <sheet name="50trmin" sheetId="4" r:id="rId4"/>
    <sheet name="60trmin" sheetId="5" r:id="rId5"/>
    <sheet name="70trmin" sheetId="6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34" i="1" l="1"/>
  <c r="J33" i="1"/>
  <c r="J32" i="1"/>
  <c r="E4" i="5" l="1"/>
  <c r="X28" i="4"/>
  <c r="V28" i="4"/>
  <c r="W28" i="4" s="1"/>
  <c r="Y28" i="4" s="1"/>
  <c r="X27" i="4"/>
  <c r="V27" i="4"/>
  <c r="W27" i="4" s="1"/>
  <c r="Y27" i="4" s="1"/>
  <c r="X26" i="4"/>
  <c r="V26" i="4"/>
  <c r="W26" i="4" s="1"/>
  <c r="Y26" i="4" s="1"/>
  <c r="X25" i="4"/>
  <c r="V25" i="4"/>
  <c r="W25" i="4" s="1"/>
  <c r="Y25" i="4" s="1"/>
  <c r="X24" i="4"/>
  <c r="V24" i="4"/>
  <c r="W24" i="4" s="1"/>
  <c r="Y24" i="4" s="1"/>
  <c r="X23" i="4"/>
  <c r="V23" i="4"/>
  <c r="W23" i="4" s="1"/>
  <c r="Y23" i="4" s="1"/>
  <c r="X22" i="4"/>
  <c r="V22" i="4"/>
  <c r="W22" i="4" s="1"/>
  <c r="Y22" i="4" s="1"/>
  <c r="X21" i="4"/>
  <c r="V21" i="4"/>
  <c r="W21" i="4" s="1"/>
  <c r="Y21" i="4" s="1"/>
  <c r="X20" i="4"/>
  <c r="V20" i="4"/>
  <c r="W20" i="4" s="1"/>
  <c r="Y20" i="4" s="1"/>
  <c r="X19" i="4"/>
  <c r="V19" i="4"/>
  <c r="W19" i="4" s="1"/>
  <c r="Y19" i="4" s="1"/>
  <c r="X18" i="4"/>
  <c r="V18" i="4"/>
  <c r="W18" i="4" s="1"/>
  <c r="Y18" i="4" s="1"/>
  <c r="X17" i="4"/>
  <c r="V17" i="4"/>
  <c r="W17" i="4" s="1"/>
  <c r="Y17" i="4" s="1"/>
  <c r="X16" i="4"/>
  <c r="V16" i="4"/>
  <c r="W16" i="4" s="1"/>
  <c r="Y16" i="4" s="1"/>
  <c r="X15" i="4"/>
  <c r="V15" i="4"/>
  <c r="W15" i="4" s="1"/>
  <c r="Y15" i="4" s="1"/>
  <c r="X14" i="4"/>
  <c r="V14" i="4"/>
  <c r="W14" i="4" s="1"/>
  <c r="Y14" i="4" s="1"/>
  <c r="X13" i="4"/>
  <c r="V13" i="4"/>
  <c r="W13" i="4" s="1"/>
  <c r="Y13" i="4" s="1"/>
  <c r="X12" i="4"/>
  <c r="V12" i="4"/>
  <c r="W12" i="4" s="1"/>
  <c r="Y12" i="4" s="1"/>
  <c r="X11" i="4"/>
  <c r="V11" i="4"/>
  <c r="W11" i="4" s="1"/>
  <c r="Y11" i="4" s="1"/>
  <c r="X10" i="4"/>
  <c r="V10" i="4"/>
  <c r="W10" i="4" s="1"/>
  <c r="Y10" i="4" s="1"/>
  <c r="X9" i="4"/>
  <c r="V9" i="4"/>
  <c r="W9" i="4" s="1"/>
  <c r="Y9" i="4" s="1"/>
  <c r="X8" i="4"/>
  <c r="V8" i="4"/>
  <c r="W8" i="4" s="1"/>
  <c r="Y8" i="4" s="1"/>
  <c r="X7" i="4"/>
  <c r="V7" i="4"/>
  <c r="W7" i="4" s="1"/>
  <c r="Y7" i="4" s="1"/>
  <c r="X6" i="4"/>
  <c r="V6" i="4"/>
  <c r="W6" i="4" s="1"/>
  <c r="Y6" i="4" s="1"/>
  <c r="X5" i="4"/>
  <c r="V5" i="4"/>
  <c r="W5" i="4" s="1"/>
  <c r="Y5" i="4" s="1"/>
  <c r="X4" i="4"/>
  <c r="V4" i="4"/>
  <c r="W4" i="4" s="1"/>
  <c r="Y4" i="4" s="1"/>
  <c r="X3" i="4"/>
  <c r="V3" i="4"/>
  <c r="W3" i="4" s="1"/>
  <c r="Y3" i="4" s="1"/>
  <c r="X28" i="3"/>
  <c r="V28" i="3"/>
  <c r="W28" i="3" s="1"/>
  <c r="Y28" i="3" s="1"/>
  <c r="X27" i="3"/>
  <c r="V27" i="3"/>
  <c r="W27" i="3" s="1"/>
  <c r="Y27" i="3" s="1"/>
  <c r="X26" i="3"/>
  <c r="V26" i="3"/>
  <c r="W26" i="3" s="1"/>
  <c r="Y26" i="3" s="1"/>
  <c r="X25" i="3"/>
  <c r="V25" i="3"/>
  <c r="W25" i="3" s="1"/>
  <c r="Y25" i="3" s="1"/>
  <c r="X24" i="3"/>
  <c r="V24" i="3"/>
  <c r="W24" i="3" s="1"/>
  <c r="Y24" i="3" s="1"/>
  <c r="X23" i="3"/>
  <c r="V23" i="3"/>
  <c r="W23" i="3" s="1"/>
  <c r="Y23" i="3" s="1"/>
  <c r="X22" i="3"/>
  <c r="V22" i="3"/>
  <c r="W22" i="3" s="1"/>
  <c r="Y22" i="3" s="1"/>
  <c r="X21" i="3"/>
  <c r="V21" i="3"/>
  <c r="W21" i="3" s="1"/>
  <c r="Y21" i="3" s="1"/>
  <c r="X20" i="3"/>
  <c r="V20" i="3"/>
  <c r="W20" i="3" s="1"/>
  <c r="Y20" i="3" s="1"/>
  <c r="X19" i="3"/>
  <c r="V19" i="3"/>
  <c r="W19" i="3" s="1"/>
  <c r="Y19" i="3" s="1"/>
  <c r="X18" i="3"/>
  <c r="V18" i="3"/>
  <c r="W18" i="3" s="1"/>
  <c r="Y18" i="3" s="1"/>
  <c r="X17" i="3"/>
  <c r="V17" i="3"/>
  <c r="W17" i="3" s="1"/>
  <c r="Y17" i="3" s="1"/>
  <c r="X16" i="3"/>
  <c r="V16" i="3"/>
  <c r="W16" i="3" s="1"/>
  <c r="Y16" i="3" s="1"/>
  <c r="X15" i="3"/>
  <c r="V15" i="3"/>
  <c r="W15" i="3" s="1"/>
  <c r="Y15" i="3" s="1"/>
  <c r="X14" i="3"/>
  <c r="V14" i="3"/>
  <c r="W14" i="3" s="1"/>
  <c r="Y14" i="3" s="1"/>
  <c r="X13" i="3"/>
  <c r="V13" i="3"/>
  <c r="W13" i="3" s="1"/>
  <c r="Y13" i="3" s="1"/>
  <c r="X12" i="3"/>
  <c r="V12" i="3"/>
  <c r="W12" i="3" s="1"/>
  <c r="Y12" i="3" s="1"/>
  <c r="X11" i="3"/>
  <c r="V11" i="3"/>
  <c r="W11" i="3" s="1"/>
  <c r="Y11" i="3" s="1"/>
  <c r="X10" i="3"/>
  <c r="V10" i="3"/>
  <c r="W10" i="3" s="1"/>
  <c r="Y10" i="3" s="1"/>
  <c r="X9" i="3"/>
  <c r="V9" i="3"/>
  <c r="W9" i="3" s="1"/>
  <c r="Y9" i="3" s="1"/>
  <c r="X8" i="3"/>
  <c r="V8" i="3"/>
  <c r="W8" i="3" s="1"/>
  <c r="Y8" i="3" s="1"/>
  <c r="X7" i="3"/>
  <c r="V7" i="3"/>
  <c r="W7" i="3" s="1"/>
  <c r="Y7" i="3" s="1"/>
  <c r="X6" i="3"/>
  <c r="V6" i="3"/>
  <c r="W6" i="3" s="1"/>
  <c r="Y6" i="3" s="1"/>
  <c r="X5" i="3"/>
  <c r="V5" i="3"/>
  <c r="W5" i="3" s="1"/>
  <c r="Y5" i="3" s="1"/>
  <c r="X4" i="3"/>
  <c r="V4" i="3"/>
  <c r="W4" i="3" s="1"/>
  <c r="Y4" i="3" s="1"/>
  <c r="X3" i="3"/>
  <c r="V3" i="3"/>
  <c r="W3" i="3" s="1"/>
  <c r="Y3" i="3" s="1"/>
  <c r="X28" i="2"/>
  <c r="V28" i="2"/>
  <c r="W28" i="2" s="1"/>
  <c r="Y28" i="2" s="1"/>
  <c r="X27" i="2"/>
  <c r="V27" i="2"/>
  <c r="W27" i="2" s="1"/>
  <c r="Y27" i="2" s="1"/>
  <c r="X26" i="2"/>
  <c r="V26" i="2"/>
  <c r="W26" i="2" s="1"/>
  <c r="Y26" i="2" s="1"/>
  <c r="X25" i="2"/>
  <c r="V25" i="2"/>
  <c r="W25" i="2" s="1"/>
  <c r="Y25" i="2" s="1"/>
  <c r="X24" i="2"/>
  <c r="V24" i="2"/>
  <c r="W24" i="2" s="1"/>
  <c r="Y24" i="2" s="1"/>
  <c r="X23" i="2"/>
  <c r="V23" i="2"/>
  <c r="W23" i="2" s="1"/>
  <c r="Y23" i="2" s="1"/>
  <c r="X22" i="2"/>
  <c r="V22" i="2"/>
  <c r="W22" i="2" s="1"/>
  <c r="Y22" i="2" s="1"/>
  <c r="X21" i="2"/>
  <c r="V21" i="2"/>
  <c r="W21" i="2" s="1"/>
  <c r="Y21" i="2" s="1"/>
  <c r="X20" i="2"/>
  <c r="V20" i="2"/>
  <c r="W20" i="2" s="1"/>
  <c r="Y20" i="2" s="1"/>
  <c r="X19" i="2"/>
  <c r="V19" i="2"/>
  <c r="W19" i="2" s="1"/>
  <c r="Y19" i="2" s="1"/>
  <c r="X18" i="2"/>
  <c r="V18" i="2"/>
  <c r="W18" i="2" s="1"/>
  <c r="Y18" i="2" s="1"/>
  <c r="X17" i="2"/>
  <c r="V17" i="2"/>
  <c r="W17" i="2" s="1"/>
  <c r="Y17" i="2" s="1"/>
  <c r="X16" i="2"/>
  <c r="V16" i="2"/>
  <c r="W16" i="2" s="1"/>
  <c r="Y16" i="2" s="1"/>
  <c r="X15" i="2"/>
  <c r="V15" i="2"/>
  <c r="W15" i="2" s="1"/>
  <c r="Y15" i="2" s="1"/>
  <c r="X14" i="2"/>
  <c r="V14" i="2"/>
  <c r="W14" i="2" s="1"/>
  <c r="Y14" i="2" s="1"/>
  <c r="X13" i="2"/>
  <c r="V13" i="2"/>
  <c r="W13" i="2" s="1"/>
  <c r="Y13" i="2" s="1"/>
  <c r="X12" i="2"/>
  <c r="V12" i="2"/>
  <c r="W12" i="2" s="1"/>
  <c r="Y12" i="2" s="1"/>
  <c r="X11" i="2"/>
  <c r="V11" i="2"/>
  <c r="W11" i="2" s="1"/>
  <c r="Y11" i="2" s="1"/>
  <c r="X10" i="2"/>
  <c r="V10" i="2"/>
  <c r="W10" i="2" s="1"/>
  <c r="Y10" i="2" s="1"/>
  <c r="X9" i="2"/>
  <c r="V9" i="2"/>
  <c r="W9" i="2" s="1"/>
  <c r="Y9" i="2" s="1"/>
  <c r="X8" i="2"/>
  <c r="V8" i="2"/>
  <c r="W8" i="2" s="1"/>
  <c r="Y8" i="2" s="1"/>
  <c r="X7" i="2"/>
  <c r="V7" i="2"/>
  <c r="W7" i="2" s="1"/>
  <c r="Y7" i="2" s="1"/>
  <c r="X6" i="2"/>
  <c r="V6" i="2"/>
  <c r="W6" i="2" s="1"/>
  <c r="Y6" i="2" s="1"/>
  <c r="X5" i="2"/>
  <c r="V5" i="2"/>
  <c r="W5" i="2" s="1"/>
  <c r="Y5" i="2" s="1"/>
  <c r="X4" i="2"/>
  <c r="V4" i="2"/>
  <c r="W4" i="2" s="1"/>
  <c r="Y4" i="2" s="1"/>
  <c r="X3" i="2"/>
  <c r="V3" i="2"/>
  <c r="W3" i="2" s="1"/>
  <c r="Y3" i="2" s="1"/>
  <c r="X28" i="1"/>
  <c r="V28" i="1"/>
  <c r="W28" i="1" s="1"/>
  <c r="Y28" i="1" s="1"/>
  <c r="X27" i="1"/>
  <c r="V27" i="1"/>
  <c r="W27" i="1" s="1"/>
  <c r="Y27" i="1" s="1"/>
  <c r="X26" i="1"/>
  <c r="V26" i="1"/>
  <c r="W26" i="1" s="1"/>
  <c r="Y26" i="1" s="1"/>
  <c r="X25" i="1"/>
  <c r="V25" i="1"/>
  <c r="W25" i="1" s="1"/>
  <c r="Y25" i="1" s="1"/>
  <c r="X24" i="1"/>
  <c r="V24" i="1"/>
  <c r="W24" i="1" s="1"/>
  <c r="Y24" i="1" s="1"/>
  <c r="X23" i="1"/>
  <c r="V23" i="1"/>
  <c r="W23" i="1" s="1"/>
  <c r="Y23" i="1" s="1"/>
  <c r="X22" i="1"/>
  <c r="V22" i="1"/>
  <c r="W22" i="1" s="1"/>
  <c r="Y22" i="1" s="1"/>
  <c r="X21" i="1"/>
  <c r="V21" i="1"/>
  <c r="W21" i="1" s="1"/>
  <c r="Y21" i="1" s="1"/>
  <c r="X20" i="1"/>
  <c r="V20" i="1"/>
  <c r="W20" i="1" s="1"/>
  <c r="Y20" i="1" s="1"/>
  <c r="X19" i="1"/>
  <c r="V19" i="1"/>
  <c r="W19" i="1" s="1"/>
  <c r="Y19" i="1" s="1"/>
  <c r="X18" i="1"/>
  <c r="V18" i="1"/>
  <c r="W18" i="1" s="1"/>
  <c r="Y18" i="1" s="1"/>
  <c r="X17" i="1"/>
  <c r="V17" i="1"/>
  <c r="W17" i="1" s="1"/>
  <c r="Y17" i="1" s="1"/>
  <c r="X16" i="1"/>
  <c r="V16" i="1"/>
  <c r="W16" i="1" s="1"/>
  <c r="Y16" i="1" s="1"/>
  <c r="X15" i="1"/>
  <c r="V15" i="1"/>
  <c r="W15" i="1" s="1"/>
  <c r="Y15" i="1" s="1"/>
  <c r="X14" i="1"/>
  <c r="V14" i="1"/>
  <c r="W14" i="1" s="1"/>
  <c r="Y14" i="1" s="1"/>
  <c r="X13" i="1"/>
  <c r="V13" i="1"/>
  <c r="W13" i="1" s="1"/>
  <c r="Y13" i="1" s="1"/>
  <c r="X12" i="1"/>
  <c r="V12" i="1"/>
  <c r="W12" i="1" s="1"/>
  <c r="Y12" i="1" s="1"/>
  <c r="X11" i="1"/>
  <c r="V11" i="1"/>
  <c r="W11" i="1" s="1"/>
  <c r="Y11" i="1" s="1"/>
  <c r="X10" i="1"/>
  <c r="V10" i="1"/>
  <c r="W10" i="1" s="1"/>
  <c r="Y10" i="1" s="1"/>
  <c r="X9" i="1"/>
  <c r="V9" i="1"/>
  <c r="W9" i="1" s="1"/>
  <c r="Y9" i="1" s="1"/>
  <c r="X8" i="1"/>
  <c r="V8" i="1"/>
  <c r="W8" i="1" s="1"/>
  <c r="Y8" i="1" s="1"/>
  <c r="X7" i="1"/>
  <c r="V7" i="1"/>
  <c r="W7" i="1" s="1"/>
  <c r="Y7" i="1" s="1"/>
  <c r="X6" i="1"/>
  <c r="V6" i="1"/>
  <c r="W6" i="1" s="1"/>
  <c r="Y6" i="1" s="1"/>
  <c r="X5" i="1"/>
  <c r="V5" i="1"/>
  <c r="W5" i="1" s="1"/>
  <c r="Y5" i="1" s="1"/>
  <c r="X4" i="1"/>
  <c r="V4" i="1"/>
  <c r="W4" i="1" s="1"/>
  <c r="Y4" i="1" s="1"/>
  <c r="X3" i="1"/>
  <c r="V3" i="1"/>
  <c r="W3" i="1" s="1"/>
  <c r="Y3" i="1" s="1"/>
  <c r="P28" i="1"/>
  <c r="N28" i="1"/>
  <c r="O28" i="1" s="1"/>
  <c r="Q28" i="1" s="1"/>
  <c r="P27" i="1"/>
  <c r="N27" i="1"/>
  <c r="O27" i="1" s="1"/>
  <c r="Q27" i="1" s="1"/>
  <c r="P26" i="1"/>
  <c r="N26" i="1"/>
  <c r="O26" i="1" s="1"/>
  <c r="Q26" i="1" s="1"/>
  <c r="P25" i="1"/>
  <c r="N25" i="1"/>
  <c r="O25" i="1" s="1"/>
  <c r="Q25" i="1" s="1"/>
  <c r="P24" i="1"/>
  <c r="N24" i="1"/>
  <c r="O24" i="1" s="1"/>
  <c r="Q24" i="1" s="1"/>
  <c r="P23" i="1"/>
  <c r="N23" i="1"/>
  <c r="O23" i="1" s="1"/>
  <c r="Q23" i="1" s="1"/>
  <c r="P22" i="1"/>
  <c r="N22" i="1"/>
  <c r="O22" i="1" s="1"/>
  <c r="Q22" i="1" s="1"/>
  <c r="P21" i="1"/>
  <c r="N21" i="1"/>
  <c r="O21" i="1" s="1"/>
  <c r="Q21" i="1" s="1"/>
  <c r="P20" i="1"/>
  <c r="N20" i="1"/>
  <c r="O20" i="1" s="1"/>
  <c r="Q20" i="1" s="1"/>
  <c r="P19" i="1"/>
  <c r="N19" i="1"/>
  <c r="O19" i="1" s="1"/>
  <c r="Q19" i="1" s="1"/>
  <c r="P18" i="1"/>
  <c r="N18" i="1"/>
  <c r="O18" i="1" s="1"/>
  <c r="Q18" i="1" s="1"/>
  <c r="P17" i="1"/>
  <c r="N17" i="1"/>
  <c r="O17" i="1" s="1"/>
  <c r="Q17" i="1" s="1"/>
  <c r="P16" i="1"/>
  <c r="N16" i="1"/>
  <c r="O16" i="1" s="1"/>
  <c r="Q16" i="1" s="1"/>
  <c r="P15" i="1"/>
  <c r="N15" i="1"/>
  <c r="O15" i="1" s="1"/>
  <c r="Q15" i="1" s="1"/>
  <c r="P14" i="1"/>
  <c r="N14" i="1"/>
  <c r="O14" i="1" s="1"/>
  <c r="Q14" i="1" s="1"/>
  <c r="P13" i="1"/>
  <c r="N13" i="1"/>
  <c r="O13" i="1" s="1"/>
  <c r="Q13" i="1" s="1"/>
  <c r="P12" i="1"/>
  <c r="N12" i="1"/>
  <c r="O12" i="1" s="1"/>
  <c r="Q12" i="1" s="1"/>
  <c r="P11" i="1"/>
  <c r="N11" i="1"/>
  <c r="O11" i="1" s="1"/>
  <c r="Q11" i="1" s="1"/>
  <c r="P10" i="1"/>
  <c r="N10" i="1"/>
  <c r="O10" i="1" s="1"/>
  <c r="Q10" i="1" s="1"/>
  <c r="P9" i="1"/>
  <c r="N9" i="1"/>
  <c r="O9" i="1" s="1"/>
  <c r="Q9" i="1" s="1"/>
  <c r="P8" i="1"/>
  <c r="N8" i="1"/>
  <c r="O8" i="1" s="1"/>
  <c r="Q8" i="1" s="1"/>
  <c r="P7" i="1"/>
  <c r="N7" i="1"/>
  <c r="O7" i="1" s="1"/>
  <c r="Q7" i="1" s="1"/>
  <c r="P6" i="1"/>
  <c r="N6" i="1"/>
  <c r="O6" i="1" s="1"/>
  <c r="Q6" i="1" s="1"/>
  <c r="P5" i="1"/>
  <c r="N5" i="1"/>
  <c r="O5" i="1" s="1"/>
  <c r="Q5" i="1" s="1"/>
  <c r="P4" i="1"/>
  <c r="N4" i="1"/>
  <c r="O4" i="1" s="1"/>
  <c r="Q4" i="1" s="1"/>
  <c r="P3" i="1"/>
  <c r="N3" i="1"/>
  <c r="O3" i="1" s="1"/>
  <c r="Q3" i="1" s="1"/>
  <c r="P28" i="2"/>
  <c r="N28" i="2"/>
  <c r="O28" i="2" s="1"/>
  <c r="Q28" i="2" s="1"/>
  <c r="P27" i="2"/>
  <c r="N27" i="2"/>
  <c r="O27" i="2" s="1"/>
  <c r="Q27" i="2" s="1"/>
  <c r="P26" i="2"/>
  <c r="N26" i="2"/>
  <c r="O26" i="2" s="1"/>
  <c r="Q26" i="2" s="1"/>
  <c r="P25" i="2"/>
  <c r="N25" i="2"/>
  <c r="O25" i="2" s="1"/>
  <c r="Q25" i="2" s="1"/>
  <c r="P24" i="2"/>
  <c r="N24" i="2"/>
  <c r="O24" i="2" s="1"/>
  <c r="Q24" i="2" s="1"/>
  <c r="P23" i="2"/>
  <c r="N23" i="2"/>
  <c r="O23" i="2" s="1"/>
  <c r="Q23" i="2" s="1"/>
  <c r="P22" i="2"/>
  <c r="N22" i="2"/>
  <c r="O22" i="2" s="1"/>
  <c r="Q22" i="2" s="1"/>
  <c r="P21" i="2"/>
  <c r="N21" i="2"/>
  <c r="O21" i="2" s="1"/>
  <c r="Q21" i="2" s="1"/>
  <c r="P20" i="2"/>
  <c r="N20" i="2"/>
  <c r="O20" i="2" s="1"/>
  <c r="Q20" i="2" s="1"/>
  <c r="P19" i="2"/>
  <c r="N19" i="2"/>
  <c r="O19" i="2" s="1"/>
  <c r="Q19" i="2" s="1"/>
  <c r="P18" i="2"/>
  <c r="N18" i="2"/>
  <c r="O18" i="2" s="1"/>
  <c r="Q18" i="2" s="1"/>
  <c r="P17" i="2"/>
  <c r="N17" i="2"/>
  <c r="O17" i="2" s="1"/>
  <c r="Q17" i="2" s="1"/>
  <c r="P16" i="2"/>
  <c r="N16" i="2"/>
  <c r="O16" i="2" s="1"/>
  <c r="Q16" i="2" s="1"/>
  <c r="P15" i="2"/>
  <c r="N15" i="2"/>
  <c r="O15" i="2" s="1"/>
  <c r="Q15" i="2" s="1"/>
  <c r="P14" i="2"/>
  <c r="N14" i="2"/>
  <c r="O14" i="2" s="1"/>
  <c r="Q14" i="2" s="1"/>
  <c r="P13" i="2"/>
  <c r="N13" i="2"/>
  <c r="O13" i="2" s="1"/>
  <c r="Q13" i="2" s="1"/>
  <c r="P12" i="2"/>
  <c r="N12" i="2"/>
  <c r="O12" i="2" s="1"/>
  <c r="Q12" i="2" s="1"/>
  <c r="P11" i="2"/>
  <c r="N11" i="2"/>
  <c r="O11" i="2" s="1"/>
  <c r="Q11" i="2" s="1"/>
  <c r="P10" i="2"/>
  <c r="N10" i="2"/>
  <c r="O10" i="2" s="1"/>
  <c r="Q10" i="2" s="1"/>
  <c r="P9" i="2"/>
  <c r="N9" i="2"/>
  <c r="O9" i="2" s="1"/>
  <c r="Q9" i="2" s="1"/>
  <c r="P8" i="2"/>
  <c r="N8" i="2"/>
  <c r="O8" i="2" s="1"/>
  <c r="Q8" i="2" s="1"/>
  <c r="P7" i="2"/>
  <c r="N7" i="2"/>
  <c r="O7" i="2" s="1"/>
  <c r="Q7" i="2" s="1"/>
  <c r="P6" i="2"/>
  <c r="N6" i="2"/>
  <c r="O6" i="2" s="1"/>
  <c r="Q6" i="2" s="1"/>
  <c r="P5" i="2"/>
  <c r="N5" i="2"/>
  <c r="O5" i="2" s="1"/>
  <c r="Q5" i="2" s="1"/>
  <c r="P4" i="2"/>
  <c r="N4" i="2"/>
  <c r="O4" i="2" s="1"/>
  <c r="Q4" i="2" s="1"/>
  <c r="P3" i="2"/>
  <c r="N3" i="2"/>
  <c r="O3" i="2" s="1"/>
  <c r="Q3" i="2" s="1"/>
  <c r="P28" i="3"/>
  <c r="N28" i="3"/>
  <c r="O28" i="3" s="1"/>
  <c r="Q28" i="3" s="1"/>
  <c r="P27" i="3"/>
  <c r="N27" i="3"/>
  <c r="O27" i="3" s="1"/>
  <c r="Q27" i="3" s="1"/>
  <c r="P26" i="3"/>
  <c r="N26" i="3"/>
  <c r="O26" i="3" s="1"/>
  <c r="Q26" i="3" s="1"/>
  <c r="P25" i="3"/>
  <c r="N25" i="3"/>
  <c r="O25" i="3" s="1"/>
  <c r="Q25" i="3" s="1"/>
  <c r="P24" i="3"/>
  <c r="N24" i="3"/>
  <c r="O24" i="3" s="1"/>
  <c r="Q24" i="3" s="1"/>
  <c r="P23" i="3"/>
  <c r="N23" i="3"/>
  <c r="O23" i="3" s="1"/>
  <c r="Q23" i="3" s="1"/>
  <c r="P22" i="3"/>
  <c r="N22" i="3"/>
  <c r="O22" i="3" s="1"/>
  <c r="Q22" i="3" s="1"/>
  <c r="P21" i="3"/>
  <c r="N21" i="3"/>
  <c r="O21" i="3" s="1"/>
  <c r="Q21" i="3" s="1"/>
  <c r="P20" i="3"/>
  <c r="N20" i="3"/>
  <c r="O20" i="3" s="1"/>
  <c r="Q20" i="3" s="1"/>
  <c r="P19" i="3"/>
  <c r="N19" i="3"/>
  <c r="O19" i="3" s="1"/>
  <c r="Q19" i="3" s="1"/>
  <c r="P18" i="3"/>
  <c r="N18" i="3"/>
  <c r="O18" i="3" s="1"/>
  <c r="Q18" i="3" s="1"/>
  <c r="P17" i="3"/>
  <c r="N17" i="3"/>
  <c r="O17" i="3" s="1"/>
  <c r="Q17" i="3" s="1"/>
  <c r="P16" i="3"/>
  <c r="N16" i="3"/>
  <c r="O16" i="3" s="1"/>
  <c r="Q16" i="3" s="1"/>
  <c r="P15" i="3"/>
  <c r="N15" i="3"/>
  <c r="O15" i="3" s="1"/>
  <c r="Q15" i="3" s="1"/>
  <c r="P14" i="3"/>
  <c r="N14" i="3"/>
  <c r="O14" i="3" s="1"/>
  <c r="Q14" i="3" s="1"/>
  <c r="P13" i="3"/>
  <c r="N13" i="3"/>
  <c r="O13" i="3" s="1"/>
  <c r="Q13" i="3" s="1"/>
  <c r="P12" i="3"/>
  <c r="N12" i="3"/>
  <c r="O12" i="3" s="1"/>
  <c r="Q12" i="3" s="1"/>
  <c r="P11" i="3"/>
  <c r="N11" i="3"/>
  <c r="O11" i="3" s="1"/>
  <c r="Q11" i="3" s="1"/>
  <c r="P10" i="3"/>
  <c r="N10" i="3"/>
  <c r="O10" i="3" s="1"/>
  <c r="Q10" i="3" s="1"/>
  <c r="P9" i="3"/>
  <c r="N9" i="3"/>
  <c r="O9" i="3" s="1"/>
  <c r="Q9" i="3" s="1"/>
  <c r="P8" i="3"/>
  <c r="N8" i="3"/>
  <c r="O8" i="3" s="1"/>
  <c r="Q8" i="3" s="1"/>
  <c r="P7" i="3"/>
  <c r="N7" i="3"/>
  <c r="O7" i="3" s="1"/>
  <c r="Q7" i="3" s="1"/>
  <c r="P6" i="3"/>
  <c r="N6" i="3"/>
  <c r="O6" i="3" s="1"/>
  <c r="Q6" i="3" s="1"/>
  <c r="P5" i="3"/>
  <c r="N5" i="3"/>
  <c r="O5" i="3" s="1"/>
  <c r="Q5" i="3" s="1"/>
  <c r="P4" i="3"/>
  <c r="N4" i="3"/>
  <c r="O4" i="3" s="1"/>
  <c r="Q4" i="3" s="1"/>
  <c r="P3" i="3"/>
  <c r="N3" i="3"/>
  <c r="O3" i="3" s="1"/>
  <c r="Q3" i="3" s="1"/>
  <c r="N28" i="4"/>
  <c r="O28" i="4" s="1"/>
  <c r="Q28" i="4" s="1"/>
  <c r="N27" i="4"/>
  <c r="O27" i="4" s="1"/>
  <c r="Q27" i="4" s="1"/>
  <c r="N26" i="4"/>
  <c r="O26" i="4" s="1"/>
  <c r="Q26" i="4" s="1"/>
  <c r="N25" i="4"/>
  <c r="O25" i="4" s="1"/>
  <c r="Q25" i="4" s="1"/>
  <c r="N24" i="4"/>
  <c r="O24" i="4" s="1"/>
  <c r="Q24" i="4" s="1"/>
  <c r="N23" i="4"/>
  <c r="O23" i="4" s="1"/>
  <c r="Q23" i="4" s="1"/>
  <c r="N22" i="4"/>
  <c r="O22" i="4" s="1"/>
  <c r="Q22" i="4" s="1"/>
  <c r="N21" i="4"/>
  <c r="O21" i="4" s="1"/>
  <c r="Q21" i="4" s="1"/>
  <c r="N20" i="4"/>
  <c r="O20" i="4" s="1"/>
  <c r="Q20" i="4" s="1"/>
  <c r="N19" i="4"/>
  <c r="O19" i="4" s="1"/>
  <c r="Q19" i="4" s="1"/>
  <c r="N18" i="4"/>
  <c r="O18" i="4" s="1"/>
  <c r="Q18" i="4" s="1"/>
  <c r="N17" i="4"/>
  <c r="O17" i="4" s="1"/>
  <c r="Q17" i="4" s="1"/>
  <c r="N16" i="4"/>
  <c r="O16" i="4" s="1"/>
  <c r="Q16" i="4" s="1"/>
  <c r="N15" i="4"/>
  <c r="O15" i="4" s="1"/>
  <c r="Q15" i="4" s="1"/>
  <c r="N14" i="4"/>
  <c r="O14" i="4" s="1"/>
  <c r="Q14" i="4" s="1"/>
  <c r="N13" i="4"/>
  <c r="O13" i="4" s="1"/>
  <c r="Q13" i="4" s="1"/>
  <c r="N12" i="4"/>
  <c r="O12" i="4" s="1"/>
  <c r="Q12" i="4" s="1"/>
  <c r="N11" i="4"/>
  <c r="O11" i="4" s="1"/>
  <c r="Q11" i="4" s="1"/>
  <c r="N10" i="4"/>
  <c r="O10" i="4" s="1"/>
  <c r="Q10" i="4" s="1"/>
  <c r="N9" i="4"/>
  <c r="O9" i="4" s="1"/>
  <c r="Q9" i="4" s="1"/>
  <c r="N8" i="4"/>
  <c r="O8" i="4" s="1"/>
  <c r="Q8" i="4" s="1"/>
  <c r="N7" i="4"/>
  <c r="O7" i="4" s="1"/>
  <c r="Q7" i="4" s="1"/>
  <c r="N6" i="4"/>
  <c r="O6" i="4" s="1"/>
  <c r="Q6" i="4" s="1"/>
  <c r="N5" i="4"/>
  <c r="O5" i="4" s="1"/>
  <c r="Q5" i="4" s="1"/>
  <c r="N4" i="4"/>
  <c r="O4" i="4" s="1"/>
  <c r="Q4" i="4" s="1"/>
  <c r="N3" i="4"/>
  <c r="O3" i="4" s="1"/>
  <c r="Q3" i="4" s="1"/>
  <c r="G28" i="1"/>
  <c r="F28" i="1"/>
  <c r="H28" i="1" s="1"/>
  <c r="D28" i="1"/>
  <c r="E28" i="1" s="1"/>
  <c r="J28" i="1" s="1"/>
  <c r="H27" i="1"/>
  <c r="G27" i="1"/>
  <c r="F27" i="1"/>
  <c r="D27" i="1"/>
  <c r="E27" i="1" s="1"/>
  <c r="J27" i="1" s="1"/>
  <c r="G26" i="1"/>
  <c r="F26" i="1"/>
  <c r="H26" i="1" s="1"/>
  <c r="E26" i="1"/>
  <c r="J26" i="1" s="1"/>
  <c r="D26" i="1"/>
  <c r="G25" i="1"/>
  <c r="H25" i="1" s="1"/>
  <c r="F25" i="1"/>
  <c r="D25" i="1"/>
  <c r="E25" i="1" s="1"/>
  <c r="J25" i="1" s="1"/>
  <c r="G24" i="1"/>
  <c r="F24" i="1"/>
  <c r="H24" i="1" s="1"/>
  <c r="E24" i="1"/>
  <c r="J24" i="1" s="1"/>
  <c r="D24" i="1"/>
  <c r="H23" i="1"/>
  <c r="G23" i="1"/>
  <c r="F23" i="1"/>
  <c r="D23" i="1"/>
  <c r="E23" i="1" s="1"/>
  <c r="J23" i="1" s="1"/>
  <c r="G22" i="1"/>
  <c r="F22" i="1"/>
  <c r="H22" i="1" s="1"/>
  <c r="E22" i="1"/>
  <c r="J22" i="1" s="1"/>
  <c r="D22" i="1"/>
  <c r="G21" i="1"/>
  <c r="H21" i="1" s="1"/>
  <c r="F21" i="1"/>
  <c r="D21" i="1"/>
  <c r="E21" i="1" s="1"/>
  <c r="J21" i="1" s="1"/>
  <c r="G20" i="1"/>
  <c r="F20" i="1"/>
  <c r="H20" i="1" s="1"/>
  <c r="E20" i="1"/>
  <c r="J20" i="1" s="1"/>
  <c r="D20" i="1"/>
  <c r="H19" i="1"/>
  <c r="G19" i="1"/>
  <c r="F19" i="1"/>
  <c r="D19" i="1"/>
  <c r="E19" i="1" s="1"/>
  <c r="J19" i="1" s="1"/>
  <c r="J18" i="1"/>
  <c r="G18" i="1"/>
  <c r="F18" i="1"/>
  <c r="H18" i="1" s="1"/>
  <c r="E18" i="1"/>
  <c r="D18" i="1"/>
  <c r="G17" i="1"/>
  <c r="H17" i="1" s="1"/>
  <c r="F17" i="1"/>
  <c r="D17" i="1"/>
  <c r="E17" i="1" s="1"/>
  <c r="J17" i="1" s="1"/>
  <c r="G16" i="1"/>
  <c r="F16" i="1"/>
  <c r="H16" i="1" s="1"/>
  <c r="E16" i="1"/>
  <c r="J16" i="1" s="1"/>
  <c r="D16" i="1"/>
  <c r="H15" i="1"/>
  <c r="G15" i="1"/>
  <c r="F15" i="1"/>
  <c r="D15" i="1"/>
  <c r="E15" i="1" s="1"/>
  <c r="J15" i="1" s="1"/>
  <c r="J14" i="1"/>
  <c r="G14" i="1"/>
  <c r="F14" i="1"/>
  <c r="H14" i="1" s="1"/>
  <c r="E14" i="1"/>
  <c r="D14" i="1"/>
  <c r="G13" i="1"/>
  <c r="H13" i="1" s="1"/>
  <c r="F13" i="1"/>
  <c r="D13" i="1"/>
  <c r="E13" i="1" s="1"/>
  <c r="J13" i="1" s="1"/>
  <c r="G12" i="1"/>
  <c r="F12" i="1"/>
  <c r="H12" i="1" s="1"/>
  <c r="E12" i="1"/>
  <c r="J12" i="1" s="1"/>
  <c r="D12" i="1"/>
  <c r="H11" i="1"/>
  <c r="G11" i="1"/>
  <c r="F11" i="1"/>
  <c r="D11" i="1"/>
  <c r="E11" i="1" s="1"/>
  <c r="J11" i="1" s="1"/>
  <c r="J10" i="1"/>
  <c r="G10" i="1"/>
  <c r="F10" i="1"/>
  <c r="H10" i="1" s="1"/>
  <c r="E10" i="1"/>
  <c r="D10" i="1"/>
  <c r="G9" i="1"/>
  <c r="F9" i="1"/>
  <c r="H9" i="1" s="1"/>
  <c r="D9" i="1"/>
  <c r="E9" i="1" s="1"/>
  <c r="J9" i="1" s="1"/>
  <c r="G8" i="1"/>
  <c r="F8" i="1"/>
  <c r="H8" i="1" s="1"/>
  <c r="E8" i="1"/>
  <c r="J8" i="1" s="1"/>
  <c r="D8" i="1"/>
  <c r="H7" i="1"/>
  <c r="G7" i="1"/>
  <c r="F7" i="1"/>
  <c r="D7" i="1"/>
  <c r="E7" i="1" s="1"/>
  <c r="J7" i="1" s="1"/>
  <c r="G6" i="1"/>
  <c r="F6" i="1"/>
  <c r="H6" i="1" s="1"/>
  <c r="D6" i="1"/>
  <c r="E6" i="1" s="1"/>
  <c r="J6" i="1" s="1"/>
  <c r="G5" i="1"/>
  <c r="H5" i="1" s="1"/>
  <c r="F5" i="1"/>
  <c r="D5" i="1"/>
  <c r="E5" i="1" s="1"/>
  <c r="J5" i="1" s="1"/>
  <c r="G4" i="1"/>
  <c r="F4" i="1"/>
  <c r="H4" i="1" s="1"/>
  <c r="E4" i="1"/>
  <c r="J4" i="1" s="1"/>
  <c r="D4" i="1"/>
  <c r="H3" i="1"/>
  <c r="G3" i="1"/>
  <c r="F3" i="1"/>
  <c r="D3" i="1"/>
  <c r="E3" i="1" s="1"/>
  <c r="J3" i="1" s="1"/>
  <c r="G28" i="2"/>
  <c r="F28" i="2"/>
  <c r="H28" i="2" s="1"/>
  <c r="D28" i="2"/>
  <c r="E28" i="2" s="1"/>
  <c r="J28" i="2" s="1"/>
  <c r="H27" i="2"/>
  <c r="G27" i="2"/>
  <c r="F27" i="2"/>
  <c r="D27" i="2"/>
  <c r="E27" i="2" s="1"/>
  <c r="J27" i="2" s="1"/>
  <c r="G26" i="2"/>
  <c r="F26" i="2"/>
  <c r="H26" i="2" s="1"/>
  <c r="D26" i="2"/>
  <c r="E26" i="2" s="1"/>
  <c r="J26" i="2" s="1"/>
  <c r="G25" i="2"/>
  <c r="F25" i="2"/>
  <c r="H25" i="2" s="1"/>
  <c r="D25" i="2"/>
  <c r="E25" i="2" s="1"/>
  <c r="J25" i="2" s="1"/>
  <c r="H24" i="2"/>
  <c r="G24" i="2"/>
  <c r="F24" i="2"/>
  <c r="D24" i="2"/>
  <c r="E24" i="2" s="1"/>
  <c r="J24" i="2" s="1"/>
  <c r="H23" i="2"/>
  <c r="G23" i="2"/>
  <c r="F23" i="2"/>
  <c r="D23" i="2"/>
  <c r="E23" i="2" s="1"/>
  <c r="J23" i="2" s="1"/>
  <c r="G22" i="2"/>
  <c r="F22" i="2"/>
  <c r="H22" i="2" s="1"/>
  <c r="D22" i="2"/>
  <c r="E22" i="2" s="1"/>
  <c r="J22" i="2" s="1"/>
  <c r="G21" i="2"/>
  <c r="F21" i="2"/>
  <c r="H21" i="2" s="1"/>
  <c r="D21" i="2"/>
  <c r="E21" i="2" s="1"/>
  <c r="J21" i="2" s="1"/>
  <c r="H20" i="2"/>
  <c r="G20" i="2"/>
  <c r="F20" i="2"/>
  <c r="D20" i="2"/>
  <c r="E20" i="2" s="1"/>
  <c r="J20" i="2" s="1"/>
  <c r="H19" i="2"/>
  <c r="G19" i="2"/>
  <c r="F19" i="2"/>
  <c r="D19" i="2"/>
  <c r="E19" i="2" s="1"/>
  <c r="J19" i="2" s="1"/>
  <c r="G18" i="2"/>
  <c r="F18" i="2"/>
  <c r="H18" i="2" s="1"/>
  <c r="D18" i="2"/>
  <c r="E18" i="2" s="1"/>
  <c r="J18" i="2" s="1"/>
  <c r="G17" i="2"/>
  <c r="F17" i="2"/>
  <c r="H17" i="2" s="1"/>
  <c r="D17" i="2"/>
  <c r="E17" i="2" s="1"/>
  <c r="J17" i="2" s="1"/>
  <c r="H16" i="2"/>
  <c r="G16" i="2"/>
  <c r="F16" i="2"/>
  <c r="D16" i="2"/>
  <c r="E16" i="2" s="1"/>
  <c r="J16" i="2" s="1"/>
  <c r="H15" i="2"/>
  <c r="G15" i="2"/>
  <c r="F15" i="2"/>
  <c r="D15" i="2"/>
  <c r="E15" i="2" s="1"/>
  <c r="J15" i="2" s="1"/>
  <c r="G14" i="2"/>
  <c r="F14" i="2"/>
  <c r="H14" i="2" s="1"/>
  <c r="D14" i="2"/>
  <c r="E14" i="2" s="1"/>
  <c r="J14" i="2" s="1"/>
  <c r="G13" i="2"/>
  <c r="F13" i="2"/>
  <c r="H13" i="2" s="1"/>
  <c r="D13" i="2"/>
  <c r="E13" i="2" s="1"/>
  <c r="J13" i="2" s="1"/>
  <c r="H12" i="2"/>
  <c r="G12" i="2"/>
  <c r="F12" i="2"/>
  <c r="D12" i="2"/>
  <c r="E12" i="2" s="1"/>
  <c r="J12" i="2" s="1"/>
  <c r="H11" i="2"/>
  <c r="G11" i="2"/>
  <c r="F11" i="2"/>
  <c r="D11" i="2"/>
  <c r="E11" i="2" s="1"/>
  <c r="J11" i="2" s="1"/>
  <c r="G10" i="2"/>
  <c r="F10" i="2"/>
  <c r="H10" i="2" s="1"/>
  <c r="D10" i="2"/>
  <c r="E10" i="2" s="1"/>
  <c r="J10" i="2" s="1"/>
  <c r="G9" i="2"/>
  <c r="F9" i="2"/>
  <c r="H9" i="2" s="1"/>
  <c r="D9" i="2"/>
  <c r="E9" i="2" s="1"/>
  <c r="J9" i="2" s="1"/>
  <c r="H8" i="2"/>
  <c r="G8" i="2"/>
  <c r="F8" i="2"/>
  <c r="D8" i="2"/>
  <c r="E8" i="2" s="1"/>
  <c r="J8" i="2" s="1"/>
  <c r="H7" i="2"/>
  <c r="G7" i="2"/>
  <c r="F7" i="2"/>
  <c r="D7" i="2"/>
  <c r="E7" i="2" s="1"/>
  <c r="J7" i="2" s="1"/>
  <c r="G6" i="2"/>
  <c r="F6" i="2"/>
  <c r="H6" i="2" s="1"/>
  <c r="D6" i="2"/>
  <c r="E6" i="2" s="1"/>
  <c r="J6" i="2" s="1"/>
  <c r="G5" i="2"/>
  <c r="F5" i="2"/>
  <c r="H5" i="2" s="1"/>
  <c r="D5" i="2"/>
  <c r="E5" i="2" s="1"/>
  <c r="J5" i="2" s="1"/>
  <c r="H4" i="2"/>
  <c r="G4" i="2"/>
  <c r="F4" i="2"/>
  <c r="D4" i="2"/>
  <c r="E4" i="2" s="1"/>
  <c r="J4" i="2" s="1"/>
  <c r="H3" i="2"/>
  <c r="G3" i="2"/>
  <c r="F3" i="2"/>
  <c r="D3" i="2"/>
  <c r="E3" i="2" s="1"/>
  <c r="J3" i="2" s="1"/>
  <c r="G28" i="3"/>
  <c r="F28" i="3"/>
  <c r="H28" i="3" s="1"/>
  <c r="E28" i="3"/>
  <c r="J28" i="3" s="1"/>
  <c r="D28" i="3"/>
  <c r="G27" i="3"/>
  <c r="F27" i="3"/>
  <c r="H27" i="3" s="1"/>
  <c r="E27" i="3"/>
  <c r="J27" i="3" s="1"/>
  <c r="D27" i="3"/>
  <c r="J26" i="3"/>
  <c r="H26" i="3"/>
  <c r="G26" i="3"/>
  <c r="F26" i="3"/>
  <c r="E26" i="3"/>
  <c r="D26" i="3"/>
  <c r="J25" i="3"/>
  <c r="H25" i="3"/>
  <c r="G25" i="3"/>
  <c r="F25" i="3"/>
  <c r="E25" i="3"/>
  <c r="D25" i="3"/>
  <c r="G24" i="3"/>
  <c r="F24" i="3"/>
  <c r="H24" i="3" s="1"/>
  <c r="E24" i="3"/>
  <c r="J24" i="3" s="1"/>
  <c r="D24" i="3"/>
  <c r="G23" i="3"/>
  <c r="F23" i="3"/>
  <c r="H23" i="3" s="1"/>
  <c r="E23" i="3"/>
  <c r="J23" i="3" s="1"/>
  <c r="D23" i="3"/>
  <c r="J22" i="3"/>
  <c r="H22" i="3"/>
  <c r="G22" i="3"/>
  <c r="F22" i="3"/>
  <c r="E22" i="3"/>
  <c r="D22" i="3"/>
  <c r="J21" i="3"/>
  <c r="H21" i="3"/>
  <c r="G21" i="3"/>
  <c r="F21" i="3"/>
  <c r="E21" i="3"/>
  <c r="D21" i="3"/>
  <c r="G20" i="3"/>
  <c r="F20" i="3"/>
  <c r="H20" i="3" s="1"/>
  <c r="E20" i="3"/>
  <c r="J20" i="3" s="1"/>
  <c r="D20" i="3"/>
  <c r="G19" i="3"/>
  <c r="F19" i="3"/>
  <c r="H19" i="3" s="1"/>
  <c r="E19" i="3"/>
  <c r="J19" i="3" s="1"/>
  <c r="D19" i="3"/>
  <c r="J18" i="3"/>
  <c r="H18" i="3"/>
  <c r="G18" i="3"/>
  <c r="F18" i="3"/>
  <c r="E18" i="3"/>
  <c r="D18" i="3"/>
  <c r="J17" i="3"/>
  <c r="H17" i="3"/>
  <c r="G17" i="3"/>
  <c r="F17" i="3"/>
  <c r="E17" i="3"/>
  <c r="D17" i="3"/>
  <c r="G16" i="3"/>
  <c r="F16" i="3"/>
  <c r="H16" i="3" s="1"/>
  <c r="E16" i="3"/>
  <c r="J16" i="3" s="1"/>
  <c r="D16" i="3"/>
  <c r="G15" i="3"/>
  <c r="F15" i="3"/>
  <c r="H15" i="3" s="1"/>
  <c r="E15" i="3"/>
  <c r="J15" i="3" s="1"/>
  <c r="D15" i="3"/>
  <c r="J14" i="3"/>
  <c r="H14" i="3"/>
  <c r="G14" i="3"/>
  <c r="F14" i="3"/>
  <c r="E14" i="3"/>
  <c r="D14" i="3"/>
  <c r="J13" i="3"/>
  <c r="H13" i="3"/>
  <c r="G13" i="3"/>
  <c r="F13" i="3"/>
  <c r="E13" i="3"/>
  <c r="D13" i="3"/>
  <c r="G12" i="3"/>
  <c r="F12" i="3"/>
  <c r="H12" i="3" s="1"/>
  <c r="E12" i="3"/>
  <c r="J12" i="3" s="1"/>
  <c r="D12" i="3"/>
  <c r="G11" i="3"/>
  <c r="F11" i="3"/>
  <c r="H11" i="3" s="1"/>
  <c r="E11" i="3"/>
  <c r="J11" i="3" s="1"/>
  <c r="D11" i="3"/>
  <c r="J10" i="3"/>
  <c r="H10" i="3"/>
  <c r="G10" i="3"/>
  <c r="F10" i="3"/>
  <c r="E10" i="3"/>
  <c r="D10" i="3"/>
  <c r="J9" i="3"/>
  <c r="H9" i="3"/>
  <c r="G9" i="3"/>
  <c r="F9" i="3"/>
  <c r="E9" i="3"/>
  <c r="D9" i="3"/>
  <c r="G8" i="3"/>
  <c r="F8" i="3"/>
  <c r="H8" i="3" s="1"/>
  <c r="E8" i="3"/>
  <c r="J8" i="3" s="1"/>
  <c r="D8" i="3"/>
  <c r="G7" i="3"/>
  <c r="F7" i="3"/>
  <c r="H7" i="3" s="1"/>
  <c r="E7" i="3"/>
  <c r="J7" i="3" s="1"/>
  <c r="D7" i="3"/>
  <c r="J6" i="3"/>
  <c r="H6" i="3"/>
  <c r="G6" i="3"/>
  <c r="F6" i="3"/>
  <c r="E6" i="3"/>
  <c r="D6" i="3"/>
  <c r="J5" i="3"/>
  <c r="H5" i="3"/>
  <c r="G5" i="3"/>
  <c r="F5" i="3"/>
  <c r="E5" i="3"/>
  <c r="D5" i="3"/>
  <c r="G4" i="3"/>
  <c r="F4" i="3"/>
  <c r="H4" i="3" s="1"/>
  <c r="E4" i="3"/>
  <c r="J4" i="3" s="1"/>
  <c r="D4" i="3"/>
  <c r="G3" i="3"/>
  <c r="F3" i="3"/>
  <c r="H3" i="3" s="1"/>
  <c r="E3" i="3"/>
  <c r="J3" i="3" s="1"/>
  <c r="D3" i="3"/>
  <c r="G28" i="4"/>
  <c r="F28" i="4"/>
  <c r="D28" i="4"/>
  <c r="E28" i="4" s="1"/>
  <c r="J28" i="4" s="1"/>
  <c r="G27" i="4"/>
  <c r="F27" i="4"/>
  <c r="H27" i="4" s="1"/>
  <c r="D27" i="4"/>
  <c r="E27" i="4" s="1"/>
  <c r="J27" i="4" s="1"/>
  <c r="G26" i="4"/>
  <c r="H26" i="4" s="1"/>
  <c r="F26" i="4"/>
  <c r="P26" i="4" s="1"/>
  <c r="E26" i="4"/>
  <c r="J26" i="4" s="1"/>
  <c r="D26" i="4"/>
  <c r="G25" i="4"/>
  <c r="H25" i="4" s="1"/>
  <c r="F25" i="4"/>
  <c r="P25" i="4" s="1"/>
  <c r="D25" i="4"/>
  <c r="E25" i="4" s="1"/>
  <c r="J25" i="4" s="1"/>
  <c r="G24" i="4"/>
  <c r="F24" i="4"/>
  <c r="H24" i="4" s="1"/>
  <c r="D24" i="4"/>
  <c r="E24" i="4" s="1"/>
  <c r="J24" i="4" s="1"/>
  <c r="G23" i="4"/>
  <c r="F23" i="4"/>
  <c r="H23" i="4" s="1"/>
  <c r="D23" i="4"/>
  <c r="E23" i="4" s="1"/>
  <c r="J23" i="4" s="1"/>
  <c r="G22" i="4"/>
  <c r="H22" i="4" s="1"/>
  <c r="F22" i="4"/>
  <c r="P22" i="4" s="1"/>
  <c r="E22" i="4"/>
  <c r="J22" i="4" s="1"/>
  <c r="D22" i="4"/>
  <c r="G21" i="4"/>
  <c r="H21" i="4" s="1"/>
  <c r="F21" i="4"/>
  <c r="P21" i="4" s="1"/>
  <c r="D21" i="4"/>
  <c r="E21" i="4" s="1"/>
  <c r="J21" i="4" s="1"/>
  <c r="G20" i="4"/>
  <c r="F20" i="4"/>
  <c r="H20" i="4" s="1"/>
  <c r="D20" i="4"/>
  <c r="E20" i="4" s="1"/>
  <c r="J20" i="4" s="1"/>
  <c r="G19" i="4"/>
  <c r="F19" i="4"/>
  <c r="P19" i="4" s="1"/>
  <c r="D19" i="4"/>
  <c r="E19" i="4" s="1"/>
  <c r="J19" i="4" s="1"/>
  <c r="G18" i="4"/>
  <c r="H18" i="4" s="1"/>
  <c r="F18" i="4"/>
  <c r="P18" i="4" s="1"/>
  <c r="D18" i="4"/>
  <c r="E18" i="4" s="1"/>
  <c r="J18" i="4" s="1"/>
  <c r="G17" i="4"/>
  <c r="H17" i="4" s="1"/>
  <c r="F17" i="4"/>
  <c r="P17" i="4" s="1"/>
  <c r="D17" i="4"/>
  <c r="E17" i="4" s="1"/>
  <c r="J17" i="4" s="1"/>
  <c r="G16" i="4"/>
  <c r="F16" i="4"/>
  <c r="H16" i="4" s="1"/>
  <c r="D16" i="4"/>
  <c r="E16" i="4" s="1"/>
  <c r="J16" i="4" s="1"/>
  <c r="G15" i="4"/>
  <c r="F15" i="4"/>
  <c r="H15" i="4" s="1"/>
  <c r="D15" i="4"/>
  <c r="E15" i="4" s="1"/>
  <c r="J15" i="4" s="1"/>
  <c r="G14" i="4"/>
  <c r="H14" i="4" s="1"/>
  <c r="F14" i="4"/>
  <c r="P14" i="4" s="1"/>
  <c r="D14" i="4"/>
  <c r="E14" i="4" s="1"/>
  <c r="J14" i="4" s="1"/>
  <c r="G13" i="4"/>
  <c r="H13" i="4" s="1"/>
  <c r="F13" i="4"/>
  <c r="P13" i="4" s="1"/>
  <c r="D13" i="4"/>
  <c r="E13" i="4" s="1"/>
  <c r="J13" i="4" s="1"/>
  <c r="G12" i="4"/>
  <c r="F12" i="4"/>
  <c r="H12" i="4" s="1"/>
  <c r="D12" i="4"/>
  <c r="E12" i="4" s="1"/>
  <c r="J12" i="4" s="1"/>
  <c r="G11" i="4"/>
  <c r="F11" i="4"/>
  <c r="H11" i="4" s="1"/>
  <c r="D11" i="4"/>
  <c r="E11" i="4" s="1"/>
  <c r="J11" i="4" s="1"/>
  <c r="G10" i="4"/>
  <c r="H10" i="4" s="1"/>
  <c r="F10" i="4"/>
  <c r="P10" i="4" s="1"/>
  <c r="D10" i="4"/>
  <c r="E10" i="4" s="1"/>
  <c r="J10" i="4" s="1"/>
  <c r="G9" i="4"/>
  <c r="H9" i="4" s="1"/>
  <c r="F9" i="4"/>
  <c r="P9" i="4" s="1"/>
  <c r="D9" i="4"/>
  <c r="E9" i="4" s="1"/>
  <c r="J9" i="4" s="1"/>
  <c r="G8" i="4"/>
  <c r="F8" i="4"/>
  <c r="H8" i="4" s="1"/>
  <c r="D8" i="4"/>
  <c r="E8" i="4" s="1"/>
  <c r="J8" i="4" s="1"/>
  <c r="G7" i="4"/>
  <c r="F7" i="4"/>
  <c r="H7" i="4" s="1"/>
  <c r="D7" i="4"/>
  <c r="E7" i="4" s="1"/>
  <c r="J7" i="4" s="1"/>
  <c r="G6" i="4"/>
  <c r="H6" i="4" s="1"/>
  <c r="F6" i="4"/>
  <c r="P6" i="4" s="1"/>
  <c r="D6" i="4"/>
  <c r="E6" i="4" s="1"/>
  <c r="J6" i="4" s="1"/>
  <c r="G5" i="4"/>
  <c r="H5" i="4" s="1"/>
  <c r="F5" i="4"/>
  <c r="P5" i="4" s="1"/>
  <c r="D5" i="4"/>
  <c r="E5" i="4" s="1"/>
  <c r="J5" i="4" s="1"/>
  <c r="G4" i="4"/>
  <c r="F4" i="4"/>
  <c r="H4" i="4" s="1"/>
  <c r="D4" i="4"/>
  <c r="E4" i="4" s="1"/>
  <c r="J4" i="4" s="1"/>
  <c r="G3" i="4"/>
  <c r="F3" i="4"/>
  <c r="H3" i="4" s="1"/>
  <c r="D3" i="4"/>
  <c r="E3" i="4" s="1"/>
  <c r="J3" i="4" s="1"/>
  <c r="X28" i="5"/>
  <c r="V28" i="5"/>
  <c r="W28" i="5" s="1"/>
  <c r="Y28" i="5" s="1"/>
  <c r="X27" i="5"/>
  <c r="V27" i="5"/>
  <c r="W27" i="5" s="1"/>
  <c r="Y27" i="5" s="1"/>
  <c r="X26" i="5"/>
  <c r="V26" i="5"/>
  <c r="W26" i="5" s="1"/>
  <c r="Y26" i="5" s="1"/>
  <c r="X25" i="5"/>
  <c r="V25" i="5"/>
  <c r="W25" i="5" s="1"/>
  <c r="Y25" i="5" s="1"/>
  <c r="X24" i="5"/>
  <c r="V24" i="5"/>
  <c r="W24" i="5" s="1"/>
  <c r="Y24" i="5" s="1"/>
  <c r="X23" i="5"/>
  <c r="V23" i="5"/>
  <c r="W23" i="5" s="1"/>
  <c r="Y23" i="5" s="1"/>
  <c r="X22" i="5"/>
  <c r="V22" i="5"/>
  <c r="W22" i="5" s="1"/>
  <c r="Y22" i="5" s="1"/>
  <c r="X21" i="5"/>
  <c r="V21" i="5"/>
  <c r="W21" i="5" s="1"/>
  <c r="Y21" i="5" s="1"/>
  <c r="X20" i="5"/>
  <c r="V20" i="5"/>
  <c r="W20" i="5" s="1"/>
  <c r="Y20" i="5" s="1"/>
  <c r="X19" i="5"/>
  <c r="V19" i="5"/>
  <c r="W19" i="5" s="1"/>
  <c r="Y19" i="5" s="1"/>
  <c r="X18" i="5"/>
  <c r="V18" i="5"/>
  <c r="W18" i="5" s="1"/>
  <c r="Y18" i="5" s="1"/>
  <c r="X17" i="5"/>
  <c r="V17" i="5"/>
  <c r="W17" i="5" s="1"/>
  <c r="Y17" i="5" s="1"/>
  <c r="X16" i="5"/>
  <c r="V16" i="5"/>
  <c r="W16" i="5" s="1"/>
  <c r="Y16" i="5" s="1"/>
  <c r="X15" i="5"/>
  <c r="V15" i="5"/>
  <c r="W15" i="5" s="1"/>
  <c r="Y15" i="5" s="1"/>
  <c r="X14" i="5"/>
  <c r="V14" i="5"/>
  <c r="W14" i="5" s="1"/>
  <c r="Y14" i="5" s="1"/>
  <c r="X13" i="5"/>
  <c r="V13" i="5"/>
  <c r="W13" i="5" s="1"/>
  <c r="Y13" i="5" s="1"/>
  <c r="X12" i="5"/>
  <c r="V12" i="5"/>
  <c r="W12" i="5" s="1"/>
  <c r="Y12" i="5" s="1"/>
  <c r="X11" i="5"/>
  <c r="V11" i="5"/>
  <c r="W11" i="5" s="1"/>
  <c r="Y11" i="5" s="1"/>
  <c r="X10" i="5"/>
  <c r="V10" i="5"/>
  <c r="W10" i="5" s="1"/>
  <c r="Y10" i="5" s="1"/>
  <c r="X9" i="5"/>
  <c r="V9" i="5"/>
  <c r="W9" i="5" s="1"/>
  <c r="Y9" i="5" s="1"/>
  <c r="X8" i="5"/>
  <c r="V8" i="5"/>
  <c r="W8" i="5" s="1"/>
  <c r="Y8" i="5" s="1"/>
  <c r="X7" i="5"/>
  <c r="V7" i="5"/>
  <c r="W7" i="5" s="1"/>
  <c r="Y7" i="5" s="1"/>
  <c r="X6" i="5"/>
  <c r="V6" i="5"/>
  <c r="W6" i="5" s="1"/>
  <c r="Y6" i="5" s="1"/>
  <c r="X5" i="5"/>
  <c r="V5" i="5"/>
  <c r="W5" i="5" s="1"/>
  <c r="Y5" i="5" s="1"/>
  <c r="X4" i="5"/>
  <c r="V4" i="5"/>
  <c r="W4" i="5" s="1"/>
  <c r="Y4" i="5" s="1"/>
  <c r="X3" i="5"/>
  <c r="V3" i="5"/>
  <c r="W3" i="5" s="1"/>
  <c r="Y3" i="5" s="1"/>
  <c r="N28" i="5"/>
  <c r="O28" i="5" s="1"/>
  <c r="Q28" i="5" s="1"/>
  <c r="N27" i="5"/>
  <c r="O27" i="5" s="1"/>
  <c r="Q27" i="5" s="1"/>
  <c r="N26" i="5"/>
  <c r="O26" i="5" s="1"/>
  <c r="Q26" i="5" s="1"/>
  <c r="N25" i="5"/>
  <c r="O25" i="5" s="1"/>
  <c r="Q25" i="5" s="1"/>
  <c r="N24" i="5"/>
  <c r="O24" i="5" s="1"/>
  <c r="Q24" i="5" s="1"/>
  <c r="N23" i="5"/>
  <c r="O23" i="5" s="1"/>
  <c r="Q23" i="5" s="1"/>
  <c r="N22" i="5"/>
  <c r="O22" i="5" s="1"/>
  <c r="Q22" i="5" s="1"/>
  <c r="N21" i="5"/>
  <c r="O21" i="5" s="1"/>
  <c r="Q21" i="5" s="1"/>
  <c r="N20" i="5"/>
  <c r="O20" i="5" s="1"/>
  <c r="Q20" i="5" s="1"/>
  <c r="N19" i="5"/>
  <c r="O19" i="5" s="1"/>
  <c r="Q19" i="5" s="1"/>
  <c r="N18" i="5"/>
  <c r="O18" i="5" s="1"/>
  <c r="Q18" i="5" s="1"/>
  <c r="N17" i="5"/>
  <c r="O17" i="5" s="1"/>
  <c r="Q17" i="5" s="1"/>
  <c r="N16" i="5"/>
  <c r="O16" i="5" s="1"/>
  <c r="Q16" i="5" s="1"/>
  <c r="N15" i="5"/>
  <c r="O15" i="5" s="1"/>
  <c r="Q15" i="5" s="1"/>
  <c r="N14" i="5"/>
  <c r="O14" i="5" s="1"/>
  <c r="Q14" i="5" s="1"/>
  <c r="N13" i="5"/>
  <c r="O13" i="5" s="1"/>
  <c r="Q13" i="5" s="1"/>
  <c r="N12" i="5"/>
  <c r="O12" i="5" s="1"/>
  <c r="Q12" i="5" s="1"/>
  <c r="N11" i="5"/>
  <c r="O11" i="5" s="1"/>
  <c r="Q11" i="5" s="1"/>
  <c r="N10" i="5"/>
  <c r="O10" i="5" s="1"/>
  <c r="Q10" i="5" s="1"/>
  <c r="N9" i="5"/>
  <c r="O9" i="5" s="1"/>
  <c r="Q9" i="5" s="1"/>
  <c r="N8" i="5"/>
  <c r="O8" i="5" s="1"/>
  <c r="Q8" i="5" s="1"/>
  <c r="N7" i="5"/>
  <c r="O7" i="5" s="1"/>
  <c r="Q7" i="5" s="1"/>
  <c r="N6" i="5"/>
  <c r="O6" i="5" s="1"/>
  <c r="Q6" i="5" s="1"/>
  <c r="N5" i="5"/>
  <c r="O5" i="5" s="1"/>
  <c r="Q5" i="5" s="1"/>
  <c r="N4" i="5"/>
  <c r="O4" i="5" s="1"/>
  <c r="Q4" i="5" s="1"/>
  <c r="N3" i="5"/>
  <c r="O3" i="5" s="1"/>
  <c r="Q3" i="5" s="1"/>
  <c r="G28" i="5"/>
  <c r="F28" i="5"/>
  <c r="D28" i="5"/>
  <c r="E28" i="5" s="1"/>
  <c r="J28" i="5" s="1"/>
  <c r="G27" i="5"/>
  <c r="F27" i="5"/>
  <c r="D27" i="5"/>
  <c r="E27" i="5" s="1"/>
  <c r="J27" i="5" s="1"/>
  <c r="G26" i="5"/>
  <c r="F26" i="5"/>
  <c r="D26" i="5"/>
  <c r="E26" i="5" s="1"/>
  <c r="J26" i="5" s="1"/>
  <c r="G25" i="5"/>
  <c r="F25" i="5"/>
  <c r="D25" i="5"/>
  <c r="E25" i="5" s="1"/>
  <c r="J25" i="5" s="1"/>
  <c r="G24" i="5"/>
  <c r="F24" i="5"/>
  <c r="P24" i="5" s="1"/>
  <c r="D24" i="5"/>
  <c r="E24" i="5" s="1"/>
  <c r="J24" i="5" s="1"/>
  <c r="G23" i="5"/>
  <c r="F23" i="5"/>
  <c r="D23" i="5"/>
  <c r="E23" i="5" s="1"/>
  <c r="J23" i="5" s="1"/>
  <c r="G22" i="5"/>
  <c r="F22" i="5"/>
  <c r="D22" i="5"/>
  <c r="E22" i="5" s="1"/>
  <c r="J22" i="5" s="1"/>
  <c r="G21" i="5"/>
  <c r="F21" i="5"/>
  <c r="D21" i="5"/>
  <c r="E21" i="5" s="1"/>
  <c r="J21" i="5" s="1"/>
  <c r="G20" i="5"/>
  <c r="F20" i="5"/>
  <c r="D20" i="5"/>
  <c r="E20" i="5" s="1"/>
  <c r="J20" i="5" s="1"/>
  <c r="G19" i="5"/>
  <c r="F19" i="5"/>
  <c r="D19" i="5"/>
  <c r="E19" i="5" s="1"/>
  <c r="J19" i="5" s="1"/>
  <c r="G18" i="5"/>
  <c r="F18" i="5"/>
  <c r="D18" i="5"/>
  <c r="E18" i="5" s="1"/>
  <c r="J18" i="5" s="1"/>
  <c r="G17" i="5"/>
  <c r="F17" i="5"/>
  <c r="D17" i="5"/>
  <c r="E17" i="5" s="1"/>
  <c r="J17" i="5" s="1"/>
  <c r="G16" i="5"/>
  <c r="F16" i="5"/>
  <c r="P16" i="5" s="1"/>
  <c r="D16" i="5"/>
  <c r="E16" i="5" s="1"/>
  <c r="J16" i="5" s="1"/>
  <c r="G15" i="5"/>
  <c r="F15" i="5"/>
  <c r="D15" i="5"/>
  <c r="E15" i="5" s="1"/>
  <c r="J15" i="5" s="1"/>
  <c r="G14" i="5"/>
  <c r="F14" i="5"/>
  <c r="P14" i="5" s="1"/>
  <c r="D14" i="5"/>
  <c r="E14" i="5" s="1"/>
  <c r="J14" i="5" s="1"/>
  <c r="G13" i="5"/>
  <c r="F13" i="5"/>
  <c r="D13" i="5"/>
  <c r="E13" i="5" s="1"/>
  <c r="J13" i="5" s="1"/>
  <c r="G12" i="5"/>
  <c r="F12" i="5"/>
  <c r="D12" i="5"/>
  <c r="E12" i="5" s="1"/>
  <c r="J12" i="5" s="1"/>
  <c r="G11" i="5"/>
  <c r="F11" i="5"/>
  <c r="D11" i="5"/>
  <c r="E11" i="5" s="1"/>
  <c r="J11" i="5" s="1"/>
  <c r="G10" i="5"/>
  <c r="F10" i="5"/>
  <c r="D10" i="5"/>
  <c r="E10" i="5" s="1"/>
  <c r="J10" i="5" s="1"/>
  <c r="G9" i="5"/>
  <c r="F9" i="5"/>
  <c r="D9" i="5"/>
  <c r="E9" i="5" s="1"/>
  <c r="J9" i="5" s="1"/>
  <c r="G8" i="5"/>
  <c r="F8" i="5"/>
  <c r="H8" i="5" s="1"/>
  <c r="D8" i="5"/>
  <c r="E8" i="5" s="1"/>
  <c r="J8" i="5" s="1"/>
  <c r="G7" i="5"/>
  <c r="F7" i="5"/>
  <c r="D7" i="5"/>
  <c r="E7" i="5" s="1"/>
  <c r="J7" i="5" s="1"/>
  <c r="G6" i="5"/>
  <c r="F6" i="5"/>
  <c r="P6" i="5" s="1"/>
  <c r="D6" i="5"/>
  <c r="E6" i="5" s="1"/>
  <c r="J6" i="5" s="1"/>
  <c r="G5" i="5"/>
  <c r="F5" i="5"/>
  <c r="D5" i="5"/>
  <c r="E5" i="5" s="1"/>
  <c r="J5" i="5" s="1"/>
  <c r="G4" i="5"/>
  <c r="F4" i="5"/>
  <c r="D4" i="5"/>
  <c r="J4" i="5" s="1"/>
  <c r="G3" i="5"/>
  <c r="F3" i="5"/>
  <c r="D3" i="5"/>
  <c r="E3" i="5" s="1"/>
  <c r="J3" i="5" s="1"/>
  <c r="Y4" i="6"/>
  <c r="Y5" i="6"/>
  <c r="Y6" i="6"/>
  <c r="Y7" i="6"/>
  <c r="Y8" i="6"/>
  <c r="Y9" i="6"/>
  <c r="Y10" i="6"/>
  <c r="Y11" i="6"/>
  <c r="Y12" i="6"/>
  <c r="Y13" i="6"/>
  <c r="Y14" i="6"/>
  <c r="Y15" i="6"/>
  <c r="Y16" i="6"/>
  <c r="Y17" i="6"/>
  <c r="Y18" i="6"/>
  <c r="Y19" i="6"/>
  <c r="Y20" i="6"/>
  <c r="Y21" i="6"/>
  <c r="Y22" i="6"/>
  <c r="Y23" i="6"/>
  <c r="Y24" i="6"/>
  <c r="Y25" i="6"/>
  <c r="Y26" i="6"/>
  <c r="Y27" i="6"/>
  <c r="Y28" i="6"/>
  <c r="Y3" i="6"/>
  <c r="Q4" i="6"/>
  <c r="Q5" i="6"/>
  <c r="Q6" i="6"/>
  <c r="Q7" i="6"/>
  <c r="Q8" i="6"/>
  <c r="Q9" i="6"/>
  <c r="Q10" i="6"/>
  <c r="Q11" i="6"/>
  <c r="Q12" i="6"/>
  <c r="Q13" i="6"/>
  <c r="Q14" i="6"/>
  <c r="Q15" i="6"/>
  <c r="Q16" i="6"/>
  <c r="Q17" i="6"/>
  <c r="Q18" i="6"/>
  <c r="Q19" i="6"/>
  <c r="Q20" i="6"/>
  <c r="Q21" i="6"/>
  <c r="Q22" i="6"/>
  <c r="Q23" i="6"/>
  <c r="Q24" i="6"/>
  <c r="Q25" i="6"/>
  <c r="Q26" i="6"/>
  <c r="Q27" i="6"/>
  <c r="Q28" i="6"/>
  <c r="Q3" i="6"/>
  <c r="X5" i="6"/>
  <c r="X6" i="6"/>
  <c r="X13" i="6"/>
  <c r="X14" i="6"/>
  <c r="X21" i="6"/>
  <c r="X22" i="6"/>
  <c r="X3" i="6"/>
  <c r="G4" i="6"/>
  <c r="X4" i="6" s="1"/>
  <c r="G5" i="6"/>
  <c r="G6" i="6"/>
  <c r="G7" i="6"/>
  <c r="G8" i="6"/>
  <c r="G9" i="6"/>
  <c r="G10" i="6"/>
  <c r="G11" i="6"/>
  <c r="G12" i="6"/>
  <c r="X12" i="6" s="1"/>
  <c r="G13" i="6"/>
  <c r="G14" i="6"/>
  <c r="G15" i="6"/>
  <c r="G16" i="6"/>
  <c r="G17" i="6"/>
  <c r="G18" i="6"/>
  <c r="G19" i="6"/>
  <c r="G20" i="6"/>
  <c r="X20" i="6" s="1"/>
  <c r="G21" i="6"/>
  <c r="G22" i="6"/>
  <c r="G23" i="6"/>
  <c r="G24" i="6"/>
  <c r="G25" i="6"/>
  <c r="G26" i="6"/>
  <c r="G27" i="6"/>
  <c r="G28" i="6"/>
  <c r="X28" i="6" s="1"/>
  <c r="G3" i="6"/>
  <c r="F4" i="6"/>
  <c r="F5" i="6"/>
  <c r="H5" i="6" s="1"/>
  <c r="F6" i="6"/>
  <c r="P6" i="6" s="1"/>
  <c r="F7" i="6"/>
  <c r="F8" i="6"/>
  <c r="H8" i="6" s="1"/>
  <c r="F9" i="6"/>
  <c r="X9" i="6" s="1"/>
  <c r="F10" i="6"/>
  <c r="X10" i="6" s="1"/>
  <c r="F11" i="6"/>
  <c r="X11" i="6" s="1"/>
  <c r="F12" i="6"/>
  <c r="F13" i="6"/>
  <c r="H13" i="6" s="1"/>
  <c r="F14" i="6"/>
  <c r="P14" i="6" s="1"/>
  <c r="F15" i="6"/>
  <c r="F16" i="6"/>
  <c r="H16" i="6" s="1"/>
  <c r="F17" i="6"/>
  <c r="X17" i="6" s="1"/>
  <c r="F18" i="6"/>
  <c r="X18" i="6" s="1"/>
  <c r="F19" i="6"/>
  <c r="X19" i="6" s="1"/>
  <c r="F20" i="6"/>
  <c r="F21" i="6"/>
  <c r="H21" i="6" s="1"/>
  <c r="F22" i="6"/>
  <c r="P22" i="6" s="1"/>
  <c r="F23" i="6"/>
  <c r="F24" i="6"/>
  <c r="H24" i="6" s="1"/>
  <c r="F25" i="6"/>
  <c r="X25" i="6" s="1"/>
  <c r="F26" i="6"/>
  <c r="X26" i="6" s="1"/>
  <c r="F27" i="6"/>
  <c r="X27" i="6" s="1"/>
  <c r="F28" i="6"/>
  <c r="F3" i="6"/>
  <c r="H3" i="6" s="1"/>
  <c r="H19" i="4" l="1"/>
  <c r="H28" i="4"/>
  <c r="P3" i="4"/>
  <c r="P7" i="4"/>
  <c r="P11" i="4"/>
  <c r="P15" i="4"/>
  <c r="P23" i="4"/>
  <c r="P27" i="4"/>
  <c r="P4" i="4"/>
  <c r="P8" i="4"/>
  <c r="P12" i="4"/>
  <c r="P16" i="4"/>
  <c r="P20" i="4"/>
  <c r="P24" i="4"/>
  <c r="P28" i="4"/>
  <c r="P10" i="5"/>
  <c r="H26" i="5"/>
  <c r="P4" i="5"/>
  <c r="P22" i="5"/>
  <c r="P28" i="5"/>
  <c r="P7" i="5"/>
  <c r="P15" i="5"/>
  <c r="P3" i="5"/>
  <c r="P11" i="5"/>
  <c r="P19" i="5"/>
  <c r="P27" i="5"/>
  <c r="P9" i="5"/>
  <c r="P17" i="5"/>
  <c r="H12" i="5"/>
  <c r="P20" i="5"/>
  <c r="P23" i="5"/>
  <c r="P18" i="5"/>
  <c r="P5" i="5"/>
  <c r="P13" i="5"/>
  <c r="P21" i="5"/>
  <c r="H25" i="5"/>
  <c r="P25" i="5"/>
  <c r="P26" i="5"/>
  <c r="P8" i="5"/>
  <c r="P12" i="5"/>
  <c r="H14" i="5"/>
  <c r="H4" i="5"/>
  <c r="H7" i="5"/>
  <c r="H21" i="5"/>
  <c r="H3" i="5"/>
  <c r="H11" i="5"/>
  <c r="H19" i="5"/>
  <c r="H22" i="5"/>
  <c r="H9" i="5"/>
  <c r="H15" i="5"/>
  <c r="H27" i="5"/>
  <c r="H10" i="5"/>
  <c r="H20" i="5"/>
  <c r="H18" i="5"/>
  <c r="H23" i="5"/>
  <c r="H6" i="5"/>
  <c r="H17" i="5"/>
  <c r="H24" i="5"/>
  <c r="H13" i="5"/>
  <c r="H5" i="5"/>
  <c r="H28" i="5"/>
  <c r="H16" i="5"/>
  <c r="H23" i="6"/>
  <c r="H15" i="6"/>
  <c r="H7" i="6"/>
  <c r="H28" i="6"/>
  <c r="H20" i="6"/>
  <c r="X24" i="6"/>
  <c r="X16" i="6"/>
  <c r="X8" i="6"/>
  <c r="X23" i="6"/>
  <c r="X15" i="6"/>
  <c r="X7" i="6"/>
  <c r="P26" i="6"/>
  <c r="P18" i="6"/>
  <c r="H12" i="6"/>
  <c r="P10" i="6"/>
  <c r="H27" i="6"/>
  <c r="H11" i="6"/>
  <c r="H19" i="6"/>
  <c r="P25" i="6"/>
  <c r="P17" i="6"/>
  <c r="P9" i="6"/>
  <c r="P27" i="6"/>
  <c r="P19" i="6"/>
  <c r="P11" i="6"/>
  <c r="H4" i="6"/>
  <c r="P24" i="6"/>
  <c r="P16" i="6"/>
  <c r="P8" i="6"/>
  <c r="P23" i="6"/>
  <c r="P15" i="6"/>
  <c r="P7" i="6"/>
  <c r="P3" i="6"/>
  <c r="P21" i="6"/>
  <c r="P13" i="6"/>
  <c r="P5" i="6"/>
  <c r="P28" i="6"/>
  <c r="P20" i="6"/>
  <c r="P12" i="6"/>
  <c r="P4" i="6"/>
  <c r="H22" i="6"/>
  <c r="H14" i="6"/>
  <c r="H6" i="6"/>
  <c r="H26" i="6"/>
  <c r="H18" i="6"/>
  <c r="H10" i="6"/>
  <c r="H25" i="6"/>
  <c r="H17" i="6"/>
  <c r="H9" i="6"/>
  <c r="V4" i="6" l="1"/>
  <c r="W4" i="6" s="1"/>
  <c r="V5" i="6"/>
  <c r="W5" i="6" s="1"/>
  <c r="V6" i="6"/>
  <c r="W6" i="6" s="1"/>
  <c r="V7" i="6"/>
  <c r="W7" i="6" s="1"/>
  <c r="V8" i="6"/>
  <c r="W8" i="6" s="1"/>
  <c r="V9" i="6"/>
  <c r="W9" i="6" s="1"/>
  <c r="V10" i="6"/>
  <c r="W10" i="6" s="1"/>
  <c r="V11" i="6"/>
  <c r="W11" i="6" s="1"/>
  <c r="V12" i="6"/>
  <c r="W12" i="6" s="1"/>
  <c r="V13" i="6"/>
  <c r="W13" i="6" s="1"/>
  <c r="V14" i="6"/>
  <c r="W14" i="6" s="1"/>
  <c r="V15" i="6"/>
  <c r="W15" i="6" s="1"/>
  <c r="V16" i="6"/>
  <c r="W16" i="6" s="1"/>
  <c r="V17" i="6"/>
  <c r="W17" i="6" s="1"/>
  <c r="V18" i="6"/>
  <c r="W18" i="6" s="1"/>
  <c r="V19" i="6"/>
  <c r="W19" i="6" s="1"/>
  <c r="V20" i="6"/>
  <c r="W20" i="6" s="1"/>
  <c r="V21" i="6"/>
  <c r="W21" i="6" s="1"/>
  <c r="V22" i="6"/>
  <c r="W22" i="6" s="1"/>
  <c r="V23" i="6"/>
  <c r="W23" i="6" s="1"/>
  <c r="V24" i="6"/>
  <c r="W24" i="6" s="1"/>
  <c r="V25" i="6"/>
  <c r="W25" i="6" s="1"/>
  <c r="V26" i="6"/>
  <c r="W26" i="6" s="1"/>
  <c r="V27" i="6"/>
  <c r="W27" i="6" s="1"/>
  <c r="V28" i="6"/>
  <c r="W28" i="6" s="1"/>
  <c r="V3" i="6"/>
  <c r="W3" i="6" s="1"/>
  <c r="N4" i="6"/>
  <c r="O4" i="6" s="1"/>
  <c r="N5" i="6"/>
  <c r="O5" i="6" s="1"/>
  <c r="N6" i="6"/>
  <c r="O6" i="6" s="1"/>
  <c r="N7" i="6"/>
  <c r="O7" i="6" s="1"/>
  <c r="N8" i="6"/>
  <c r="O8" i="6" s="1"/>
  <c r="N9" i="6"/>
  <c r="O9" i="6" s="1"/>
  <c r="N10" i="6"/>
  <c r="O10" i="6" s="1"/>
  <c r="N11" i="6"/>
  <c r="O11" i="6" s="1"/>
  <c r="N12" i="6"/>
  <c r="O12" i="6" s="1"/>
  <c r="N13" i="6"/>
  <c r="O13" i="6" s="1"/>
  <c r="N14" i="6"/>
  <c r="O14" i="6" s="1"/>
  <c r="N15" i="6"/>
  <c r="O15" i="6" s="1"/>
  <c r="N16" i="6"/>
  <c r="O16" i="6" s="1"/>
  <c r="N17" i="6"/>
  <c r="O17" i="6" s="1"/>
  <c r="N18" i="6"/>
  <c r="O18" i="6" s="1"/>
  <c r="N19" i="6"/>
  <c r="O19" i="6" s="1"/>
  <c r="N20" i="6"/>
  <c r="O20" i="6" s="1"/>
  <c r="N21" i="6"/>
  <c r="O21" i="6" s="1"/>
  <c r="N22" i="6"/>
  <c r="O22" i="6" s="1"/>
  <c r="N23" i="6"/>
  <c r="O23" i="6" s="1"/>
  <c r="N24" i="6"/>
  <c r="O24" i="6" s="1"/>
  <c r="N25" i="6"/>
  <c r="O25" i="6" s="1"/>
  <c r="N26" i="6"/>
  <c r="O26" i="6" s="1"/>
  <c r="N27" i="6"/>
  <c r="O27" i="6" s="1"/>
  <c r="N28" i="6"/>
  <c r="O28" i="6" s="1"/>
  <c r="N3" i="6"/>
  <c r="O3" i="6" s="1"/>
  <c r="D4" i="6"/>
  <c r="E4" i="6" s="1"/>
  <c r="J4" i="6" s="1"/>
  <c r="D5" i="6"/>
  <c r="E5" i="6" s="1"/>
  <c r="J5" i="6" s="1"/>
  <c r="D6" i="6"/>
  <c r="E6" i="6" s="1"/>
  <c r="J6" i="6" s="1"/>
  <c r="D7" i="6"/>
  <c r="E7" i="6" s="1"/>
  <c r="J7" i="6" s="1"/>
  <c r="D8" i="6"/>
  <c r="E8" i="6" s="1"/>
  <c r="J8" i="6" s="1"/>
  <c r="D9" i="6"/>
  <c r="E9" i="6" s="1"/>
  <c r="J9" i="6" s="1"/>
  <c r="D10" i="6"/>
  <c r="E10" i="6" s="1"/>
  <c r="J10" i="6" s="1"/>
  <c r="D11" i="6"/>
  <c r="E11" i="6" s="1"/>
  <c r="J11" i="6" s="1"/>
  <c r="D12" i="6"/>
  <c r="E12" i="6" s="1"/>
  <c r="J12" i="6" s="1"/>
  <c r="D13" i="6"/>
  <c r="E13" i="6" s="1"/>
  <c r="J13" i="6" s="1"/>
  <c r="D14" i="6"/>
  <c r="E14" i="6" s="1"/>
  <c r="J14" i="6" s="1"/>
  <c r="D15" i="6"/>
  <c r="E15" i="6" s="1"/>
  <c r="J15" i="6" s="1"/>
  <c r="D16" i="6"/>
  <c r="E16" i="6" s="1"/>
  <c r="J16" i="6" s="1"/>
  <c r="D17" i="6"/>
  <c r="E17" i="6" s="1"/>
  <c r="J17" i="6" s="1"/>
  <c r="D18" i="6"/>
  <c r="E18" i="6" s="1"/>
  <c r="J18" i="6" s="1"/>
  <c r="D19" i="6"/>
  <c r="E19" i="6" s="1"/>
  <c r="J19" i="6" s="1"/>
  <c r="D20" i="6"/>
  <c r="E20" i="6" s="1"/>
  <c r="J20" i="6" s="1"/>
  <c r="D21" i="6"/>
  <c r="E21" i="6" s="1"/>
  <c r="J21" i="6" s="1"/>
  <c r="D22" i="6"/>
  <c r="E22" i="6" s="1"/>
  <c r="J22" i="6" s="1"/>
  <c r="D23" i="6"/>
  <c r="E23" i="6" s="1"/>
  <c r="J23" i="6" s="1"/>
  <c r="D24" i="6"/>
  <c r="E24" i="6" s="1"/>
  <c r="J24" i="6" s="1"/>
  <c r="D25" i="6"/>
  <c r="E25" i="6" s="1"/>
  <c r="J25" i="6" s="1"/>
  <c r="D26" i="6"/>
  <c r="E26" i="6" s="1"/>
  <c r="J26" i="6" s="1"/>
  <c r="D27" i="6"/>
  <c r="E27" i="6" s="1"/>
  <c r="J27" i="6" s="1"/>
  <c r="D28" i="6"/>
  <c r="E28" i="6" s="1"/>
  <c r="J28" i="6" s="1"/>
  <c r="D3" i="6"/>
  <c r="E3" i="6" s="1"/>
  <c r="J3" i="6" s="1"/>
</calcChain>
</file>

<file path=xl/sharedStrings.xml><?xml version="1.0" encoding="utf-8"?>
<sst xmlns="http://schemas.openxmlformats.org/spreadsheetml/2006/main" count="154" uniqueCount="22">
  <si>
    <t xml:space="preserve">cycle  </t>
  </si>
  <si>
    <t>masse1</t>
  </si>
  <si>
    <t>masse2</t>
  </si>
  <si>
    <t>masse3</t>
  </si>
  <si>
    <t>cycle</t>
  </si>
  <si>
    <t>m01</t>
  </si>
  <si>
    <t>m02</t>
  </si>
  <si>
    <t>m03</t>
  </si>
  <si>
    <t>diff masse</t>
  </si>
  <si>
    <t>vol usé</t>
  </si>
  <si>
    <t>inertie</t>
  </si>
  <si>
    <t>V(rad/s)</t>
  </si>
  <si>
    <t>frottement</t>
  </si>
  <si>
    <t>distance(m)</t>
  </si>
  <si>
    <t>coef d'usure</t>
  </si>
  <si>
    <t>charge 250g</t>
  </si>
  <si>
    <t>charge 500g</t>
  </si>
  <si>
    <t>charge 750g</t>
  </si>
  <si>
    <t>speed</t>
  </si>
  <si>
    <t>coeff friction</t>
  </si>
  <si>
    <t>vitesse/charge</t>
  </si>
  <si>
    <t>moyenne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</si>
</sst>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0" fontId="0" fillId="3" borderId="0" xfId="0" applyFill="1"/>
    <xf numFmtId="0" fontId="1" fillId="0" borderId="0" xfId="0" applyFont="1"/>
    <xf numFmtId="0" fontId="2" fillId="3" borderId="0" xfId="0" applyFont="1" applyFill="1"/>
    <xf numFmtId="0" fontId="2" fillId="0" borderId="0" xfId="0" applyFont="1"/>
    <xf numFmtId="0" fontId="3" fillId="3" borderId="0" xfId="0" applyFont="1" applyFill="1"/>
    <xf numFmtId="0" fontId="3" fillId="0" borderId="0" xfId="0" applyFont="1"/>
    <xf numFmtId="0" fontId="1" fillId="4" borderId="0" xfId="0" applyFont="1" applyFill="1"/>
    <xf numFmtId="0" fontId="1" fillId="3" borderId="0" xfId="0" applyFont="1" applyFill="1"/>
    <xf numFmtId="0" fontId="0" fillId="6" borderId="0" xfId="0" applyFill="1"/>
    <xf numFmtId="0" fontId="0" fillId="7" borderId="0" xfId="0" applyFill="1"/>
    <xf numFmtId="0" fontId="1" fillId="7" borderId="0" xfId="0" applyFont="1" applyFill="1"/>
    <xf numFmtId="0" fontId="0" fillId="5" borderId="0" xfId="0" applyFill="1" applyAlignment="1">
      <alignment horizontal="center"/>
    </xf>
    <xf numFmtId="0" fontId="4" fillId="5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Makore                          t = 250s</a:t>
            </a:r>
          </a:p>
        </c:rich>
      </c:tx>
      <c:layout>
        <c:manualLayout>
          <c:xMode val="edge"/>
          <c:yMode val="edge"/>
          <c:x val="0.21754271610088474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5744225721784777"/>
          <c:y val="0.16666666666666666"/>
          <c:w val="0.79933552055992996"/>
          <c:h val="0.55926727909011376"/>
        </c:manualLayout>
      </c:layout>
      <c:scatterChart>
        <c:scatterStyle val="smoothMarker"/>
        <c:varyColors val="0"/>
        <c:ser>
          <c:idx val="0"/>
          <c:order val="0"/>
          <c:spPr>
            <a:ln w="95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xVal>
            <c:numRef>
              <c:f>'20trmin'!$D$31:$I$31</c:f>
              <c:numCache>
                <c:formatCode>General</c:formatCode>
                <c:ptCount val="6"/>
                <c:pt idx="0">
                  <c:v>20</c:v>
                </c:pt>
                <c:pt idx="1">
                  <c:v>30</c:v>
                </c:pt>
                <c:pt idx="2">
                  <c:v>40</c:v>
                </c:pt>
                <c:pt idx="3">
                  <c:v>50</c:v>
                </c:pt>
                <c:pt idx="4">
                  <c:v>60</c:v>
                </c:pt>
                <c:pt idx="5">
                  <c:v>70</c:v>
                </c:pt>
              </c:numCache>
            </c:numRef>
          </c:xVal>
          <c:yVal>
            <c:numRef>
              <c:f>'20trmin'!$D$32:$I$32</c:f>
              <c:numCache>
                <c:formatCode>General</c:formatCode>
                <c:ptCount val="6"/>
                <c:pt idx="0">
                  <c:v>6.2635458432621878E-8</c:v>
                </c:pt>
                <c:pt idx="1">
                  <c:v>4.295002863951272E-8</c:v>
                </c:pt>
                <c:pt idx="2">
                  <c:v>3.4002106006279217E-8</c:v>
                </c:pt>
                <c:pt idx="3">
                  <c:v>5.5477120326035574E-8</c:v>
                </c:pt>
                <c:pt idx="4">
                  <c:v>4.6529197692802071E-8</c:v>
                </c:pt>
                <c:pt idx="5">
                  <c:v>5.1897951272742432E-8</c:v>
                </c:pt>
              </c:numCache>
            </c:numRef>
          </c:yVal>
          <c:smooth val="1"/>
          <c:extLst>
            <c:ext xmlns:c15="http://schemas.microsoft.com/office/drawing/2012/chart" uri="{02D57815-91ED-43cb-92C2-25804820EDAC}">
              <c15:filteredSeriesTitle>
                <c15:tx>
                  <c:v>250g</c:v>
                </c15:tx>
              </c15:filteredSeriesTitle>
            </c:ext>
            <c:ext xmlns:c16="http://schemas.microsoft.com/office/drawing/2014/chart" uri="{C3380CC4-5D6E-409C-BE32-E72D297353CC}">
              <c16:uniqueId val="{00000000-D700-4D35-B14B-CCA64A60A382}"/>
            </c:ext>
          </c:extLst>
        </c:ser>
        <c:ser>
          <c:idx val="1"/>
          <c:order val="1"/>
          <c:spPr>
            <a:ln w="95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xVal>
            <c:numRef>
              <c:f>'20trmin'!$D$31:$I$31</c:f>
              <c:numCache>
                <c:formatCode>General</c:formatCode>
                <c:ptCount val="6"/>
                <c:pt idx="0">
                  <c:v>20</c:v>
                </c:pt>
                <c:pt idx="1">
                  <c:v>30</c:v>
                </c:pt>
                <c:pt idx="2">
                  <c:v>40</c:v>
                </c:pt>
                <c:pt idx="3">
                  <c:v>50</c:v>
                </c:pt>
                <c:pt idx="4">
                  <c:v>60</c:v>
                </c:pt>
                <c:pt idx="5">
                  <c:v>70</c:v>
                </c:pt>
              </c:numCache>
            </c:numRef>
          </c:xVal>
          <c:yVal>
            <c:numRef>
              <c:f>'20trmin'!$D$33:$I$33</c:f>
              <c:numCache>
                <c:formatCode>General</c:formatCode>
                <c:ptCount val="6"/>
                <c:pt idx="0">
                  <c:v>3.2212521479633275E-8</c:v>
                </c:pt>
                <c:pt idx="1">
                  <c:v>2.5054183373048245E-8</c:v>
                </c:pt>
                <c:pt idx="2">
                  <c:v>3.2212521479633275E-8</c:v>
                </c:pt>
                <c:pt idx="3">
                  <c:v>3.6686482796249401E-8</c:v>
                </c:pt>
                <c:pt idx="4">
                  <c:v>3.3107313742956881E-8</c:v>
                </c:pt>
                <c:pt idx="5">
                  <c:v>2.7738560163016516E-8</c:v>
                </c:pt>
              </c:numCache>
            </c:numRef>
          </c:yVal>
          <c:smooth val="1"/>
          <c:extLst>
            <c:ext xmlns:c15="http://schemas.microsoft.com/office/drawing/2012/chart" uri="{02D57815-91ED-43cb-92C2-25804820EDAC}">
              <c15:filteredSeriesTitle>
                <c15:tx>
                  <c:v>500g</c:v>
                </c15:tx>
              </c15:filteredSeriesTitle>
            </c:ext>
            <c:ext xmlns:c16="http://schemas.microsoft.com/office/drawing/2014/chart" uri="{C3380CC4-5D6E-409C-BE32-E72D297353CC}">
              <c16:uniqueId val="{00000002-D700-4D35-B14B-CCA64A60A382}"/>
            </c:ext>
          </c:extLst>
        </c:ser>
        <c:ser>
          <c:idx val="2"/>
          <c:order val="2"/>
          <c:spPr>
            <a:ln w="952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3"/>
                </a:solidFill>
                <a:round/>
              </a:ln>
              <a:effectLst/>
            </c:spPr>
          </c:marker>
          <c:xVal>
            <c:numRef>
              <c:f>'20trmin'!$D$31:$I$31</c:f>
              <c:numCache>
                <c:formatCode>General</c:formatCode>
                <c:ptCount val="6"/>
                <c:pt idx="0">
                  <c:v>20</c:v>
                </c:pt>
                <c:pt idx="1">
                  <c:v>30</c:v>
                </c:pt>
                <c:pt idx="2">
                  <c:v>40</c:v>
                </c:pt>
                <c:pt idx="3">
                  <c:v>50</c:v>
                </c:pt>
                <c:pt idx="4">
                  <c:v>60</c:v>
                </c:pt>
                <c:pt idx="5">
                  <c:v>70</c:v>
                </c:pt>
              </c:numCache>
            </c:numRef>
          </c:xVal>
          <c:yVal>
            <c:numRef>
              <c:f>'20trmin'!$D$34:$I$34</c:f>
              <c:numCache>
                <c:formatCode>General</c:formatCode>
                <c:ptCount val="6"/>
                <c:pt idx="0">
                  <c:v>2.9229880601890044E-8</c:v>
                </c:pt>
                <c:pt idx="1">
                  <c:v>2.6843767899693764E-8</c:v>
                </c:pt>
                <c:pt idx="2">
                  <c:v>2.8036824250792326E-8</c:v>
                </c:pt>
                <c:pt idx="3">
                  <c:v>2.6843767899694611E-8</c:v>
                </c:pt>
                <c:pt idx="4">
                  <c:v>2.7440296075243258E-8</c:v>
                </c:pt>
                <c:pt idx="5">
                  <c:v>2.3264598846401886E-8</c:v>
                </c:pt>
              </c:numCache>
            </c:numRef>
          </c:yVal>
          <c:smooth val="1"/>
          <c:extLst>
            <c:ext xmlns:c15="http://schemas.microsoft.com/office/drawing/2012/chart" uri="{02D57815-91ED-43cb-92C2-25804820EDAC}">
              <c15:filteredSeriesTitle>
                <c15:tx>
                  <c:v>750g</c:v>
                </c15:tx>
              </c15:filteredSeriesTitle>
            </c:ext>
            <c:ext xmlns:c16="http://schemas.microsoft.com/office/drawing/2014/chart" uri="{C3380CC4-5D6E-409C-BE32-E72D297353CC}">
              <c16:uniqueId val="{00000003-D700-4D35-B14B-CCA64A60A3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3804032"/>
        <c:axId val="413809280"/>
      </c:scatterChart>
      <c:valAx>
        <c:axId val="4138040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Rotation speed (rpm)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13809280"/>
        <c:crosses val="autoZero"/>
        <c:crossBetween val="midCat"/>
      </c:valAx>
      <c:valAx>
        <c:axId val="4138092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Wear coefficient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2">
                <a:lumMod val="40000"/>
                <a:lumOff val="6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1380403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Makore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20</c:v>
          </c:tx>
          <c:spPr>
            <a:ln w="95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xVal>
            <c:numRef>
              <c:f>'20trmin'!$C$32:$C$34</c:f>
              <c:numCache>
                <c:formatCode>General</c:formatCode>
                <c:ptCount val="3"/>
                <c:pt idx="0">
                  <c:v>250</c:v>
                </c:pt>
                <c:pt idx="1">
                  <c:v>500</c:v>
                </c:pt>
                <c:pt idx="2">
                  <c:v>750</c:v>
                </c:pt>
              </c:numCache>
            </c:numRef>
          </c:xVal>
          <c:yVal>
            <c:numRef>
              <c:f>'20trmin'!$D$32:$D$34</c:f>
              <c:numCache>
                <c:formatCode>General</c:formatCode>
                <c:ptCount val="3"/>
                <c:pt idx="0">
                  <c:v>6.2635458432621878E-8</c:v>
                </c:pt>
                <c:pt idx="1">
                  <c:v>3.2212521479633275E-8</c:v>
                </c:pt>
                <c:pt idx="2">
                  <c:v>2.9229880601890044E-8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707-4532-ACDD-8D955D1CDAD2}"/>
            </c:ext>
          </c:extLst>
        </c:ser>
        <c:ser>
          <c:idx val="1"/>
          <c:order val="1"/>
          <c:tx>
            <c:v>30</c:v>
          </c:tx>
          <c:spPr>
            <a:ln w="95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xVal>
            <c:numRef>
              <c:f>'20trmin'!$C$32:$C$34</c:f>
              <c:numCache>
                <c:formatCode>General</c:formatCode>
                <c:ptCount val="3"/>
                <c:pt idx="0">
                  <c:v>250</c:v>
                </c:pt>
                <c:pt idx="1">
                  <c:v>500</c:v>
                </c:pt>
                <c:pt idx="2">
                  <c:v>750</c:v>
                </c:pt>
              </c:numCache>
            </c:numRef>
          </c:xVal>
          <c:yVal>
            <c:numRef>
              <c:f>'20trmin'!$E$32:$E$34</c:f>
              <c:numCache>
                <c:formatCode>General</c:formatCode>
                <c:ptCount val="3"/>
                <c:pt idx="0">
                  <c:v>4.295002863951272E-8</c:v>
                </c:pt>
                <c:pt idx="1">
                  <c:v>2.5054183373048245E-8</c:v>
                </c:pt>
                <c:pt idx="2">
                  <c:v>2.6843767899693764E-8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0707-4532-ACDD-8D955D1CDAD2}"/>
            </c:ext>
          </c:extLst>
        </c:ser>
        <c:ser>
          <c:idx val="2"/>
          <c:order val="2"/>
          <c:tx>
            <c:v>40</c:v>
          </c:tx>
          <c:spPr>
            <a:ln w="952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3"/>
                </a:solidFill>
                <a:round/>
              </a:ln>
              <a:effectLst/>
            </c:spPr>
          </c:marker>
          <c:xVal>
            <c:numRef>
              <c:f>'20trmin'!$C$32:$C$34</c:f>
              <c:numCache>
                <c:formatCode>General</c:formatCode>
                <c:ptCount val="3"/>
                <c:pt idx="0">
                  <c:v>250</c:v>
                </c:pt>
                <c:pt idx="1">
                  <c:v>500</c:v>
                </c:pt>
                <c:pt idx="2">
                  <c:v>750</c:v>
                </c:pt>
              </c:numCache>
            </c:numRef>
          </c:xVal>
          <c:yVal>
            <c:numRef>
              <c:f>'20trmin'!$F$32:$F$34</c:f>
              <c:numCache>
                <c:formatCode>General</c:formatCode>
                <c:ptCount val="3"/>
                <c:pt idx="0">
                  <c:v>3.4002106006279217E-8</c:v>
                </c:pt>
                <c:pt idx="1">
                  <c:v>3.2212521479633275E-8</c:v>
                </c:pt>
                <c:pt idx="2">
                  <c:v>2.8036824250792326E-8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0707-4532-ACDD-8D955D1CDAD2}"/>
            </c:ext>
          </c:extLst>
        </c:ser>
        <c:ser>
          <c:idx val="3"/>
          <c:order val="3"/>
          <c:tx>
            <c:v>50</c:v>
          </c:tx>
          <c:spPr>
            <a:ln w="952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4"/>
                </a:solidFill>
                <a:round/>
              </a:ln>
              <a:effectLst/>
            </c:spPr>
          </c:marker>
          <c:xVal>
            <c:numRef>
              <c:f>'20trmin'!$C$32:$C$34</c:f>
              <c:numCache>
                <c:formatCode>General</c:formatCode>
                <c:ptCount val="3"/>
                <c:pt idx="0">
                  <c:v>250</c:v>
                </c:pt>
                <c:pt idx="1">
                  <c:v>500</c:v>
                </c:pt>
                <c:pt idx="2">
                  <c:v>750</c:v>
                </c:pt>
              </c:numCache>
            </c:numRef>
          </c:xVal>
          <c:yVal>
            <c:numRef>
              <c:f>'20trmin'!$G$32:$G$34</c:f>
              <c:numCache>
                <c:formatCode>General</c:formatCode>
                <c:ptCount val="3"/>
                <c:pt idx="0">
                  <c:v>5.5477120326035574E-8</c:v>
                </c:pt>
                <c:pt idx="1">
                  <c:v>3.6686482796249401E-8</c:v>
                </c:pt>
                <c:pt idx="2">
                  <c:v>2.6843767899694611E-8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0707-4532-ACDD-8D955D1CDAD2}"/>
            </c:ext>
          </c:extLst>
        </c:ser>
        <c:ser>
          <c:idx val="4"/>
          <c:order val="4"/>
          <c:tx>
            <c:v>60</c:v>
          </c:tx>
          <c:spPr>
            <a:ln w="952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5"/>
                </a:solidFill>
                <a:round/>
              </a:ln>
              <a:effectLst/>
            </c:spPr>
          </c:marker>
          <c:xVal>
            <c:numRef>
              <c:f>'20trmin'!$C$32:$C$34</c:f>
              <c:numCache>
                <c:formatCode>General</c:formatCode>
                <c:ptCount val="3"/>
                <c:pt idx="0">
                  <c:v>250</c:v>
                </c:pt>
                <c:pt idx="1">
                  <c:v>500</c:v>
                </c:pt>
                <c:pt idx="2">
                  <c:v>750</c:v>
                </c:pt>
              </c:numCache>
            </c:numRef>
          </c:xVal>
          <c:yVal>
            <c:numRef>
              <c:f>'20trmin'!$H$32:$H$34</c:f>
              <c:numCache>
                <c:formatCode>General</c:formatCode>
                <c:ptCount val="3"/>
                <c:pt idx="0">
                  <c:v>4.6529197692802071E-8</c:v>
                </c:pt>
                <c:pt idx="1">
                  <c:v>3.3107313742956881E-8</c:v>
                </c:pt>
                <c:pt idx="2">
                  <c:v>2.7440296075243258E-8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0707-4532-ACDD-8D955D1CDAD2}"/>
            </c:ext>
          </c:extLst>
        </c:ser>
        <c:ser>
          <c:idx val="5"/>
          <c:order val="5"/>
          <c:tx>
            <c:v>70</c:v>
          </c:tx>
          <c:spPr>
            <a:ln w="952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6"/>
                </a:solidFill>
                <a:round/>
              </a:ln>
              <a:effectLst/>
            </c:spPr>
          </c:marker>
          <c:xVal>
            <c:numRef>
              <c:f>'20trmin'!$C$32:$C$34</c:f>
              <c:numCache>
                <c:formatCode>General</c:formatCode>
                <c:ptCount val="3"/>
                <c:pt idx="0">
                  <c:v>250</c:v>
                </c:pt>
                <c:pt idx="1">
                  <c:v>500</c:v>
                </c:pt>
                <c:pt idx="2">
                  <c:v>750</c:v>
                </c:pt>
              </c:numCache>
            </c:numRef>
          </c:xVal>
          <c:yVal>
            <c:numRef>
              <c:f>'20trmin'!$I$32:$I$34</c:f>
              <c:numCache>
                <c:formatCode>General</c:formatCode>
                <c:ptCount val="3"/>
                <c:pt idx="0">
                  <c:v>5.1897951272742432E-8</c:v>
                </c:pt>
                <c:pt idx="1">
                  <c:v>2.7738560163016516E-8</c:v>
                </c:pt>
                <c:pt idx="2">
                  <c:v>2.3264598846401886E-8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0707-4532-ACDD-8D955D1CDA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3065920"/>
        <c:axId val="673066904"/>
      </c:scatterChart>
      <c:valAx>
        <c:axId val="6730659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load (g)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73066904"/>
        <c:crosses val="autoZero"/>
        <c:crossBetween val="midCat"/>
      </c:valAx>
      <c:valAx>
        <c:axId val="673066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Wear coefficient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2">
                <a:lumMod val="40000"/>
                <a:lumOff val="6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7306592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v>250g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'30trmin'!$G$32:$L$32</c:f>
              <c:numCache>
                <c:formatCode>General</c:formatCode>
                <c:ptCount val="6"/>
                <c:pt idx="0">
                  <c:v>20</c:v>
                </c:pt>
                <c:pt idx="1">
                  <c:v>30</c:v>
                </c:pt>
                <c:pt idx="2">
                  <c:v>40</c:v>
                </c:pt>
                <c:pt idx="3">
                  <c:v>50</c:v>
                </c:pt>
                <c:pt idx="4">
                  <c:v>60</c:v>
                </c:pt>
                <c:pt idx="5">
                  <c:v>70</c:v>
                </c:pt>
              </c:numCache>
            </c:numRef>
          </c:xVal>
          <c:yVal>
            <c:numRef>
              <c:f>'30trmin'!$G$33:$L$33</c:f>
              <c:numCache>
                <c:formatCode>General</c:formatCode>
                <c:ptCount val="6"/>
                <c:pt idx="0">
                  <c:v>0.3327896270611434</c:v>
                </c:pt>
                <c:pt idx="1">
                  <c:v>0.3327896270611434</c:v>
                </c:pt>
                <c:pt idx="2">
                  <c:v>0.3327896270611434</c:v>
                </c:pt>
                <c:pt idx="3">
                  <c:v>0.3327896270611434</c:v>
                </c:pt>
                <c:pt idx="4">
                  <c:v>0.3327896270611434</c:v>
                </c:pt>
                <c:pt idx="5">
                  <c:v>0.3327896270611434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827-439E-B04B-DF294A7BF953}"/>
            </c:ext>
          </c:extLst>
        </c:ser>
        <c:ser>
          <c:idx val="1"/>
          <c:order val="1"/>
          <c:tx>
            <c:v>500g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'30trmin'!$G$32:$L$32</c:f>
              <c:numCache>
                <c:formatCode>General</c:formatCode>
                <c:ptCount val="6"/>
                <c:pt idx="0">
                  <c:v>20</c:v>
                </c:pt>
                <c:pt idx="1">
                  <c:v>30</c:v>
                </c:pt>
                <c:pt idx="2">
                  <c:v>40</c:v>
                </c:pt>
                <c:pt idx="3">
                  <c:v>50</c:v>
                </c:pt>
                <c:pt idx="4">
                  <c:v>60</c:v>
                </c:pt>
                <c:pt idx="5">
                  <c:v>70</c:v>
                </c:pt>
              </c:numCache>
            </c:numRef>
          </c:xVal>
          <c:yVal>
            <c:numRef>
              <c:f>'30trmin'!$G$34:$L$34</c:f>
              <c:numCache>
                <c:formatCode>General</c:formatCode>
                <c:ptCount val="6"/>
                <c:pt idx="0">
                  <c:v>0.1663948135305717</c:v>
                </c:pt>
                <c:pt idx="1">
                  <c:v>0.1663948135305717</c:v>
                </c:pt>
                <c:pt idx="2">
                  <c:v>0.1663948135305717</c:v>
                </c:pt>
                <c:pt idx="3">
                  <c:v>0.1663948135305717</c:v>
                </c:pt>
                <c:pt idx="4">
                  <c:v>0.1663948135305717</c:v>
                </c:pt>
                <c:pt idx="5">
                  <c:v>0.1663948135305717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B827-439E-B04B-DF294A7BF953}"/>
            </c:ext>
          </c:extLst>
        </c:ser>
        <c:ser>
          <c:idx val="2"/>
          <c:order val="2"/>
          <c:tx>
            <c:v>750g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'30trmin'!$G$32:$L$32</c:f>
              <c:numCache>
                <c:formatCode>General</c:formatCode>
                <c:ptCount val="6"/>
                <c:pt idx="0">
                  <c:v>20</c:v>
                </c:pt>
                <c:pt idx="1">
                  <c:v>30</c:v>
                </c:pt>
                <c:pt idx="2">
                  <c:v>40</c:v>
                </c:pt>
                <c:pt idx="3">
                  <c:v>50</c:v>
                </c:pt>
                <c:pt idx="4">
                  <c:v>60</c:v>
                </c:pt>
                <c:pt idx="5">
                  <c:v>70</c:v>
                </c:pt>
              </c:numCache>
            </c:numRef>
          </c:xVal>
          <c:yVal>
            <c:numRef>
              <c:f>'30trmin'!$G$35:$L$35</c:f>
              <c:numCache>
                <c:formatCode>General</c:formatCode>
                <c:ptCount val="6"/>
                <c:pt idx="0">
                  <c:v>0.11092987568704779</c:v>
                </c:pt>
                <c:pt idx="1">
                  <c:v>0.11092987568704779</c:v>
                </c:pt>
                <c:pt idx="2">
                  <c:v>0.11092987568704779</c:v>
                </c:pt>
                <c:pt idx="3">
                  <c:v>0.11092987568704779</c:v>
                </c:pt>
                <c:pt idx="4">
                  <c:v>0.11092987568704779</c:v>
                </c:pt>
                <c:pt idx="5">
                  <c:v>0.11092987568704779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B827-439E-B04B-DF294A7BF9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48067712"/>
        <c:axId val="548062792"/>
      </c:scatterChart>
      <c:valAx>
        <c:axId val="5480677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48062792"/>
        <c:crosses val="autoZero"/>
        <c:crossBetween val="midCat"/>
      </c:valAx>
      <c:valAx>
        <c:axId val="548062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480677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Makore 30tr/min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250g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'30trmin'!$I$4:$I$28</c:f>
              <c:numCache>
                <c:formatCode>General</c:formatCode>
                <c:ptCount val="25"/>
                <c:pt idx="0">
                  <c:v>5.5386111111111105E-3</c:v>
                </c:pt>
                <c:pt idx="1">
                  <c:v>2.2154444444444442E-2</c:v>
                </c:pt>
                <c:pt idx="2">
                  <c:v>4.9847500000000003E-2</c:v>
                </c:pt>
                <c:pt idx="3">
                  <c:v>8.8617777777777768E-2</c:v>
                </c:pt>
                <c:pt idx="4">
                  <c:v>0.13846527777777778</c:v>
                </c:pt>
                <c:pt idx="5">
                  <c:v>0.19939000000000001</c:v>
                </c:pt>
                <c:pt idx="6">
                  <c:v>0.27139194444444448</c:v>
                </c:pt>
                <c:pt idx="7">
                  <c:v>0.35447111111111107</c:v>
                </c:pt>
                <c:pt idx="8">
                  <c:v>0.44862749999999996</c:v>
                </c:pt>
                <c:pt idx="9">
                  <c:v>0.55386111111111114</c:v>
                </c:pt>
                <c:pt idx="10">
                  <c:v>0.6701719444444445</c:v>
                </c:pt>
                <c:pt idx="11">
                  <c:v>0.79756000000000005</c:v>
                </c:pt>
                <c:pt idx="12">
                  <c:v>0.93602527777777766</c:v>
                </c:pt>
                <c:pt idx="13">
                  <c:v>1.0855677777777779</c:v>
                </c:pt>
                <c:pt idx="14">
                  <c:v>1.2461875</c:v>
                </c:pt>
                <c:pt idx="15">
                  <c:v>1.4178844444444443</c:v>
                </c:pt>
                <c:pt idx="16">
                  <c:v>1.6006586111111114</c:v>
                </c:pt>
                <c:pt idx="17">
                  <c:v>1.7945099999999998</c:v>
                </c:pt>
                <c:pt idx="18">
                  <c:v>1.9994386111111109</c:v>
                </c:pt>
                <c:pt idx="19">
                  <c:v>2.2154444444444445</c:v>
                </c:pt>
                <c:pt idx="20">
                  <c:v>2.4425275000000002</c:v>
                </c:pt>
                <c:pt idx="21">
                  <c:v>2.680687777777778</c:v>
                </c:pt>
                <c:pt idx="22">
                  <c:v>2.929925277777778</c:v>
                </c:pt>
                <c:pt idx="23">
                  <c:v>3.1902400000000002</c:v>
                </c:pt>
                <c:pt idx="24">
                  <c:v>3.461631944444445</c:v>
                </c:pt>
              </c:numCache>
            </c:numRef>
          </c:xVal>
          <c:yVal>
            <c:numRef>
              <c:f>'30trmin'!$E$4:$E$28</c:f>
              <c:numCache>
                <c:formatCode>General</c:formatCode>
                <c:ptCount val="25"/>
                <c:pt idx="0">
                  <c:v>1.5192950470989236E-8</c:v>
                </c:pt>
                <c:pt idx="1">
                  <c:v>3.0385900941978471E-8</c:v>
                </c:pt>
                <c:pt idx="2">
                  <c:v>4.5578851412946114E-8</c:v>
                </c:pt>
                <c:pt idx="3">
                  <c:v>6.0771801883935356E-8</c:v>
                </c:pt>
                <c:pt idx="4">
                  <c:v>7.5964752354924599E-8</c:v>
                </c:pt>
                <c:pt idx="5">
                  <c:v>9.1157702825892228E-8</c:v>
                </c:pt>
                <c:pt idx="6">
                  <c:v>1.0635065329688147E-7</c:v>
                </c:pt>
                <c:pt idx="7">
                  <c:v>1.2154360376784911E-7</c:v>
                </c:pt>
                <c:pt idx="8">
                  <c:v>1.3673655423883834E-7</c:v>
                </c:pt>
                <c:pt idx="9">
                  <c:v>1.519295047098276E-7</c:v>
                </c:pt>
                <c:pt idx="10">
                  <c:v>1.6712245518079523E-7</c:v>
                </c:pt>
                <c:pt idx="11">
                  <c:v>1.8231540565178446E-7</c:v>
                </c:pt>
                <c:pt idx="12">
                  <c:v>1.9750835612277371E-7</c:v>
                </c:pt>
                <c:pt idx="13">
                  <c:v>2.1270130659374137E-7</c:v>
                </c:pt>
                <c:pt idx="14">
                  <c:v>2.278942570647306E-7</c:v>
                </c:pt>
                <c:pt idx="15">
                  <c:v>2.4308720753571983E-7</c:v>
                </c:pt>
                <c:pt idx="16">
                  <c:v>2.4308720753571983E-7</c:v>
                </c:pt>
                <c:pt idx="17">
                  <c:v>2.5828015800668743E-7</c:v>
                </c:pt>
                <c:pt idx="18">
                  <c:v>2.7347310847767668E-7</c:v>
                </c:pt>
                <c:pt idx="19">
                  <c:v>2.8866605894866599E-7</c:v>
                </c:pt>
                <c:pt idx="20">
                  <c:v>3.038590094196336E-7</c:v>
                </c:pt>
                <c:pt idx="21">
                  <c:v>3.1905195989062285E-7</c:v>
                </c:pt>
                <c:pt idx="22">
                  <c:v>3.3424491036159045E-7</c:v>
                </c:pt>
                <c:pt idx="23">
                  <c:v>3.4943786083257971E-7</c:v>
                </c:pt>
                <c:pt idx="24">
                  <c:v>3.6463081130356891E-7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E10-4443-BF72-66E3F4281E08}"/>
            </c:ext>
          </c:extLst>
        </c:ser>
        <c:ser>
          <c:idx val="1"/>
          <c:order val="1"/>
          <c:tx>
            <c:v>500g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'30trmin'!$I$4:$I$28</c:f>
              <c:numCache>
                <c:formatCode>General</c:formatCode>
                <c:ptCount val="25"/>
                <c:pt idx="0">
                  <c:v>5.5386111111111105E-3</c:v>
                </c:pt>
                <c:pt idx="1">
                  <c:v>2.2154444444444442E-2</c:v>
                </c:pt>
                <c:pt idx="2">
                  <c:v>4.9847500000000003E-2</c:v>
                </c:pt>
                <c:pt idx="3">
                  <c:v>8.8617777777777768E-2</c:v>
                </c:pt>
                <c:pt idx="4">
                  <c:v>0.13846527777777778</c:v>
                </c:pt>
                <c:pt idx="5">
                  <c:v>0.19939000000000001</c:v>
                </c:pt>
                <c:pt idx="6">
                  <c:v>0.27139194444444448</c:v>
                </c:pt>
                <c:pt idx="7">
                  <c:v>0.35447111111111107</c:v>
                </c:pt>
                <c:pt idx="8">
                  <c:v>0.44862749999999996</c:v>
                </c:pt>
                <c:pt idx="9">
                  <c:v>0.55386111111111114</c:v>
                </c:pt>
                <c:pt idx="10">
                  <c:v>0.6701719444444445</c:v>
                </c:pt>
                <c:pt idx="11">
                  <c:v>0.79756000000000005</c:v>
                </c:pt>
                <c:pt idx="12">
                  <c:v>0.93602527777777766</c:v>
                </c:pt>
                <c:pt idx="13">
                  <c:v>1.0855677777777779</c:v>
                </c:pt>
                <c:pt idx="14">
                  <c:v>1.2461875</c:v>
                </c:pt>
                <c:pt idx="15">
                  <c:v>1.4178844444444443</c:v>
                </c:pt>
                <c:pt idx="16">
                  <c:v>1.6006586111111114</c:v>
                </c:pt>
                <c:pt idx="17">
                  <c:v>1.7945099999999998</c:v>
                </c:pt>
                <c:pt idx="18">
                  <c:v>1.9994386111111109</c:v>
                </c:pt>
                <c:pt idx="19">
                  <c:v>2.2154444444444445</c:v>
                </c:pt>
                <c:pt idx="20">
                  <c:v>2.4425275000000002</c:v>
                </c:pt>
                <c:pt idx="21">
                  <c:v>2.680687777777778</c:v>
                </c:pt>
                <c:pt idx="22">
                  <c:v>2.929925277777778</c:v>
                </c:pt>
                <c:pt idx="23">
                  <c:v>3.1902400000000002</c:v>
                </c:pt>
                <c:pt idx="24">
                  <c:v>3.461631944444445</c:v>
                </c:pt>
              </c:numCache>
            </c:numRef>
          </c:xVal>
          <c:yVal>
            <c:numRef>
              <c:f>'30trmin'!$O$4:$O$28</c:f>
              <c:numCache>
                <c:formatCode>General</c:formatCode>
                <c:ptCount val="25"/>
                <c:pt idx="0">
                  <c:v>0</c:v>
                </c:pt>
                <c:pt idx="1">
                  <c:v>3.0385900941956885E-8</c:v>
                </c:pt>
                <c:pt idx="2">
                  <c:v>4.5578851412946114E-8</c:v>
                </c:pt>
                <c:pt idx="3">
                  <c:v>6.0771801883924557E-8</c:v>
                </c:pt>
                <c:pt idx="4">
                  <c:v>7.5964752354902999E-8</c:v>
                </c:pt>
                <c:pt idx="5">
                  <c:v>1.0635065329687068E-7</c:v>
                </c:pt>
                <c:pt idx="6">
                  <c:v>1.2154360376784911E-7</c:v>
                </c:pt>
                <c:pt idx="7">
                  <c:v>1.3673655423882757E-7</c:v>
                </c:pt>
                <c:pt idx="8">
                  <c:v>1.519295047098168E-7</c:v>
                </c:pt>
                <c:pt idx="9">
                  <c:v>1.6712245518079523E-7</c:v>
                </c:pt>
                <c:pt idx="10">
                  <c:v>1.9750835612275214E-7</c:v>
                </c:pt>
                <c:pt idx="11">
                  <c:v>2.1270130659374137E-7</c:v>
                </c:pt>
                <c:pt idx="12">
                  <c:v>2.278942570647198E-7</c:v>
                </c:pt>
                <c:pt idx="13">
                  <c:v>2.4308720753569823E-7</c:v>
                </c:pt>
                <c:pt idx="14">
                  <c:v>2.5828015800668743E-7</c:v>
                </c:pt>
                <c:pt idx="15">
                  <c:v>2.7347310847766594E-7</c:v>
                </c:pt>
                <c:pt idx="16">
                  <c:v>2.8866605894864439E-7</c:v>
                </c:pt>
                <c:pt idx="17">
                  <c:v>3.038590094196228E-7</c:v>
                </c:pt>
                <c:pt idx="18">
                  <c:v>3.19051959890612E-7</c:v>
                </c:pt>
                <c:pt idx="19">
                  <c:v>3.3424491036159045E-7</c:v>
                </c:pt>
                <c:pt idx="20">
                  <c:v>3.4943786083256891E-7</c:v>
                </c:pt>
                <c:pt idx="21">
                  <c:v>3.7982376177453657E-7</c:v>
                </c:pt>
                <c:pt idx="22">
                  <c:v>3.9501671224551502E-7</c:v>
                </c:pt>
                <c:pt idx="23">
                  <c:v>4.1020966271649348E-7</c:v>
                </c:pt>
                <c:pt idx="24">
                  <c:v>4.2540261318748274E-7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3E10-4443-BF72-66E3F4281E08}"/>
            </c:ext>
          </c:extLst>
        </c:ser>
        <c:ser>
          <c:idx val="2"/>
          <c:order val="2"/>
          <c:tx>
            <c:v>750g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'30trmin'!$I$4:$I$28</c:f>
              <c:numCache>
                <c:formatCode>General</c:formatCode>
                <c:ptCount val="25"/>
                <c:pt idx="0">
                  <c:v>5.5386111111111105E-3</c:v>
                </c:pt>
                <c:pt idx="1">
                  <c:v>2.2154444444444442E-2</c:v>
                </c:pt>
                <c:pt idx="2">
                  <c:v>4.9847500000000003E-2</c:v>
                </c:pt>
                <c:pt idx="3">
                  <c:v>8.8617777777777768E-2</c:v>
                </c:pt>
                <c:pt idx="4">
                  <c:v>0.13846527777777778</c:v>
                </c:pt>
                <c:pt idx="5">
                  <c:v>0.19939000000000001</c:v>
                </c:pt>
                <c:pt idx="6">
                  <c:v>0.27139194444444448</c:v>
                </c:pt>
                <c:pt idx="7">
                  <c:v>0.35447111111111107</c:v>
                </c:pt>
                <c:pt idx="8">
                  <c:v>0.44862749999999996</c:v>
                </c:pt>
                <c:pt idx="9">
                  <c:v>0.55386111111111114</c:v>
                </c:pt>
                <c:pt idx="10">
                  <c:v>0.6701719444444445</c:v>
                </c:pt>
                <c:pt idx="11">
                  <c:v>0.79756000000000005</c:v>
                </c:pt>
                <c:pt idx="12">
                  <c:v>0.93602527777777766</c:v>
                </c:pt>
                <c:pt idx="13">
                  <c:v>1.0855677777777779</c:v>
                </c:pt>
                <c:pt idx="14">
                  <c:v>1.2461875</c:v>
                </c:pt>
                <c:pt idx="15">
                  <c:v>1.4178844444444443</c:v>
                </c:pt>
                <c:pt idx="16">
                  <c:v>1.6006586111111114</c:v>
                </c:pt>
                <c:pt idx="17">
                  <c:v>1.7945099999999998</c:v>
                </c:pt>
                <c:pt idx="18">
                  <c:v>1.9994386111111109</c:v>
                </c:pt>
                <c:pt idx="19">
                  <c:v>2.2154444444444445</c:v>
                </c:pt>
                <c:pt idx="20">
                  <c:v>2.4425275000000002</c:v>
                </c:pt>
                <c:pt idx="21">
                  <c:v>2.680687777777778</c:v>
                </c:pt>
                <c:pt idx="22">
                  <c:v>2.929925277777778</c:v>
                </c:pt>
                <c:pt idx="23">
                  <c:v>3.1902400000000002</c:v>
                </c:pt>
                <c:pt idx="24">
                  <c:v>3.461631944444445</c:v>
                </c:pt>
              </c:numCache>
            </c:numRef>
          </c:xVal>
          <c:yVal>
            <c:numRef>
              <c:f>'30trmin'!$W$4:$W$28</c:f>
              <c:numCache>
                <c:formatCode>General</c:formatCode>
                <c:ptCount val="25"/>
                <c:pt idx="0">
                  <c:v>4.5578851412924528E-8</c:v>
                </c:pt>
                <c:pt idx="1">
                  <c:v>7.5964752354902999E-8</c:v>
                </c:pt>
                <c:pt idx="2">
                  <c:v>1.0635065329685988E-7</c:v>
                </c:pt>
                <c:pt idx="3">
                  <c:v>1.3673655423881677E-7</c:v>
                </c:pt>
                <c:pt idx="4">
                  <c:v>1.6712245518079523E-7</c:v>
                </c:pt>
                <c:pt idx="5">
                  <c:v>1.9750835612275214E-7</c:v>
                </c:pt>
                <c:pt idx="6">
                  <c:v>2.27894257064709E-7</c:v>
                </c:pt>
                <c:pt idx="7">
                  <c:v>2.5828015800666588E-7</c:v>
                </c:pt>
                <c:pt idx="8">
                  <c:v>2.8866605894864439E-7</c:v>
                </c:pt>
                <c:pt idx="9">
                  <c:v>3.1905195989060125E-7</c:v>
                </c:pt>
                <c:pt idx="10">
                  <c:v>3.4943786083255811E-7</c:v>
                </c:pt>
                <c:pt idx="11">
                  <c:v>3.7982376177453657E-7</c:v>
                </c:pt>
                <c:pt idx="12">
                  <c:v>4.1020966271649348E-7</c:v>
                </c:pt>
                <c:pt idx="13">
                  <c:v>4.2540261318746114E-7</c:v>
                </c:pt>
                <c:pt idx="14">
                  <c:v>4.5578851412943959E-7</c:v>
                </c:pt>
                <c:pt idx="15">
                  <c:v>4.8617441507139645E-7</c:v>
                </c:pt>
                <c:pt idx="16">
                  <c:v>5.0136736554238566E-7</c:v>
                </c:pt>
                <c:pt idx="17">
                  <c:v>5.3175326648434257E-7</c:v>
                </c:pt>
                <c:pt idx="18">
                  <c:v>5.4694621695533188E-7</c:v>
                </c:pt>
                <c:pt idx="19">
                  <c:v>5.7733211789728879E-7</c:v>
                </c:pt>
                <c:pt idx="20">
                  <c:v>5.9252506836825628E-7</c:v>
                </c:pt>
                <c:pt idx="21">
                  <c:v>6.229109693102348E-7</c:v>
                </c:pt>
                <c:pt idx="22">
                  <c:v>6.381039197812025E-7</c:v>
                </c:pt>
                <c:pt idx="23">
                  <c:v>6.6848982072318091E-7</c:v>
                </c:pt>
                <c:pt idx="24">
                  <c:v>6.8368277119414862E-7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3E10-4443-BF72-66E3F4281E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7466120"/>
        <c:axId val="567463496"/>
      </c:scatterChart>
      <c:valAx>
        <c:axId val="5674661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Distance (m)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67463496"/>
        <c:crosses val="autoZero"/>
        <c:crossBetween val="midCat"/>
      </c:valAx>
      <c:valAx>
        <c:axId val="5674634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Wear volume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6746612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Makore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250g</c:v>
          </c:tx>
          <c:spPr>
            <a:ln w="95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xVal>
            <c:numRef>
              <c:f>'50trmin'!$G$5:$G$10</c:f>
              <c:numCache>
                <c:formatCode>General</c:formatCode>
                <c:ptCount val="6"/>
                <c:pt idx="0">
                  <c:v>2.0933333333333333</c:v>
                </c:pt>
                <c:pt idx="1">
                  <c:v>3.14</c:v>
                </c:pt>
                <c:pt idx="2">
                  <c:v>4.1866666666666665</c:v>
                </c:pt>
                <c:pt idx="3">
                  <c:v>5.2333333333333334</c:v>
                </c:pt>
                <c:pt idx="4">
                  <c:v>6.28</c:v>
                </c:pt>
                <c:pt idx="5">
                  <c:v>7.3266666666666671</c:v>
                </c:pt>
              </c:numCache>
            </c:numRef>
          </c:xVal>
          <c:yVal>
            <c:numRef>
              <c:f>'50trmin'!$H$5:$H$10</c:f>
              <c:numCache>
                <c:formatCode>General</c:formatCode>
                <c:ptCount val="6"/>
                <c:pt idx="0">
                  <c:v>2.1298536131913173E-3</c:v>
                </c:pt>
                <c:pt idx="1">
                  <c:v>4.7921706296804641E-3</c:v>
                </c:pt>
                <c:pt idx="2">
                  <c:v>8.5194144527652692E-3</c:v>
                </c:pt>
                <c:pt idx="3">
                  <c:v>1.3311585082445733E-2</c:v>
                </c:pt>
                <c:pt idx="4">
                  <c:v>1.9168682518721857E-2</c:v>
                </c:pt>
                <c:pt idx="5">
                  <c:v>2.6090706761593637E-2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6DF-4C2D-BCB2-09EE28DF160B}"/>
            </c:ext>
          </c:extLst>
        </c:ser>
        <c:ser>
          <c:idx val="1"/>
          <c:order val="1"/>
          <c:tx>
            <c:v>500g</c:v>
          </c:tx>
          <c:spPr>
            <a:ln w="95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xVal>
            <c:numRef>
              <c:f>'50trmin'!$G$5:$G$10</c:f>
              <c:numCache>
                <c:formatCode>General</c:formatCode>
                <c:ptCount val="6"/>
                <c:pt idx="0">
                  <c:v>2.0933333333333333</c:v>
                </c:pt>
                <c:pt idx="1">
                  <c:v>3.14</c:v>
                </c:pt>
                <c:pt idx="2">
                  <c:v>4.1866666666666665</c:v>
                </c:pt>
                <c:pt idx="3">
                  <c:v>5.2333333333333334</c:v>
                </c:pt>
                <c:pt idx="4">
                  <c:v>6.28</c:v>
                </c:pt>
                <c:pt idx="5">
                  <c:v>7.3266666666666671</c:v>
                </c:pt>
              </c:numCache>
            </c:numRef>
          </c:xVal>
          <c:yVal>
            <c:numRef>
              <c:f>'50trmin'!$P$5:$P$10</c:f>
              <c:numCache>
                <c:formatCode>General</c:formatCode>
                <c:ptCount val="6"/>
                <c:pt idx="0">
                  <c:v>1.0649268065956586E-3</c:v>
                </c:pt>
                <c:pt idx="1">
                  <c:v>2.3960853148402321E-3</c:v>
                </c:pt>
                <c:pt idx="2">
                  <c:v>4.2597072263826346E-3</c:v>
                </c:pt>
                <c:pt idx="3">
                  <c:v>6.6557925412228667E-3</c:v>
                </c:pt>
                <c:pt idx="4">
                  <c:v>9.5843412593609283E-3</c:v>
                </c:pt>
                <c:pt idx="5">
                  <c:v>1.3045353380796819E-2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16DF-4C2D-BCB2-09EE28DF160B}"/>
            </c:ext>
          </c:extLst>
        </c:ser>
        <c:ser>
          <c:idx val="2"/>
          <c:order val="2"/>
          <c:tx>
            <c:v>750g</c:v>
          </c:tx>
          <c:spPr>
            <a:ln w="952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3"/>
                </a:solidFill>
                <a:round/>
              </a:ln>
              <a:effectLst/>
            </c:spPr>
          </c:marker>
          <c:xVal>
            <c:numRef>
              <c:f>'50trmin'!$G$5:$G$10</c:f>
              <c:numCache>
                <c:formatCode>General</c:formatCode>
                <c:ptCount val="6"/>
                <c:pt idx="0">
                  <c:v>2.0933333333333333</c:v>
                </c:pt>
                <c:pt idx="1">
                  <c:v>3.14</c:v>
                </c:pt>
                <c:pt idx="2">
                  <c:v>4.1866666666666665</c:v>
                </c:pt>
                <c:pt idx="3">
                  <c:v>5.2333333333333334</c:v>
                </c:pt>
                <c:pt idx="4">
                  <c:v>6.28</c:v>
                </c:pt>
                <c:pt idx="5">
                  <c:v>7.3266666666666671</c:v>
                </c:pt>
              </c:numCache>
            </c:numRef>
          </c:xVal>
          <c:yVal>
            <c:numRef>
              <c:f>'50trmin'!$X$5:$X$10</c:f>
              <c:numCache>
                <c:formatCode>General</c:formatCode>
                <c:ptCount val="6"/>
                <c:pt idx="0">
                  <c:v>7.0995120439710569E-4</c:v>
                </c:pt>
                <c:pt idx="1">
                  <c:v>1.5973902098934882E-3</c:v>
                </c:pt>
                <c:pt idx="2">
                  <c:v>2.8398048175884228E-3</c:v>
                </c:pt>
                <c:pt idx="3">
                  <c:v>4.4371950274819114E-3</c:v>
                </c:pt>
                <c:pt idx="4">
                  <c:v>6.3895608395739528E-3</c:v>
                </c:pt>
                <c:pt idx="5">
                  <c:v>8.6969022538645451E-3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16DF-4C2D-BCB2-09EE28DF16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30319416"/>
        <c:axId val="630320072"/>
      </c:scatterChart>
      <c:valAx>
        <c:axId val="6303194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 (rpm)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30320072"/>
        <c:crosses val="autoZero"/>
        <c:crossBetween val="midCat"/>
      </c:valAx>
      <c:valAx>
        <c:axId val="6303200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Coefficient of friction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2">
                <a:lumMod val="40000"/>
                <a:lumOff val="6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303194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2"/>
    <cs:fontRef idx="minor">
      <a:schemeClr val="tx2"/>
    </cs:fontRef>
    <cs:spPr>
      <a:ln w="9525">
        <a:solidFill>
          <a:schemeClr val="phClr"/>
        </a:solidFill>
        <a:round/>
      </a:ln>
    </cs:spPr>
  </cs:dataPointMarker>
  <cs:dataPointMarkerLayout symbol="circle" size="5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spPr>
      <a:ln>
        <a:solidFill>
          <a:schemeClr val="tx2">
            <a:lumMod val="40000"/>
            <a:lumOff val="6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4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2"/>
    <cs:fontRef idx="minor">
      <a:schemeClr val="tx2"/>
    </cs:fontRef>
    <cs:spPr>
      <a:ln w="9525">
        <a:solidFill>
          <a:schemeClr val="phClr"/>
        </a:solidFill>
        <a:round/>
      </a:ln>
    </cs:spPr>
  </cs:dataPointMarker>
  <cs:dataPointMarkerLayout symbol="circle" size="5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spPr>
      <a:ln>
        <a:solidFill>
          <a:schemeClr val="tx2">
            <a:lumMod val="40000"/>
            <a:lumOff val="6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2"/>
    <cs:fontRef idx="minor">
      <a:schemeClr val="tx2"/>
    </cs:fontRef>
    <cs:spPr>
      <a:ln w="9525">
        <a:solidFill>
          <a:schemeClr val="phClr"/>
        </a:solidFill>
        <a:round/>
      </a:ln>
    </cs:spPr>
  </cs:dataPointMarker>
  <cs:dataPointMarkerLayout symbol="circle" size="5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spPr>
      <a:ln>
        <a:solidFill>
          <a:schemeClr val="tx2">
            <a:lumMod val="40000"/>
            <a:lumOff val="6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640080</xdr:colOff>
      <xdr:row>8</xdr:row>
      <xdr:rowOff>87630</xdr:rowOff>
    </xdr:from>
    <xdr:to>
      <xdr:col>8</xdr:col>
      <xdr:colOff>487680</xdr:colOff>
      <xdr:row>22</xdr:row>
      <xdr:rowOff>57150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11D8A9C1-63F9-48A5-8028-791CD7AD42A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7</xdr:row>
      <xdr:rowOff>186690</xdr:rowOff>
    </xdr:from>
    <xdr:to>
      <xdr:col>15</xdr:col>
      <xdr:colOff>609600</xdr:colOff>
      <xdr:row>21</xdr:row>
      <xdr:rowOff>156210</xdr:rowOff>
    </xdr:to>
    <xdr:graphicFrame macro="">
      <xdr:nvGraphicFramePr>
        <xdr:cNvPr id="4" name="Graphique 3">
          <a:extLst>
            <a:ext uri="{FF2B5EF4-FFF2-40B4-BE49-F238E27FC236}">
              <a16:creationId xmlns:a16="http://schemas.microsoft.com/office/drawing/2014/main" id="{37042B49-F488-444F-99C1-B9965C9755D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556260</xdr:colOff>
      <xdr:row>35</xdr:row>
      <xdr:rowOff>95250</xdr:rowOff>
    </xdr:from>
    <xdr:to>
      <xdr:col>10</xdr:col>
      <xdr:colOff>373380</xdr:colOff>
      <xdr:row>50</xdr:row>
      <xdr:rowOff>95250</xdr:rowOff>
    </xdr:to>
    <xdr:graphicFrame macro="">
      <xdr:nvGraphicFramePr>
        <xdr:cNvPr id="4" name="Graphique 3">
          <a:extLst>
            <a:ext uri="{FF2B5EF4-FFF2-40B4-BE49-F238E27FC236}">
              <a16:creationId xmlns:a16="http://schemas.microsoft.com/office/drawing/2014/main" id="{8388C731-24A2-46A3-B1E8-BF2E37A2D7D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350520</xdr:colOff>
      <xdr:row>7</xdr:row>
      <xdr:rowOff>110490</xdr:rowOff>
    </xdr:from>
    <xdr:to>
      <xdr:col>10</xdr:col>
      <xdr:colOff>167640</xdr:colOff>
      <xdr:row>21</xdr:row>
      <xdr:rowOff>80010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AAC1977C-633D-49F2-B462-68E841E6B83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685800</xdr:colOff>
      <xdr:row>8</xdr:row>
      <xdr:rowOff>3810</xdr:rowOff>
    </xdr:from>
    <xdr:to>
      <xdr:col>11</xdr:col>
      <xdr:colOff>502920</xdr:colOff>
      <xdr:row>21</xdr:row>
      <xdr:rowOff>171450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BBF83BA4-620C-4C19-8CBB-624D7BEF38A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895596-6FB8-4CB5-B113-7E86C37EAA43}">
  <dimension ref="A1:Z34"/>
  <sheetViews>
    <sheetView topLeftCell="A9" workbookViewId="0">
      <selection activeCell="L33" sqref="L33"/>
    </sheetView>
  </sheetViews>
  <sheetFormatPr baseColWidth="10" defaultRowHeight="14.4" x14ac:dyDescent="0.3"/>
  <cols>
    <col min="10" max="10" width="12" bestFit="1" customWidth="1"/>
  </cols>
  <sheetData>
    <row r="1" spans="1:26" x14ac:dyDescent="0.3">
      <c r="D1" s="13" t="s">
        <v>15</v>
      </c>
      <c r="E1" s="13"/>
      <c r="F1" s="13"/>
      <c r="N1" s="13" t="s">
        <v>16</v>
      </c>
      <c r="O1" s="13"/>
      <c r="V1" s="13" t="s">
        <v>17</v>
      </c>
      <c r="W1" s="13"/>
    </row>
    <row r="2" spans="1:26" ht="15.6" x14ac:dyDescent="0.3">
      <c r="A2" s="2" t="s">
        <v>4</v>
      </c>
      <c r="B2" s="2" t="s">
        <v>5</v>
      </c>
      <c r="C2" s="2" t="s">
        <v>1</v>
      </c>
      <c r="D2" s="2" t="s">
        <v>8</v>
      </c>
      <c r="E2" s="2" t="s">
        <v>9</v>
      </c>
      <c r="F2" s="2" t="s">
        <v>10</v>
      </c>
      <c r="G2" s="2" t="s">
        <v>11</v>
      </c>
      <c r="H2" s="2" t="s">
        <v>12</v>
      </c>
      <c r="I2" s="9" t="s">
        <v>13</v>
      </c>
      <c r="J2" s="9" t="s">
        <v>14</v>
      </c>
      <c r="K2" s="2"/>
      <c r="L2" s="2" t="s">
        <v>6</v>
      </c>
      <c r="M2" s="2" t="s">
        <v>2</v>
      </c>
      <c r="N2" s="6" t="s">
        <v>8</v>
      </c>
      <c r="O2" s="6" t="s">
        <v>9</v>
      </c>
      <c r="P2" s="6" t="s">
        <v>12</v>
      </c>
      <c r="Q2" s="2" t="s">
        <v>14</v>
      </c>
      <c r="R2" s="2"/>
      <c r="S2" s="2"/>
      <c r="T2" s="2" t="s">
        <v>7</v>
      </c>
      <c r="U2" s="2" t="s">
        <v>3</v>
      </c>
      <c r="V2" s="4" t="s">
        <v>8</v>
      </c>
      <c r="W2" s="4" t="s">
        <v>9</v>
      </c>
      <c r="X2" s="2" t="s">
        <v>12</v>
      </c>
      <c r="Y2" s="2" t="s">
        <v>14</v>
      </c>
      <c r="Z2" s="2"/>
    </row>
    <row r="3" spans="1:26" ht="15.6" x14ac:dyDescent="0.3">
      <c r="A3" s="1">
        <v>0</v>
      </c>
      <c r="B3">
        <v>64.56</v>
      </c>
      <c r="C3">
        <v>64.56</v>
      </c>
      <c r="D3">
        <f>B3-C3</f>
        <v>0</v>
      </c>
      <c r="E3">
        <f>(D3/0.6582)*0.000001</f>
        <v>0</v>
      </c>
      <c r="F3" s="5">
        <f>0.000075693</f>
        <v>7.5692999999999995E-5</v>
      </c>
      <c r="G3">
        <f>2*3.14*A3/60</f>
        <v>0</v>
      </c>
      <c r="H3">
        <f>(F3*G3*G3)/(0.0635*0.25*9.81)</f>
        <v>0</v>
      </c>
      <c r="I3" s="8">
        <v>0</v>
      </c>
      <c r="J3" s="8" t="e">
        <f>E3/(0.25*9.81*I3)</f>
        <v>#DIV/0!</v>
      </c>
      <c r="L3">
        <v>60.06</v>
      </c>
      <c r="M3">
        <v>60.06</v>
      </c>
      <c r="N3" s="7">
        <f>L3-M3</f>
        <v>0</v>
      </c>
      <c r="O3" s="7">
        <f>(N3/0.6582)*0.000001</f>
        <v>0</v>
      </c>
      <c r="P3" s="5">
        <f t="shared" ref="P3:P28" si="0">F3*G3*G3/(0.0635*0.5*9.81)</f>
        <v>0</v>
      </c>
      <c r="Q3" t="e">
        <f>O3/(0.5*9.81*I3)</f>
        <v>#DIV/0!</v>
      </c>
      <c r="T3">
        <v>65.150000000000006</v>
      </c>
      <c r="U3">
        <v>65.150000000000006</v>
      </c>
      <c r="V3" s="5">
        <f>T3-U3</f>
        <v>0</v>
      </c>
      <c r="W3" s="5">
        <f>(V3/0.6582)*0.000001</f>
        <v>0</v>
      </c>
      <c r="X3">
        <f>(F3*G3*G3)/(0.0635*0.75*9.81)</f>
        <v>0</v>
      </c>
      <c r="Y3" t="e">
        <f>W3/(0.75*9.81*I3)</f>
        <v>#DIV/0!</v>
      </c>
    </row>
    <row r="4" spans="1:26" ht="15.6" x14ac:dyDescent="0.3">
      <c r="A4" s="1">
        <v>10</v>
      </c>
      <c r="B4">
        <v>64.56</v>
      </c>
      <c r="C4">
        <v>64.540000000000006</v>
      </c>
      <c r="D4">
        <f t="shared" ref="D4:D28" si="1">B4-C4</f>
        <v>1.9999999999996021E-2</v>
      </c>
      <c r="E4">
        <f t="shared" ref="E4:E28" si="2">(D4/0.6582)*0.000001</f>
        <v>3.0385900941956885E-8</v>
      </c>
      <c r="F4" s="3">
        <f t="shared" ref="F4:F28" si="3">0.000075693</f>
        <v>7.5692999999999995E-5</v>
      </c>
      <c r="G4">
        <f t="shared" ref="G4:G28" si="4">2*3.14*A4/60</f>
        <v>1.0466666666666666</v>
      </c>
      <c r="H4">
        <f t="shared" ref="H4:H28" si="5">(F4*G4*G4)/(0.0635*0.25*9.81)</f>
        <v>5.3246340329782932E-4</v>
      </c>
      <c r="I4" s="8">
        <v>5.5386111111111105E-3</v>
      </c>
      <c r="J4" s="8">
        <f t="shared" ref="J4:J28" si="6">E4/(0.25*9.81*I4)</f>
        <v>2.2369806583074258E-6</v>
      </c>
      <c r="L4">
        <v>60.06</v>
      </c>
      <c r="M4">
        <v>60.01</v>
      </c>
      <c r="N4" s="7">
        <f t="shared" ref="N4:N28" si="7">L4-M4</f>
        <v>5.0000000000004263E-2</v>
      </c>
      <c r="O4" s="7">
        <f t="shared" ref="O4:O28" si="8">(N4/0.6582)*0.000001</f>
        <v>7.5964752354913799E-8</v>
      </c>
      <c r="P4" s="5">
        <f t="shared" si="0"/>
        <v>2.6623170164891466E-4</v>
      </c>
      <c r="Q4">
        <f t="shared" ref="Q4:Q28" si="9">O4/(0.5*9.81*I4)</f>
        <v>2.7962258228850769E-6</v>
      </c>
      <c r="T4">
        <v>65.150000000000006</v>
      </c>
      <c r="U4">
        <v>65.12</v>
      </c>
      <c r="V4" s="5">
        <f t="shared" ref="V4:V28" si="10">T4-U4</f>
        <v>3.0000000000001137E-2</v>
      </c>
      <c r="W4" s="5">
        <f t="shared" ref="W4:W28" si="11">(V4/0.6582)*0.000001</f>
        <v>4.5578851412946114E-8</v>
      </c>
      <c r="X4">
        <f t="shared" ref="X4:X28" si="12">(F4*G4*G4)/(0.0635*0.75*9.81)</f>
        <v>1.7748780109927642E-4</v>
      </c>
      <c r="Y4">
        <f t="shared" ref="Y4:Y28" si="13">W4/(0.75*9.81*I4)</f>
        <v>1.1184903291539776E-6</v>
      </c>
    </row>
    <row r="5" spans="1:26" ht="15.6" x14ac:dyDescent="0.3">
      <c r="A5" s="1">
        <v>20</v>
      </c>
      <c r="B5">
        <v>64.56</v>
      </c>
      <c r="C5">
        <v>64.52</v>
      </c>
      <c r="D5">
        <f t="shared" si="1"/>
        <v>4.0000000000006253E-2</v>
      </c>
      <c r="E5">
        <f t="shared" si="2"/>
        <v>6.0771801883935356E-8</v>
      </c>
      <c r="F5" s="3">
        <f t="shared" si="3"/>
        <v>7.5692999999999995E-5</v>
      </c>
      <c r="G5">
        <f t="shared" si="4"/>
        <v>2.0933333333333333</v>
      </c>
      <c r="H5">
        <f t="shared" si="5"/>
        <v>2.1298536131913173E-3</v>
      </c>
      <c r="I5" s="8">
        <v>2.2154444444444442E-2</v>
      </c>
      <c r="J5" s="8">
        <f t="shared" si="6"/>
        <v>1.1184903291541102E-6</v>
      </c>
      <c r="L5">
        <v>60.06</v>
      </c>
      <c r="M5">
        <v>60</v>
      </c>
      <c r="N5" s="7">
        <f t="shared" si="7"/>
        <v>6.0000000000002274E-2</v>
      </c>
      <c r="O5" s="7">
        <f t="shared" si="8"/>
        <v>9.1157702825892228E-8</v>
      </c>
      <c r="P5" s="5">
        <f t="shared" si="0"/>
        <v>1.0649268065956586E-3</v>
      </c>
      <c r="Q5">
        <f t="shared" si="9"/>
        <v>8.3886774686548315E-7</v>
      </c>
      <c r="T5">
        <v>65.150000000000006</v>
      </c>
      <c r="U5">
        <v>65.099999999999994</v>
      </c>
      <c r="V5" s="5">
        <f t="shared" si="10"/>
        <v>5.0000000000011369E-2</v>
      </c>
      <c r="W5" s="5">
        <f t="shared" si="11"/>
        <v>7.5964752354924599E-8</v>
      </c>
      <c r="X5">
        <f t="shared" si="12"/>
        <v>7.0995120439710569E-4</v>
      </c>
      <c r="Y5">
        <f t="shared" si="13"/>
        <v>4.6603763714757909E-7</v>
      </c>
    </row>
    <row r="6" spans="1:26" ht="15.6" x14ac:dyDescent="0.3">
      <c r="A6" s="1">
        <v>30</v>
      </c>
      <c r="B6">
        <v>64.56</v>
      </c>
      <c r="C6">
        <v>64.48</v>
      </c>
      <c r="D6">
        <f t="shared" si="1"/>
        <v>7.9999999999998295E-2</v>
      </c>
      <c r="E6">
        <f t="shared" si="2"/>
        <v>1.2154360376784911E-7</v>
      </c>
      <c r="F6" s="3">
        <f t="shared" si="3"/>
        <v>7.5692999999999995E-5</v>
      </c>
      <c r="G6">
        <f t="shared" si="4"/>
        <v>3.14</v>
      </c>
      <c r="H6">
        <f t="shared" si="5"/>
        <v>4.7921706296804641E-3</v>
      </c>
      <c r="I6" s="8">
        <v>4.9847500000000003E-2</v>
      </c>
      <c r="J6" s="8">
        <f t="shared" si="6"/>
        <v>9.9421362591458777E-7</v>
      </c>
      <c r="L6">
        <v>60.06</v>
      </c>
      <c r="M6">
        <v>59.98</v>
      </c>
      <c r="N6" s="7">
        <f t="shared" si="7"/>
        <v>8.00000000000054E-2</v>
      </c>
      <c r="O6" s="7">
        <f t="shared" si="8"/>
        <v>1.2154360376785991E-7</v>
      </c>
      <c r="P6" s="5">
        <f t="shared" si="0"/>
        <v>2.3960853148402321E-3</v>
      </c>
      <c r="Q6">
        <f t="shared" si="9"/>
        <v>4.9710681295733804E-7</v>
      </c>
      <c r="T6">
        <v>65.150000000000006</v>
      </c>
      <c r="U6">
        <v>65.08</v>
      </c>
      <c r="V6" s="5">
        <f t="shared" si="10"/>
        <v>7.000000000000739E-2</v>
      </c>
      <c r="W6" s="5">
        <f t="shared" si="11"/>
        <v>1.0635065329688147E-7</v>
      </c>
      <c r="X6">
        <f t="shared" si="12"/>
        <v>1.5973902098934882E-3</v>
      </c>
      <c r="Y6">
        <f t="shared" si="13"/>
        <v>2.8997897422512494E-7</v>
      </c>
    </row>
    <row r="7" spans="1:26" ht="15.6" x14ac:dyDescent="0.3">
      <c r="A7" s="1">
        <v>40</v>
      </c>
      <c r="B7">
        <v>64.56</v>
      </c>
      <c r="C7">
        <v>64.459999999999994</v>
      </c>
      <c r="D7">
        <f t="shared" si="1"/>
        <v>0.10000000000000853</v>
      </c>
      <c r="E7">
        <f t="shared" si="2"/>
        <v>1.519295047098276E-7</v>
      </c>
      <c r="F7" s="3">
        <f t="shared" si="3"/>
        <v>7.5692999999999995E-5</v>
      </c>
      <c r="G7">
        <f t="shared" si="4"/>
        <v>4.1866666666666665</v>
      </c>
      <c r="H7">
        <f t="shared" si="5"/>
        <v>8.5194144527652692E-3</v>
      </c>
      <c r="I7" s="8">
        <v>8.8617777777777768E-2</v>
      </c>
      <c r="J7" s="8">
        <f t="shared" si="6"/>
        <v>6.9905645572126922E-7</v>
      </c>
      <c r="L7">
        <v>60.06</v>
      </c>
      <c r="M7">
        <v>59.97</v>
      </c>
      <c r="N7" s="7">
        <f t="shared" si="7"/>
        <v>9.0000000000003411E-2</v>
      </c>
      <c r="O7" s="7">
        <f t="shared" si="8"/>
        <v>1.3673655423883834E-7</v>
      </c>
      <c r="P7" s="5">
        <f t="shared" si="0"/>
        <v>4.2597072263826346E-3</v>
      </c>
      <c r="Q7">
        <f t="shared" si="9"/>
        <v>3.1457540507455622E-7</v>
      </c>
      <c r="T7">
        <v>65.150000000000006</v>
      </c>
      <c r="U7">
        <v>65.05</v>
      </c>
      <c r="V7" s="5">
        <f t="shared" si="10"/>
        <v>0.10000000000000853</v>
      </c>
      <c r="W7" s="5">
        <f t="shared" si="11"/>
        <v>1.519295047098276E-7</v>
      </c>
      <c r="X7">
        <f t="shared" si="12"/>
        <v>2.8398048175884228E-3</v>
      </c>
      <c r="Y7">
        <f t="shared" si="13"/>
        <v>2.3301881857375641E-7</v>
      </c>
    </row>
    <row r="8" spans="1:26" ht="15.6" x14ac:dyDescent="0.3">
      <c r="A8" s="1">
        <v>50</v>
      </c>
      <c r="B8">
        <v>64.56</v>
      </c>
      <c r="C8">
        <v>64.45</v>
      </c>
      <c r="D8">
        <f t="shared" si="1"/>
        <v>0.10999999999999943</v>
      </c>
      <c r="E8">
        <f t="shared" si="2"/>
        <v>1.6712245518079523E-7</v>
      </c>
      <c r="F8" s="3">
        <f t="shared" si="3"/>
        <v>7.5692999999999995E-5</v>
      </c>
      <c r="G8">
        <f t="shared" si="4"/>
        <v>5.2333333333333334</v>
      </c>
      <c r="H8">
        <f t="shared" si="5"/>
        <v>1.3311585082445733E-2</v>
      </c>
      <c r="I8" s="8">
        <v>0.13846527777777778</v>
      </c>
      <c r="J8" s="8">
        <f t="shared" si="6"/>
        <v>4.9213574482772883E-7</v>
      </c>
      <c r="L8">
        <v>60.06</v>
      </c>
      <c r="M8">
        <v>59.96</v>
      </c>
      <c r="N8" s="7">
        <f t="shared" si="7"/>
        <v>0.10000000000000142</v>
      </c>
      <c r="O8" s="7">
        <f t="shared" si="8"/>
        <v>1.519295047098168E-7</v>
      </c>
      <c r="P8" s="5">
        <f t="shared" si="0"/>
        <v>6.6557925412228667E-3</v>
      </c>
      <c r="Q8">
        <f t="shared" si="9"/>
        <v>2.2369806583079018E-7</v>
      </c>
      <c r="T8">
        <v>65.150000000000006</v>
      </c>
      <c r="U8">
        <v>65.03</v>
      </c>
      <c r="V8" s="5">
        <f t="shared" si="10"/>
        <v>0.12000000000000455</v>
      </c>
      <c r="W8" s="5">
        <f t="shared" si="11"/>
        <v>1.8231540565178446E-7</v>
      </c>
      <c r="X8">
        <f t="shared" si="12"/>
        <v>4.4371950274819114E-3</v>
      </c>
      <c r="Y8">
        <f t="shared" si="13"/>
        <v>1.789584526646364E-7</v>
      </c>
    </row>
    <row r="9" spans="1:26" ht="15.6" x14ac:dyDescent="0.3">
      <c r="A9" s="1">
        <v>60</v>
      </c>
      <c r="B9">
        <v>64.56</v>
      </c>
      <c r="C9">
        <v>64.430000000000007</v>
      </c>
      <c r="D9">
        <f t="shared" si="1"/>
        <v>0.12999999999999545</v>
      </c>
      <c r="E9">
        <f t="shared" si="2"/>
        <v>1.9750835612275214E-7</v>
      </c>
      <c r="F9" s="3">
        <f t="shared" si="3"/>
        <v>7.5692999999999995E-5</v>
      </c>
      <c r="G9">
        <f t="shared" si="4"/>
        <v>6.28</v>
      </c>
      <c r="H9">
        <f t="shared" si="5"/>
        <v>1.9168682518721857E-2</v>
      </c>
      <c r="I9" s="8">
        <v>0.19939000000000001</v>
      </c>
      <c r="J9" s="8">
        <f t="shared" si="6"/>
        <v>4.0389928552779582E-7</v>
      </c>
      <c r="L9">
        <v>60.06</v>
      </c>
      <c r="M9">
        <v>59.95</v>
      </c>
      <c r="N9" s="7">
        <f t="shared" si="7"/>
        <v>0.10999999999999943</v>
      </c>
      <c r="O9" s="7">
        <f t="shared" si="8"/>
        <v>1.6712245518079523E-7</v>
      </c>
      <c r="P9" s="5">
        <f t="shared" si="0"/>
        <v>9.5843412593609283E-3</v>
      </c>
      <c r="Q9">
        <f t="shared" si="9"/>
        <v>1.7088046695407253E-7</v>
      </c>
      <c r="T9">
        <v>65.150000000000006</v>
      </c>
      <c r="U9">
        <v>65.010000000000005</v>
      </c>
      <c r="V9" s="5">
        <f t="shared" si="10"/>
        <v>0.14000000000000057</v>
      </c>
      <c r="W9" s="5">
        <f t="shared" si="11"/>
        <v>2.1270130659374137E-7</v>
      </c>
      <c r="X9">
        <f t="shared" si="12"/>
        <v>6.3895608395739528E-3</v>
      </c>
      <c r="Y9">
        <f t="shared" si="13"/>
        <v>1.4498948711254775E-7</v>
      </c>
    </row>
    <row r="10" spans="1:26" ht="15.6" x14ac:dyDescent="0.3">
      <c r="A10" s="1">
        <v>70</v>
      </c>
      <c r="B10">
        <v>64.56</v>
      </c>
      <c r="C10">
        <v>64.42</v>
      </c>
      <c r="D10">
        <f t="shared" si="1"/>
        <v>0.14000000000000057</v>
      </c>
      <c r="E10">
        <f t="shared" si="2"/>
        <v>2.1270130659374137E-7</v>
      </c>
      <c r="F10" s="3">
        <f t="shared" si="3"/>
        <v>7.5692999999999995E-5</v>
      </c>
      <c r="G10">
        <f t="shared" si="4"/>
        <v>7.3266666666666671</v>
      </c>
      <c r="H10">
        <f t="shared" si="5"/>
        <v>2.6090706761593637E-2</v>
      </c>
      <c r="I10" s="8">
        <v>0.27139194444444448</v>
      </c>
      <c r="J10" s="8">
        <f t="shared" si="6"/>
        <v>3.195686654725542E-7</v>
      </c>
      <c r="L10">
        <v>60.06</v>
      </c>
      <c r="M10">
        <v>59.93</v>
      </c>
      <c r="N10" s="7">
        <f t="shared" si="7"/>
        <v>0.13000000000000256</v>
      </c>
      <c r="O10" s="7">
        <f t="shared" si="8"/>
        <v>1.9750835612276294E-7</v>
      </c>
      <c r="P10" s="5">
        <f t="shared" si="0"/>
        <v>1.3045353380796819E-2</v>
      </c>
      <c r="Q10">
        <f t="shared" si="9"/>
        <v>1.4837116611225962E-7</v>
      </c>
      <c r="T10">
        <v>65.150000000000006</v>
      </c>
      <c r="U10">
        <v>64.989999999999995</v>
      </c>
      <c r="V10" s="5">
        <f t="shared" si="10"/>
        <v>0.1600000000000108</v>
      </c>
      <c r="W10" s="5">
        <f t="shared" si="11"/>
        <v>2.4308720753571983E-7</v>
      </c>
      <c r="X10">
        <f t="shared" si="12"/>
        <v>8.6969022538645451E-3</v>
      </c>
      <c r="Y10">
        <f t="shared" si="13"/>
        <v>1.2174044398955217E-7</v>
      </c>
    </row>
    <row r="11" spans="1:26" ht="15.6" x14ac:dyDescent="0.3">
      <c r="A11" s="1">
        <v>80</v>
      </c>
      <c r="B11">
        <v>64.56</v>
      </c>
      <c r="C11">
        <v>64.41</v>
      </c>
      <c r="D11">
        <f t="shared" si="1"/>
        <v>0.15000000000000568</v>
      </c>
      <c r="E11">
        <f t="shared" si="2"/>
        <v>2.278942570647306E-7</v>
      </c>
      <c r="F11" s="3">
        <f t="shared" si="3"/>
        <v>7.5692999999999995E-5</v>
      </c>
      <c r="G11">
        <f t="shared" si="4"/>
        <v>8.3733333333333331</v>
      </c>
      <c r="H11">
        <f t="shared" si="5"/>
        <v>3.4077657811061077E-2</v>
      </c>
      <c r="I11" s="8">
        <v>0.35447111111111107</v>
      </c>
      <c r="J11" s="8">
        <f t="shared" si="6"/>
        <v>2.6214617089546352E-7</v>
      </c>
      <c r="L11">
        <v>60.06</v>
      </c>
      <c r="M11">
        <v>59.92</v>
      </c>
      <c r="N11" s="7">
        <f t="shared" si="7"/>
        <v>0.14000000000000057</v>
      </c>
      <c r="O11" s="7">
        <f t="shared" si="8"/>
        <v>2.1270130659374137E-7</v>
      </c>
      <c r="P11" s="5">
        <f t="shared" si="0"/>
        <v>1.7038828905530538E-2</v>
      </c>
      <c r="Q11">
        <f t="shared" si="9"/>
        <v>1.2233487975121219E-7</v>
      </c>
      <c r="T11">
        <v>65.150000000000006</v>
      </c>
      <c r="U11">
        <v>64.97</v>
      </c>
      <c r="V11" s="5">
        <f t="shared" si="10"/>
        <v>0.18000000000000682</v>
      </c>
      <c r="W11" s="5">
        <f t="shared" si="11"/>
        <v>2.7347310847767668E-7</v>
      </c>
      <c r="X11">
        <f t="shared" si="12"/>
        <v>1.1359219270353691E-2</v>
      </c>
      <c r="Y11">
        <f t="shared" si="13"/>
        <v>1.0485846835818541E-7</v>
      </c>
    </row>
    <row r="12" spans="1:26" ht="15.6" x14ac:dyDescent="0.3">
      <c r="A12" s="1">
        <v>90</v>
      </c>
      <c r="B12">
        <v>64.56</v>
      </c>
      <c r="C12">
        <v>64.400000000000006</v>
      </c>
      <c r="D12">
        <f t="shared" si="1"/>
        <v>0.15999999999999659</v>
      </c>
      <c r="E12">
        <f t="shared" si="2"/>
        <v>2.4308720753569823E-7</v>
      </c>
      <c r="F12" s="3">
        <f t="shared" si="3"/>
        <v>7.5692999999999995E-5</v>
      </c>
      <c r="G12">
        <f t="shared" si="4"/>
        <v>9.42</v>
      </c>
      <c r="H12">
        <f t="shared" si="5"/>
        <v>4.3129535667124179E-2</v>
      </c>
      <c r="I12" s="8">
        <v>0.44862749999999996</v>
      </c>
      <c r="J12" s="8">
        <f t="shared" si="6"/>
        <v>2.2093636131435288E-7</v>
      </c>
      <c r="L12">
        <v>60.06</v>
      </c>
      <c r="M12">
        <v>59.9</v>
      </c>
      <c r="N12" s="7">
        <f t="shared" si="7"/>
        <v>0.16000000000000369</v>
      </c>
      <c r="O12" s="7">
        <f t="shared" si="8"/>
        <v>2.4308720753570903E-7</v>
      </c>
      <c r="P12" s="5">
        <f t="shared" si="0"/>
        <v>2.1564767833562089E-2</v>
      </c>
      <c r="Q12">
        <f t="shared" si="9"/>
        <v>1.1046818065718135E-7</v>
      </c>
      <c r="T12">
        <v>65.150000000000006</v>
      </c>
      <c r="U12">
        <v>64.95</v>
      </c>
      <c r="V12" s="5">
        <f t="shared" si="10"/>
        <v>0.20000000000000284</v>
      </c>
      <c r="W12" s="5">
        <f t="shared" si="11"/>
        <v>3.038590094196336E-7</v>
      </c>
      <c r="X12">
        <f t="shared" si="12"/>
        <v>1.4376511889041392E-2</v>
      </c>
      <c r="Y12">
        <f t="shared" si="13"/>
        <v>9.2056817214316977E-8</v>
      </c>
    </row>
    <row r="13" spans="1:26" ht="15.6" x14ac:dyDescent="0.3">
      <c r="A13" s="1">
        <v>100</v>
      </c>
      <c r="B13">
        <v>64.56</v>
      </c>
      <c r="C13">
        <v>64.39</v>
      </c>
      <c r="D13">
        <f t="shared" si="1"/>
        <v>0.17000000000000171</v>
      </c>
      <c r="E13">
        <f t="shared" si="2"/>
        <v>2.5828015800668743E-7</v>
      </c>
      <c r="F13" s="3">
        <f t="shared" si="3"/>
        <v>7.5692999999999995E-5</v>
      </c>
      <c r="G13">
        <f t="shared" si="4"/>
        <v>10.466666666666667</v>
      </c>
      <c r="H13">
        <f t="shared" si="5"/>
        <v>5.3246340329782933E-2</v>
      </c>
      <c r="I13" s="8">
        <v>0.55386111111111114</v>
      </c>
      <c r="J13" s="8">
        <f t="shared" si="6"/>
        <v>1.9014335595617084E-7</v>
      </c>
      <c r="L13">
        <v>60.06</v>
      </c>
      <c r="M13">
        <v>59.89</v>
      </c>
      <c r="N13" s="7">
        <f t="shared" si="7"/>
        <v>0.17000000000000171</v>
      </c>
      <c r="O13" s="7">
        <f t="shared" si="8"/>
        <v>2.5828015800668743E-7</v>
      </c>
      <c r="P13" s="5">
        <f t="shared" si="0"/>
        <v>2.6623170164891467E-2</v>
      </c>
      <c r="Q13">
        <f t="shared" si="9"/>
        <v>9.507167797808542E-8</v>
      </c>
      <c r="T13">
        <v>65.150000000000006</v>
      </c>
      <c r="U13">
        <v>64.930000000000007</v>
      </c>
      <c r="V13" s="5">
        <f t="shared" si="10"/>
        <v>0.21999999999999886</v>
      </c>
      <c r="W13" s="5">
        <f t="shared" si="11"/>
        <v>3.3424491036159045E-7</v>
      </c>
      <c r="X13">
        <f t="shared" si="12"/>
        <v>1.7748780109927646E-2</v>
      </c>
      <c r="Y13">
        <f t="shared" si="13"/>
        <v>8.2022624137954819E-8</v>
      </c>
    </row>
    <row r="14" spans="1:26" ht="15.6" x14ac:dyDescent="0.3">
      <c r="A14" s="1">
        <v>110</v>
      </c>
      <c r="B14">
        <v>64.56</v>
      </c>
      <c r="C14">
        <v>64.38</v>
      </c>
      <c r="D14">
        <f t="shared" si="1"/>
        <v>0.18000000000000682</v>
      </c>
      <c r="E14">
        <f t="shared" si="2"/>
        <v>2.7347310847767668E-7</v>
      </c>
      <c r="F14" s="3">
        <f t="shared" si="3"/>
        <v>7.5692999999999995E-5</v>
      </c>
      <c r="G14">
        <f t="shared" si="4"/>
        <v>11.513333333333334</v>
      </c>
      <c r="H14">
        <f t="shared" si="5"/>
        <v>6.4428071799037354E-2</v>
      </c>
      <c r="I14" s="8">
        <v>0.6701719444444445</v>
      </c>
      <c r="J14" s="8">
        <f t="shared" si="6"/>
        <v>1.6638699111381482E-7</v>
      </c>
      <c r="L14">
        <v>60.06</v>
      </c>
      <c r="M14">
        <v>59.88</v>
      </c>
      <c r="N14" s="7">
        <f t="shared" si="7"/>
        <v>0.17999999999999972</v>
      </c>
      <c r="O14" s="7">
        <f t="shared" si="8"/>
        <v>2.7347310847766594E-7</v>
      </c>
      <c r="P14" s="5">
        <f t="shared" si="0"/>
        <v>3.2214035899518677E-2</v>
      </c>
      <c r="Q14">
        <f t="shared" si="9"/>
        <v>8.3193495556904143E-8</v>
      </c>
      <c r="T14">
        <v>65.150000000000006</v>
      </c>
      <c r="U14">
        <v>64.91</v>
      </c>
      <c r="V14" s="5">
        <f t="shared" si="10"/>
        <v>0.24000000000000909</v>
      </c>
      <c r="W14" s="5">
        <f t="shared" si="11"/>
        <v>3.6463081130356891E-7</v>
      </c>
      <c r="X14">
        <f t="shared" si="12"/>
        <v>2.1476023933012449E-2</v>
      </c>
      <c r="Y14">
        <f t="shared" si="13"/>
        <v>7.3949773828362138E-8</v>
      </c>
    </row>
    <row r="15" spans="1:26" ht="15.6" x14ac:dyDescent="0.3">
      <c r="A15" s="1">
        <v>120</v>
      </c>
      <c r="B15">
        <v>64.56</v>
      </c>
      <c r="C15">
        <v>64.36</v>
      </c>
      <c r="D15">
        <f t="shared" si="1"/>
        <v>0.20000000000000284</v>
      </c>
      <c r="E15">
        <f t="shared" si="2"/>
        <v>3.038590094196336E-7</v>
      </c>
      <c r="F15" s="3">
        <f t="shared" si="3"/>
        <v>7.5692999999999995E-5</v>
      </c>
      <c r="G15">
        <f t="shared" si="4"/>
        <v>12.56</v>
      </c>
      <c r="H15">
        <f t="shared" si="5"/>
        <v>7.6674730074887426E-2</v>
      </c>
      <c r="I15" s="8">
        <v>0.79756000000000005</v>
      </c>
      <c r="J15" s="8">
        <f t="shared" si="6"/>
        <v>1.5534587904915986E-7</v>
      </c>
      <c r="L15">
        <v>60.06</v>
      </c>
      <c r="M15">
        <v>59.87</v>
      </c>
      <c r="N15" s="7">
        <f t="shared" si="7"/>
        <v>0.19000000000000483</v>
      </c>
      <c r="O15" s="7">
        <f t="shared" si="8"/>
        <v>2.8866605894865514E-7</v>
      </c>
      <c r="P15" s="5">
        <f t="shared" si="0"/>
        <v>3.8337365037443713E-2</v>
      </c>
      <c r="Q15">
        <f t="shared" si="9"/>
        <v>7.3789292548351753E-8</v>
      </c>
      <c r="T15">
        <v>65.150000000000006</v>
      </c>
      <c r="U15">
        <v>64.89</v>
      </c>
      <c r="V15" s="5">
        <f t="shared" si="10"/>
        <v>0.26000000000000512</v>
      </c>
      <c r="W15" s="5">
        <f t="shared" si="11"/>
        <v>3.9501671224552588E-7</v>
      </c>
      <c r="X15">
        <f t="shared" si="12"/>
        <v>2.5558243358295811E-2</v>
      </c>
      <c r="Y15">
        <f t="shared" si="13"/>
        <v>6.7316547587969658E-8</v>
      </c>
    </row>
    <row r="16" spans="1:26" ht="15.6" x14ac:dyDescent="0.3">
      <c r="A16" s="1">
        <v>130</v>
      </c>
      <c r="B16">
        <v>64.56</v>
      </c>
      <c r="C16">
        <v>64.349999999999994</v>
      </c>
      <c r="D16">
        <f t="shared" si="1"/>
        <v>0.21000000000000796</v>
      </c>
      <c r="E16">
        <f t="shared" si="2"/>
        <v>3.1905195989062285E-7</v>
      </c>
      <c r="F16" s="3">
        <f t="shared" si="3"/>
        <v>7.5692999999999995E-5</v>
      </c>
      <c r="G16">
        <f t="shared" si="4"/>
        <v>13.606666666666666</v>
      </c>
      <c r="H16">
        <f t="shared" si="5"/>
        <v>8.998631515733313E-2</v>
      </c>
      <c r="I16" s="8">
        <v>0.93602527777777766</v>
      </c>
      <c r="J16" s="8">
        <f t="shared" si="6"/>
        <v>1.3898400539783156E-7</v>
      </c>
      <c r="L16">
        <v>60.06</v>
      </c>
      <c r="M16">
        <v>59.86</v>
      </c>
      <c r="N16" s="7">
        <f t="shared" si="7"/>
        <v>0.20000000000000284</v>
      </c>
      <c r="O16" s="7">
        <f t="shared" si="8"/>
        <v>3.038590094196336E-7</v>
      </c>
      <c r="P16" s="5">
        <f t="shared" si="0"/>
        <v>4.4993157578666565E-2</v>
      </c>
      <c r="Q16">
        <f t="shared" si="9"/>
        <v>6.6182859713251554E-8</v>
      </c>
      <c r="T16">
        <v>65.150000000000006</v>
      </c>
      <c r="U16">
        <v>64.87</v>
      </c>
      <c r="V16" s="5">
        <f t="shared" si="10"/>
        <v>0.28000000000000114</v>
      </c>
      <c r="W16" s="5">
        <f t="shared" si="11"/>
        <v>4.2540261318748274E-7</v>
      </c>
      <c r="X16">
        <f t="shared" si="12"/>
        <v>2.9995438385777711E-2</v>
      </c>
      <c r="Y16">
        <f t="shared" si="13"/>
        <v>6.177066906570082E-8</v>
      </c>
    </row>
    <row r="17" spans="1:25" ht="15.6" x14ac:dyDescent="0.3">
      <c r="A17" s="1">
        <v>140</v>
      </c>
      <c r="B17">
        <v>64.56</v>
      </c>
      <c r="C17">
        <v>64.34</v>
      </c>
      <c r="D17">
        <f t="shared" si="1"/>
        <v>0.21999999999999886</v>
      </c>
      <c r="E17">
        <f t="shared" si="2"/>
        <v>3.3424491036159045E-7</v>
      </c>
      <c r="F17" s="3">
        <f t="shared" si="3"/>
        <v>7.5692999999999995E-5</v>
      </c>
      <c r="G17">
        <f t="shared" si="4"/>
        <v>14.653333333333334</v>
      </c>
      <c r="H17">
        <f t="shared" si="5"/>
        <v>0.10436282704637455</v>
      </c>
      <c r="I17" s="8">
        <v>1.0855677777777779</v>
      </c>
      <c r="J17" s="8">
        <f t="shared" si="6"/>
        <v>1.2554483286421655E-7</v>
      </c>
      <c r="L17">
        <v>60.06</v>
      </c>
      <c r="M17">
        <v>59.84</v>
      </c>
      <c r="N17" s="7">
        <f t="shared" si="7"/>
        <v>0.21999999999999886</v>
      </c>
      <c r="O17" s="7">
        <f t="shared" si="8"/>
        <v>3.3424491036159045E-7</v>
      </c>
      <c r="P17" s="5">
        <f t="shared" si="0"/>
        <v>5.2181413523187274E-2</v>
      </c>
      <c r="Q17">
        <f t="shared" si="9"/>
        <v>6.2772416432108274E-8</v>
      </c>
      <c r="T17">
        <v>65.150000000000006</v>
      </c>
      <c r="U17">
        <v>64.849999999999994</v>
      </c>
      <c r="V17" s="5">
        <f t="shared" si="10"/>
        <v>0.30000000000001137</v>
      </c>
      <c r="W17" s="5">
        <f t="shared" si="11"/>
        <v>4.5578851412946119E-7</v>
      </c>
      <c r="X17">
        <f t="shared" si="12"/>
        <v>3.478760901545818E-2</v>
      </c>
      <c r="Y17">
        <f t="shared" si="13"/>
        <v>5.7065833120100887E-8</v>
      </c>
    </row>
    <row r="18" spans="1:25" ht="15.6" x14ac:dyDescent="0.3">
      <c r="A18" s="1">
        <v>150</v>
      </c>
      <c r="B18">
        <v>64.56</v>
      </c>
      <c r="C18">
        <v>64.319999999999993</v>
      </c>
      <c r="D18">
        <f t="shared" si="1"/>
        <v>0.24000000000000909</v>
      </c>
      <c r="E18">
        <f t="shared" si="2"/>
        <v>3.6463081130356891E-7</v>
      </c>
      <c r="F18" s="3">
        <f t="shared" si="3"/>
        <v>7.5692999999999995E-5</v>
      </c>
      <c r="G18">
        <f t="shared" si="4"/>
        <v>15.7</v>
      </c>
      <c r="H18">
        <f t="shared" si="5"/>
        <v>0.11980426574201157</v>
      </c>
      <c r="I18" s="8">
        <v>1.2461875</v>
      </c>
      <c r="J18" s="8">
        <f t="shared" si="6"/>
        <v>1.193056351097576E-7</v>
      </c>
      <c r="L18">
        <v>60.06</v>
      </c>
      <c r="M18">
        <v>59.83</v>
      </c>
      <c r="N18" s="7">
        <f t="shared" si="7"/>
        <v>0.23000000000000398</v>
      </c>
      <c r="O18" s="7">
        <f t="shared" si="8"/>
        <v>3.4943786083257971E-7</v>
      </c>
      <c r="P18" s="5">
        <f t="shared" si="0"/>
        <v>5.9902132871005785E-2</v>
      </c>
      <c r="Q18">
        <f t="shared" si="9"/>
        <v>5.7167283490091006E-8</v>
      </c>
      <c r="T18">
        <v>65.150000000000006</v>
      </c>
      <c r="U18">
        <v>64.83</v>
      </c>
      <c r="V18" s="5">
        <f t="shared" si="10"/>
        <v>0.32000000000000739</v>
      </c>
      <c r="W18" s="5">
        <f t="shared" si="11"/>
        <v>4.8617441507141805E-7</v>
      </c>
      <c r="X18">
        <f t="shared" si="12"/>
        <v>3.9934755247337188E-2</v>
      </c>
      <c r="Y18">
        <f t="shared" si="13"/>
        <v>5.3024726715447046E-8</v>
      </c>
    </row>
    <row r="19" spans="1:25" ht="15.6" x14ac:dyDescent="0.3">
      <c r="A19" s="1">
        <v>160</v>
      </c>
      <c r="B19">
        <v>64.56</v>
      </c>
      <c r="C19">
        <v>64.31</v>
      </c>
      <c r="D19">
        <f t="shared" si="1"/>
        <v>0.25</v>
      </c>
      <c r="E19">
        <f t="shared" si="2"/>
        <v>3.7982376177453657E-7</v>
      </c>
      <c r="F19" s="3">
        <f t="shared" si="3"/>
        <v>7.5692999999999995E-5</v>
      </c>
      <c r="G19">
        <f t="shared" si="4"/>
        <v>16.746666666666666</v>
      </c>
      <c r="H19">
        <f t="shared" si="5"/>
        <v>0.13631063124424431</v>
      </c>
      <c r="I19" s="8">
        <v>1.4178844444444443</v>
      </c>
      <c r="J19" s="8">
        <f t="shared" si="6"/>
        <v>1.0922757120643899E-7</v>
      </c>
      <c r="L19">
        <v>60.06</v>
      </c>
      <c r="M19">
        <v>59.82</v>
      </c>
      <c r="N19" s="7">
        <f t="shared" si="7"/>
        <v>0.24000000000000199</v>
      </c>
      <c r="O19" s="7">
        <f t="shared" si="8"/>
        <v>3.6463081130355817E-7</v>
      </c>
      <c r="P19" s="5">
        <f t="shared" si="0"/>
        <v>6.8155315622122153E-2</v>
      </c>
      <c r="Q19">
        <f t="shared" si="9"/>
        <v>5.2429234179091155E-8</v>
      </c>
      <c r="T19">
        <v>65.150000000000006</v>
      </c>
      <c r="U19">
        <v>64.81</v>
      </c>
      <c r="V19" s="5">
        <f t="shared" si="10"/>
        <v>0.34000000000000341</v>
      </c>
      <c r="W19" s="5">
        <f t="shared" si="11"/>
        <v>5.1656031601337486E-7</v>
      </c>
      <c r="X19">
        <f t="shared" si="12"/>
        <v>4.5436877081414764E-2</v>
      </c>
      <c r="Y19">
        <f t="shared" si="13"/>
        <v>4.9516498946919504E-8</v>
      </c>
    </row>
    <row r="20" spans="1:25" ht="15.6" x14ac:dyDescent="0.3">
      <c r="A20" s="1">
        <v>170</v>
      </c>
      <c r="B20">
        <v>64.56</v>
      </c>
      <c r="C20">
        <v>64.31</v>
      </c>
      <c r="D20">
        <f t="shared" si="1"/>
        <v>0.25</v>
      </c>
      <c r="E20">
        <f t="shared" si="2"/>
        <v>3.7982376177453657E-7</v>
      </c>
      <c r="F20" s="3">
        <f t="shared" si="3"/>
        <v>7.5692999999999995E-5</v>
      </c>
      <c r="G20">
        <f t="shared" si="4"/>
        <v>17.793333333333337</v>
      </c>
      <c r="H20">
        <f t="shared" si="5"/>
        <v>0.15388192355307273</v>
      </c>
      <c r="I20" s="8">
        <v>1.6006586111111114</v>
      </c>
      <c r="J20" s="8">
        <f t="shared" si="6"/>
        <v>9.6755218784942473E-8</v>
      </c>
      <c r="L20">
        <v>60.06</v>
      </c>
      <c r="M20">
        <v>59.81</v>
      </c>
      <c r="N20" s="7">
        <f t="shared" si="7"/>
        <v>0.25</v>
      </c>
      <c r="O20" s="7">
        <f t="shared" si="8"/>
        <v>3.7982376177453657E-7</v>
      </c>
      <c r="P20" s="5">
        <f t="shared" si="0"/>
        <v>7.6940961776536365E-2</v>
      </c>
      <c r="Q20">
        <f t="shared" si="9"/>
        <v>4.8377609392471236E-8</v>
      </c>
      <c r="T20">
        <v>65.150000000000006</v>
      </c>
      <c r="U20">
        <v>64.8</v>
      </c>
      <c r="V20" s="5">
        <f t="shared" si="10"/>
        <v>0.35000000000000853</v>
      </c>
      <c r="W20" s="5">
        <f t="shared" si="11"/>
        <v>5.3175326648436417E-7</v>
      </c>
      <c r="X20">
        <f t="shared" si="12"/>
        <v>5.129397451769091E-2</v>
      </c>
      <c r="Y20">
        <f t="shared" si="13"/>
        <v>4.5152435432974248E-8</v>
      </c>
    </row>
    <row r="21" spans="1:25" ht="15.6" x14ac:dyDescent="0.3">
      <c r="A21" s="1">
        <v>180</v>
      </c>
      <c r="B21">
        <v>64.56</v>
      </c>
      <c r="C21">
        <v>64.290000000000006</v>
      </c>
      <c r="D21">
        <f t="shared" si="1"/>
        <v>0.26999999999999602</v>
      </c>
      <c r="E21">
        <f t="shared" si="2"/>
        <v>4.1020966271649348E-7</v>
      </c>
      <c r="F21" s="3">
        <f t="shared" si="3"/>
        <v>7.5692999999999995E-5</v>
      </c>
      <c r="G21">
        <f t="shared" si="4"/>
        <v>18.84</v>
      </c>
      <c r="H21">
        <f t="shared" si="5"/>
        <v>0.17251814266849672</v>
      </c>
      <c r="I21" s="8">
        <v>1.7945099999999998</v>
      </c>
      <c r="J21" s="8">
        <f t="shared" si="6"/>
        <v>9.3207527429493232E-8</v>
      </c>
      <c r="L21">
        <v>60.06</v>
      </c>
      <c r="M21">
        <v>59.8</v>
      </c>
      <c r="N21" s="7">
        <f t="shared" si="7"/>
        <v>0.26000000000000512</v>
      </c>
      <c r="O21" s="7">
        <f t="shared" si="8"/>
        <v>3.9501671224552588E-7</v>
      </c>
      <c r="P21" s="5">
        <f t="shared" si="0"/>
        <v>8.6259071334248358E-2</v>
      </c>
      <c r="Q21">
        <f t="shared" si="9"/>
        <v>4.4877698391979772E-8</v>
      </c>
      <c r="T21">
        <v>65.150000000000006</v>
      </c>
      <c r="U21">
        <v>64.78</v>
      </c>
      <c r="V21" s="5">
        <f t="shared" si="10"/>
        <v>0.37000000000000455</v>
      </c>
      <c r="W21" s="5">
        <f t="shared" si="11"/>
        <v>5.6213916742632108E-7</v>
      </c>
      <c r="X21">
        <f t="shared" si="12"/>
        <v>5.750604755616557E-2</v>
      </c>
      <c r="Y21">
        <f t="shared" si="13"/>
        <v>4.2576277961621519E-8</v>
      </c>
    </row>
    <row r="22" spans="1:25" ht="15.6" x14ac:dyDescent="0.3">
      <c r="A22" s="1">
        <v>190</v>
      </c>
      <c r="B22">
        <v>64.56</v>
      </c>
      <c r="C22">
        <v>64.28</v>
      </c>
      <c r="D22">
        <f t="shared" si="1"/>
        <v>0.28000000000000114</v>
      </c>
      <c r="E22">
        <f t="shared" si="2"/>
        <v>4.2540261318748274E-7</v>
      </c>
      <c r="F22" s="3">
        <f t="shared" si="3"/>
        <v>7.5692999999999995E-5</v>
      </c>
      <c r="G22">
        <f t="shared" si="4"/>
        <v>19.886666666666667</v>
      </c>
      <c r="H22">
        <f t="shared" si="5"/>
        <v>0.1922192885905164</v>
      </c>
      <c r="I22" s="8">
        <v>1.9994386111111109</v>
      </c>
      <c r="J22" s="8">
        <f t="shared" si="6"/>
        <v>8.6752712510554889E-8</v>
      </c>
      <c r="L22">
        <v>60.06</v>
      </c>
      <c r="M22">
        <v>59.78</v>
      </c>
      <c r="N22" s="7">
        <f t="shared" si="7"/>
        <v>0.28000000000000114</v>
      </c>
      <c r="O22" s="7">
        <f t="shared" si="8"/>
        <v>4.2540261318748274E-7</v>
      </c>
      <c r="P22" s="5">
        <f t="shared" si="0"/>
        <v>9.6109644295258201E-2</v>
      </c>
      <c r="Q22">
        <f t="shared" si="9"/>
        <v>4.3376356255277445E-8</v>
      </c>
      <c r="T22">
        <v>65.150000000000006</v>
      </c>
      <c r="U22">
        <v>64.760000000000005</v>
      </c>
      <c r="V22" s="5">
        <f t="shared" si="10"/>
        <v>0.39000000000000057</v>
      </c>
      <c r="W22" s="5">
        <f t="shared" si="11"/>
        <v>5.9252506836827799E-7</v>
      </c>
      <c r="X22">
        <f t="shared" si="12"/>
        <v>6.4073096196838805E-2</v>
      </c>
      <c r="Y22">
        <f t="shared" si="13"/>
        <v>4.0278045094186096E-8</v>
      </c>
    </row>
    <row r="23" spans="1:25" ht="15.6" x14ac:dyDescent="0.3">
      <c r="A23" s="1">
        <v>200</v>
      </c>
      <c r="B23">
        <v>64.56</v>
      </c>
      <c r="C23">
        <v>64.27</v>
      </c>
      <c r="D23">
        <f t="shared" si="1"/>
        <v>0.29000000000000625</v>
      </c>
      <c r="E23">
        <f t="shared" si="2"/>
        <v>4.4059556365847194E-7</v>
      </c>
      <c r="F23" s="3">
        <f t="shared" si="3"/>
        <v>7.5692999999999995E-5</v>
      </c>
      <c r="G23">
        <f t="shared" si="4"/>
        <v>20.933333333333334</v>
      </c>
      <c r="H23">
        <f t="shared" si="5"/>
        <v>0.21298536131913173</v>
      </c>
      <c r="I23" s="8">
        <v>2.2154444444444445</v>
      </c>
      <c r="J23" s="8">
        <f t="shared" si="6"/>
        <v>8.109054886366204E-8</v>
      </c>
      <c r="L23">
        <v>60.06</v>
      </c>
      <c r="M23">
        <v>59.77</v>
      </c>
      <c r="N23" s="7">
        <f t="shared" si="7"/>
        <v>0.28999999999999915</v>
      </c>
      <c r="O23" s="7">
        <f t="shared" si="8"/>
        <v>4.4059556365846119E-7</v>
      </c>
      <c r="P23" s="5">
        <f t="shared" si="0"/>
        <v>0.10649268065956587</v>
      </c>
      <c r="Q23">
        <f t="shared" si="9"/>
        <v>4.0545274431830027E-8</v>
      </c>
      <c r="T23">
        <v>65.150000000000006</v>
      </c>
      <c r="U23">
        <v>64.739999999999995</v>
      </c>
      <c r="V23" s="5">
        <f t="shared" si="10"/>
        <v>0.4100000000000108</v>
      </c>
      <c r="W23" s="5">
        <f t="shared" si="11"/>
        <v>6.2291096931025639E-7</v>
      </c>
      <c r="X23">
        <f t="shared" si="12"/>
        <v>7.0995120439710582E-2</v>
      </c>
      <c r="Y23">
        <f t="shared" si="13"/>
        <v>3.8215086246093792E-8</v>
      </c>
    </row>
    <row r="24" spans="1:25" ht="15.6" x14ac:dyDescent="0.3">
      <c r="A24" s="1">
        <v>210</v>
      </c>
      <c r="B24">
        <v>64.56</v>
      </c>
      <c r="C24">
        <v>64.260000000000005</v>
      </c>
      <c r="D24">
        <f t="shared" si="1"/>
        <v>0.29999999999999716</v>
      </c>
      <c r="E24">
        <f t="shared" si="2"/>
        <v>4.5578851412943959E-7</v>
      </c>
      <c r="F24" s="3">
        <f t="shared" si="3"/>
        <v>7.5692999999999995E-5</v>
      </c>
      <c r="G24">
        <f t="shared" si="4"/>
        <v>21.98</v>
      </c>
      <c r="H24">
        <f t="shared" si="5"/>
        <v>0.23481636085434274</v>
      </c>
      <c r="I24" s="8">
        <v>2.4425275000000002</v>
      </c>
      <c r="J24" s="8">
        <f t="shared" si="6"/>
        <v>7.6087777493464254E-8</v>
      </c>
      <c r="L24">
        <v>60.06</v>
      </c>
      <c r="M24">
        <v>59.76</v>
      </c>
      <c r="N24" s="7">
        <f t="shared" si="7"/>
        <v>0.30000000000000426</v>
      </c>
      <c r="O24" s="7">
        <f t="shared" si="8"/>
        <v>4.5578851412945039E-7</v>
      </c>
      <c r="P24" s="5">
        <f t="shared" si="0"/>
        <v>0.11740818042717137</v>
      </c>
      <c r="Q24">
        <f t="shared" si="9"/>
        <v>3.8043888746733027E-8</v>
      </c>
      <c r="T24">
        <v>65.150000000000006</v>
      </c>
      <c r="U24">
        <v>64.73</v>
      </c>
      <c r="V24" s="5">
        <f t="shared" si="10"/>
        <v>0.42000000000000171</v>
      </c>
      <c r="W24" s="5">
        <f t="shared" si="11"/>
        <v>6.38103919781224E-7</v>
      </c>
      <c r="X24">
        <f t="shared" si="12"/>
        <v>7.8272120284780922E-2</v>
      </c>
      <c r="Y24">
        <f t="shared" si="13"/>
        <v>3.5507629496950465E-8</v>
      </c>
    </row>
    <row r="25" spans="1:25" ht="15.6" x14ac:dyDescent="0.3">
      <c r="A25" s="1">
        <v>220</v>
      </c>
      <c r="B25">
        <v>64.56</v>
      </c>
      <c r="C25">
        <v>64.25</v>
      </c>
      <c r="D25">
        <f t="shared" si="1"/>
        <v>0.31000000000000227</v>
      </c>
      <c r="E25">
        <f t="shared" si="2"/>
        <v>4.709814646004288E-7</v>
      </c>
      <c r="F25" s="3">
        <f t="shared" si="3"/>
        <v>7.5692999999999995E-5</v>
      </c>
      <c r="G25">
        <f t="shared" si="4"/>
        <v>23.026666666666667</v>
      </c>
      <c r="H25">
        <f t="shared" si="5"/>
        <v>0.25771228719614941</v>
      </c>
      <c r="I25" s="8">
        <v>2.680687777777778</v>
      </c>
      <c r="J25" s="8">
        <f t="shared" si="6"/>
        <v>7.1638843396223639E-8</v>
      </c>
      <c r="L25">
        <v>60.06</v>
      </c>
      <c r="M25">
        <v>59.75</v>
      </c>
      <c r="N25" s="7">
        <f t="shared" si="7"/>
        <v>0.31000000000000227</v>
      </c>
      <c r="O25" s="7">
        <f t="shared" si="8"/>
        <v>4.709814646004288E-7</v>
      </c>
      <c r="P25" s="5">
        <f t="shared" si="0"/>
        <v>0.12885614359807471</v>
      </c>
      <c r="Q25">
        <f t="shared" si="9"/>
        <v>3.581942169811182E-8</v>
      </c>
      <c r="T25">
        <v>65.150000000000006</v>
      </c>
      <c r="U25">
        <v>64.709999999999994</v>
      </c>
      <c r="V25" s="5">
        <f t="shared" si="10"/>
        <v>0.44000000000001194</v>
      </c>
      <c r="W25" s="5">
        <f t="shared" si="11"/>
        <v>6.6848982072320261E-7</v>
      </c>
      <c r="X25">
        <f t="shared" si="12"/>
        <v>8.5904095732049796E-2</v>
      </c>
      <c r="Y25">
        <f t="shared" si="13"/>
        <v>3.3893646337998954E-8</v>
      </c>
    </row>
    <row r="26" spans="1:25" ht="15.6" x14ac:dyDescent="0.3">
      <c r="A26" s="1">
        <v>230</v>
      </c>
      <c r="B26">
        <v>64.56</v>
      </c>
      <c r="C26">
        <v>64.239999999999995</v>
      </c>
      <c r="D26">
        <f t="shared" si="1"/>
        <v>0.32000000000000739</v>
      </c>
      <c r="E26">
        <f t="shared" si="2"/>
        <v>4.8617441507141805E-7</v>
      </c>
      <c r="F26" s="3">
        <f t="shared" si="3"/>
        <v>7.5692999999999995E-5</v>
      </c>
      <c r="G26">
        <f t="shared" si="4"/>
        <v>24.073333333333334</v>
      </c>
      <c r="H26">
        <f t="shared" si="5"/>
        <v>0.28167314034455171</v>
      </c>
      <c r="I26" s="8">
        <v>2.929925277777778</v>
      </c>
      <c r="J26" s="8">
        <f t="shared" si="6"/>
        <v>6.7659150345797255E-8</v>
      </c>
      <c r="L26">
        <v>60.06</v>
      </c>
      <c r="M26">
        <v>59.74</v>
      </c>
      <c r="N26" s="7">
        <f t="shared" si="7"/>
        <v>0.32000000000000028</v>
      </c>
      <c r="O26" s="7">
        <f t="shared" si="8"/>
        <v>4.8617441507140725E-7</v>
      </c>
      <c r="P26" s="5">
        <f t="shared" si="0"/>
        <v>0.14083657017227585</v>
      </c>
      <c r="Q26">
        <f t="shared" si="9"/>
        <v>3.3829575172897873E-8</v>
      </c>
      <c r="T26">
        <v>65.150000000000006</v>
      </c>
      <c r="U26">
        <v>64.7</v>
      </c>
      <c r="V26" s="5">
        <f t="shared" si="10"/>
        <v>0.45000000000000284</v>
      </c>
      <c r="W26" s="5">
        <f t="shared" si="11"/>
        <v>6.8368277119417022E-7</v>
      </c>
      <c r="X26">
        <f t="shared" si="12"/>
        <v>9.3891046781517246E-2</v>
      </c>
      <c r="Y26">
        <f t="shared" si="13"/>
        <v>3.1715226724591935E-8</v>
      </c>
    </row>
    <row r="27" spans="1:25" ht="15.6" x14ac:dyDescent="0.3">
      <c r="A27" s="1">
        <v>240</v>
      </c>
      <c r="B27">
        <v>64.56</v>
      </c>
      <c r="C27">
        <v>64.23</v>
      </c>
      <c r="D27">
        <f t="shared" si="1"/>
        <v>0.32999999999999829</v>
      </c>
      <c r="E27">
        <f t="shared" si="2"/>
        <v>5.0136736554238566E-7</v>
      </c>
      <c r="F27" s="3">
        <f t="shared" si="3"/>
        <v>7.5692999999999995E-5</v>
      </c>
      <c r="G27">
        <f t="shared" si="4"/>
        <v>25.12</v>
      </c>
      <c r="H27">
        <f t="shared" si="5"/>
        <v>0.3066989202995497</v>
      </c>
      <c r="I27" s="8">
        <v>3.1902400000000002</v>
      </c>
      <c r="J27" s="8">
        <f t="shared" si="6"/>
        <v>6.4080175107777188E-8</v>
      </c>
      <c r="L27">
        <v>60.06</v>
      </c>
      <c r="M27">
        <v>59.72</v>
      </c>
      <c r="N27" s="7">
        <f t="shared" si="7"/>
        <v>0.34000000000000341</v>
      </c>
      <c r="O27" s="7">
        <f t="shared" si="8"/>
        <v>5.1656031601337486E-7</v>
      </c>
      <c r="P27" s="5">
        <f t="shared" si="0"/>
        <v>0.15334946014977485</v>
      </c>
      <c r="Q27">
        <f t="shared" si="9"/>
        <v>3.3010999297946327E-8</v>
      </c>
      <c r="T27">
        <v>65.150000000000006</v>
      </c>
      <c r="U27">
        <v>64.680000000000007</v>
      </c>
      <c r="V27" s="5">
        <f t="shared" si="10"/>
        <v>0.46999999999999886</v>
      </c>
      <c r="W27" s="5">
        <f t="shared" si="11"/>
        <v>7.1406867213612713E-7</v>
      </c>
      <c r="X27">
        <f t="shared" si="12"/>
        <v>0.10223297343318324</v>
      </c>
      <c r="Y27">
        <f t="shared" si="13"/>
        <v>3.0421901313793306E-8</v>
      </c>
    </row>
    <row r="28" spans="1:25" ht="15.6" x14ac:dyDescent="0.3">
      <c r="A28" s="1">
        <v>250</v>
      </c>
      <c r="B28">
        <v>64.56</v>
      </c>
      <c r="C28">
        <v>64.209999999999994</v>
      </c>
      <c r="D28">
        <f t="shared" si="1"/>
        <v>0.35000000000000853</v>
      </c>
      <c r="E28">
        <f t="shared" si="2"/>
        <v>5.3175326648436417E-7</v>
      </c>
      <c r="F28" s="3">
        <f t="shared" si="3"/>
        <v>7.5692999999999995E-5</v>
      </c>
      <c r="G28">
        <f t="shared" si="4"/>
        <v>26.166666666666668</v>
      </c>
      <c r="H28">
        <f t="shared" si="5"/>
        <v>0.3327896270611434</v>
      </c>
      <c r="I28" s="8">
        <v>3.461631944444445</v>
      </c>
      <c r="J28" s="8">
        <f t="shared" si="6"/>
        <v>6.2635458432621878E-8</v>
      </c>
      <c r="L28">
        <v>60.06</v>
      </c>
      <c r="M28">
        <v>59.7</v>
      </c>
      <c r="N28" s="7">
        <f t="shared" si="7"/>
        <v>0.35999999999999943</v>
      </c>
      <c r="O28" s="7">
        <f t="shared" si="8"/>
        <v>5.4694621695533188E-7</v>
      </c>
      <c r="P28" s="5">
        <f t="shared" si="0"/>
        <v>0.1663948135305717</v>
      </c>
      <c r="Q28">
        <f t="shared" si="9"/>
        <v>3.2212521479633275E-8</v>
      </c>
      <c r="T28">
        <v>65.150000000000006</v>
      </c>
      <c r="U28">
        <v>64.66</v>
      </c>
      <c r="V28" s="5">
        <f t="shared" si="10"/>
        <v>0.49000000000000909</v>
      </c>
      <c r="W28" s="5">
        <f t="shared" si="11"/>
        <v>7.4445457307810553E-7</v>
      </c>
      <c r="X28">
        <f t="shared" si="12"/>
        <v>0.11092987568704779</v>
      </c>
      <c r="Y28">
        <f t="shared" si="13"/>
        <v>2.9229880601890044E-8</v>
      </c>
    </row>
    <row r="31" spans="1:25" ht="15.6" x14ac:dyDescent="0.3">
      <c r="C31" s="11" t="s">
        <v>20</v>
      </c>
      <c r="D31" s="11">
        <v>20</v>
      </c>
      <c r="E31" s="11">
        <v>30</v>
      </c>
      <c r="F31" s="11">
        <v>40</v>
      </c>
      <c r="G31" s="11">
        <v>50</v>
      </c>
      <c r="H31" s="11">
        <v>60</v>
      </c>
      <c r="I31" s="12">
        <v>70</v>
      </c>
      <c r="J31" s="10" t="s">
        <v>21</v>
      </c>
    </row>
    <row r="32" spans="1:25" x14ac:dyDescent="0.3">
      <c r="C32" s="11">
        <v>250</v>
      </c>
      <c r="D32">
        <v>6.2635458432621878E-8</v>
      </c>
      <c r="E32">
        <v>4.295002863951272E-8</v>
      </c>
      <c r="F32">
        <v>3.4002106006279217E-8</v>
      </c>
      <c r="G32">
        <v>5.5477120326035574E-8</v>
      </c>
      <c r="H32">
        <v>4.6529197692802071E-8</v>
      </c>
      <c r="I32">
        <v>5.1897951272742432E-8</v>
      </c>
      <c r="J32" s="10">
        <f>AVERAGE(D32:I32)</f>
        <v>4.8915310394998983E-8</v>
      </c>
    </row>
    <row r="33" spans="3:10" x14ac:dyDescent="0.3">
      <c r="C33" s="11">
        <v>500</v>
      </c>
      <c r="D33">
        <v>3.2212521479633275E-8</v>
      </c>
      <c r="E33">
        <v>2.5054183373048245E-8</v>
      </c>
      <c r="F33">
        <v>3.2212521479633275E-8</v>
      </c>
      <c r="G33">
        <v>3.6686482796249401E-8</v>
      </c>
      <c r="H33">
        <v>3.3107313742956881E-8</v>
      </c>
      <c r="I33">
        <v>2.7738560163016516E-8</v>
      </c>
      <c r="J33" s="10">
        <f>AVERAGE(D33:I33)</f>
        <v>3.1168597172422933E-8</v>
      </c>
    </row>
    <row r="34" spans="3:10" x14ac:dyDescent="0.3">
      <c r="C34" s="11">
        <v>750</v>
      </c>
      <c r="D34">
        <v>2.9229880601890044E-8</v>
      </c>
      <c r="E34">
        <v>2.6843767899693764E-8</v>
      </c>
      <c r="F34">
        <v>2.8036824250792326E-8</v>
      </c>
      <c r="G34">
        <v>2.6843767899694611E-8</v>
      </c>
      <c r="H34">
        <v>2.7440296075243258E-8</v>
      </c>
      <c r="I34">
        <v>2.3264598846401886E-8</v>
      </c>
      <c r="J34" s="10">
        <f>AVERAGE(D34:I34)</f>
        <v>2.6943189262285981E-8</v>
      </c>
    </row>
  </sheetData>
  <mergeCells count="3">
    <mergeCell ref="D1:F1"/>
    <mergeCell ref="N1:O1"/>
    <mergeCell ref="V1:W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0DE967-EB0E-49DF-ADEB-EC0C8E326613}">
  <dimension ref="A1:Z35"/>
  <sheetViews>
    <sheetView tabSelected="1" workbookViewId="0">
      <selection activeCell="K8" sqref="K8"/>
    </sheetView>
  </sheetViews>
  <sheetFormatPr baseColWidth="10" defaultRowHeight="14.4" x14ac:dyDescent="0.3"/>
  <sheetData>
    <row r="1" spans="1:26" x14ac:dyDescent="0.3">
      <c r="D1" s="13" t="s">
        <v>15</v>
      </c>
      <c r="E1" s="13"/>
      <c r="F1" s="13"/>
      <c r="N1" s="13" t="s">
        <v>16</v>
      </c>
      <c r="O1" s="13"/>
      <c r="V1" s="13" t="s">
        <v>17</v>
      </c>
      <c r="W1" s="13"/>
    </row>
    <row r="2" spans="1:26" ht="15.6" x14ac:dyDescent="0.3">
      <c r="A2" s="2" t="s">
        <v>0</v>
      </c>
      <c r="B2" s="2" t="s">
        <v>5</v>
      </c>
      <c r="C2" s="2" t="s">
        <v>1</v>
      </c>
      <c r="D2" s="2" t="s">
        <v>8</v>
      </c>
      <c r="E2" s="2" t="s">
        <v>9</v>
      </c>
      <c r="F2" s="2" t="s">
        <v>10</v>
      </c>
      <c r="G2" s="2" t="s">
        <v>11</v>
      </c>
      <c r="H2" s="2" t="s">
        <v>12</v>
      </c>
      <c r="I2" s="9" t="s">
        <v>13</v>
      </c>
      <c r="J2" s="9" t="s">
        <v>14</v>
      </c>
      <c r="K2" s="2"/>
      <c r="L2" s="2" t="s">
        <v>6</v>
      </c>
      <c r="M2" s="2" t="s">
        <v>2</v>
      </c>
      <c r="N2" s="6" t="s">
        <v>8</v>
      </c>
      <c r="O2" s="6" t="s">
        <v>9</v>
      </c>
      <c r="P2" s="6" t="s">
        <v>12</v>
      </c>
      <c r="Q2" s="2" t="s">
        <v>14</v>
      </c>
      <c r="R2" s="2"/>
      <c r="S2" s="2"/>
      <c r="T2" s="2" t="s">
        <v>7</v>
      </c>
      <c r="U2" s="2" t="s">
        <v>3</v>
      </c>
      <c r="V2" s="4" t="s">
        <v>8</v>
      </c>
      <c r="W2" s="4" t="s">
        <v>9</v>
      </c>
      <c r="X2" s="2" t="s">
        <v>12</v>
      </c>
      <c r="Y2" s="2" t="s">
        <v>14</v>
      </c>
      <c r="Z2" s="2"/>
    </row>
    <row r="3" spans="1:26" ht="15.6" x14ac:dyDescent="0.3">
      <c r="A3" s="1">
        <v>0</v>
      </c>
      <c r="B3">
        <v>65.010000000000005</v>
      </c>
      <c r="C3">
        <v>65.010000000000005</v>
      </c>
      <c r="D3">
        <f>B3-C3</f>
        <v>0</v>
      </c>
      <c r="E3">
        <f>(D3/0.6582)*0.000001</f>
        <v>0</v>
      </c>
      <c r="F3" s="5">
        <f>0.000075693</f>
        <v>7.5692999999999995E-5</v>
      </c>
      <c r="G3">
        <f>2*3.14*A3/60</f>
        <v>0</v>
      </c>
      <c r="H3">
        <f>(F3*G3*G3)/(0.0635*0.25*9.81)</f>
        <v>0</v>
      </c>
      <c r="I3" s="8">
        <v>0</v>
      </c>
      <c r="J3" s="8" t="e">
        <f>E3/(0.25*9.81*I3)</f>
        <v>#DIV/0!</v>
      </c>
      <c r="L3">
        <v>59.83</v>
      </c>
      <c r="M3">
        <v>59.83</v>
      </c>
      <c r="N3" s="7">
        <f>L3-M3</f>
        <v>0</v>
      </c>
      <c r="O3" s="7">
        <f>(N3/0.6582)*0.000001</f>
        <v>0</v>
      </c>
      <c r="P3" s="5">
        <f t="shared" ref="P3:P28" si="0">F3*G3*G3/(0.0635*0.5*9.81)</f>
        <v>0</v>
      </c>
      <c r="Q3" t="e">
        <f>O3/(0.5*9.81*I3)</f>
        <v>#DIV/0!</v>
      </c>
      <c r="T3">
        <v>68.569999999999993</v>
      </c>
      <c r="U3">
        <v>68.569999999999993</v>
      </c>
      <c r="V3" s="5">
        <f>T3-U3</f>
        <v>0</v>
      </c>
      <c r="W3" s="5">
        <f>(V3/0.6582)*0.000001</f>
        <v>0</v>
      </c>
      <c r="X3">
        <f>(F3*G3*G3)/(0.0635*0.75*9.81)</f>
        <v>0</v>
      </c>
      <c r="Y3" t="e">
        <f>W3/(0.75*9.81*I3)</f>
        <v>#DIV/0!</v>
      </c>
    </row>
    <row r="4" spans="1:26" ht="15.6" x14ac:dyDescent="0.3">
      <c r="A4" s="1">
        <v>10</v>
      </c>
      <c r="B4">
        <v>65.010000000000005</v>
      </c>
      <c r="C4">
        <v>65</v>
      </c>
      <c r="D4">
        <f t="shared" ref="D4:D28" si="1">B4-C4</f>
        <v>1.0000000000005116E-2</v>
      </c>
      <c r="E4">
        <f t="shared" ref="E4:E28" si="2">(D4/0.6582)*0.000001</f>
        <v>1.5192950470989236E-8</v>
      </c>
      <c r="F4" s="3">
        <f t="shared" ref="F4:F28" si="3">0.000075693</f>
        <v>7.5692999999999995E-5</v>
      </c>
      <c r="G4">
        <f t="shared" ref="G4:G28" si="4">2*3.14*A4/60</f>
        <v>1.0466666666666666</v>
      </c>
      <c r="H4">
        <f t="shared" ref="H4:H28" si="5">(F4*G4*G4)/(0.0635*0.25*9.81)</f>
        <v>5.3246340329782932E-4</v>
      </c>
      <c r="I4" s="8">
        <v>5.5386111111111105E-3</v>
      </c>
      <c r="J4" s="8">
        <f t="shared" ref="J4:J28" si="6">E4/(0.25*9.81*I4)</f>
        <v>1.1184903291545074E-6</v>
      </c>
      <c r="L4">
        <v>59.83</v>
      </c>
      <c r="M4">
        <v>59.83</v>
      </c>
      <c r="N4" s="7">
        <f t="shared" ref="N4:N28" si="7">L4-M4</f>
        <v>0</v>
      </c>
      <c r="O4" s="7">
        <f t="shared" ref="O4:O28" si="8">(N4/0.6582)*0.000001</f>
        <v>0</v>
      </c>
      <c r="P4" s="5">
        <f t="shared" si="0"/>
        <v>2.6623170164891466E-4</v>
      </c>
      <c r="Q4">
        <f t="shared" ref="Q4:Q28" si="9">O4/(0.5*9.81*I4)</f>
        <v>0</v>
      </c>
      <c r="T4">
        <v>68.569999999999993</v>
      </c>
      <c r="U4">
        <v>68.540000000000006</v>
      </c>
      <c r="V4" s="5">
        <f t="shared" ref="V4:V28" si="10">T4-U4</f>
        <v>2.9999999999986926E-2</v>
      </c>
      <c r="W4" s="5">
        <f t="shared" ref="W4:W28" si="11">(V4/0.6582)*0.000001</f>
        <v>4.5578851412924528E-8</v>
      </c>
      <c r="X4">
        <f t="shared" ref="X4:X28" si="12">(F4*G4*G4)/(0.0635*0.75*9.81)</f>
        <v>1.7748780109927642E-4</v>
      </c>
      <c r="Y4">
        <f t="shared" ref="Y4:Y28" si="13">W4/(0.75*9.81*I4)</f>
        <v>1.118490329153448E-6</v>
      </c>
    </row>
    <row r="5" spans="1:26" ht="15.6" x14ac:dyDescent="0.3">
      <c r="A5" s="1">
        <v>20</v>
      </c>
      <c r="B5">
        <v>65.010000000000005</v>
      </c>
      <c r="C5">
        <v>64.989999999999995</v>
      </c>
      <c r="D5">
        <f t="shared" si="1"/>
        <v>2.0000000000010232E-2</v>
      </c>
      <c r="E5">
        <f t="shared" si="2"/>
        <v>3.0385900941978471E-8</v>
      </c>
      <c r="F5" s="3">
        <f t="shared" si="3"/>
        <v>7.5692999999999995E-5</v>
      </c>
      <c r="G5">
        <f t="shared" si="4"/>
        <v>2.0933333333333333</v>
      </c>
      <c r="H5">
        <f t="shared" si="5"/>
        <v>2.1298536131913173E-3</v>
      </c>
      <c r="I5" s="8">
        <v>2.2154444444444442E-2</v>
      </c>
      <c r="J5" s="8">
        <f t="shared" si="6"/>
        <v>5.5924516457725371E-7</v>
      </c>
      <c r="L5">
        <v>59.83</v>
      </c>
      <c r="M5">
        <v>59.81</v>
      </c>
      <c r="N5" s="7">
        <f t="shared" si="7"/>
        <v>1.9999999999996021E-2</v>
      </c>
      <c r="O5" s="7">
        <f t="shared" si="8"/>
        <v>3.0385900941956885E-8</v>
      </c>
      <c r="P5" s="5">
        <f t="shared" si="0"/>
        <v>1.0649268065956586E-3</v>
      </c>
      <c r="Q5">
        <f t="shared" si="9"/>
        <v>2.7962258228842823E-7</v>
      </c>
      <c r="T5">
        <v>68.569999999999993</v>
      </c>
      <c r="U5">
        <v>68.52</v>
      </c>
      <c r="V5" s="5">
        <f t="shared" si="10"/>
        <v>4.9999999999997158E-2</v>
      </c>
      <c r="W5" s="5">
        <f t="shared" si="11"/>
        <v>7.5964752354902999E-8</v>
      </c>
      <c r="X5">
        <f t="shared" si="12"/>
        <v>7.0995120439710569E-4</v>
      </c>
      <c r="Y5">
        <f t="shared" si="13"/>
        <v>4.6603763714744659E-7</v>
      </c>
    </row>
    <row r="6" spans="1:26" ht="15.6" x14ac:dyDescent="0.3">
      <c r="A6" s="1">
        <v>30</v>
      </c>
      <c r="B6">
        <v>65.010000000000005</v>
      </c>
      <c r="C6">
        <v>64.98</v>
      </c>
      <c r="D6">
        <f t="shared" si="1"/>
        <v>3.0000000000001137E-2</v>
      </c>
      <c r="E6">
        <f t="shared" si="2"/>
        <v>4.5578851412946114E-8</v>
      </c>
      <c r="F6" s="3">
        <f t="shared" si="3"/>
        <v>7.5692999999999995E-5</v>
      </c>
      <c r="G6">
        <f t="shared" si="4"/>
        <v>3.14</v>
      </c>
      <c r="H6">
        <f t="shared" si="5"/>
        <v>4.7921706296804641E-3</v>
      </c>
      <c r="I6" s="8">
        <v>4.9847500000000003E-2</v>
      </c>
      <c r="J6" s="8">
        <f t="shared" si="6"/>
        <v>3.7283010971799246E-7</v>
      </c>
      <c r="L6">
        <v>59.83</v>
      </c>
      <c r="M6">
        <v>59.8</v>
      </c>
      <c r="N6" s="7">
        <f t="shared" si="7"/>
        <v>3.0000000000001137E-2</v>
      </c>
      <c r="O6" s="7">
        <f t="shared" si="8"/>
        <v>4.5578851412946114E-8</v>
      </c>
      <c r="P6" s="5">
        <f t="shared" si="0"/>
        <v>2.3960853148402321E-3</v>
      </c>
      <c r="Q6">
        <f t="shared" si="9"/>
        <v>1.8641505485899623E-7</v>
      </c>
      <c r="T6">
        <v>68.569999999999993</v>
      </c>
      <c r="U6">
        <v>68.5</v>
      </c>
      <c r="V6" s="5">
        <f t="shared" si="10"/>
        <v>6.9999999999993179E-2</v>
      </c>
      <c r="W6" s="5">
        <f t="shared" si="11"/>
        <v>1.0635065329685988E-7</v>
      </c>
      <c r="X6">
        <f t="shared" si="12"/>
        <v>1.5973902098934882E-3</v>
      </c>
      <c r="Y6">
        <f t="shared" si="13"/>
        <v>2.8997897422506607E-7</v>
      </c>
    </row>
    <row r="7" spans="1:26" ht="15.6" x14ac:dyDescent="0.3">
      <c r="A7" s="1">
        <v>40</v>
      </c>
      <c r="B7">
        <v>65.010000000000005</v>
      </c>
      <c r="C7">
        <v>64.97</v>
      </c>
      <c r="D7">
        <f t="shared" si="1"/>
        <v>4.0000000000006253E-2</v>
      </c>
      <c r="E7">
        <f t="shared" si="2"/>
        <v>6.0771801883935356E-8</v>
      </c>
      <c r="F7" s="3">
        <f t="shared" si="3"/>
        <v>7.5692999999999995E-5</v>
      </c>
      <c r="G7">
        <f t="shared" si="4"/>
        <v>4.1866666666666665</v>
      </c>
      <c r="H7">
        <f t="shared" si="5"/>
        <v>8.5194144527652692E-3</v>
      </c>
      <c r="I7" s="8">
        <v>8.8617777777777768E-2</v>
      </c>
      <c r="J7" s="8">
        <f t="shared" si="6"/>
        <v>2.7962258228852754E-7</v>
      </c>
      <c r="L7">
        <v>59.83</v>
      </c>
      <c r="M7">
        <v>59.79</v>
      </c>
      <c r="N7" s="7">
        <f t="shared" si="7"/>
        <v>3.9999999999999147E-2</v>
      </c>
      <c r="O7" s="7">
        <f t="shared" si="8"/>
        <v>6.0771801883924557E-8</v>
      </c>
      <c r="P7" s="5">
        <f t="shared" si="0"/>
        <v>4.2597072263826346E-3</v>
      </c>
      <c r="Q7">
        <f t="shared" si="9"/>
        <v>1.3981129114423892E-7</v>
      </c>
      <c r="T7">
        <v>68.569999999999993</v>
      </c>
      <c r="U7">
        <v>68.48</v>
      </c>
      <c r="V7" s="5">
        <f t="shared" si="10"/>
        <v>8.99999999999892E-2</v>
      </c>
      <c r="W7" s="5">
        <f t="shared" si="11"/>
        <v>1.3673655423881677E-7</v>
      </c>
      <c r="X7">
        <f t="shared" si="12"/>
        <v>2.8398048175884228E-3</v>
      </c>
      <c r="Y7">
        <f t="shared" si="13"/>
        <v>2.0971693671633773E-7</v>
      </c>
    </row>
    <row r="8" spans="1:26" ht="15.6" x14ac:dyDescent="0.3">
      <c r="A8" s="1">
        <v>50</v>
      </c>
      <c r="B8">
        <v>65.010000000000005</v>
      </c>
      <c r="C8">
        <v>64.959999999999994</v>
      </c>
      <c r="D8">
        <f t="shared" si="1"/>
        <v>5.0000000000011369E-2</v>
      </c>
      <c r="E8">
        <f t="shared" si="2"/>
        <v>7.5964752354924599E-8</v>
      </c>
      <c r="F8" s="3">
        <f t="shared" si="3"/>
        <v>7.5692999999999995E-5</v>
      </c>
      <c r="G8">
        <f t="shared" si="4"/>
        <v>5.2333333333333334</v>
      </c>
      <c r="H8">
        <f t="shared" si="5"/>
        <v>1.3311585082445733E-2</v>
      </c>
      <c r="I8" s="8">
        <v>0.13846527777777778</v>
      </c>
      <c r="J8" s="8">
        <f t="shared" si="6"/>
        <v>2.2369806583083791E-7</v>
      </c>
      <c r="L8">
        <v>59.83</v>
      </c>
      <c r="M8">
        <v>59.78</v>
      </c>
      <c r="N8" s="7">
        <f t="shared" si="7"/>
        <v>4.9999999999997158E-2</v>
      </c>
      <c r="O8" s="7">
        <f t="shared" si="8"/>
        <v>7.5964752354902999E-8</v>
      </c>
      <c r="P8" s="5">
        <f t="shared" si="0"/>
        <v>6.6557925412228667E-3</v>
      </c>
      <c r="Q8">
        <f t="shared" si="9"/>
        <v>1.1184903291538715E-7</v>
      </c>
      <c r="T8">
        <v>68.569999999999993</v>
      </c>
      <c r="U8">
        <v>68.459999999999994</v>
      </c>
      <c r="V8" s="5">
        <f t="shared" si="10"/>
        <v>0.10999999999999943</v>
      </c>
      <c r="W8" s="5">
        <f t="shared" si="11"/>
        <v>1.6712245518079523E-7</v>
      </c>
      <c r="X8">
        <f t="shared" si="12"/>
        <v>4.4371950274819114E-3</v>
      </c>
      <c r="Y8">
        <f t="shared" si="13"/>
        <v>1.6404524827590964E-7</v>
      </c>
    </row>
    <row r="9" spans="1:26" ht="15.6" x14ac:dyDescent="0.3">
      <c r="A9" s="1">
        <v>60</v>
      </c>
      <c r="B9">
        <v>65.010000000000005</v>
      </c>
      <c r="C9">
        <v>64.95</v>
      </c>
      <c r="D9">
        <f t="shared" si="1"/>
        <v>6.0000000000002274E-2</v>
      </c>
      <c r="E9">
        <f t="shared" si="2"/>
        <v>9.1157702825892228E-8</v>
      </c>
      <c r="F9" s="3">
        <f t="shared" si="3"/>
        <v>7.5692999999999995E-5</v>
      </c>
      <c r="G9">
        <f t="shared" si="4"/>
        <v>6.28</v>
      </c>
      <c r="H9">
        <f t="shared" si="5"/>
        <v>1.9168682518721857E-2</v>
      </c>
      <c r="I9" s="8">
        <v>0.19939000000000001</v>
      </c>
      <c r="J9" s="8">
        <f t="shared" si="6"/>
        <v>1.8641505485899623E-7</v>
      </c>
      <c r="L9">
        <v>59.83</v>
      </c>
      <c r="M9">
        <v>59.76</v>
      </c>
      <c r="N9" s="7">
        <f t="shared" si="7"/>
        <v>7.0000000000000284E-2</v>
      </c>
      <c r="O9" s="7">
        <f t="shared" si="8"/>
        <v>1.0635065329687068E-7</v>
      </c>
      <c r="P9" s="5">
        <f t="shared" si="0"/>
        <v>9.5843412593609283E-3</v>
      </c>
      <c r="Q9">
        <f t="shared" si="9"/>
        <v>1.0874211533441081E-7</v>
      </c>
      <c r="T9">
        <v>68.569999999999993</v>
      </c>
      <c r="U9">
        <v>68.44</v>
      </c>
      <c r="V9" s="5">
        <f t="shared" si="10"/>
        <v>0.12999999999999545</v>
      </c>
      <c r="W9" s="5">
        <f t="shared" si="11"/>
        <v>1.9750835612275214E-7</v>
      </c>
      <c r="X9">
        <f t="shared" si="12"/>
        <v>6.3895608395739528E-3</v>
      </c>
      <c r="Y9">
        <f t="shared" si="13"/>
        <v>1.3463309517593196E-7</v>
      </c>
    </row>
    <row r="10" spans="1:26" ht="15.6" x14ac:dyDescent="0.3">
      <c r="A10" s="1">
        <v>70</v>
      </c>
      <c r="B10">
        <v>65.010000000000005</v>
      </c>
      <c r="C10">
        <v>64.94</v>
      </c>
      <c r="D10">
        <f t="shared" si="1"/>
        <v>7.000000000000739E-2</v>
      </c>
      <c r="E10">
        <f t="shared" si="2"/>
        <v>1.0635065329688147E-7</v>
      </c>
      <c r="F10" s="3">
        <f t="shared" si="3"/>
        <v>7.5692999999999995E-5</v>
      </c>
      <c r="G10">
        <f t="shared" si="4"/>
        <v>7.3266666666666671</v>
      </c>
      <c r="H10">
        <f t="shared" si="5"/>
        <v>2.6090706761593637E-2</v>
      </c>
      <c r="I10" s="8">
        <v>0.27139194444444448</v>
      </c>
      <c r="J10" s="8">
        <f t="shared" si="6"/>
        <v>1.597843327362933E-7</v>
      </c>
      <c r="L10">
        <v>59.83</v>
      </c>
      <c r="M10">
        <v>59.75</v>
      </c>
      <c r="N10" s="7">
        <f t="shared" si="7"/>
        <v>7.9999999999998295E-2</v>
      </c>
      <c r="O10" s="7">
        <f t="shared" si="8"/>
        <v>1.2154360376784911E-7</v>
      </c>
      <c r="P10" s="5">
        <f t="shared" si="0"/>
        <v>1.3045353380796819E-2</v>
      </c>
      <c r="Q10">
        <f t="shared" si="9"/>
        <v>9.1305332992156011E-8</v>
      </c>
      <c r="T10">
        <v>68.569999999999993</v>
      </c>
      <c r="U10">
        <v>68.42</v>
      </c>
      <c r="V10" s="5">
        <f t="shared" si="10"/>
        <v>0.14999999999999147</v>
      </c>
      <c r="W10" s="5">
        <f t="shared" si="11"/>
        <v>2.27894257064709E-7</v>
      </c>
      <c r="X10">
        <f t="shared" si="12"/>
        <v>8.6969022538645451E-3</v>
      </c>
      <c r="Y10">
        <f t="shared" si="13"/>
        <v>1.1413166624019096E-7</v>
      </c>
    </row>
    <row r="11" spans="1:26" ht="15.6" x14ac:dyDescent="0.3">
      <c r="A11" s="1">
        <v>80</v>
      </c>
      <c r="B11">
        <v>65.010000000000005</v>
      </c>
      <c r="C11">
        <v>64.930000000000007</v>
      </c>
      <c r="D11">
        <f t="shared" si="1"/>
        <v>7.9999999999998295E-2</v>
      </c>
      <c r="E11">
        <f t="shared" si="2"/>
        <v>1.2154360376784911E-7</v>
      </c>
      <c r="F11" s="3">
        <f t="shared" si="3"/>
        <v>7.5692999999999995E-5</v>
      </c>
      <c r="G11">
        <f t="shared" si="4"/>
        <v>8.3733333333333331</v>
      </c>
      <c r="H11">
        <f t="shared" si="5"/>
        <v>3.4077657811061077E-2</v>
      </c>
      <c r="I11" s="8">
        <v>0.35447111111111107</v>
      </c>
      <c r="J11" s="8">
        <f t="shared" si="6"/>
        <v>1.3981129114423892E-7</v>
      </c>
      <c r="L11">
        <v>59.83</v>
      </c>
      <c r="M11">
        <v>59.74</v>
      </c>
      <c r="N11" s="7">
        <f t="shared" si="7"/>
        <v>8.9999999999996305E-2</v>
      </c>
      <c r="O11" s="7">
        <f t="shared" si="8"/>
        <v>1.3673655423882757E-7</v>
      </c>
      <c r="P11" s="5">
        <f t="shared" si="0"/>
        <v>1.7038828905530538E-2</v>
      </c>
      <c r="Q11">
        <f t="shared" si="9"/>
        <v>7.8643851268632848E-8</v>
      </c>
      <c r="T11">
        <v>68.569999999999993</v>
      </c>
      <c r="U11">
        <v>68.400000000000006</v>
      </c>
      <c r="V11" s="5">
        <f t="shared" si="10"/>
        <v>0.16999999999998749</v>
      </c>
      <c r="W11" s="5">
        <f t="shared" si="11"/>
        <v>2.5828015800666588E-7</v>
      </c>
      <c r="X11">
        <f t="shared" si="12"/>
        <v>1.1359219270353691E-2</v>
      </c>
      <c r="Y11">
        <f t="shared" si="13"/>
        <v>9.9032997893830737E-8</v>
      </c>
    </row>
    <row r="12" spans="1:26" ht="15.6" x14ac:dyDescent="0.3">
      <c r="A12" s="1">
        <v>90</v>
      </c>
      <c r="B12">
        <v>65.010000000000005</v>
      </c>
      <c r="C12">
        <v>64.92</v>
      </c>
      <c r="D12">
        <f t="shared" si="1"/>
        <v>9.0000000000003411E-2</v>
      </c>
      <c r="E12">
        <f t="shared" si="2"/>
        <v>1.3673655423883834E-7</v>
      </c>
      <c r="F12" s="3">
        <f t="shared" si="3"/>
        <v>7.5692999999999995E-5</v>
      </c>
      <c r="G12">
        <f t="shared" si="4"/>
        <v>9.42</v>
      </c>
      <c r="H12">
        <f t="shared" si="5"/>
        <v>4.3129535667124179E-2</v>
      </c>
      <c r="I12" s="8">
        <v>0.44862749999999996</v>
      </c>
      <c r="J12" s="8">
        <f t="shared" si="6"/>
        <v>1.2427670323933083E-7</v>
      </c>
      <c r="L12">
        <v>59.83</v>
      </c>
      <c r="M12">
        <v>59.73</v>
      </c>
      <c r="N12" s="7">
        <f t="shared" si="7"/>
        <v>0.10000000000000142</v>
      </c>
      <c r="O12" s="7">
        <f t="shared" si="8"/>
        <v>1.519295047098168E-7</v>
      </c>
      <c r="P12" s="5">
        <f t="shared" si="0"/>
        <v>2.1564767833562089E-2</v>
      </c>
      <c r="Q12">
        <f t="shared" si="9"/>
        <v>6.9042612910737726E-8</v>
      </c>
      <c r="T12">
        <v>68.569999999999993</v>
      </c>
      <c r="U12">
        <v>68.38</v>
      </c>
      <c r="V12" s="5">
        <f t="shared" si="10"/>
        <v>0.18999999999999773</v>
      </c>
      <c r="W12" s="5">
        <f t="shared" si="11"/>
        <v>2.8866605894864439E-7</v>
      </c>
      <c r="X12">
        <f t="shared" si="12"/>
        <v>1.4376511889041392E-2</v>
      </c>
      <c r="Y12">
        <f t="shared" si="13"/>
        <v>8.7453976353598856E-8</v>
      </c>
    </row>
    <row r="13" spans="1:26" ht="15.6" x14ac:dyDescent="0.3">
      <c r="A13" s="1">
        <v>100</v>
      </c>
      <c r="B13">
        <v>65.010000000000005</v>
      </c>
      <c r="C13">
        <v>64.91</v>
      </c>
      <c r="D13">
        <f t="shared" si="1"/>
        <v>0.10000000000000853</v>
      </c>
      <c r="E13">
        <f t="shared" si="2"/>
        <v>1.519295047098276E-7</v>
      </c>
      <c r="F13" s="3">
        <f t="shared" si="3"/>
        <v>7.5692999999999995E-5</v>
      </c>
      <c r="G13">
        <f t="shared" si="4"/>
        <v>10.466666666666667</v>
      </c>
      <c r="H13">
        <f t="shared" si="5"/>
        <v>5.3246340329782933E-2</v>
      </c>
      <c r="I13" s="8">
        <v>0.55386111111111114</v>
      </c>
      <c r="J13" s="8">
        <f t="shared" si="6"/>
        <v>1.1184903291540305E-7</v>
      </c>
      <c r="L13">
        <v>59.83</v>
      </c>
      <c r="M13">
        <v>59.72</v>
      </c>
      <c r="N13" s="7">
        <f t="shared" si="7"/>
        <v>0.10999999999999943</v>
      </c>
      <c r="O13" s="7">
        <f t="shared" si="8"/>
        <v>1.6712245518079523E-7</v>
      </c>
      <c r="P13" s="5">
        <f t="shared" si="0"/>
        <v>2.6623170164891467E-2</v>
      </c>
      <c r="Q13">
        <f t="shared" si="9"/>
        <v>6.1516968103466104E-8</v>
      </c>
      <c r="T13">
        <v>68.569999999999993</v>
      </c>
      <c r="U13">
        <v>68.36</v>
      </c>
      <c r="V13" s="5">
        <f t="shared" si="10"/>
        <v>0.20999999999999375</v>
      </c>
      <c r="W13" s="5">
        <f t="shared" si="11"/>
        <v>3.1905195989060125E-7</v>
      </c>
      <c r="X13">
        <f t="shared" si="12"/>
        <v>1.7748780109927646E-2</v>
      </c>
      <c r="Y13">
        <f t="shared" si="13"/>
        <v>7.8294323040773129E-8</v>
      </c>
    </row>
    <row r="14" spans="1:26" ht="15.6" x14ac:dyDescent="0.3">
      <c r="A14" s="1">
        <v>110</v>
      </c>
      <c r="B14">
        <v>65.010000000000005</v>
      </c>
      <c r="C14">
        <v>64.900000000000006</v>
      </c>
      <c r="D14">
        <f t="shared" si="1"/>
        <v>0.10999999999999943</v>
      </c>
      <c r="E14">
        <f t="shared" si="2"/>
        <v>1.6712245518079523E-7</v>
      </c>
      <c r="F14" s="3">
        <f t="shared" si="3"/>
        <v>7.5692999999999995E-5</v>
      </c>
      <c r="G14">
        <f t="shared" si="4"/>
        <v>11.513333333333334</v>
      </c>
      <c r="H14">
        <f t="shared" si="5"/>
        <v>6.4428071799037354E-2</v>
      </c>
      <c r="I14" s="8">
        <v>0.6701719444444445</v>
      </c>
      <c r="J14" s="8">
        <f t="shared" si="6"/>
        <v>1.0168093901399357E-7</v>
      </c>
      <c r="L14">
        <v>59.83</v>
      </c>
      <c r="M14">
        <v>59.7</v>
      </c>
      <c r="N14" s="7">
        <f t="shared" si="7"/>
        <v>0.12999999999999545</v>
      </c>
      <c r="O14" s="7">
        <f t="shared" si="8"/>
        <v>1.9750835612275214E-7</v>
      </c>
      <c r="P14" s="5">
        <f t="shared" si="0"/>
        <v>3.2214035899518677E-2</v>
      </c>
      <c r="Q14">
        <f t="shared" si="9"/>
        <v>6.0084191235539867E-8</v>
      </c>
      <c r="T14">
        <v>68.569999999999993</v>
      </c>
      <c r="U14">
        <v>68.34</v>
      </c>
      <c r="V14" s="5">
        <f t="shared" si="10"/>
        <v>0.22999999999998977</v>
      </c>
      <c r="W14" s="5">
        <f t="shared" si="11"/>
        <v>3.4943786083255811E-7</v>
      </c>
      <c r="X14">
        <f t="shared" si="12"/>
        <v>2.1476023933012449E-2</v>
      </c>
      <c r="Y14">
        <f t="shared" si="13"/>
        <v>7.0868533252174544E-8</v>
      </c>
    </row>
    <row r="15" spans="1:26" ht="15.6" x14ac:dyDescent="0.3">
      <c r="A15" s="1">
        <v>120</v>
      </c>
      <c r="B15">
        <v>65.010000000000005</v>
      </c>
      <c r="C15">
        <v>64.89</v>
      </c>
      <c r="D15">
        <f t="shared" si="1"/>
        <v>0.12000000000000455</v>
      </c>
      <c r="E15">
        <f t="shared" si="2"/>
        <v>1.8231540565178446E-7</v>
      </c>
      <c r="F15" s="3">
        <f t="shared" si="3"/>
        <v>7.5692999999999995E-5</v>
      </c>
      <c r="G15">
        <f t="shared" si="4"/>
        <v>12.56</v>
      </c>
      <c r="H15">
        <f t="shared" si="5"/>
        <v>7.6674730074887426E-2</v>
      </c>
      <c r="I15" s="8">
        <v>0.79756000000000005</v>
      </c>
      <c r="J15" s="8">
        <f t="shared" si="6"/>
        <v>9.3207527429498116E-8</v>
      </c>
      <c r="L15">
        <v>59.83</v>
      </c>
      <c r="M15">
        <v>59.69</v>
      </c>
      <c r="N15" s="7">
        <f t="shared" si="7"/>
        <v>0.14000000000000057</v>
      </c>
      <c r="O15" s="7">
        <f t="shared" si="8"/>
        <v>2.1270130659374137E-7</v>
      </c>
      <c r="P15" s="5">
        <f t="shared" si="0"/>
        <v>3.8337365037443713E-2</v>
      </c>
      <c r="Q15">
        <f t="shared" si="9"/>
        <v>5.4371057667205403E-8</v>
      </c>
      <c r="T15">
        <v>68.569999999999993</v>
      </c>
      <c r="U15">
        <v>68.319999999999993</v>
      </c>
      <c r="V15" s="5">
        <f t="shared" si="10"/>
        <v>0.25</v>
      </c>
      <c r="W15" s="5">
        <f t="shared" si="11"/>
        <v>3.7982376177453657E-7</v>
      </c>
      <c r="X15">
        <f t="shared" si="12"/>
        <v>2.5558243358295811E-2</v>
      </c>
      <c r="Y15">
        <f t="shared" si="13"/>
        <v>6.472744960381569E-8</v>
      </c>
    </row>
    <row r="16" spans="1:26" ht="15.6" x14ac:dyDescent="0.3">
      <c r="A16" s="1">
        <v>130</v>
      </c>
      <c r="B16">
        <v>65.010000000000005</v>
      </c>
      <c r="C16">
        <v>64.88</v>
      </c>
      <c r="D16">
        <f t="shared" si="1"/>
        <v>0.13000000000000966</v>
      </c>
      <c r="E16">
        <f t="shared" si="2"/>
        <v>1.9750835612277371E-7</v>
      </c>
      <c r="F16" s="3">
        <f t="shared" si="3"/>
        <v>7.5692999999999995E-5</v>
      </c>
      <c r="G16">
        <f t="shared" si="4"/>
        <v>13.606666666666666</v>
      </c>
      <c r="H16">
        <f t="shared" si="5"/>
        <v>8.998631515733313E-2</v>
      </c>
      <c r="I16" s="8">
        <v>0.93602527777777766</v>
      </c>
      <c r="J16" s="8">
        <f t="shared" si="6"/>
        <v>8.6037717627232197E-8</v>
      </c>
      <c r="L16">
        <v>59.83</v>
      </c>
      <c r="M16">
        <v>59.68</v>
      </c>
      <c r="N16" s="7">
        <f t="shared" si="7"/>
        <v>0.14999999999999858</v>
      </c>
      <c r="O16" s="7">
        <f t="shared" si="8"/>
        <v>2.278942570647198E-7</v>
      </c>
      <c r="P16" s="5">
        <f t="shared" si="0"/>
        <v>4.4993157578666565E-2</v>
      </c>
      <c r="Q16">
        <f t="shared" si="9"/>
        <v>4.9637144784937487E-8</v>
      </c>
      <c r="T16">
        <v>68.569999999999993</v>
      </c>
      <c r="U16">
        <v>68.3</v>
      </c>
      <c r="V16" s="5">
        <f t="shared" si="10"/>
        <v>0.26999999999999602</v>
      </c>
      <c r="W16" s="5">
        <f t="shared" si="11"/>
        <v>4.1020966271649348E-7</v>
      </c>
      <c r="X16">
        <f t="shared" si="12"/>
        <v>2.9995438385777711E-2</v>
      </c>
      <c r="Y16">
        <f t="shared" si="13"/>
        <v>5.9564573741924672E-8</v>
      </c>
    </row>
    <row r="17" spans="1:25" ht="15.6" x14ac:dyDescent="0.3">
      <c r="A17" s="1">
        <v>140</v>
      </c>
      <c r="B17">
        <v>65.010000000000005</v>
      </c>
      <c r="C17">
        <v>64.87</v>
      </c>
      <c r="D17">
        <f t="shared" si="1"/>
        <v>0.14000000000000057</v>
      </c>
      <c r="E17">
        <f t="shared" si="2"/>
        <v>2.1270130659374137E-7</v>
      </c>
      <c r="F17" s="3">
        <f t="shared" si="3"/>
        <v>7.5692999999999995E-5</v>
      </c>
      <c r="G17">
        <f t="shared" si="4"/>
        <v>14.653333333333334</v>
      </c>
      <c r="H17">
        <f t="shared" si="5"/>
        <v>0.10436282704637455</v>
      </c>
      <c r="I17" s="8">
        <v>1.0855677777777779</v>
      </c>
      <c r="J17" s="8">
        <f t="shared" si="6"/>
        <v>7.989216636813855E-8</v>
      </c>
      <c r="L17">
        <v>59.83</v>
      </c>
      <c r="M17">
        <v>59.67</v>
      </c>
      <c r="N17" s="7">
        <f t="shared" si="7"/>
        <v>0.15999999999999659</v>
      </c>
      <c r="O17" s="7">
        <f t="shared" si="8"/>
        <v>2.4308720753569823E-7</v>
      </c>
      <c r="P17" s="5">
        <f t="shared" si="0"/>
        <v>5.2181413523187274E-2</v>
      </c>
      <c r="Q17">
        <f t="shared" si="9"/>
        <v>4.5652666496078006E-8</v>
      </c>
      <c r="T17">
        <v>68.569999999999993</v>
      </c>
      <c r="U17">
        <v>68.290000000000006</v>
      </c>
      <c r="V17" s="5">
        <f t="shared" si="10"/>
        <v>0.27999999999998693</v>
      </c>
      <c r="W17" s="5">
        <f t="shared" si="11"/>
        <v>4.2540261318746114E-7</v>
      </c>
      <c r="X17">
        <f t="shared" si="12"/>
        <v>3.478760901545818E-2</v>
      </c>
      <c r="Y17">
        <f t="shared" si="13"/>
        <v>5.3261444245422991E-8</v>
      </c>
    </row>
    <row r="18" spans="1:25" ht="15.6" x14ac:dyDescent="0.3">
      <c r="A18" s="1">
        <v>150</v>
      </c>
      <c r="B18">
        <v>65.010000000000005</v>
      </c>
      <c r="C18">
        <v>64.86</v>
      </c>
      <c r="D18">
        <f t="shared" si="1"/>
        <v>0.15000000000000568</v>
      </c>
      <c r="E18">
        <f t="shared" si="2"/>
        <v>2.278942570647306E-7</v>
      </c>
      <c r="F18" s="3">
        <f t="shared" si="3"/>
        <v>7.5692999999999995E-5</v>
      </c>
      <c r="G18">
        <f t="shared" si="4"/>
        <v>15.7</v>
      </c>
      <c r="H18">
        <f t="shared" si="5"/>
        <v>0.11980426574201157</v>
      </c>
      <c r="I18" s="8">
        <v>1.2461875</v>
      </c>
      <c r="J18" s="8">
        <f t="shared" si="6"/>
        <v>7.4566021943598506E-8</v>
      </c>
      <c r="L18">
        <v>59.83</v>
      </c>
      <c r="M18">
        <v>59.66</v>
      </c>
      <c r="N18" s="7">
        <f t="shared" si="7"/>
        <v>0.17000000000000171</v>
      </c>
      <c r="O18" s="7">
        <f t="shared" si="8"/>
        <v>2.5828015800668743E-7</v>
      </c>
      <c r="P18" s="5">
        <f t="shared" si="0"/>
        <v>5.9902132871005785E-2</v>
      </c>
      <c r="Q18">
        <f t="shared" si="9"/>
        <v>4.2254079101371299E-8</v>
      </c>
      <c r="T18">
        <v>68.569999999999993</v>
      </c>
      <c r="U18">
        <v>68.27</v>
      </c>
      <c r="V18" s="5">
        <f t="shared" si="10"/>
        <v>0.29999999999999716</v>
      </c>
      <c r="W18" s="5">
        <f t="shared" si="11"/>
        <v>4.5578851412943959E-7</v>
      </c>
      <c r="X18">
        <f t="shared" si="12"/>
        <v>3.9934755247337188E-2</v>
      </c>
      <c r="Y18">
        <f t="shared" si="13"/>
        <v>4.9710681295729988E-8</v>
      </c>
    </row>
    <row r="19" spans="1:25" ht="15.6" x14ac:dyDescent="0.3">
      <c r="A19" s="1">
        <v>160</v>
      </c>
      <c r="B19">
        <v>65.010000000000005</v>
      </c>
      <c r="C19">
        <v>64.849999999999994</v>
      </c>
      <c r="D19">
        <f t="shared" si="1"/>
        <v>0.1600000000000108</v>
      </c>
      <c r="E19">
        <f t="shared" si="2"/>
        <v>2.4308720753571983E-7</v>
      </c>
      <c r="F19" s="3">
        <f t="shared" si="3"/>
        <v>7.5692999999999995E-5</v>
      </c>
      <c r="G19">
        <f t="shared" si="4"/>
        <v>16.746666666666666</v>
      </c>
      <c r="H19">
        <f t="shared" si="5"/>
        <v>0.13631063124424431</v>
      </c>
      <c r="I19" s="8">
        <v>1.4178844444444443</v>
      </c>
      <c r="J19" s="8">
        <f t="shared" si="6"/>
        <v>6.9905645572125678E-8</v>
      </c>
      <c r="L19">
        <v>59.83</v>
      </c>
      <c r="M19">
        <v>59.65</v>
      </c>
      <c r="N19" s="7">
        <f t="shared" si="7"/>
        <v>0.17999999999999972</v>
      </c>
      <c r="O19" s="7">
        <f t="shared" si="8"/>
        <v>2.7347310847766594E-7</v>
      </c>
      <c r="P19" s="5">
        <f t="shared" si="0"/>
        <v>6.8155315622122153E-2</v>
      </c>
      <c r="Q19">
        <f t="shared" si="9"/>
        <v>3.9321925634317979E-8</v>
      </c>
      <c r="T19">
        <v>68.569999999999993</v>
      </c>
      <c r="U19">
        <v>68.25</v>
      </c>
      <c r="V19" s="5">
        <f t="shared" si="10"/>
        <v>0.31999999999999318</v>
      </c>
      <c r="W19" s="5">
        <f t="shared" si="11"/>
        <v>4.8617441507139645E-7</v>
      </c>
      <c r="X19">
        <f t="shared" si="12"/>
        <v>4.5436877081414764E-2</v>
      </c>
      <c r="Y19">
        <f t="shared" si="13"/>
        <v>4.6603763714746312E-8</v>
      </c>
    </row>
    <row r="20" spans="1:25" ht="15.6" x14ac:dyDescent="0.3">
      <c r="A20" s="1">
        <v>170</v>
      </c>
      <c r="B20">
        <v>65.010000000000005</v>
      </c>
      <c r="C20">
        <v>64.849999999999994</v>
      </c>
      <c r="D20">
        <f t="shared" si="1"/>
        <v>0.1600000000000108</v>
      </c>
      <c r="E20">
        <f t="shared" si="2"/>
        <v>2.4308720753571983E-7</v>
      </c>
      <c r="F20" s="3">
        <f t="shared" si="3"/>
        <v>7.5692999999999995E-5</v>
      </c>
      <c r="G20">
        <f t="shared" si="4"/>
        <v>17.793333333333337</v>
      </c>
      <c r="H20">
        <f t="shared" si="5"/>
        <v>0.15388192355307273</v>
      </c>
      <c r="I20" s="8">
        <v>1.6006586111111114</v>
      </c>
      <c r="J20" s="8">
        <f t="shared" si="6"/>
        <v>6.1923340022367368E-8</v>
      </c>
      <c r="L20">
        <v>59.83</v>
      </c>
      <c r="M20">
        <v>59.64</v>
      </c>
      <c r="N20" s="7">
        <f t="shared" si="7"/>
        <v>0.18999999999999773</v>
      </c>
      <c r="O20" s="7">
        <f t="shared" si="8"/>
        <v>2.8866605894864439E-7</v>
      </c>
      <c r="P20" s="5">
        <f t="shared" si="0"/>
        <v>7.6940961776536365E-2</v>
      </c>
      <c r="Q20">
        <f t="shared" si="9"/>
        <v>3.6766983138277704E-8</v>
      </c>
      <c r="T20">
        <v>68.569999999999993</v>
      </c>
      <c r="U20">
        <v>68.239999999999995</v>
      </c>
      <c r="V20" s="5">
        <f t="shared" si="10"/>
        <v>0.32999999999999829</v>
      </c>
      <c r="W20" s="5">
        <f t="shared" si="11"/>
        <v>5.0136736554238566E-7</v>
      </c>
      <c r="X20">
        <f t="shared" si="12"/>
        <v>5.129397451769091E-2</v>
      </c>
      <c r="Y20">
        <f t="shared" si="13"/>
        <v>4.2572296265374464E-8</v>
      </c>
    </row>
    <row r="21" spans="1:25" ht="15.6" x14ac:dyDescent="0.3">
      <c r="A21" s="1">
        <v>180</v>
      </c>
      <c r="B21">
        <v>65.010000000000005</v>
      </c>
      <c r="C21">
        <v>64.84</v>
      </c>
      <c r="D21">
        <f t="shared" si="1"/>
        <v>0.17000000000000171</v>
      </c>
      <c r="E21">
        <f t="shared" si="2"/>
        <v>2.5828015800668743E-7</v>
      </c>
      <c r="F21" s="3">
        <f t="shared" si="3"/>
        <v>7.5692999999999995E-5</v>
      </c>
      <c r="G21">
        <f t="shared" si="4"/>
        <v>18.84</v>
      </c>
      <c r="H21">
        <f t="shared" si="5"/>
        <v>0.17251814266849672</v>
      </c>
      <c r="I21" s="8">
        <v>1.7945099999999998</v>
      </c>
      <c r="J21" s="8">
        <f t="shared" si="6"/>
        <v>5.8686220974126811E-8</v>
      </c>
      <c r="L21">
        <v>59.83</v>
      </c>
      <c r="M21">
        <v>59.63</v>
      </c>
      <c r="N21" s="7">
        <f t="shared" si="7"/>
        <v>0.19999999999999574</v>
      </c>
      <c r="O21" s="7">
        <f t="shared" si="8"/>
        <v>3.038590094196228E-7</v>
      </c>
      <c r="P21" s="5">
        <f t="shared" si="0"/>
        <v>8.6259071334248358E-2</v>
      </c>
      <c r="Q21">
        <f t="shared" si="9"/>
        <v>3.4521306455367639E-8</v>
      </c>
      <c r="T21">
        <v>68.569999999999993</v>
      </c>
      <c r="U21">
        <v>68.22</v>
      </c>
      <c r="V21" s="5">
        <f t="shared" si="10"/>
        <v>0.34999999999999432</v>
      </c>
      <c r="W21" s="5">
        <f t="shared" si="11"/>
        <v>5.3175326648434257E-7</v>
      </c>
      <c r="X21">
        <f t="shared" si="12"/>
        <v>5.750604755616557E-2</v>
      </c>
      <c r="Y21">
        <f t="shared" si="13"/>
        <v>4.0274857531262452E-8</v>
      </c>
    </row>
    <row r="22" spans="1:25" ht="15.6" x14ac:dyDescent="0.3">
      <c r="A22" s="1">
        <v>190</v>
      </c>
      <c r="B22">
        <v>65.010000000000005</v>
      </c>
      <c r="C22">
        <v>64.83</v>
      </c>
      <c r="D22">
        <f t="shared" si="1"/>
        <v>0.18000000000000682</v>
      </c>
      <c r="E22">
        <f t="shared" si="2"/>
        <v>2.7347310847767668E-7</v>
      </c>
      <c r="F22" s="3">
        <f t="shared" si="3"/>
        <v>7.5692999999999995E-5</v>
      </c>
      <c r="G22">
        <f t="shared" si="4"/>
        <v>19.886666666666667</v>
      </c>
      <c r="H22">
        <f t="shared" si="5"/>
        <v>0.1922192885905164</v>
      </c>
      <c r="I22" s="8">
        <v>1.9994386111111109</v>
      </c>
      <c r="J22" s="8">
        <f t="shared" si="6"/>
        <v>5.5769600899644308E-8</v>
      </c>
      <c r="L22">
        <v>59.83</v>
      </c>
      <c r="M22">
        <v>59.62</v>
      </c>
      <c r="N22" s="7">
        <f t="shared" si="7"/>
        <v>0.21000000000000085</v>
      </c>
      <c r="O22" s="7">
        <f t="shared" si="8"/>
        <v>3.19051959890612E-7</v>
      </c>
      <c r="P22" s="5">
        <f t="shared" si="0"/>
        <v>9.6109644295258201E-2</v>
      </c>
      <c r="Q22">
        <f t="shared" si="9"/>
        <v>3.2532267191458079E-8</v>
      </c>
      <c r="T22">
        <v>68.569999999999993</v>
      </c>
      <c r="U22">
        <v>68.209999999999994</v>
      </c>
      <c r="V22" s="5">
        <f t="shared" si="10"/>
        <v>0.35999999999999943</v>
      </c>
      <c r="W22" s="5">
        <f t="shared" si="11"/>
        <v>5.4694621695533188E-7</v>
      </c>
      <c r="X22">
        <f t="shared" si="12"/>
        <v>6.4073096196838805E-2</v>
      </c>
      <c r="Y22">
        <f t="shared" si="13"/>
        <v>3.7179733933094747E-8</v>
      </c>
    </row>
    <row r="23" spans="1:25" ht="15.6" x14ac:dyDescent="0.3">
      <c r="A23" s="1">
        <v>200</v>
      </c>
      <c r="B23">
        <v>65.010000000000005</v>
      </c>
      <c r="C23">
        <v>64.819999999999993</v>
      </c>
      <c r="D23">
        <f t="shared" si="1"/>
        <v>0.19000000000001194</v>
      </c>
      <c r="E23">
        <f t="shared" si="2"/>
        <v>2.8866605894866599E-7</v>
      </c>
      <c r="F23" s="3">
        <f t="shared" si="3"/>
        <v>7.5692999999999995E-5</v>
      </c>
      <c r="G23">
        <f t="shared" si="4"/>
        <v>20.933333333333334</v>
      </c>
      <c r="H23">
        <f t="shared" si="5"/>
        <v>0.21298536131913173</v>
      </c>
      <c r="I23" s="8">
        <v>2.2154444444444445</v>
      </c>
      <c r="J23" s="8">
        <f t="shared" si="6"/>
        <v>5.3128290634815259E-8</v>
      </c>
      <c r="L23">
        <v>59.83</v>
      </c>
      <c r="M23">
        <v>59.61</v>
      </c>
      <c r="N23" s="7">
        <f t="shared" si="7"/>
        <v>0.21999999999999886</v>
      </c>
      <c r="O23" s="7">
        <f t="shared" si="8"/>
        <v>3.3424491036159045E-7</v>
      </c>
      <c r="P23" s="5">
        <f t="shared" si="0"/>
        <v>0.10649268065956587</v>
      </c>
      <c r="Q23">
        <f t="shared" si="9"/>
        <v>3.0758484051733052E-8</v>
      </c>
      <c r="T23">
        <v>68.569999999999993</v>
      </c>
      <c r="U23">
        <v>68.19</v>
      </c>
      <c r="V23" s="5">
        <f t="shared" si="10"/>
        <v>0.37999999999999545</v>
      </c>
      <c r="W23" s="5">
        <f t="shared" si="11"/>
        <v>5.7733211789728879E-7</v>
      </c>
      <c r="X23">
        <f t="shared" si="12"/>
        <v>7.0995120439710582E-2</v>
      </c>
      <c r="Y23">
        <f t="shared" si="13"/>
        <v>3.5418860423207528E-8</v>
      </c>
    </row>
    <row r="24" spans="1:25" ht="15.6" x14ac:dyDescent="0.3">
      <c r="A24" s="1">
        <v>210</v>
      </c>
      <c r="B24">
        <v>65.010000000000005</v>
      </c>
      <c r="C24">
        <v>64.81</v>
      </c>
      <c r="D24">
        <f t="shared" si="1"/>
        <v>0.20000000000000284</v>
      </c>
      <c r="E24">
        <f t="shared" si="2"/>
        <v>3.038590094196336E-7</v>
      </c>
      <c r="F24" s="3">
        <f t="shared" si="3"/>
        <v>7.5692999999999995E-5</v>
      </c>
      <c r="G24">
        <f t="shared" si="4"/>
        <v>21.98</v>
      </c>
      <c r="H24">
        <f t="shared" si="5"/>
        <v>0.23481636085434274</v>
      </c>
      <c r="I24" s="8">
        <v>2.4425275000000002</v>
      </c>
      <c r="J24" s="8">
        <f t="shared" si="6"/>
        <v>5.0725184995644036E-8</v>
      </c>
      <c r="L24">
        <v>59.83</v>
      </c>
      <c r="M24">
        <v>59.6</v>
      </c>
      <c r="N24" s="7">
        <f t="shared" si="7"/>
        <v>0.22999999999999687</v>
      </c>
      <c r="O24" s="7">
        <f t="shared" si="8"/>
        <v>3.4943786083256891E-7</v>
      </c>
      <c r="P24" s="5">
        <f t="shared" si="0"/>
        <v>0.11740818042717137</v>
      </c>
      <c r="Q24">
        <f t="shared" si="9"/>
        <v>2.9166981372494507E-8</v>
      </c>
      <c r="T24">
        <v>68.569999999999993</v>
      </c>
      <c r="U24">
        <v>68.180000000000007</v>
      </c>
      <c r="V24" s="5">
        <f t="shared" si="10"/>
        <v>0.38999999999998636</v>
      </c>
      <c r="W24" s="5">
        <f t="shared" si="11"/>
        <v>5.9252506836825628E-7</v>
      </c>
      <c r="X24">
        <f t="shared" si="12"/>
        <v>7.8272120284780922E-2</v>
      </c>
      <c r="Y24">
        <f t="shared" si="13"/>
        <v>3.2971370247166997E-8</v>
      </c>
    </row>
    <row r="25" spans="1:25" ht="15.6" x14ac:dyDescent="0.3">
      <c r="A25" s="1">
        <v>220</v>
      </c>
      <c r="B25">
        <v>65.010000000000005</v>
      </c>
      <c r="C25">
        <v>64.8</v>
      </c>
      <c r="D25">
        <f t="shared" si="1"/>
        <v>0.21000000000000796</v>
      </c>
      <c r="E25">
        <f t="shared" si="2"/>
        <v>3.1905195989062285E-7</v>
      </c>
      <c r="F25" s="3">
        <f t="shared" si="3"/>
        <v>7.5692999999999995E-5</v>
      </c>
      <c r="G25">
        <f t="shared" si="4"/>
        <v>23.026666666666667</v>
      </c>
      <c r="H25">
        <f t="shared" si="5"/>
        <v>0.25771228719614941</v>
      </c>
      <c r="I25" s="8">
        <v>2.680687777777778</v>
      </c>
      <c r="J25" s="8">
        <f t="shared" si="6"/>
        <v>4.8529539074862665E-8</v>
      </c>
      <c r="L25">
        <v>59.83</v>
      </c>
      <c r="M25">
        <v>59.58</v>
      </c>
      <c r="N25" s="7">
        <f t="shared" si="7"/>
        <v>0.25</v>
      </c>
      <c r="O25" s="7">
        <f t="shared" si="8"/>
        <v>3.7982376177453657E-7</v>
      </c>
      <c r="P25" s="5">
        <f t="shared" si="0"/>
        <v>0.12885614359807471</v>
      </c>
      <c r="Q25">
        <f t="shared" si="9"/>
        <v>2.8886630401702868E-8</v>
      </c>
      <c r="T25">
        <v>68.569999999999993</v>
      </c>
      <c r="U25">
        <v>68.16</v>
      </c>
      <c r="V25" s="5">
        <f t="shared" si="10"/>
        <v>0.40999999999999659</v>
      </c>
      <c r="W25" s="5">
        <f t="shared" si="11"/>
        <v>6.229109693102348E-7</v>
      </c>
      <c r="X25">
        <f t="shared" si="12"/>
        <v>8.5904095732049796E-2</v>
      </c>
      <c r="Y25">
        <f t="shared" si="13"/>
        <v>3.158271590586154E-8</v>
      </c>
    </row>
    <row r="26" spans="1:25" ht="15.6" x14ac:dyDescent="0.3">
      <c r="A26" s="1">
        <v>230</v>
      </c>
      <c r="B26">
        <v>65.010000000000005</v>
      </c>
      <c r="C26">
        <v>64.790000000000006</v>
      </c>
      <c r="D26">
        <f t="shared" si="1"/>
        <v>0.21999999999999886</v>
      </c>
      <c r="E26">
        <f t="shared" si="2"/>
        <v>3.3424491036159045E-7</v>
      </c>
      <c r="F26" s="3">
        <f t="shared" si="3"/>
        <v>7.5692999999999995E-5</v>
      </c>
      <c r="G26">
        <f t="shared" si="4"/>
        <v>24.073333333333334</v>
      </c>
      <c r="H26">
        <f t="shared" si="5"/>
        <v>0.28167314034455171</v>
      </c>
      <c r="I26" s="8">
        <v>2.929925277777778</v>
      </c>
      <c r="J26" s="8">
        <f t="shared" si="6"/>
        <v>4.6515665862734298E-8</v>
      </c>
      <c r="L26">
        <v>59.83</v>
      </c>
      <c r="M26">
        <v>59.57</v>
      </c>
      <c r="N26" s="7">
        <f t="shared" si="7"/>
        <v>0.25999999999999801</v>
      </c>
      <c r="O26" s="7">
        <f t="shared" si="8"/>
        <v>3.9501671224551502E-7</v>
      </c>
      <c r="P26" s="5">
        <f t="shared" si="0"/>
        <v>0.14083657017227585</v>
      </c>
      <c r="Q26">
        <f t="shared" si="9"/>
        <v>2.748652982797929E-8</v>
      </c>
      <c r="T26">
        <v>68.569999999999993</v>
      </c>
      <c r="U26">
        <v>68.150000000000006</v>
      </c>
      <c r="V26" s="5">
        <f t="shared" si="10"/>
        <v>0.41999999999998749</v>
      </c>
      <c r="W26" s="5">
        <f t="shared" si="11"/>
        <v>6.381039197812025E-7</v>
      </c>
      <c r="X26">
        <f t="shared" si="12"/>
        <v>9.3891046781517246E-2</v>
      </c>
      <c r="Y26">
        <f t="shared" si="13"/>
        <v>2.9600878276284736E-8</v>
      </c>
    </row>
    <row r="27" spans="1:25" ht="15.6" x14ac:dyDescent="0.3">
      <c r="A27" s="1">
        <v>240</v>
      </c>
      <c r="B27">
        <v>65.010000000000005</v>
      </c>
      <c r="C27">
        <v>64.78</v>
      </c>
      <c r="D27">
        <f t="shared" si="1"/>
        <v>0.23000000000000398</v>
      </c>
      <c r="E27">
        <f t="shared" si="2"/>
        <v>3.4943786083257971E-7</v>
      </c>
      <c r="F27" s="3">
        <f t="shared" si="3"/>
        <v>7.5692999999999995E-5</v>
      </c>
      <c r="G27">
        <f t="shared" si="4"/>
        <v>25.12</v>
      </c>
      <c r="H27">
        <f t="shared" si="5"/>
        <v>0.3066989202995497</v>
      </c>
      <c r="I27" s="8">
        <v>3.1902400000000002</v>
      </c>
      <c r="J27" s="8">
        <f t="shared" si="6"/>
        <v>4.4661940226633598E-8</v>
      </c>
      <c r="L27">
        <v>59.83</v>
      </c>
      <c r="M27">
        <v>59.56</v>
      </c>
      <c r="N27" s="7">
        <f t="shared" si="7"/>
        <v>0.26999999999999602</v>
      </c>
      <c r="O27" s="7">
        <f t="shared" si="8"/>
        <v>4.1020966271649348E-7</v>
      </c>
      <c r="P27" s="5">
        <f t="shared" si="0"/>
        <v>0.15334946014977485</v>
      </c>
      <c r="Q27">
        <f t="shared" si="9"/>
        <v>2.6214617089544969E-8</v>
      </c>
      <c r="T27">
        <v>68.569999999999993</v>
      </c>
      <c r="U27">
        <v>68.13</v>
      </c>
      <c r="V27" s="5">
        <f t="shared" si="10"/>
        <v>0.43999999999999773</v>
      </c>
      <c r="W27" s="5">
        <f t="shared" si="11"/>
        <v>6.6848982072318091E-7</v>
      </c>
      <c r="X27">
        <f t="shared" si="12"/>
        <v>0.10223297343318324</v>
      </c>
      <c r="Y27">
        <f t="shared" si="13"/>
        <v>2.8480077825678756E-8</v>
      </c>
    </row>
    <row r="28" spans="1:25" ht="15.6" x14ac:dyDescent="0.3">
      <c r="A28" s="1">
        <v>250</v>
      </c>
      <c r="B28">
        <v>65.010000000000005</v>
      </c>
      <c r="C28">
        <v>64.77</v>
      </c>
      <c r="D28">
        <f t="shared" si="1"/>
        <v>0.24000000000000909</v>
      </c>
      <c r="E28">
        <f t="shared" si="2"/>
        <v>3.6463081130356891E-7</v>
      </c>
      <c r="F28" s="3">
        <f t="shared" si="3"/>
        <v>7.5692999999999995E-5</v>
      </c>
      <c r="G28">
        <f t="shared" si="4"/>
        <v>26.166666666666668</v>
      </c>
      <c r="H28">
        <f t="shared" si="5"/>
        <v>0.3327896270611434</v>
      </c>
      <c r="I28" s="8">
        <v>3.461631944444445</v>
      </c>
      <c r="J28" s="8">
        <f t="shared" si="6"/>
        <v>4.295002863951272E-8</v>
      </c>
      <c r="L28">
        <v>59.83</v>
      </c>
      <c r="M28">
        <v>59.55</v>
      </c>
      <c r="N28" s="7">
        <f t="shared" si="7"/>
        <v>0.28000000000000114</v>
      </c>
      <c r="O28" s="7">
        <f t="shared" si="8"/>
        <v>4.2540261318748274E-7</v>
      </c>
      <c r="P28" s="5">
        <f t="shared" si="0"/>
        <v>0.1663948135305717</v>
      </c>
      <c r="Q28">
        <f t="shared" si="9"/>
        <v>2.5054183373048245E-8</v>
      </c>
      <c r="T28">
        <v>68.569999999999993</v>
      </c>
      <c r="U28">
        <v>68.12</v>
      </c>
      <c r="V28" s="5">
        <f t="shared" si="10"/>
        <v>0.44999999999998863</v>
      </c>
      <c r="W28" s="5">
        <f t="shared" si="11"/>
        <v>6.8368277119414862E-7</v>
      </c>
      <c r="X28">
        <f t="shared" si="12"/>
        <v>0.11092987568704779</v>
      </c>
      <c r="Y28">
        <f t="shared" si="13"/>
        <v>2.6843767899693764E-8</v>
      </c>
    </row>
    <row r="32" spans="1:25" x14ac:dyDescent="0.3">
      <c r="F32" t="s">
        <v>18</v>
      </c>
      <c r="G32">
        <v>20</v>
      </c>
      <c r="H32">
        <v>30</v>
      </c>
      <c r="I32">
        <v>40</v>
      </c>
      <c r="J32">
        <v>50</v>
      </c>
      <c r="K32">
        <v>60</v>
      </c>
      <c r="L32">
        <v>70</v>
      </c>
    </row>
    <row r="33" spans="6:12" x14ac:dyDescent="0.3">
      <c r="F33" t="s">
        <v>19</v>
      </c>
      <c r="G33">
        <v>0.3327896270611434</v>
      </c>
      <c r="H33">
        <v>0.3327896270611434</v>
      </c>
      <c r="I33">
        <v>0.3327896270611434</v>
      </c>
      <c r="J33">
        <v>0.3327896270611434</v>
      </c>
      <c r="K33">
        <v>0.3327896270611434</v>
      </c>
      <c r="L33">
        <v>0.3327896270611434</v>
      </c>
    </row>
    <row r="34" spans="6:12" x14ac:dyDescent="0.3">
      <c r="G34">
        <v>0.1663948135305717</v>
      </c>
      <c r="H34">
        <v>0.1663948135305717</v>
      </c>
      <c r="I34">
        <v>0.1663948135305717</v>
      </c>
      <c r="J34">
        <v>0.1663948135305717</v>
      </c>
      <c r="K34">
        <v>0.1663948135305717</v>
      </c>
      <c r="L34">
        <v>0.1663948135305717</v>
      </c>
    </row>
    <row r="35" spans="6:12" x14ac:dyDescent="0.3">
      <c r="G35">
        <v>0.11092987568704779</v>
      </c>
      <c r="H35">
        <v>0.11092987568704779</v>
      </c>
      <c r="I35">
        <v>0.11092987568704779</v>
      </c>
      <c r="J35">
        <v>0.11092987568704779</v>
      </c>
      <c r="K35">
        <v>0.11092987568704779</v>
      </c>
      <c r="L35">
        <v>0.11092987568704779</v>
      </c>
    </row>
  </sheetData>
  <mergeCells count="3">
    <mergeCell ref="V1:W1"/>
    <mergeCell ref="N1:O1"/>
    <mergeCell ref="D1:F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4FDBF-AB10-40E1-B525-5C1685B960F5}">
  <dimension ref="A1:Z28"/>
  <sheetViews>
    <sheetView workbookViewId="0">
      <selection activeCell="L23" sqref="L23"/>
    </sheetView>
  </sheetViews>
  <sheetFormatPr baseColWidth="10" defaultRowHeight="14.4" x14ac:dyDescent="0.3"/>
  <sheetData>
    <row r="1" spans="1:26" x14ac:dyDescent="0.3">
      <c r="D1" s="13" t="s">
        <v>15</v>
      </c>
      <c r="E1" s="13"/>
      <c r="F1" s="13"/>
      <c r="N1" s="13" t="s">
        <v>16</v>
      </c>
      <c r="O1" s="13"/>
      <c r="V1" s="13" t="s">
        <v>17</v>
      </c>
      <c r="W1" s="13"/>
    </row>
    <row r="2" spans="1:26" ht="15.6" x14ac:dyDescent="0.3">
      <c r="A2" s="2" t="s">
        <v>0</v>
      </c>
      <c r="B2" s="2" t="s">
        <v>5</v>
      </c>
      <c r="C2" s="2" t="s">
        <v>1</v>
      </c>
      <c r="D2" s="2" t="s">
        <v>8</v>
      </c>
      <c r="E2" s="2" t="s">
        <v>9</v>
      </c>
      <c r="F2" s="2" t="s">
        <v>10</v>
      </c>
      <c r="G2" s="2" t="s">
        <v>11</v>
      </c>
      <c r="H2" s="2" t="s">
        <v>12</v>
      </c>
      <c r="I2" s="9" t="s">
        <v>13</v>
      </c>
      <c r="J2" s="9" t="s">
        <v>14</v>
      </c>
      <c r="K2" s="2"/>
      <c r="L2" s="2" t="s">
        <v>6</v>
      </c>
      <c r="M2" s="2" t="s">
        <v>2</v>
      </c>
      <c r="N2" s="6" t="s">
        <v>8</v>
      </c>
      <c r="O2" s="6" t="s">
        <v>9</v>
      </c>
      <c r="P2" s="6" t="s">
        <v>12</v>
      </c>
      <c r="Q2" s="2" t="s">
        <v>14</v>
      </c>
      <c r="R2" s="2"/>
      <c r="S2" s="2"/>
      <c r="T2" s="2" t="s">
        <v>7</v>
      </c>
      <c r="U2" s="2" t="s">
        <v>3</v>
      </c>
      <c r="V2" s="4" t="s">
        <v>8</v>
      </c>
      <c r="W2" s="4" t="s">
        <v>9</v>
      </c>
      <c r="X2" s="2" t="s">
        <v>12</v>
      </c>
      <c r="Y2" s="2" t="s">
        <v>14</v>
      </c>
      <c r="Z2" s="2"/>
    </row>
    <row r="3" spans="1:26" ht="15.6" x14ac:dyDescent="0.3">
      <c r="A3" s="1">
        <v>0</v>
      </c>
      <c r="B3">
        <v>57.54</v>
      </c>
      <c r="C3">
        <v>57.54</v>
      </c>
      <c r="D3">
        <f>B3-C3</f>
        <v>0</v>
      </c>
      <c r="E3">
        <f>(D3/0.6582)*0.000001</f>
        <v>0</v>
      </c>
      <c r="F3" s="5">
        <f>0.000075693</f>
        <v>7.5692999999999995E-5</v>
      </c>
      <c r="G3">
        <f>2*3.14*A3/60</f>
        <v>0</v>
      </c>
      <c r="H3">
        <f>(F3*G3*G3)/(0.0635*0.25*9.81)</f>
        <v>0</v>
      </c>
      <c r="I3" s="8">
        <v>0</v>
      </c>
      <c r="J3" s="8" t="e">
        <f>E3/(0.25*9.81*I3)</f>
        <v>#DIV/0!</v>
      </c>
      <c r="L3">
        <v>56.25</v>
      </c>
      <c r="M3">
        <v>56.25</v>
      </c>
      <c r="N3" s="7">
        <f>L3-M3</f>
        <v>0</v>
      </c>
      <c r="O3" s="7">
        <f>(N3/0.6582)*0.000001</f>
        <v>0</v>
      </c>
      <c r="P3" s="5">
        <f t="shared" ref="P3:P28" si="0">F3*G3*G3/(0.0635*0.5*9.81)</f>
        <v>0</v>
      </c>
      <c r="Q3" t="e">
        <f>O3/(0.5*9.81*I3)</f>
        <v>#DIV/0!</v>
      </c>
      <c r="T3">
        <v>62.02</v>
      </c>
      <c r="U3">
        <v>62.02</v>
      </c>
      <c r="V3" s="5">
        <f>T3-U3</f>
        <v>0</v>
      </c>
      <c r="W3" s="5">
        <f>(V3/0.6582)*0.000001</f>
        <v>0</v>
      </c>
      <c r="X3">
        <f>(F3*G3*G3)/(0.0635*0.75*9.81)</f>
        <v>0</v>
      </c>
      <c r="Y3" t="e">
        <f>W3/(0.75*9.81*I3)</f>
        <v>#DIV/0!</v>
      </c>
    </row>
    <row r="4" spans="1:26" ht="15.6" x14ac:dyDescent="0.3">
      <c r="A4" s="1">
        <v>10</v>
      </c>
      <c r="B4">
        <v>57.54</v>
      </c>
      <c r="C4">
        <v>57.53</v>
      </c>
      <c r="D4">
        <f t="shared" ref="D4:D28" si="1">B4-C4</f>
        <v>9.9999999999980105E-3</v>
      </c>
      <c r="E4">
        <f t="shared" ref="E4:E28" si="2">(D4/0.6582)*0.000001</f>
        <v>1.5192950470978443E-8</v>
      </c>
      <c r="F4" s="3">
        <f t="shared" ref="F4:F28" si="3">0.000075693</f>
        <v>7.5692999999999995E-5</v>
      </c>
      <c r="G4">
        <f t="shared" ref="G4:G28" si="4">2*3.14*A4/60</f>
        <v>1.0466666666666666</v>
      </c>
      <c r="H4">
        <f t="shared" ref="H4:H28" si="5">(F4*G4*G4)/(0.0635*0.25*9.81)</f>
        <v>5.3246340329782932E-4</v>
      </c>
      <c r="I4" s="8">
        <v>5.5386111111111105E-3</v>
      </c>
      <c r="J4" s="8">
        <f t="shared" ref="J4:J28" si="6">E4/(0.25*9.81*I4)</f>
        <v>1.1184903291537129E-6</v>
      </c>
      <c r="L4">
        <v>56.25</v>
      </c>
      <c r="M4">
        <v>56.23</v>
      </c>
      <c r="N4" s="7">
        <f t="shared" ref="N4:N28" si="7">L4-M4</f>
        <v>2.0000000000003126E-2</v>
      </c>
      <c r="O4" s="7">
        <f t="shared" ref="O4:O28" si="8">(N4/0.6582)*0.000001</f>
        <v>3.0385900941967678E-8</v>
      </c>
      <c r="P4" s="5">
        <f t="shared" si="0"/>
        <v>2.6623170164891466E-4</v>
      </c>
      <c r="Q4">
        <f t="shared" ref="Q4:Q28" si="9">O4/(0.5*9.81*I4)</f>
        <v>1.1184903291541102E-6</v>
      </c>
      <c r="T4">
        <v>62.02</v>
      </c>
      <c r="U4">
        <v>62</v>
      </c>
      <c r="V4" s="5">
        <f t="shared" ref="V4:V28" si="10">T4-U4</f>
        <v>2.0000000000003126E-2</v>
      </c>
      <c r="W4" s="5">
        <f t="shared" ref="W4:W28" si="11">(V4/0.6582)*0.000001</f>
        <v>3.0385900941967678E-8</v>
      </c>
      <c r="X4">
        <f t="shared" ref="X4:X28" si="12">(F4*G4*G4)/(0.0635*0.75*9.81)</f>
        <v>1.7748780109927642E-4</v>
      </c>
      <c r="Y4">
        <f t="shared" ref="Y4:Y28" si="13">W4/(0.75*9.81*I4)</f>
        <v>7.4566021943607344E-7</v>
      </c>
    </row>
    <row r="5" spans="1:26" ht="15.6" x14ac:dyDescent="0.3">
      <c r="A5" s="1">
        <v>20</v>
      </c>
      <c r="B5">
        <v>57.54</v>
      </c>
      <c r="C5">
        <v>57.52</v>
      </c>
      <c r="D5">
        <f t="shared" si="1"/>
        <v>1.9999999999996021E-2</v>
      </c>
      <c r="E5">
        <f t="shared" si="2"/>
        <v>3.0385900941956885E-8</v>
      </c>
      <c r="F5" s="3">
        <f t="shared" si="3"/>
        <v>7.5692999999999995E-5</v>
      </c>
      <c r="G5">
        <f t="shared" si="4"/>
        <v>2.0933333333333333</v>
      </c>
      <c r="H5">
        <f t="shared" si="5"/>
        <v>2.1298536131913173E-3</v>
      </c>
      <c r="I5" s="8">
        <v>2.2154444444444442E-2</v>
      </c>
      <c r="J5" s="8">
        <f t="shared" si="6"/>
        <v>5.5924516457685645E-7</v>
      </c>
      <c r="L5">
        <v>56.25</v>
      </c>
      <c r="M5">
        <v>56.22</v>
      </c>
      <c r="N5" s="7">
        <f t="shared" si="7"/>
        <v>3.0000000000001137E-2</v>
      </c>
      <c r="O5" s="7">
        <f t="shared" si="8"/>
        <v>4.5578851412946114E-8</v>
      </c>
      <c r="P5" s="5">
        <f t="shared" si="0"/>
        <v>1.0649268065956586E-3</v>
      </c>
      <c r="Q5">
        <f t="shared" si="9"/>
        <v>4.1943387343274157E-7</v>
      </c>
      <c r="T5">
        <v>62.02</v>
      </c>
      <c r="U5">
        <v>61.98</v>
      </c>
      <c r="V5" s="5">
        <f t="shared" si="10"/>
        <v>4.0000000000006253E-2</v>
      </c>
      <c r="W5" s="5">
        <f t="shared" si="11"/>
        <v>6.0771801883935356E-8</v>
      </c>
      <c r="X5">
        <f t="shared" si="12"/>
        <v>7.0995120439710569E-4</v>
      </c>
      <c r="Y5">
        <f t="shared" si="13"/>
        <v>3.7283010971803672E-7</v>
      </c>
    </row>
    <row r="6" spans="1:26" ht="15.6" x14ac:dyDescent="0.3">
      <c r="A6" s="1">
        <v>30</v>
      </c>
      <c r="B6">
        <v>57.54</v>
      </c>
      <c r="C6">
        <v>57.51</v>
      </c>
      <c r="D6">
        <f t="shared" si="1"/>
        <v>3.0000000000001137E-2</v>
      </c>
      <c r="E6">
        <f t="shared" si="2"/>
        <v>4.5578851412946114E-8</v>
      </c>
      <c r="F6" s="3">
        <f t="shared" si="3"/>
        <v>7.5692999999999995E-5</v>
      </c>
      <c r="G6">
        <f t="shared" si="4"/>
        <v>3.14</v>
      </c>
      <c r="H6">
        <f t="shared" si="5"/>
        <v>4.7921706296804641E-3</v>
      </c>
      <c r="I6" s="8">
        <v>4.9847500000000003E-2</v>
      </c>
      <c r="J6" s="8">
        <f t="shared" si="6"/>
        <v>3.7283010971799246E-7</v>
      </c>
      <c r="L6">
        <v>56.25</v>
      </c>
      <c r="M6">
        <v>56.2</v>
      </c>
      <c r="N6" s="7">
        <f t="shared" si="7"/>
        <v>4.9999999999997158E-2</v>
      </c>
      <c r="O6" s="7">
        <f t="shared" si="8"/>
        <v>7.5964752354902999E-8</v>
      </c>
      <c r="P6" s="5">
        <f t="shared" si="0"/>
        <v>2.3960853148402321E-3</v>
      </c>
      <c r="Q6">
        <f t="shared" si="9"/>
        <v>3.1069175809829765E-7</v>
      </c>
      <c r="T6">
        <v>62.02</v>
      </c>
      <c r="U6">
        <v>61.96</v>
      </c>
      <c r="V6" s="5">
        <f t="shared" si="10"/>
        <v>6.0000000000002274E-2</v>
      </c>
      <c r="W6" s="5">
        <f t="shared" si="11"/>
        <v>9.1157702825892228E-8</v>
      </c>
      <c r="X6">
        <f t="shared" si="12"/>
        <v>1.5973902098934882E-3</v>
      </c>
      <c r="Y6">
        <f t="shared" si="13"/>
        <v>2.4855340647866166E-7</v>
      </c>
    </row>
    <row r="7" spans="1:26" ht="15.6" x14ac:dyDescent="0.3">
      <c r="A7" s="1">
        <v>40</v>
      </c>
      <c r="B7">
        <v>57.54</v>
      </c>
      <c r="C7">
        <v>57.5</v>
      </c>
      <c r="D7">
        <f t="shared" si="1"/>
        <v>3.9999999999999147E-2</v>
      </c>
      <c r="E7">
        <f t="shared" si="2"/>
        <v>6.0771801883924557E-8</v>
      </c>
      <c r="F7" s="3">
        <f t="shared" si="3"/>
        <v>7.5692999999999995E-5</v>
      </c>
      <c r="G7">
        <f t="shared" si="4"/>
        <v>4.1866666666666665</v>
      </c>
      <c r="H7">
        <f t="shared" si="5"/>
        <v>8.5194144527652692E-3</v>
      </c>
      <c r="I7" s="8">
        <v>8.8617777777777768E-2</v>
      </c>
      <c r="J7" s="8">
        <f t="shared" si="6"/>
        <v>2.7962258228847783E-7</v>
      </c>
      <c r="L7">
        <v>56.25</v>
      </c>
      <c r="M7">
        <v>56.18</v>
      </c>
      <c r="N7" s="7">
        <f t="shared" si="7"/>
        <v>7.0000000000000284E-2</v>
      </c>
      <c r="O7" s="7">
        <f t="shared" si="8"/>
        <v>1.0635065329687068E-7</v>
      </c>
      <c r="P7" s="5">
        <f t="shared" si="0"/>
        <v>4.2597072263826346E-3</v>
      </c>
      <c r="Q7">
        <f t="shared" si="9"/>
        <v>2.4466975950242437E-7</v>
      </c>
      <c r="T7">
        <v>62.02</v>
      </c>
      <c r="U7">
        <v>61.94</v>
      </c>
      <c r="V7" s="5">
        <f t="shared" si="10"/>
        <v>8.00000000000054E-2</v>
      </c>
      <c r="W7" s="5">
        <f t="shared" si="11"/>
        <v>1.2154360376785991E-7</v>
      </c>
      <c r="X7">
        <f t="shared" si="12"/>
        <v>2.8398048175884228E-3</v>
      </c>
      <c r="Y7">
        <f t="shared" si="13"/>
        <v>1.8641505485900182E-7</v>
      </c>
    </row>
    <row r="8" spans="1:26" ht="15.6" x14ac:dyDescent="0.3">
      <c r="A8" s="1">
        <v>50</v>
      </c>
      <c r="B8">
        <v>57.54</v>
      </c>
      <c r="C8">
        <v>57.49</v>
      </c>
      <c r="D8">
        <f t="shared" si="1"/>
        <v>4.9999999999997158E-2</v>
      </c>
      <c r="E8">
        <f t="shared" si="2"/>
        <v>7.5964752354902999E-8</v>
      </c>
      <c r="F8" s="3">
        <f t="shared" si="3"/>
        <v>7.5692999999999995E-5</v>
      </c>
      <c r="G8">
        <f t="shared" si="4"/>
        <v>5.2333333333333334</v>
      </c>
      <c r="H8">
        <f t="shared" si="5"/>
        <v>1.3311585082445733E-2</v>
      </c>
      <c r="I8" s="8">
        <v>0.13846527777777778</v>
      </c>
      <c r="J8" s="8">
        <f t="shared" si="6"/>
        <v>2.236980658307743E-7</v>
      </c>
      <c r="L8">
        <v>56.25</v>
      </c>
      <c r="M8">
        <v>56.16</v>
      </c>
      <c r="N8" s="7">
        <f t="shared" si="7"/>
        <v>9.0000000000003411E-2</v>
      </c>
      <c r="O8" s="7">
        <f t="shared" si="8"/>
        <v>1.3673655423883834E-7</v>
      </c>
      <c r="P8" s="5">
        <f t="shared" si="0"/>
        <v>6.6557925412228667E-3</v>
      </c>
      <c r="Q8">
        <f t="shared" si="9"/>
        <v>2.0132825924771592E-7</v>
      </c>
      <c r="T8">
        <v>62.02</v>
      </c>
      <c r="U8">
        <v>61.92</v>
      </c>
      <c r="V8" s="5">
        <f t="shared" si="10"/>
        <v>0.10000000000000142</v>
      </c>
      <c r="W8" s="5">
        <f t="shared" si="11"/>
        <v>1.519295047098168E-7</v>
      </c>
      <c r="X8">
        <f t="shared" si="12"/>
        <v>4.4371950274819114E-3</v>
      </c>
      <c r="Y8">
        <f t="shared" si="13"/>
        <v>1.4913204388719349E-7</v>
      </c>
    </row>
    <row r="9" spans="1:26" ht="15.6" x14ac:dyDescent="0.3">
      <c r="A9" s="1">
        <v>60</v>
      </c>
      <c r="B9">
        <v>57.54</v>
      </c>
      <c r="C9">
        <v>57.49</v>
      </c>
      <c r="D9">
        <f t="shared" si="1"/>
        <v>4.9999999999997158E-2</v>
      </c>
      <c r="E9">
        <f t="shared" si="2"/>
        <v>7.5964752354902999E-8</v>
      </c>
      <c r="F9" s="3">
        <f t="shared" si="3"/>
        <v>7.5692999999999995E-5</v>
      </c>
      <c r="G9">
        <f t="shared" si="4"/>
        <v>6.28</v>
      </c>
      <c r="H9">
        <f t="shared" si="5"/>
        <v>1.9168682518721857E-2</v>
      </c>
      <c r="I9" s="8">
        <v>0.19939000000000001</v>
      </c>
      <c r="J9" s="8">
        <f t="shared" si="6"/>
        <v>1.5534587904914883E-7</v>
      </c>
      <c r="L9">
        <v>56.25</v>
      </c>
      <c r="M9">
        <v>56.14</v>
      </c>
      <c r="N9" s="7">
        <f t="shared" si="7"/>
        <v>0.10999999999999943</v>
      </c>
      <c r="O9" s="7">
        <f t="shared" si="8"/>
        <v>1.6712245518079523E-7</v>
      </c>
      <c r="P9" s="5">
        <f t="shared" si="0"/>
        <v>9.5843412593609283E-3</v>
      </c>
      <c r="Q9">
        <f t="shared" si="9"/>
        <v>1.7088046695407253E-7</v>
      </c>
      <c r="T9">
        <v>62.02</v>
      </c>
      <c r="U9">
        <v>61.9</v>
      </c>
      <c r="V9" s="5">
        <f t="shared" si="10"/>
        <v>0.12000000000000455</v>
      </c>
      <c r="W9" s="5">
        <f t="shared" si="11"/>
        <v>1.8231540565178446E-7</v>
      </c>
      <c r="X9">
        <f t="shared" si="12"/>
        <v>6.3895608395739528E-3</v>
      </c>
      <c r="Y9">
        <f t="shared" si="13"/>
        <v>1.2427670323933083E-7</v>
      </c>
    </row>
    <row r="10" spans="1:26" ht="15.6" x14ac:dyDescent="0.3">
      <c r="A10" s="1">
        <v>70</v>
      </c>
      <c r="B10">
        <v>57.54</v>
      </c>
      <c r="C10">
        <v>57.47</v>
      </c>
      <c r="D10">
        <f t="shared" si="1"/>
        <v>7.0000000000000284E-2</v>
      </c>
      <c r="E10">
        <f t="shared" si="2"/>
        <v>1.0635065329687068E-7</v>
      </c>
      <c r="F10" s="3">
        <f t="shared" si="3"/>
        <v>7.5692999999999995E-5</v>
      </c>
      <c r="G10">
        <f t="shared" si="4"/>
        <v>7.3266666666666671</v>
      </c>
      <c r="H10">
        <f t="shared" si="5"/>
        <v>2.6090706761593637E-2</v>
      </c>
      <c r="I10" s="8">
        <v>0.27139194444444448</v>
      </c>
      <c r="J10" s="8">
        <f t="shared" si="6"/>
        <v>1.597843327362771E-7</v>
      </c>
      <c r="L10">
        <v>56.25</v>
      </c>
      <c r="M10">
        <v>56.13</v>
      </c>
      <c r="N10" s="7">
        <f t="shared" si="7"/>
        <v>0.11999999999999744</v>
      </c>
      <c r="O10" s="7">
        <f t="shared" si="8"/>
        <v>1.8231540565177366E-7</v>
      </c>
      <c r="P10" s="5">
        <f t="shared" si="0"/>
        <v>1.3045353380796819E-2</v>
      </c>
      <c r="Q10">
        <f t="shared" si="9"/>
        <v>1.36957999488234E-7</v>
      </c>
      <c r="T10">
        <v>62.02</v>
      </c>
      <c r="U10">
        <v>61.88</v>
      </c>
      <c r="V10" s="5">
        <f t="shared" si="10"/>
        <v>0.14000000000000057</v>
      </c>
      <c r="W10" s="5">
        <f t="shared" si="11"/>
        <v>2.1270130659374137E-7</v>
      </c>
      <c r="X10">
        <f t="shared" si="12"/>
        <v>8.6969022538645451E-3</v>
      </c>
      <c r="Y10">
        <f t="shared" si="13"/>
        <v>1.065228884908514E-7</v>
      </c>
    </row>
    <row r="11" spans="1:26" ht="15.6" x14ac:dyDescent="0.3">
      <c r="A11" s="1">
        <v>80</v>
      </c>
      <c r="B11">
        <v>57.54</v>
      </c>
      <c r="C11">
        <v>57.47</v>
      </c>
      <c r="D11">
        <f t="shared" si="1"/>
        <v>7.0000000000000284E-2</v>
      </c>
      <c r="E11">
        <f t="shared" si="2"/>
        <v>1.0635065329687068E-7</v>
      </c>
      <c r="F11" s="3">
        <f t="shared" si="3"/>
        <v>7.5692999999999995E-5</v>
      </c>
      <c r="G11">
        <f t="shared" si="4"/>
        <v>8.3733333333333331</v>
      </c>
      <c r="H11">
        <f t="shared" si="5"/>
        <v>3.4077657811061077E-2</v>
      </c>
      <c r="I11" s="8">
        <v>0.35447111111111107</v>
      </c>
      <c r="J11" s="8">
        <f t="shared" si="6"/>
        <v>1.2233487975121219E-7</v>
      </c>
      <c r="L11">
        <v>56.25</v>
      </c>
      <c r="M11">
        <v>56.11</v>
      </c>
      <c r="N11" s="7">
        <f t="shared" si="7"/>
        <v>0.14000000000000057</v>
      </c>
      <c r="O11" s="7">
        <f t="shared" si="8"/>
        <v>2.1270130659374137E-7</v>
      </c>
      <c r="P11" s="5">
        <f t="shared" si="0"/>
        <v>1.7038828905530538E-2</v>
      </c>
      <c r="Q11">
        <f t="shared" si="9"/>
        <v>1.2233487975121219E-7</v>
      </c>
      <c r="T11">
        <v>62.02</v>
      </c>
      <c r="U11">
        <v>61.86</v>
      </c>
      <c r="V11" s="5">
        <f t="shared" si="10"/>
        <v>0.16000000000000369</v>
      </c>
      <c r="W11" s="5">
        <f t="shared" si="11"/>
        <v>2.4308720753570903E-7</v>
      </c>
      <c r="X11">
        <f t="shared" si="12"/>
        <v>1.1359219270353691E-2</v>
      </c>
      <c r="Y11">
        <f t="shared" si="13"/>
        <v>9.3207527429496766E-8</v>
      </c>
    </row>
    <row r="12" spans="1:26" ht="15.6" x14ac:dyDescent="0.3">
      <c r="A12" s="1">
        <v>90</v>
      </c>
      <c r="B12">
        <v>57.54</v>
      </c>
      <c r="C12">
        <v>57.46</v>
      </c>
      <c r="D12">
        <f t="shared" si="1"/>
        <v>7.9999999999998295E-2</v>
      </c>
      <c r="E12">
        <f t="shared" si="2"/>
        <v>1.2154360376784911E-7</v>
      </c>
      <c r="F12" s="3">
        <f t="shared" si="3"/>
        <v>7.5692999999999995E-5</v>
      </c>
      <c r="G12">
        <f t="shared" si="4"/>
        <v>9.42</v>
      </c>
      <c r="H12">
        <f t="shared" si="5"/>
        <v>4.3129535667124179E-2</v>
      </c>
      <c r="I12" s="8">
        <v>0.44862749999999996</v>
      </c>
      <c r="J12" s="8">
        <f t="shared" si="6"/>
        <v>1.1046818065717644E-7</v>
      </c>
      <c r="L12">
        <v>56.25</v>
      </c>
      <c r="M12">
        <v>56.1</v>
      </c>
      <c r="N12" s="7">
        <f t="shared" si="7"/>
        <v>0.14999999999999858</v>
      </c>
      <c r="O12" s="7">
        <f t="shared" si="8"/>
        <v>2.278942570647198E-7</v>
      </c>
      <c r="P12" s="5">
        <f t="shared" si="0"/>
        <v>2.1564767833562089E-2</v>
      </c>
      <c r="Q12">
        <f t="shared" si="9"/>
        <v>1.0356391936610414E-7</v>
      </c>
      <c r="T12">
        <v>62.02</v>
      </c>
      <c r="U12">
        <v>61.84</v>
      </c>
      <c r="V12" s="5">
        <f t="shared" si="10"/>
        <v>0.17999999999999972</v>
      </c>
      <c r="W12" s="5">
        <f t="shared" si="11"/>
        <v>2.7347310847766594E-7</v>
      </c>
      <c r="X12">
        <f t="shared" si="12"/>
        <v>1.4376511889041392E-2</v>
      </c>
      <c r="Y12">
        <f t="shared" si="13"/>
        <v>8.2851135492883977E-8</v>
      </c>
    </row>
    <row r="13" spans="1:26" ht="15.6" x14ac:dyDescent="0.3">
      <c r="A13" s="1">
        <v>100</v>
      </c>
      <c r="B13">
        <v>57.54</v>
      </c>
      <c r="C13">
        <v>57.45</v>
      </c>
      <c r="D13">
        <f t="shared" si="1"/>
        <v>8.9999999999996305E-2</v>
      </c>
      <c r="E13">
        <f t="shared" si="2"/>
        <v>1.3673655423882757E-7</v>
      </c>
      <c r="F13" s="3">
        <f t="shared" si="3"/>
        <v>7.5692999999999995E-5</v>
      </c>
      <c r="G13">
        <f t="shared" si="4"/>
        <v>10.466666666666667</v>
      </c>
      <c r="H13">
        <f t="shared" si="5"/>
        <v>5.3246340329782933E-2</v>
      </c>
      <c r="I13" s="8">
        <v>0.55386111111111114</v>
      </c>
      <c r="J13" s="8">
        <f t="shared" si="6"/>
        <v>1.0066412962385003E-7</v>
      </c>
      <c r="L13">
        <v>56.25</v>
      </c>
      <c r="M13">
        <v>56.07</v>
      </c>
      <c r="N13" s="7">
        <f t="shared" si="7"/>
        <v>0.17999999999999972</v>
      </c>
      <c r="O13" s="7">
        <f t="shared" si="8"/>
        <v>2.7347310847766594E-7</v>
      </c>
      <c r="P13" s="5">
        <f t="shared" si="0"/>
        <v>2.6623170164891467E-2</v>
      </c>
      <c r="Q13">
        <f t="shared" si="9"/>
        <v>1.0066412962385401E-7</v>
      </c>
      <c r="T13">
        <v>62.02</v>
      </c>
      <c r="U13">
        <v>61.83</v>
      </c>
      <c r="V13" s="5">
        <f t="shared" si="10"/>
        <v>0.19000000000000483</v>
      </c>
      <c r="W13" s="5">
        <f t="shared" si="11"/>
        <v>2.8866605894865514E-7</v>
      </c>
      <c r="X13">
        <f t="shared" si="12"/>
        <v>1.7748780109927646E-2</v>
      </c>
      <c r="Y13">
        <f t="shared" si="13"/>
        <v>7.0837720846417689E-8</v>
      </c>
    </row>
    <row r="14" spans="1:26" ht="15.6" x14ac:dyDescent="0.3">
      <c r="A14" s="1">
        <v>110</v>
      </c>
      <c r="B14">
        <v>57.54</v>
      </c>
      <c r="C14">
        <v>57.44</v>
      </c>
      <c r="D14">
        <f t="shared" si="1"/>
        <v>0.10000000000000142</v>
      </c>
      <c r="E14">
        <f t="shared" si="2"/>
        <v>1.519295047098168E-7</v>
      </c>
      <c r="F14" s="3">
        <f t="shared" si="3"/>
        <v>7.5692999999999995E-5</v>
      </c>
      <c r="G14">
        <f t="shared" si="4"/>
        <v>11.513333333333334</v>
      </c>
      <c r="H14">
        <f t="shared" si="5"/>
        <v>6.4428071799037354E-2</v>
      </c>
      <c r="I14" s="8">
        <v>0.6701719444444445</v>
      </c>
      <c r="J14" s="8">
        <f t="shared" si="6"/>
        <v>9.2437217285450489E-8</v>
      </c>
      <c r="L14">
        <v>56.25</v>
      </c>
      <c r="M14">
        <v>56.05</v>
      </c>
      <c r="N14" s="7">
        <f t="shared" si="7"/>
        <v>0.20000000000000284</v>
      </c>
      <c r="O14" s="7">
        <f t="shared" si="8"/>
        <v>3.038590094196336E-7</v>
      </c>
      <c r="P14" s="5">
        <f t="shared" si="0"/>
        <v>3.2214035899518677E-2</v>
      </c>
      <c r="Q14">
        <f t="shared" si="9"/>
        <v>9.2437217285450489E-8</v>
      </c>
      <c r="T14">
        <v>62.02</v>
      </c>
      <c r="U14">
        <v>61.81</v>
      </c>
      <c r="V14" s="5">
        <f t="shared" si="10"/>
        <v>0.21000000000000085</v>
      </c>
      <c r="W14" s="5">
        <f t="shared" si="11"/>
        <v>3.19051959890612E-7</v>
      </c>
      <c r="X14">
        <f t="shared" si="12"/>
        <v>2.1476023933012449E-2</v>
      </c>
      <c r="Y14">
        <f t="shared" si="13"/>
        <v>6.4706052099814681E-8</v>
      </c>
    </row>
    <row r="15" spans="1:26" ht="15.6" x14ac:dyDescent="0.3">
      <c r="A15" s="1">
        <v>120</v>
      </c>
      <c r="B15">
        <v>57.54</v>
      </c>
      <c r="C15">
        <v>57.44</v>
      </c>
      <c r="D15">
        <f t="shared" si="1"/>
        <v>0.10000000000000142</v>
      </c>
      <c r="E15">
        <f t="shared" si="2"/>
        <v>1.519295047098168E-7</v>
      </c>
      <c r="F15" s="3">
        <f t="shared" si="3"/>
        <v>7.5692999999999995E-5</v>
      </c>
      <c r="G15">
        <f t="shared" si="4"/>
        <v>12.56</v>
      </c>
      <c r="H15">
        <f t="shared" si="5"/>
        <v>7.6674730074887426E-2</v>
      </c>
      <c r="I15" s="8">
        <v>0.79756000000000005</v>
      </c>
      <c r="J15" s="8">
        <f t="shared" si="6"/>
        <v>7.7672939524579932E-8</v>
      </c>
      <c r="L15">
        <v>56.25</v>
      </c>
      <c r="M15">
        <v>56.04</v>
      </c>
      <c r="N15" s="7">
        <f t="shared" si="7"/>
        <v>0.21000000000000085</v>
      </c>
      <c r="O15" s="7">
        <f t="shared" si="8"/>
        <v>3.19051959890612E-7</v>
      </c>
      <c r="P15" s="5">
        <f t="shared" si="0"/>
        <v>3.8337365037443713E-2</v>
      </c>
      <c r="Q15">
        <f t="shared" si="9"/>
        <v>8.1556586500808085E-8</v>
      </c>
      <c r="T15">
        <v>62.02</v>
      </c>
      <c r="U15">
        <v>61.8</v>
      </c>
      <c r="V15" s="5">
        <f t="shared" si="10"/>
        <v>0.22000000000000597</v>
      </c>
      <c r="W15" s="5">
        <f t="shared" si="11"/>
        <v>3.3424491036160131E-7</v>
      </c>
      <c r="X15">
        <f t="shared" si="12"/>
        <v>2.5558243358295811E-2</v>
      </c>
      <c r="Y15">
        <f t="shared" si="13"/>
        <v>5.6960155651359365E-8</v>
      </c>
    </row>
    <row r="16" spans="1:26" ht="15.6" x14ac:dyDescent="0.3">
      <c r="A16" s="1">
        <v>130</v>
      </c>
      <c r="B16">
        <v>57.54</v>
      </c>
      <c r="C16">
        <v>57.43</v>
      </c>
      <c r="D16">
        <f t="shared" si="1"/>
        <v>0.10999999999999943</v>
      </c>
      <c r="E16">
        <f t="shared" si="2"/>
        <v>1.6712245518079523E-7</v>
      </c>
      <c r="F16" s="3">
        <f t="shared" si="3"/>
        <v>7.5692999999999995E-5</v>
      </c>
      <c r="G16">
        <f t="shared" si="4"/>
        <v>13.606666666666666</v>
      </c>
      <c r="H16">
        <f t="shared" si="5"/>
        <v>8.998631515733313E-2</v>
      </c>
      <c r="I16" s="8">
        <v>0.93602527777777766</v>
      </c>
      <c r="J16" s="8">
        <f t="shared" si="6"/>
        <v>7.2801145684575298E-8</v>
      </c>
      <c r="L16">
        <v>56.25</v>
      </c>
      <c r="M16">
        <v>56.02</v>
      </c>
      <c r="N16" s="7">
        <f t="shared" si="7"/>
        <v>0.22999999999999687</v>
      </c>
      <c r="O16" s="7">
        <f t="shared" si="8"/>
        <v>3.4943786083256891E-7</v>
      </c>
      <c r="P16" s="5">
        <f t="shared" si="0"/>
        <v>4.4993157578666565E-2</v>
      </c>
      <c r="Q16">
        <f t="shared" si="9"/>
        <v>7.611028867023717E-8</v>
      </c>
      <c r="T16">
        <v>62.02</v>
      </c>
      <c r="U16">
        <v>61.79</v>
      </c>
      <c r="V16" s="5">
        <f t="shared" si="10"/>
        <v>0.23000000000000398</v>
      </c>
      <c r="W16" s="5">
        <f t="shared" si="11"/>
        <v>3.4943786083257971E-7</v>
      </c>
      <c r="X16">
        <f t="shared" si="12"/>
        <v>2.9995438385777711E-2</v>
      </c>
      <c r="Y16">
        <f t="shared" si="13"/>
        <v>5.0740192446826342E-8</v>
      </c>
    </row>
    <row r="17" spans="1:25" ht="15.6" x14ac:dyDescent="0.3">
      <c r="A17" s="1">
        <v>140</v>
      </c>
      <c r="B17">
        <v>57.54</v>
      </c>
      <c r="C17">
        <v>57.42</v>
      </c>
      <c r="D17">
        <f t="shared" si="1"/>
        <v>0.11999999999999744</v>
      </c>
      <c r="E17">
        <f t="shared" si="2"/>
        <v>1.8231540565177366E-7</v>
      </c>
      <c r="F17" s="3">
        <f t="shared" si="3"/>
        <v>7.5692999999999995E-5</v>
      </c>
      <c r="G17">
        <f t="shared" si="4"/>
        <v>14.653333333333334</v>
      </c>
      <c r="H17">
        <f t="shared" si="5"/>
        <v>0.10436282704637455</v>
      </c>
      <c r="I17" s="8">
        <v>1.0855677777777779</v>
      </c>
      <c r="J17" s="8">
        <f t="shared" si="6"/>
        <v>6.8478999744116999E-8</v>
      </c>
      <c r="L17">
        <v>56.25</v>
      </c>
      <c r="M17">
        <v>56.01</v>
      </c>
      <c r="N17" s="7">
        <f t="shared" si="7"/>
        <v>0.24000000000000199</v>
      </c>
      <c r="O17" s="7">
        <f t="shared" si="8"/>
        <v>3.6463081130355817E-7</v>
      </c>
      <c r="P17" s="5">
        <f t="shared" si="0"/>
        <v>5.2181413523187274E-2</v>
      </c>
      <c r="Q17">
        <f t="shared" si="9"/>
        <v>6.8478999744119037E-8</v>
      </c>
      <c r="T17">
        <v>62.02</v>
      </c>
      <c r="U17">
        <v>61.77</v>
      </c>
      <c r="V17" s="5">
        <f t="shared" si="10"/>
        <v>0.25</v>
      </c>
      <c r="W17" s="5">
        <f t="shared" si="11"/>
        <v>3.7982376177453657E-7</v>
      </c>
      <c r="X17">
        <f t="shared" si="12"/>
        <v>3.478760901545818E-2</v>
      </c>
      <c r="Y17">
        <f t="shared" si="13"/>
        <v>4.7554860933415604E-8</v>
      </c>
    </row>
    <row r="18" spans="1:25" ht="15.6" x14ac:dyDescent="0.3">
      <c r="A18" s="1">
        <v>150</v>
      </c>
      <c r="B18">
        <v>57.54</v>
      </c>
      <c r="C18">
        <v>57.41</v>
      </c>
      <c r="D18">
        <f t="shared" si="1"/>
        <v>0.13000000000000256</v>
      </c>
      <c r="E18">
        <f t="shared" si="2"/>
        <v>1.9750835612276294E-7</v>
      </c>
      <c r="F18" s="3">
        <f t="shared" si="3"/>
        <v>7.5692999999999995E-5</v>
      </c>
      <c r="G18">
        <f t="shared" si="4"/>
        <v>15.7</v>
      </c>
      <c r="H18">
        <f t="shared" si="5"/>
        <v>0.11980426574201157</v>
      </c>
      <c r="I18" s="8">
        <v>1.2461875</v>
      </c>
      <c r="J18" s="8">
        <f t="shared" si="6"/>
        <v>6.4623885684450866E-8</v>
      </c>
      <c r="L18">
        <v>56.25</v>
      </c>
      <c r="M18">
        <v>56</v>
      </c>
      <c r="N18" s="7">
        <f t="shared" si="7"/>
        <v>0.25</v>
      </c>
      <c r="O18" s="7">
        <f t="shared" si="8"/>
        <v>3.7982376177453657E-7</v>
      </c>
      <c r="P18" s="5">
        <f t="shared" si="0"/>
        <v>5.9902132871005785E-2</v>
      </c>
      <c r="Q18">
        <f t="shared" si="9"/>
        <v>6.2138351619663059E-8</v>
      </c>
      <c r="T18">
        <v>62.02</v>
      </c>
      <c r="U18">
        <v>61.75</v>
      </c>
      <c r="V18" s="5">
        <f t="shared" si="10"/>
        <v>0.27000000000000313</v>
      </c>
      <c r="W18" s="5">
        <f t="shared" si="11"/>
        <v>4.1020966271650428E-7</v>
      </c>
      <c r="X18">
        <f t="shared" si="12"/>
        <v>3.9934755247337188E-2</v>
      </c>
      <c r="Y18">
        <f t="shared" si="13"/>
        <v>4.4739613166157928E-8</v>
      </c>
    </row>
    <row r="19" spans="1:25" ht="15.6" x14ac:dyDescent="0.3">
      <c r="A19" s="1">
        <v>160</v>
      </c>
      <c r="B19">
        <v>57.54</v>
      </c>
      <c r="C19">
        <v>57.41</v>
      </c>
      <c r="D19">
        <f t="shared" si="1"/>
        <v>0.13000000000000256</v>
      </c>
      <c r="E19">
        <f t="shared" si="2"/>
        <v>1.9750835612276294E-7</v>
      </c>
      <c r="F19" s="3">
        <f t="shared" si="3"/>
        <v>7.5692999999999995E-5</v>
      </c>
      <c r="G19">
        <f t="shared" si="4"/>
        <v>16.746666666666666</v>
      </c>
      <c r="H19">
        <f t="shared" si="5"/>
        <v>0.13631063124424431</v>
      </c>
      <c r="I19" s="8">
        <v>1.4178844444444443</v>
      </c>
      <c r="J19" s="8">
        <f t="shared" si="6"/>
        <v>5.6798337027349405E-8</v>
      </c>
      <c r="L19">
        <v>56.25</v>
      </c>
      <c r="M19">
        <v>55.99</v>
      </c>
      <c r="N19" s="7">
        <f t="shared" si="7"/>
        <v>0.25999999999999801</v>
      </c>
      <c r="O19" s="7">
        <f t="shared" si="8"/>
        <v>3.9501671224551502E-7</v>
      </c>
      <c r="P19" s="5">
        <f t="shared" si="0"/>
        <v>6.8155315622122153E-2</v>
      </c>
      <c r="Q19">
        <f t="shared" si="9"/>
        <v>5.6798337027347843E-8</v>
      </c>
      <c r="T19">
        <v>62.02</v>
      </c>
      <c r="U19">
        <v>61.73</v>
      </c>
      <c r="V19" s="5">
        <f t="shared" si="10"/>
        <v>0.29000000000000625</v>
      </c>
      <c r="W19" s="5">
        <f t="shared" si="11"/>
        <v>4.4059556365847194E-7</v>
      </c>
      <c r="X19">
        <f t="shared" si="12"/>
        <v>4.5436877081414764E-2</v>
      </c>
      <c r="Y19">
        <f t="shared" si="13"/>
        <v>4.2234660866490655E-8</v>
      </c>
    </row>
    <row r="20" spans="1:25" ht="15.6" x14ac:dyDescent="0.3">
      <c r="A20" s="1">
        <v>170</v>
      </c>
      <c r="B20">
        <v>57.54</v>
      </c>
      <c r="C20">
        <v>57.4</v>
      </c>
      <c r="D20">
        <f t="shared" si="1"/>
        <v>0.14000000000000057</v>
      </c>
      <c r="E20">
        <f t="shared" si="2"/>
        <v>2.1270130659374137E-7</v>
      </c>
      <c r="F20" s="3">
        <f t="shared" si="3"/>
        <v>7.5692999999999995E-5</v>
      </c>
      <c r="G20">
        <f t="shared" si="4"/>
        <v>17.793333333333337</v>
      </c>
      <c r="H20">
        <f t="shared" si="5"/>
        <v>0.15388192355307273</v>
      </c>
      <c r="I20" s="8">
        <v>1.6006586111111114</v>
      </c>
      <c r="J20" s="8">
        <f t="shared" si="6"/>
        <v>5.4182922519568009E-8</v>
      </c>
      <c r="L20">
        <v>56.25</v>
      </c>
      <c r="M20">
        <v>55.98</v>
      </c>
      <c r="N20" s="7">
        <f t="shared" si="7"/>
        <v>0.27000000000000313</v>
      </c>
      <c r="O20" s="7">
        <f t="shared" si="8"/>
        <v>4.1020966271650428E-7</v>
      </c>
      <c r="P20" s="5">
        <f t="shared" si="0"/>
        <v>7.6940961776536365E-2</v>
      </c>
      <c r="Q20">
        <f t="shared" si="9"/>
        <v>5.2247818143869539E-8</v>
      </c>
      <c r="T20">
        <v>62.02</v>
      </c>
      <c r="U20">
        <v>61.71</v>
      </c>
      <c r="V20" s="5">
        <f t="shared" si="10"/>
        <v>0.31000000000000227</v>
      </c>
      <c r="W20" s="5">
        <f t="shared" si="11"/>
        <v>4.709814646004288E-7</v>
      </c>
      <c r="X20">
        <f t="shared" si="12"/>
        <v>5.129397451769091E-2</v>
      </c>
      <c r="Y20">
        <f t="shared" si="13"/>
        <v>3.9992157097776513E-8</v>
      </c>
    </row>
    <row r="21" spans="1:25" ht="15.6" x14ac:dyDescent="0.3">
      <c r="A21" s="1">
        <v>180</v>
      </c>
      <c r="B21">
        <v>57.54</v>
      </c>
      <c r="C21">
        <v>57.39</v>
      </c>
      <c r="D21">
        <f t="shared" si="1"/>
        <v>0.14999999999999858</v>
      </c>
      <c r="E21">
        <f t="shared" si="2"/>
        <v>2.278942570647198E-7</v>
      </c>
      <c r="F21" s="3">
        <f t="shared" si="3"/>
        <v>7.5692999999999995E-5</v>
      </c>
      <c r="G21">
        <f t="shared" si="4"/>
        <v>18.84</v>
      </c>
      <c r="H21">
        <f t="shared" si="5"/>
        <v>0.17251814266849672</v>
      </c>
      <c r="I21" s="8">
        <v>1.7945099999999998</v>
      </c>
      <c r="J21" s="8">
        <f t="shared" si="6"/>
        <v>5.1781959683052071E-8</v>
      </c>
      <c r="L21">
        <v>56.25</v>
      </c>
      <c r="M21">
        <v>55.96</v>
      </c>
      <c r="N21" s="7">
        <f t="shared" si="7"/>
        <v>0.28999999999999915</v>
      </c>
      <c r="O21" s="7">
        <f t="shared" si="8"/>
        <v>4.4059556365846119E-7</v>
      </c>
      <c r="P21" s="5">
        <f t="shared" si="0"/>
        <v>8.6259071334248358E-2</v>
      </c>
      <c r="Q21">
        <f t="shared" si="9"/>
        <v>5.0055894360283996E-8</v>
      </c>
      <c r="T21">
        <v>62.02</v>
      </c>
      <c r="U21">
        <v>61.69</v>
      </c>
      <c r="V21" s="5">
        <f t="shared" si="10"/>
        <v>0.3300000000000054</v>
      </c>
      <c r="W21" s="5">
        <f t="shared" si="11"/>
        <v>5.0136736554239656E-7</v>
      </c>
      <c r="X21">
        <f t="shared" si="12"/>
        <v>5.750604755616557E-2</v>
      </c>
      <c r="Y21">
        <f t="shared" si="13"/>
        <v>3.797343710090584E-8</v>
      </c>
    </row>
    <row r="22" spans="1:25" ht="15.6" x14ac:dyDescent="0.3">
      <c r="A22" s="1">
        <v>190</v>
      </c>
      <c r="B22">
        <v>57.54</v>
      </c>
      <c r="C22">
        <v>57.38</v>
      </c>
      <c r="D22">
        <f t="shared" si="1"/>
        <v>0.15999999999999659</v>
      </c>
      <c r="E22">
        <f t="shared" si="2"/>
        <v>2.4308720753569823E-7</v>
      </c>
      <c r="F22" s="3">
        <f t="shared" si="3"/>
        <v>7.5692999999999995E-5</v>
      </c>
      <c r="G22">
        <f t="shared" si="4"/>
        <v>19.886666666666667</v>
      </c>
      <c r="H22">
        <f t="shared" si="5"/>
        <v>0.1922192885905164</v>
      </c>
      <c r="I22" s="8">
        <v>1.9994386111111109</v>
      </c>
      <c r="J22" s="8">
        <f t="shared" si="6"/>
        <v>4.9572978577458673E-8</v>
      </c>
      <c r="L22">
        <v>56.25</v>
      </c>
      <c r="M22">
        <v>55.96</v>
      </c>
      <c r="N22" s="7">
        <f t="shared" si="7"/>
        <v>0.28999999999999915</v>
      </c>
      <c r="O22" s="7">
        <f t="shared" si="8"/>
        <v>4.4059556365846119E-7</v>
      </c>
      <c r="P22" s="5">
        <f t="shared" si="0"/>
        <v>9.6109644295258201E-2</v>
      </c>
      <c r="Q22">
        <f t="shared" si="9"/>
        <v>4.4925511835822758E-8</v>
      </c>
      <c r="T22">
        <v>62.02</v>
      </c>
      <c r="U22">
        <v>61.67</v>
      </c>
      <c r="V22" s="5">
        <f t="shared" si="10"/>
        <v>0.35000000000000142</v>
      </c>
      <c r="W22" s="5">
        <f t="shared" si="11"/>
        <v>5.3175326648435337E-7</v>
      </c>
      <c r="X22">
        <f t="shared" si="12"/>
        <v>6.4073096196838805E-2</v>
      </c>
      <c r="Y22">
        <f t="shared" si="13"/>
        <v>3.6146963546064536E-8</v>
      </c>
    </row>
    <row r="23" spans="1:25" ht="15.6" x14ac:dyDescent="0.3">
      <c r="A23" s="1">
        <v>200</v>
      </c>
      <c r="B23">
        <v>57.54</v>
      </c>
      <c r="C23">
        <v>57.38</v>
      </c>
      <c r="D23">
        <f t="shared" si="1"/>
        <v>0.15999999999999659</v>
      </c>
      <c r="E23">
        <f t="shared" si="2"/>
        <v>2.4308720753569823E-7</v>
      </c>
      <c r="F23" s="3">
        <f t="shared" si="3"/>
        <v>7.5692999999999995E-5</v>
      </c>
      <c r="G23">
        <f t="shared" si="4"/>
        <v>20.933333333333334</v>
      </c>
      <c r="H23">
        <f t="shared" si="5"/>
        <v>0.21298536131913173</v>
      </c>
      <c r="I23" s="8">
        <v>2.2154444444444445</v>
      </c>
      <c r="J23" s="8">
        <f t="shared" si="6"/>
        <v>4.4739613166156446E-8</v>
      </c>
      <c r="L23">
        <v>56.25</v>
      </c>
      <c r="M23">
        <v>55.94</v>
      </c>
      <c r="N23" s="7">
        <f t="shared" si="7"/>
        <v>0.31000000000000227</v>
      </c>
      <c r="O23" s="7">
        <f t="shared" si="8"/>
        <v>4.709814646004288E-7</v>
      </c>
      <c r="P23" s="5">
        <f t="shared" si="0"/>
        <v>0.10649268065956587</v>
      </c>
      <c r="Q23">
        <f t="shared" si="9"/>
        <v>4.3341500254715299E-8</v>
      </c>
      <c r="T23">
        <v>62.02</v>
      </c>
      <c r="U23">
        <v>61.65</v>
      </c>
      <c r="V23" s="5">
        <f t="shared" si="10"/>
        <v>0.37000000000000455</v>
      </c>
      <c r="W23" s="5">
        <f t="shared" si="11"/>
        <v>5.6213916742632108E-7</v>
      </c>
      <c r="X23">
        <f t="shared" si="12"/>
        <v>7.0995120439710582E-2</v>
      </c>
      <c r="Y23">
        <f t="shared" si="13"/>
        <v>3.4486785148913425E-8</v>
      </c>
    </row>
    <row r="24" spans="1:25" ht="15.6" x14ac:dyDescent="0.3">
      <c r="A24" s="1">
        <v>210</v>
      </c>
      <c r="B24">
        <v>57.54</v>
      </c>
      <c r="C24">
        <v>57.37</v>
      </c>
      <c r="D24">
        <f t="shared" si="1"/>
        <v>0.17000000000000171</v>
      </c>
      <c r="E24">
        <f t="shared" si="2"/>
        <v>2.5828015800668743E-7</v>
      </c>
      <c r="F24" s="3">
        <f t="shared" si="3"/>
        <v>7.5692999999999995E-5</v>
      </c>
      <c r="G24">
        <f t="shared" si="4"/>
        <v>21.98</v>
      </c>
      <c r="H24">
        <f t="shared" si="5"/>
        <v>0.23481636085434274</v>
      </c>
      <c r="I24" s="8">
        <v>2.4425275000000002</v>
      </c>
      <c r="J24" s="8">
        <f t="shared" si="6"/>
        <v>4.3116407246297244E-8</v>
      </c>
      <c r="L24">
        <v>56.25</v>
      </c>
      <c r="M24">
        <v>55.93</v>
      </c>
      <c r="N24" s="7">
        <f t="shared" si="7"/>
        <v>0.32000000000000028</v>
      </c>
      <c r="O24" s="7">
        <f t="shared" si="8"/>
        <v>4.8617441507140725E-7</v>
      </c>
      <c r="P24" s="5">
        <f t="shared" si="0"/>
        <v>0.11740818042717137</v>
      </c>
      <c r="Q24">
        <f t="shared" si="9"/>
        <v>4.0580147996514682E-8</v>
      </c>
      <c r="T24">
        <v>62.02</v>
      </c>
      <c r="U24">
        <v>61.63</v>
      </c>
      <c r="V24" s="5">
        <f t="shared" si="10"/>
        <v>0.39000000000000057</v>
      </c>
      <c r="W24" s="5">
        <f t="shared" si="11"/>
        <v>5.9252506836827799E-7</v>
      </c>
      <c r="X24">
        <f t="shared" si="12"/>
        <v>7.8272120284780922E-2</v>
      </c>
      <c r="Y24">
        <f t="shared" si="13"/>
        <v>3.2971370247168208E-8</v>
      </c>
    </row>
    <row r="25" spans="1:25" ht="15.6" x14ac:dyDescent="0.3">
      <c r="A25" s="1">
        <v>220</v>
      </c>
      <c r="B25">
        <v>57.54</v>
      </c>
      <c r="C25">
        <v>57.37</v>
      </c>
      <c r="D25">
        <f t="shared" si="1"/>
        <v>0.17000000000000171</v>
      </c>
      <c r="E25">
        <f t="shared" si="2"/>
        <v>2.5828015800668743E-7</v>
      </c>
      <c r="F25" s="3">
        <f t="shared" si="3"/>
        <v>7.5692999999999995E-5</v>
      </c>
      <c r="G25">
        <f t="shared" si="4"/>
        <v>23.026666666666667</v>
      </c>
      <c r="H25">
        <f t="shared" si="5"/>
        <v>0.25771228719614941</v>
      </c>
      <c r="I25" s="8">
        <v>2.680687777777778</v>
      </c>
      <c r="J25" s="8">
        <f t="shared" si="6"/>
        <v>3.9285817346316286E-8</v>
      </c>
      <c r="L25">
        <v>56.25</v>
      </c>
      <c r="M25">
        <v>55.92</v>
      </c>
      <c r="N25" s="7">
        <f t="shared" si="7"/>
        <v>0.32999999999999829</v>
      </c>
      <c r="O25" s="7">
        <f t="shared" si="8"/>
        <v>5.0136736554238566E-7</v>
      </c>
      <c r="P25" s="5">
        <f t="shared" si="0"/>
        <v>0.12885614359807471</v>
      </c>
      <c r="Q25">
        <f t="shared" si="9"/>
        <v>3.8130352130247586E-8</v>
      </c>
      <c r="T25">
        <v>62.02</v>
      </c>
      <c r="U25">
        <v>61.61</v>
      </c>
      <c r="V25" s="5">
        <f t="shared" si="10"/>
        <v>0.41000000000000369</v>
      </c>
      <c r="W25" s="5">
        <f t="shared" si="11"/>
        <v>6.229109693102457E-7</v>
      </c>
      <c r="X25">
        <f t="shared" si="12"/>
        <v>8.5904095732049796E-2</v>
      </c>
      <c r="Y25">
        <f t="shared" si="13"/>
        <v>3.1582715905862089E-8</v>
      </c>
    </row>
    <row r="26" spans="1:25" ht="15.6" x14ac:dyDescent="0.3">
      <c r="A26" s="1">
        <v>230</v>
      </c>
      <c r="B26">
        <v>57.54</v>
      </c>
      <c r="C26">
        <v>57.36</v>
      </c>
      <c r="D26">
        <f t="shared" si="1"/>
        <v>0.17999999999999972</v>
      </c>
      <c r="E26">
        <f t="shared" si="2"/>
        <v>2.7347310847766594E-7</v>
      </c>
      <c r="F26" s="3">
        <f t="shared" si="3"/>
        <v>7.5692999999999995E-5</v>
      </c>
      <c r="G26">
        <f t="shared" si="4"/>
        <v>24.073333333333334</v>
      </c>
      <c r="H26">
        <f t="shared" si="5"/>
        <v>0.28167314034455171</v>
      </c>
      <c r="I26" s="8">
        <v>2.929925277777778</v>
      </c>
      <c r="J26" s="8">
        <f t="shared" si="6"/>
        <v>3.8058272069510021E-8</v>
      </c>
      <c r="L26">
        <v>56.25</v>
      </c>
      <c r="M26">
        <v>55.91</v>
      </c>
      <c r="N26" s="7">
        <f t="shared" si="7"/>
        <v>0.34000000000000341</v>
      </c>
      <c r="O26" s="7">
        <f t="shared" si="8"/>
        <v>5.1656031601337486E-7</v>
      </c>
      <c r="P26" s="5">
        <f t="shared" si="0"/>
        <v>0.14083657017227585</v>
      </c>
      <c r="Q26">
        <f t="shared" si="9"/>
        <v>3.5943923621204315E-8</v>
      </c>
      <c r="T26">
        <v>62.02</v>
      </c>
      <c r="U26">
        <v>61.59</v>
      </c>
      <c r="V26" s="5">
        <f t="shared" si="10"/>
        <v>0.42999999999999972</v>
      </c>
      <c r="W26" s="5">
        <f t="shared" si="11"/>
        <v>6.5329687025220251E-7</v>
      </c>
      <c r="X26">
        <f t="shared" si="12"/>
        <v>9.3891046781517246E-2</v>
      </c>
      <c r="Y26">
        <f t="shared" si="13"/>
        <v>3.0305661092387632E-8</v>
      </c>
    </row>
    <row r="27" spans="1:25" ht="15.6" x14ac:dyDescent="0.3">
      <c r="A27" s="1">
        <v>240</v>
      </c>
      <c r="B27">
        <v>57.54</v>
      </c>
      <c r="C27">
        <v>57.35</v>
      </c>
      <c r="D27">
        <f t="shared" si="1"/>
        <v>0.18999999999999773</v>
      </c>
      <c r="E27">
        <f t="shared" si="2"/>
        <v>2.8866605894864439E-7</v>
      </c>
      <c r="F27" s="3">
        <f t="shared" si="3"/>
        <v>7.5692999999999995E-5</v>
      </c>
      <c r="G27">
        <f t="shared" si="4"/>
        <v>25.12</v>
      </c>
      <c r="H27">
        <f t="shared" si="5"/>
        <v>0.3066989202995497</v>
      </c>
      <c r="I27" s="8">
        <v>3.1902400000000002</v>
      </c>
      <c r="J27" s="8">
        <f t="shared" si="6"/>
        <v>3.6894646274174507E-8</v>
      </c>
      <c r="L27">
        <v>56.25</v>
      </c>
      <c r="M27">
        <v>55.9</v>
      </c>
      <c r="N27" s="7">
        <f t="shared" si="7"/>
        <v>0.35000000000000142</v>
      </c>
      <c r="O27" s="7">
        <f t="shared" si="8"/>
        <v>5.3175326648435337E-7</v>
      </c>
      <c r="P27" s="5">
        <f t="shared" si="0"/>
        <v>0.15334946014977485</v>
      </c>
      <c r="Q27">
        <f t="shared" si="9"/>
        <v>3.3981911042003372E-8</v>
      </c>
      <c r="T27">
        <v>62.02</v>
      </c>
      <c r="U27">
        <v>61.57</v>
      </c>
      <c r="V27" s="5">
        <f t="shared" si="10"/>
        <v>0.45000000000000284</v>
      </c>
      <c r="W27" s="5">
        <f t="shared" si="11"/>
        <v>6.8368277119417022E-7</v>
      </c>
      <c r="X27">
        <f t="shared" si="12"/>
        <v>0.10223297343318324</v>
      </c>
      <c r="Y27">
        <f t="shared" si="13"/>
        <v>2.9127352321717248E-8</v>
      </c>
    </row>
    <row r="28" spans="1:25" ht="15.6" x14ac:dyDescent="0.3">
      <c r="A28" s="1">
        <v>250</v>
      </c>
      <c r="B28">
        <v>57.54</v>
      </c>
      <c r="C28">
        <v>57.35</v>
      </c>
      <c r="D28">
        <f t="shared" si="1"/>
        <v>0.18999999999999773</v>
      </c>
      <c r="E28">
        <f t="shared" si="2"/>
        <v>2.8866605894864439E-7</v>
      </c>
      <c r="F28" s="3">
        <f t="shared" si="3"/>
        <v>7.5692999999999995E-5</v>
      </c>
      <c r="G28">
        <f t="shared" si="4"/>
        <v>26.166666666666668</v>
      </c>
      <c r="H28">
        <f t="shared" si="5"/>
        <v>0.3327896270611434</v>
      </c>
      <c r="I28" s="8">
        <v>3.461631944444445</v>
      </c>
      <c r="J28" s="8">
        <f t="shared" si="6"/>
        <v>3.4002106006279217E-8</v>
      </c>
      <c r="L28">
        <v>56.25</v>
      </c>
      <c r="M28">
        <v>55.89</v>
      </c>
      <c r="N28" s="7">
        <f t="shared" si="7"/>
        <v>0.35999999999999943</v>
      </c>
      <c r="O28" s="7">
        <f t="shared" si="8"/>
        <v>5.4694621695533188E-7</v>
      </c>
      <c r="P28" s="5">
        <f t="shared" si="0"/>
        <v>0.1663948135305717</v>
      </c>
      <c r="Q28">
        <f t="shared" si="9"/>
        <v>3.2212521479633275E-8</v>
      </c>
      <c r="T28">
        <v>62.02</v>
      </c>
      <c r="U28">
        <v>61.55</v>
      </c>
      <c r="V28" s="5">
        <f t="shared" si="10"/>
        <v>0.47000000000000597</v>
      </c>
      <c r="W28" s="5">
        <f t="shared" si="11"/>
        <v>7.1406867213613782E-7</v>
      </c>
      <c r="X28">
        <f t="shared" si="12"/>
        <v>0.11092987568704779</v>
      </c>
      <c r="Y28">
        <f t="shared" si="13"/>
        <v>2.8036824250792326E-8</v>
      </c>
    </row>
  </sheetData>
  <mergeCells count="3">
    <mergeCell ref="V1:W1"/>
    <mergeCell ref="N1:O1"/>
    <mergeCell ref="D1:F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BBF0DB-EF2F-4D01-B6AB-A1F738851C48}">
  <dimension ref="A1:AA28"/>
  <sheetViews>
    <sheetView workbookViewId="0">
      <selection activeCell="K6" sqref="K6"/>
    </sheetView>
  </sheetViews>
  <sheetFormatPr baseColWidth="10" defaultRowHeight="14.4" x14ac:dyDescent="0.3"/>
  <sheetData>
    <row r="1" spans="1:27" x14ac:dyDescent="0.3">
      <c r="D1" s="13" t="s">
        <v>15</v>
      </c>
      <c r="E1" s="13"/>
      <c r="F1" s="13"/>
      <c r="G1" s="13"/>
      <c r="N1" s="13" t="s">
        <v>16</v>
      </c>
      <c r="O1" s="13"/>
      <c r="V1" s="13" t="s">
        <v>17</v>
      </c>
      <c r="W1" s="13"/>
    </row>
    <row r="2" spans="1:27" ht="15.6" x14ac:dyDescent="0.3">
      <c r="A2" s="2" t="s">
        <v>0</v>
      </c>
      <c r="B2" s="2" t="s">
        <v>5</v>
      </c>
      <c r="C2" s="2" t="s">
        <v>1</v>
      </c>
      <c r="D2" s="2" t="s">
        <v>8</v>
      </c>
      <c r="E2" s="2" t="s">
        <v>9</v>
      </c>
      <c r="F2" s="2" t="s">
        <v>10</v>
      </c>
      <c r="G2" s="2" t="s">
        <v>11</v>
      </c>
      <c r="H2" s="2" t="s">
        <v>12</v>
      </c>
      <c r="I2" s="9" t="s">
        <v>13</v>
      </c>
      <c r="J2" s="9" t="s">
        <v>14</v>
      </c>
      <c r="K2" s="2"/>
      <c r="L2" s="2" t="s">
        <v>6</v>
      </c>
      <c r="M2" s="2" t="s">
        <v>2</v>
      </c>
      <c r="N2" s="6" t="s">
        <v>8</v>
      </c>
      <c r="O2" s="6" t="s">
        <v>9</v>
      </c>
      <c r="P2" s="6" t="s">
        <v>12</v>
      </c>
      <c r="Q2" s="2" t="s">
        <v>14</v>
      </c>
      <c r="R2" s="2"/>
      <c r="S2" s="2"/>
      <c r="T2" s="2" t="s">
        <v>7</v>
      </c>
      <c r="U2" s="2" t="s">
        <v>3</v>
      </c>
      <c r="V2" s="4" t="s">
        <v>8</v>
      </c>
      <c r="W2" s="4" t="s">
        <v>9</v>
      </c>
      <c r="X2" s="2" t="s">
        <v>12</v>
      </c>
      <c r="Y2" s="2" t="s">
        <v>14</v>
      </c>
      <c r="Z2" s="2"/>
      <c r="AA2" s="2"/>
    </row>
    <row r="3" spans="1:27" ht="15.6" x14ac:dyDescent="0.3">
      <c r="A3" s="1">
        <v>0</v>
      </c>
      <c r="B3">
        <v>70.930000000000007</v>
      </c>
      <c r="C3">
        <v>70.930000000000007</v>
      </c>
      <c r="D3">
        <f>B3-C3</f>
        <v>0</v>
      </c>
      <c r="E3">
        <f>(D3/0.6582)*0.000001</f>
        <v>0</v>
      </c>
      <c r="F3" s="5">
        <f>0.000075693</f>
        <v>7.5692999999999995E-5</v>
      </c>
      <c r="G3">
        <f>2*3.14*A3/60</f>
        <v>0</v>
      </c>
      <c r="H3">
        <f>(F3*G3*G3)/(0.0635*0.25*9.81)</f>
        <v>0</v>
      </c>
      <c r="I3" s="8">
        <v>0</v>
      </c>
      <c r="J3" s="8" t="e">
        <f>E3/(0.25*9.81*I3)</f>
        <v>#DIV/0!</v>
      </c>
      <c r="L3">
        <v>62.88</v>
      </c>
      <c r="M3">
        <v>62.88</v>
      </c>
      <c r="N3" s="7">
        <f>L3-M3</f>
        <v>0</v>
      </c>
      <c r="O3" s="7">
        <f>(N3/0.6582)*0.000001</f>
        <v>0</v>
      </c>
      <c r="P3" s="5">
        <f t="shared" ref="P3:P28" si="0">F3*G3*G3/(0.0635*0.5*9.81)</f>
        <v>0</v>
      </c>
      <c r="Q3" t="e">
        <f>O3/(0.5*9.81*I3)</f>
        <v>#DIV/0!</v>
      </c>
      <c r="T3">
        <v>61.93</v>
      </c>
      <c r="U3">
        <v>61.93</v>
      </c>
      <c r="V3" s="5">
        <f>T3-U3</f>
        <v>0</v>
      </c>
      <c r="W3" s="5">
        <f>(V3/0.6582)*0.000001</f>
        <v>0</v>
      </c>
      <c r="X3">
        <f>(F3*G3*G3)/(0.0635*0.75*9.81)</f>
        <v>0</v>
      </c>
      <c r="Y3" t="e">
        <f>W3/(0.75*9.81*I3)</f>
        <v>#DIV/0!</v>
      </c>
    </row>
    <row r="4" spans="1:27" ht="15.6" x14ac:dyDescent="0.3">
      <c r="A4" s="1">
        <v>10</v>
      </c>
      <c r="B4">
        <v>70.930000000000007</v>
      </c>
      <c r="C4">
        <v>70.900000000000006</v>
      </c>
      <c r="D4">
        <f t="shared" ref="D4:D28" si="1">B4-C4</f>
        <v>3.0000000000001137E-2</v>
      </c>
      <c r="E4">
        <f t="shared" ref="E4:E28" si="2">(D4/0.6582)*0.000001</f>
        <v>4.5578851412946114E-8</v>
      </c>
      <c r="F4" s="3">
        <f t="shared" ref="F4:F28" si="3">0.000075693</f>
        <v>7.5692999999999995E-5</v>
      </c>
      <c r="G4">
        <f t="shared" ref="G4:G28" si="4">2*3.14*A4/60</f>
        <v>1.0466666666666666</v>
      </c>
      <c r="H4">
        <f t="shared" ref="H4:H28" si="5">(F4*G4*G4)/(0.0635*0.25*9.81)</f>
        <v>5.3246340329782932E-4</v>
      </c>
      <c r="I4" s="8">
        <v>5.5386111111111105E-3</v>
      </c>
      <c r="J4" s="8">
        <f t="shared" ref="J4:J28" si="6">E4/(0.25*9.81*I4)</f>
        <v>3.3554709874619326E-6</v>
      </c>
      <c r="L4">
        <v>62.88</v>
      </c>
      <c r="M4">
        <v>62.83</v>
      </c>
      <c r="N4" s="7">
        <f t="shared" ref="N4:N28" si="7">L4-M4</f>
        <v>5.0000000000004263E-2</v>
      </c>
      <c r="O4" s="7">
        <f t="shared" ref="O4:O28" si="8">(N4/0.6582)*0.000001</f>
        <v>7.5964752354913799E-8</v>
      </c>
      <c r="P4" s="5">
        <f t="shared" si="0"/>
        <v>2.6623170164891466E-4</v>
      </c>
      <c r="Q4">
        <f t="shared" ref="Q4:Q28" si="9">O4/(0.5*9.81*I4)</f>
        <v>2.7962258228850769E-6</v>
      </c>
      <c r="T4">
        <v>61.93</v>
      </c>
      <c r="U4">
        <v>61.9</v>
      </c>
      <c r="V4" s="5">
        <f t="shared" ref="V4:V28" si="10">T4-U4</f>
        <v>3.0000000000001137E-2</v>
      </c>
      <c r="W4" s="5">
        <f t="shared" ref="W4:W28" si="11">(V4/0.6582)*0.000001</f>
        <v>4.5578851412946114E-8</v>
      </c>
      <c r="X4">
        <f t="shared" ref="X4:X28" si="12">(F4*G4*G4)/(0.0635*0.75*9.81)</f>
        <v>1.7748780109927642E-4</v>
      </c>
      <c r="Y4">
        <f t="shared" ref="Y4:Y28" si="13">W4/(0.75*9.81*I4)</f>
        <v>1.1184903291539776E-6</v>
      </c>
    </row>
    <row r="5" spans="1:27" ht="15.6" x14ac:dyDescent="0.3">
      <c r="A5" s="1">
        <v>20</v>
      </c>
      <c r="B5">
        <v>70.930000000000007</v>
      </c>
      <c r="C5">
        <v>70.89</v>
      </c>
      <c r="D5">
        <f t="shared" si="1"/>
        <v>4.0000000000006253E-2</v>
      </c>
      <c r="E5">
        <f t="shared" si="2"/>
        <v>6.0771801883935356E-8</v>
      </c>
      <c r="F5" s="3">
        <f t="shared" si="3"/>
        <v>7.5692999999999995E-5</v>
      </c>
      <c r="G5">
        <f t="shared" si="4"/>
        <v>2.0933333333333333</v>
      </c>
      <c r="H5">
        <f t="shared" si="5"/>
        <v>2.1298536131913173E-3</v>
      </c>
      <c r="I5" s="8">
        <v>2.2154444444444442E-2</v>
      </c>
      <c r="J5" s="8">
        <f t="shared" si="6"/>
        <v>1.1184903291541102E-6</v>
      </c>
      <c r="L5">
        <v>62.88</v>
      </c>
      <c r="M5">
        <v>62.81</v>
      </c>
      <c r="N5" s="7">
        <f t="shared" si="7"/>
        <v>7.0000000000000284E-2</v>
      </c>
      <c r="O5" s="7">
        <f t="shared" si="8"/>
        <v>1.0635065329687068E-7</v>
      </c>
      <c r="P5" s="5">
        <f t="shared" si="0"/>
        <v>1.0649268065956586E-3</v>
      </c>
      <c r="Q5">
        <f t="shared" si="9"/>
        <v>9.786790380096975E-7</v>
      </c>
      <c r="T5">
        <v>61.93</v>
      </c>
      <c r="U5">
        <v>61.87</v>
      </c>
      <c r="V5" s="5">
        <f t="shared" si="10"/>
        <v>6.0000000000002274E-2</v>
      </c>
      <c r="W5" s="5">
        <f t="shared" si="11"/>
        <v>9.1157702825892228E-8</v>
      </c>
      <c r="X5">
        <f t="shared" si="12"/>
        <v>7.0995120439710569E-4</v>
      </c>
      <c r="Y5">
        <f t="shared" si="13"/>
        <v>5.592451645769888E-7</v>
      </c>
    </row>
    <row r="6" spans="1:27" ht="15.6" x14ac:dyDescent="0.3">
      <c r="A6" s="1">
        <v>30</v>
      </c>
      <c r="B6">
        <v>70.930000000000007</v>
      </c>
      <c r="C6">
        <v>70.87</v>
      </c>
      <c r="D6">
        <f t="shared" si="1"/>
        <v>6.0000000000002274E-2</v>
      </c>
      <c r="E6">
        <f t="shared" si="2"/>
        <v>9.1157702825892228E-8</v>
      </c>
      <c r="F6" s="3">
        <f t="shared" si="3"/>
        <v>7.5692999999999995E-5</v>
      </c>
      <c r="G6">
        <f t="shared" si="4"/>
        <v>3.14</v>
      </c>
      <c r="H6">
        <f t="shared" si="5"/>
        <v>4.7921706296804641E-3</v>
      </c>
      <c r="I6" s="8">
        <v>4.9847500000000003E-2</v>
      </c>
      <c r="J6" s="8">
        <f t="shared" si="6"/>
        <v>7.4566021943598493E-7</v>
      </c>
      <c r="L6">
        <v>62.88</v>
      </c>
      <c r="M6">
        <v>62.79</v>
      </c>
      <c r="N6" s="7">
        <f t="shared" si="7"/>
        <v>9.0000000000003411E-2</v>
      </c>
      <c r="O6" s="7">
        <f t="shared" si="8"/>
        <v>1.3673655423883834E-7</v>
      </c>
      <c r="P6" s="5">
        <f t="shared" si="0"/>
        <v>2.3960853148402321E-3</v>
      </c>
      <c r="Q6">
        <f t="shared" si="9"/>
        <v>5.5924516457698869E-7</v>
      </c>
      <c r="T6">
        <v>61.93</v>
      </c>
      <c r="U6">
        <v>61.85</v>
      </c>
      <c r="V6" s="5">
        <f t="shared" si="10"/>
        <v>7.9999999999998295E-2</v>
      </c>
      <c r="W6" s="5">
        <f t="shared" si="11"/>
        <v>1.2154360376784911E-7</v>
      </c>
      <c r="X6">
        <f t="shared" si="12"/>
        <v>1.5973902098934882E-3</v>
      </c>
      <c r="Y6">
        <f t="shared" si="13"/>
        <v>3.3140454197152929E-7</v>
      </c>
    </row>
    <row r="7" spans="1:27" ht="15.6" x14ac:dyDescent="0.3">
      <c r="A7" s="1">
        <v>40</v>
      </c>
      <c r="B7">
        <v>70.930000000000007</v>
      </c>
      <c r="C7">
        <v>70.86</v>
      </c>
      <c r="D7">
        <f t="shared" si="1"/>
        <v>7.000000000000739E-2</v>
      </c>
      <c r="E7">
        <f t="shared" si="2"/>
        <v>1.0635065329688147E-7</v>
      </c>
      <c r="F7" s="3">
        <f t="shared" si="3"/>
        <v>7.5692999999999995E-5</v>
      </c>
      <c r="G7">
        <f t="shared" si="4"/>
        <v>4.1866666666666665</v>
      </c>
      <c r="H7">
        <f t="shared" si="5"/>
        <v>8.5194144527652692E-3</v>
      </c>
      <c r="I7" s="8">
        <v>8.8617777777777768E-2</v>
      </c>
      <c r="J7" s="8">
        <f t="shared" si="6"/>
        <v>4.893395190048983E-7</v>
      </c>
      <c r="L7">
        <v>62.88</v>
      </c>
      <c r="M7">
        <v>62.77</v>
      </c>
      <c r="N7" s="7">
        <f t="shared" si="7"/>
        <v>0.10999999999999943</v>
      </c>
      <c r="O7" s="7">
        <f t="shared" si="8"/>
        <v>1.6712245518079523E-7</v>
      </c>
      <c r="P7" s="5">
        <f t="shared" si="0"/>
        <v>4.2597072263826346E-3</v>
      </c>
      <c r="Q7">
        <f t="shared" si="9"/>
        <v>3.8448105064666324E-7</v>
      </c>
      <c r="T7">
        <v>61.93</v>
      </c>
      <c r="U7">
        <v>61.83</v>
      </c>
      <c r="V7" s="5">
        <f t="shared" si="10"/>
        <v>0.10000000000000142</v>
      </c>
      <c r="W7" s="5">
        <f t="shared" si="11"/>
        <v>1.519295047098168E-7</v>
      </c>
      <c r="X7">
        <f t="shared" si="12"/>
        <v>2.8398048175884228E-3</v>
      </c>
      <c r="Y7">
        <f t="shared" si="13"/>
        <v>2.3301881857373984E-7</v>
      </c>
    </row>
    <row r="8" spans="1:27" ht="15.6" x14ac:dyDescent="0.3">
      <c r="A8" s="1">
        <v>50</v>
      </c>
      <c r="B8">
        <v>70.930000000000007</v>
      </c>
      <c r="C8">
        <v>70.84</v>
      </c>
      <c r="D8">
        <f t="shared" si="1"/>
        <v>9.0000000000003411E-2</v>
      </c>
      <c r="E8">
        <f t="shared" si="2"/>
        <v>1.3673655423883834E-7</v>
      </c>
      <c r="F8" s="3">
        <f t="shared" si="3"/>
        <v>7.5692999999999995E-5</v>
      </c>
      <c r="G8">
        <f t="shared" si="4"/>
        <v>5.2333333333333334</v>
      </c>
      <c r="H8">
        <f t="shared" si="5"/>
        <v>1.3311585082445733E-2</v>
      </c>
      <c r="I8" s="8">
        <v>0.13846527777777778</v>
      </c>
      <c r="J8" s="8">
        <f t="shared" si="6"/>
        <v>4.0265651849543185E-7</v>
      </c>
      <c r="L8">
        <v>62.88</v>
      </c>
      <c r="M8">
        <v>62.75</v>
      </c>
      <c r="N8" s="7">
        <f t="shared" si="7"/>
        <v>0.13000000000000256</v>
      </c>
      <c r="O8" s="7">
        <f t="shared" si="8"/>
        <v>1.9750835612276294E-7</v>
      </c>
      <c r="P8" s="5">
        <f t="shared" si="0"/>
        <v>6.6557925412228667E-3</v>
      </c>
      <c r="Q8">
        <f t="shared" si="9"/>
        <v>2.9080748558002887E-7</v>
      </c>
      <c r="T8">
        <v>61.93</v>
      </c>
      <c r="U8">
        <v>61.81</v>
      </c>
      <c r="V8" s="5">
        <f t="shared" si="10"/>
        <v>0.11999999999999744</v>
      </c>
      <c r="W8" s="5">
        <f t="shared" si="11"/>
        <v>1.8231540565177366E-7</v>
      </c>
      <c r="X8">
        <f t="shared" si="12"/>
        <v>4.4371950274819114E-3</v>
      </c>
      <c r="Y8">
        <f t="shared" si="13"/>
        <v>1.7895845266462578E-7</v>
      </c>
    </row>
    <row r="9" spans="1:27" ht="15.6" x14ac:dyDescent="0.3">
      <c r="A9" s="1">
        <v>60</v>
      </c>
      <c r="B9">
        <v>70.930000000000007</v>
      </c>
      <c r="C9">
        <v>70.83</v>
      </c>
      <c r="D9">
        <f t="shared" si="1"/>
        <v>0.10000000000000853</v>
      </c>
      <c r="E9">
        <f t="shared" si="2"/>
        <v>1.519295047098276E-7</v>
      </c>
      <c r="F9" s="3">
        <f t="shared" si="3"/>
        <v>7.5692999999999995E-5</v>
      </c>
      <c r="G9">
        <f t="shared" si="4"/>
        <v>6.28</v>
      </c>
      <c r="H9">
        <f t="shared" si="5"/>
        <v>1.9168682518721857E-2</v>
      </c>
      <c r="I9" s="8">
        <v>0.19939000000000001</v>
      </c>
      <c r="J9" s="8">
        <f t="shared" si="6"/>
        <v>3.106917580983418E-7</v>
      </c>
      <c r="L9">
        <v>62.88</v>
      </c>
      <c r="M9">
        <v>62.74</v>
      </c>
      <c r="N9" s="7">
        <f t="shared" si="7"/>
        <v>0.14000000000000057</v>
      </c>
      <c r="O9" s="7">
        <f t="shared" si="8"/>
        <v>2.1270130659374137E-7</v>
      </c>
      <c r="P9" s="5">
        <f t="shared" si="0"/>
        <v>9.5843412593609283E-3</v>
      </c>
      <c r="Q9">
        <f t="shared" si="9"/>
        <v>2.1748423066882161E-7</v>
      </c>
      <c r="T9">
        <v>61.93</v>
      </c>
      <c r="U9">
        <v>61.79</v>
      </c>
      <c r="V9" s="5">
        <f t="shared" si="10"/>
        <v>0.14000000000000057</v>
      </c>
      <c r="W9" s="5">
        <f t="shared" si="11"/>
        <v>2.1270130659374137E-7</v>
      </c>
      <c r="X9">
        <f t="shared" si="12"/>
        <v>6.3895608395739528E-3</v>
      </c>
      <c r="Y9">
        <f t="shared" si="13"/>
        <v>1.4498948711254775E-7</v>
      </c>
    </row>
    <row r="10" spans="1:27" ht="15.6" x14ac:dyDescent="0.3">
      <c r="A10" s="1">
        <v>70</v>
      </c>
      <c r="B10">
        <v>70.930000000000007</v>
      </c>
      <c r="C10">
        <v>70.819999999999993</v>
      </c>
      <c r="D10">
        <f t="shared" si="1"/>
        <v>0.11000000000001364</v>
      </c>
      <c r="E10">
        <f t="shared" si="2"/>
        <v>1.6712245518081683E-7</v>
      </c>
      <c r="F10" s="3">
        <f t="shared" si="3"/>
        <v>7.5692999999999995E-5</v>
      </c>
      <c r="G10">
        <f t="shared" si="4"/>
        <v>7.3266666666666671</v>
      </c>
      <c r="H10">
        <f t="shared" si="5"/>
        <v>2.6090706761593637E-2</v>
      </c>
      <c r="I10" s="8">
        <v>0.27139194444444448</v>
      </c>
      <c r="J10" s="8">
        <f t="shared" si="6"/>
        <v>2.5108966572846555E-7</v>
      </c>
      <c r="L10">
        <v>62.88</v>
      </c>
      <c r="M10">
        <v>62.72</v>
      </c>
      <c r="N10" s="7">
        <f t="shared" si="7"/>
        <v>0.16000000000000369</v>
      </c>
      <c r="O10" s="7">
        <f t="shared" si="8"/>
        <v>2.4308720753570903E-7</v>
      </c>
      <c r="P10" s="5">
        <f t="shared" si="0"/>
        <v>1.3045353380796819E-2</v>
      </c>
      <c r="Q10">
        <f t="shared" si="9"/>
        <v>1.8261066598432012E-7</v>
      </c>
      <c r="T10">
        <v>61.93</v>
      </c>
      <c r="U10">
        <v>61.78</v>
      </c>
      <c r="V10" s="5">
        <f t="shared" si="10"/>
        <v>0.14999999999999858</v>
      </c>
      <c r="W10" s="5">
        <f t="shared" si="11"/>
        <v>2.278942570647198E-7</v>
      </c>
      <c r="X10">
        <f t="shared" si="12"/>
        <v>8.6969022538645451E-3</v>
      </c>
      <c r="Y10">
        <f t="shared" si="13"/>
        <v>1.1413166624019637E-7</v>
      </c>
    </row>
    <row r="11" spans="1:27" ht="15.6" x14ac:dyDescent="0.3">
      <c r="A11" s="1">
        <v>80</v>
      </c>
      <c r="B11">
        <v>70.930000000000007</v>
      </c>
      <c r="C11">
        <v>70.8</v>
      </c>
      <c r="D11">
        <f t="shared" si="1"/>
        <v>0.13000000000000966</v>
      </c>
      <c r="E11">
        <f t="shared" si="2"/>
        <v>1.9750835612277371E-7</v>
      </c>
      <c r="F11" s="3">
        <f t="shared" si="3"/>
        <v>7.5692999999999995E-5</v>
      </c>
      <c r="G11">
        <f t="shared" si="4"/>
        <v>8.3733333333333331</v>
      </c>
      <c r="H11">
        <f t="shared" si="5"/>
        <v>3.4077657811061077E-2</v>
      </c>
      <c r="I11" s="8">
        <v>0.35447111111111107</v>
      </c>
      <c r="J11" s="8">
        <f t="shared" si="6"/>
        <v>2.2719334810941001E-7</v>
      </c>
      <c r="L11">
        <v>62.88</v>
      </c>
      <c r="M11">
        <v>62.71</v>
      </c>
      <c r="N11" s="7">
        <f t="shared" si="7"/>
        <v>0.17000000000000171</v>
      </c>
      <c r="O11" s="7">
        <f t="shared" si="8"/>
        <v>2.5828015800668743E-7</v>
      </c>
      <c r="P11" s="5">
        <f t="shared" si="0"/>
        <v>1.7038828905530538E-2</v>
      </c>
      <c r="Q11">
        <f t="shared" si="9"/>
        <v>1.4854949684075849E-7</v>
      </c>
      <c r="T11">
        <v>61.93</v>
      </c>
      <c r="U11">
        <v>61.75</v>
      </c>
      <c r="V11" s="5">
        <f t="shared" si="10"/>
        <v>0.17999999999999972</v>
      </c>
      <c r="W11" s="5">
        <f t="shared" si="11"/>
        <v>2.7347310847766594E-7</v>
      </c>
      <c r="X11">
        <f t="shared" si="12"/>
        <v>1.1359219270353691E-2</v>
      </c>
      <c r="Y11">
        <f t="shared" si="13"/>
        <v>1.0485846835818128E-7</v>
      </c>
    </row>
    <row r="12" spans="1:27" ht="15.6" x14ac:dyDescent="0.3">
      <c r="A12" s="1">
        <v>90</v>
      </c>
      <c r="B12">
        <v>70.930000000000007</v>
      </c>
      <c r="C12">
        <v>70.790000000000006</v>
      </c>
      <c r="D12">
        <f t="shared" si="1"/>
        <v>0.14000000000000057</v>
      </c>
      <c r="E12">
        <f t="shared" si="2"/>
        <v>2.1270130659374137E-7</v>
      </c>
      <c r="F12" s="3">
        <f t="shared" si="3"/>
        <v>7.5692999999999995E-5</v>
      </c>
      <c r="G12">
        <f t="shared" si="4"/>
        <v>9.42</v>
      </c>
      <c r="H12">
        <f t="shared" si="5"/>
        <v>4.3129535667124179E-2</v>
      </c>
      <c r="I12" s="8">
        <v>0.44862749999999996</v>
      </c>
      <c r="J12" s="8">
        <f t="shared" si="6"/>
        <v>1.9331931615006369E-7</v>
      </c>
      <c r="L12">
        <v>62.88</v>
      </c>
      <c r="M12">
        <v>62.69</v>
      </c>
      <c r="N12" s="7">
        <f t="shared" si="7"/>
        <v>0.19000000000000483</v>
      </c>
      <c r="O12" s="7">
        <f t="shared" si="8"/>
        <v>2.8866605894865514E-7</v>
      </c>
      <c r="P12" s="5">
        <f t="shared" si="0"/>
        <v>2.1564767833562089E-2</v>
      </c>
      <c r="Q12">
        <f t="shared" si="9"/>
        <v>1.3118096453040315E-7</v>
      </c>
      <c r="T12">
        <v>61.93</v>
      </c>
      <c r="U12">
        <v>61.74</v>
      </c>
      <c r="V12" s="5">
        <f t="shared" si="10"/>
        <v>0.18999999999999773</v>
      </c>
      <c r="W12" s="5">
        <f t="shared" si="11"/>
        <v>2.8866605894864439E-7</v>
      </c>
      <c r="X12">
        <f t="shared" si="12"/>
        <v>1.4376511889041392E-2</v>
      </c>
      <c r="Y12">
        <f t="shared" si="13"/>
        <v>8.7453976353598856E-8</v>
      </c>
    </row>
    <row r="13" spans="1:27" ht="15.6" x14ac:dyDescent="0.3">
      <c r="A13" s="1">
        <v>100</v>
      </c>
      <c r="B13">
        <v>70.930000000000007</v>
      </c>
      <c r="C13">
        <v>70.77</v>
      </c>
      <c r="D13">
        <f t="shared" si="1"/>
        <v>0.1600000000000108</v>
      </c>
      <c r="E13">
        <f t="shared" si="2"/>
        <v>2.4308720753571983E-7</v>
      </c>
      <c r="F13" s="3">
        <f t="shared" si="3"/>
        <v>7.5692999999999995E-5</v>
      </c>
      <c r="G13">
        <f t="shared" si="4"/>
        <v>10.466666666666667</v>
      </c>
      <c r="H13">
        <f t="shared" si="5"/>
        <v>5.3246340329782933E-2</v>
      </c>
      <c r="I13" s="8">
        <v>0.55386111111111114</v>
      </c>
      <c r="J13" s="8">
        <f t="shared" si="6"/>
        <v>1.7895845266464169E-7</v>
      </c>
      <c r="L13">
        <v>62.88</v>
      </c>
      <c r="M13">
        <v>62.68</v>
      </c>
      <c r="N13" s="7">
        <f t="shared" si="7"/>
        <v>0.20000000000000284</v>
      </c>
      <c r="O13" s="7">
        <f t="shared" si="8"/>
        <v>3.038590094196336E-7</v>
      </c>
      <c r="P13" s="5">
        <f t="shared" si="0"/>
        <v>2.6623170164891467E-2</v>
      </c>
      <c r="Q13">
        <f t="shared" si="9"/>
        <v>1.1184903291539509E-7</v>
      </c>
      <c r="T13">
        <v>61.93</v>
      </c>
      <c r="U13">
        <v>61.72</v>
      </c>
      <c r="V13" s="5">
        <f t="shared" si="10"/>
        <v>0.21000000000000085</v>
      </c>
      <c r="W13" s="5">
        <f t="shared" si="11"/>
        <v>3.19051959890612E-7</v>
      </c>
      <c r="X13">
        <f t="shared" si="12"/>
        <v>1.7748780109927646E-2</v>
      </c>
      <c r="Y13">
        <f t="shared" si="13"/>
        <v>7.8294323040775776E-8</v>
      </c>
    </row>
    <row r="14" spans="1:27" ht="15.6" x14ac:dyDescent="0.3">
      <c r="A14" s="1">
        <v>110</v>
      </c>
      <c r="B14">
        <v>70.930000000000007</v>
      </c>
      <c r="C14">
        <v>70.760000000000005</v>
      </c>
      <c r="D14">
        <f t="shared" si="1"/>
        <v>0.17000000000000171</v>
      </c>
      <c r="E14">
        <f t="shared" si="2"/>
        <v>2.5828015800668743E-7</v>
      </c>
      <c r="F14" s="3">
        <f t="shared" si="3"/>
        <v>7.5692999999999995E-5</v>
      </c>
      <c r="G14">
        <f t="shared" si="4"/>
        <v>11.513333333333334</v>
      </c>
      <c r="H14">
        <f t="shared" si="5"/>
        <v>6.4428071799037354E-2</v>
      </c>
      <c r="I14" s="8">
        <v>0.6701719444444445</v>
      </c>
      <c r="J14" s="8">
        <f t="shared" si="6"/>
        <v>1.5714326938526514E-7</v>
      </c>
      <c r="L14">
        <v>62.88</v>
      </c>
      <c r="M14">
        <v>62.67</v>
      </c>
      <c r="N14" s="7">
        <f t="shared" si="7"/>
        <v>0.21000000000000085</v>
      </c>
      <c r="O14" s="7">
        <f t="shared" si="8"/>
        <v>3.19051959890612E-7</v>
      </c>
      <c r="P14" s="5">
        <f t="shared" si="0"/>
        <v>3.2214035899518677E-2</v>
      </c>
      <c r="Q14">
        <f t="shared" si="9"/>
        <v>9.7059078149722021E-8</v>
      </c>
      <c r="T14">
        <v>61.93</v>
      </c>
      <c r="U14">
        <v>61.7</v>
      </c>
      <c r="V14" s="5">
        <f t="shared" si="10"/>
        <v>0.22999999999999687</v>
      </c>
      <c r="W14" s="5">
        <f t="shared" si="11"/>
        <v>3.4943786083256891E-7</v>
      </c>
      <c r="X14">
        <f t="shared" si="12"/>
        <v>2.1476023933012449E-2</v>
      </c>
      <c r="Y14">
        <f t="shared" si="13"/>
        <v>7.0868533252176741E-8</v>
      </c>
    </row>
    <row r="15" spans="1:27" ht="15.6" x14ac:dyDescent="0.3">
      <c r="A15" s="1">
        <v>120</v>
      </c>
      <c r="B15">
        <v>70.930000000000007</v>
      </c>
      <c r="C15">
        <v>70.760000000000005</v>
      </c>
      <c r="D15">
        <f t="shared" si="1"/>
        <v>0.17000000000000171</v>
      </c>
      <c r="E15">
        <f t="shared" si="2"/>
        <v>2.5828015800668743E-7</v>
      </c>
      <c r="F15" s="3">
        <f t="shared" si="3"/>
        <v>7.5692999999999995E-5</v>
      </c>
      <c r="G15">
        <f t="shared" si="4"/>
        <v>12.56</v>
      </c>
      <c r="H15">
        <f t="shared" si="5"/>
        <v>7.6674730074887426E-2</v>
      </c>
      <c r="I15" s="8">
        <v>0.79756000000000005</v>
      </c>
      <c r="J15" s="8">
        <f t="shared" si="6"/>
        <v>1.3204399719178531E-7</v>
      </c>
      <c r="L15">
        <v>62.88</v>
      </c>
      <c r="M15">
        <v>62.65</v>
      </c>
      <c r="N15" s="7">
        <f t="shared" si="7"/>
        <v>0.23000000000000398</v>
      </c>
      <c r="O15" s="7">
        <f t="shared" si="8"/>
        <v>3.4943786083257971E-7</v>
      </c>
      <c r="P15" s="5">
        <f t="shared" si="0"/>
        <v>3.8337365037443713E-2</v>
      </c>
      <c r="Q15">
        <f t="shared" si="9"/>
        <v>8.9323880453267197E-8</v>
      </c>
      <c r="T15">
        <v>61.93</v>
      </c>
      <c r="U15">
        <v>61.69</v>
      </c>
      <c r="V15" s="5">
        <f t="shared" si="10"/>
        <v>0.24000000000000199</v>
      </c>
      <c r="W15" s="5">
        <f t="shared" si="11"/>
        <v>3.6463081130355817E-7</v>
      </c>
      <c r="X15">
        <f t="shared" si="12"/>
        <v>2.5558243358295811E-2</v>
      </c>
      <c r="Y15">
        <f t="shared" si="13"/>
        <v>6.2138351619663588E-8</v>
      </c>
    </row>
    <row r="16" spans="1:27" ht="15.6" x14ac:dyDescent="0.3">
      <c r="A16" s="1">
        <v>130</v>
      </c>
      <c r="B16">
        <v>70.930000000000007</v>
      </c>
      <c r="C16">
        <v>70.739999999999995</v>
      </c>
      <c r="D16">
        <f t="shared" si="1"/>
        <v>0.19000000000001194</v>
      </c>
      <c r="E16">
        <f t="shared" si="2"/>
        <v>2.8866605894866599E-7</v>
      </c>
      <c r="F16" s="3">
        <f t="shared" si="3"/>
        <v>7.5692999999999995E-5</v>
      </c>
      <c r="G16">
        <f t="shared" si="4"/>
        <v>13.606666666666666</v>
      </c>
      <c r="H16">
        <f t="shared" si="5"/>
        <v>8.998631515733313E-2</v>
      </c>
      <c r="I16" s="8">
        <v>0.93602527777777766</v>
      </c>
      <c r="J16" s="8">
        <f t="shared" si="6"/>
        <v>1.2574743345518407E-7</v>
      </c>
      <c r="L16">
        <v>62.88</v>
      </c>
      <c r="M16">
        <v>62.64</v>
      </c>
      <c r="N16" s="7">
        <f t="shared" si="7"/>
        <v>0.24000000000000199</v>
      </c>
      <c r="O16" s="7">
        <f t="shared" si="8"/>
        <v>3.6463081130355817E-7</v>
      </c>
      <c r="P16" s="5">
        <f t="shared" si="0"/>
        <v>4.4993157578666565E-2</v>
      </c>
      <c r="Q16">
        <f t="shared" si="9"/>
        <v>7.9419431655901398E-8</v>
      </c>
      <c r="T16">
        <v>61.93</v>
      </c>
      <c r="U16">
        <v>61.67</v>
      </c>
      <c r="V16" s="5">
        <f t="shared" si="10"/>
        <v>0.25999999999999801</v>
      </c>
      <c r="W16" s="5">
        <f t="shared" si="11"/>
        <v>3.9501671224551502E-7</v>
      </c>
      <c r="X16">
        <f t="shared" si="12"/>
        <v>2.9995438385777711E-2</v>
      </c>
      <c r="Y16">
        <f t="shared" si="13"/>
        <v>5.7358478418150086E-8</v>
      </c>
    </row>
    <row r="17" spans="1:25" ht="15.6" x14ac:dyDescent="0.3">
      <c r="A17" s="1">
        <v>140</v>
      </c>
      <c r="B17">
        <v>70.930000000000007</v>
      </c>
      <c r="C17">
        <v>70.73</v>
      </c>
      <c r="D17">
        <f t="shared" si="1"/>
        <v>0.20000000000000284</v>
      </c>
      <c r="E17">
        <f t="shared" si="2"/>
        <v>3.038590094196336E-7</v>
      </c>
      <c r="F17" s="3">
        <f t="shared" si="3"/>
        <v>7.5692999999999995E-5</v>
      </c>
      <c r="G17">
        <f t="shared" si="4"/>
        <v>14.653333333333334</v>
      </c>
      <c r="H17">
        <f t="shared" si="5"/>
        <v>0.10436282704637455</v>
      </c>
      <c r="I17" s="8">
        <v>1.0855677777777779</v>
      </c>
      <c r="J17" s="8">
        <f t="shared" si="6"/>
        <v>1.1413166624019907E-7</v>
      </c>
      <c r="L17">
        <v>62.88</v>
      </c>
      <c r="M17">
        <v>62.62</v>
      </c>
      <c r="N17" s="7">
        <f t="shared" si="7"/>
        <v>0.26000000000000512</v>
      </c>
      <c r="O17" s="7">
        <f t="shared" si="8"/>
        <v>3.9501671224552588E-7</v>
      </c>
      <c r="P17" s="5">
        <f t="shared" si="0"/>
        <v>5.2181413523187274E-2</v>
      </c>
      <c r="Q17">
        <f t="shared" si="9"/>
        <v>7.4185583056129812E-8</v>
      </c>
      <c r="T17">
        <v>61.93</v>
      </c>
      <c r="U17">
        <v>61.66</v>
      </c>
      <c r="V17" s="5">
        <f t="shared" si="10"/>
        <v>0.27000000000000313</v>
      </c>
      <c r="W17" s="5">
        <f t="shared" si="11"/>
        <v>4.1020966271650428E-7</v>
      </c>
      <c r="X17">
        <f t="shared" si="12"/>
        <v>3.478760901545818E-2</v>
      </c>
      <c r="Y17">
        <f t="shared" si="13"/>
        <v>5.135924980808945E-8</v>
      </c>
    </row>
    <row r="18" spans="1:25" ht="15.6" x14ac:dyDescent="0.3">
      <c r="A18" s="1">
        <v>150</v>
      </c>
      <c r="B18">
        <v>70.930000000000007</v>
      </c>
      <c r="C18">
        <v>70.72</v>
      </c>
      <c r="D18">
        <f t="shared" si="1"/>
        <v>0.21000000000000796</v>
      </c>
      <c r="E18">
        <f t="shared" si="2"/>
        <v>3.1905195989062285E-7</v>
      </c>
      <c r="F18" s="3">
        <f t="shared" si="3"/>
        <v>7.5692999999999995E-5</v>
      </c>
      <c r="G18">
        <f t="shared" si="4"/>
        <v>15.7</v>
      </c>
      <c r="H18">
        <f t="shared" si="5"/>
        <v>0.11980426574201157</v>
      </c>
      <c r="I18" s="8">
        <v>1.2461875</v>
      </c>
      <c r="J18" s="8">
        <f t="shared" si="6"/>
        <v>1.0439243072103791E-7</v>
      </c>
      <c r="L18">
        <v>62.88</v>
      </c>
      <c r="M18">
        <v>62.61</v>
      </c>
      <c r="N18" s="7">
        <f t="shared" si="7"/>
        <v>0.27000000000000313</v>
      </c>
      <c r="O18" s="7">
        <f t="shared" si="8"/>
        <v>4.1020966271650428E-7</v>
      </c>
      <c r="P18" s="5">
        <f t="shared" si="0"/>
        <v>5.9902132871005785E-2</v>
      </c>
      <c r="Q18">
        <f t="shared" si="9"/>
        <v>6.7109419749236886E-8</v>
      </c>
      <c r="T18">
        <v>61.93</v>
      </c>
      <c r="U18">
        <v>61.64</v>
      </c>
      <c r="V18" s="5">
        <f t="shared" si="10"/>
        <v>0.28999999999999915</v>
      </c>
      <c r="W18" s="5">
        <f t="shared" si="11"/>
        <v>4.4059556365846119E-7</v>
      </c>
      <c r="X18">
        <f t="shared" si="12"/>
        <v>3.9934755247337188E-2</v>
      </c>
      <c r="Y18">
        <f t="shared" si="13"/>
        <v>4.8053658585872637E-8</v>
      </c>
    </row>
    <row r="19" spans="1:25" ht="15.6" x14ac:dyDescent="0.3">
      <c r="A19" s="1">
        <v>160</v>
      </c>
      <c r="B19">
        <v>70.930000000000007</v>
      </c>
      <c r="C19">
        <v>70.709999999999994</v>
      </c>
      <c r="D19">
        <f t="shared" si="1"/>
        <v>0.22000000000001307</v>
      </c>
      <c r="E19">
        <f t="shared" si="2"/>
        <v>3.3424491036161205E-7</v>
      </c>
      <c r="F19" s="3">
        <f t="shared" si="3"/>
        <v>7.5692999999999995E-5</v>
      </c>
      <c r="G19">
        <f t="shared" si="4"/>
        <v>16.746666666666666</v>
      </c>
      <c r="H19">
        <f t="shared" si="5"/>
        <v>0.13631063124424431</v>
      </c>
      <c r="I19" s="8">
        <v>1.4178844444444443</v>
      </c>
      <c r="J19" s="8">
        <f t="shared" si="6"/>
        <v>9.612026266167203E-8</v>
      </c>
      <c r="L19">
        <v>62.88</v>
      </c>
      <c r="M19">
        <v>62.59</v>
      </c>
      <c r="N19" s="7">
        <f t="shared" si="7"/>
        <v>0.28999999999999915</v>
      </c>
      <c r="O19" s="7">
        <f t="shared" si="8"/>
        <v>4.4059556365846119E-7</v>
      </c>
      <c r="P19" s="5">
        <f t="shared" si="0"/>
        <v>6.8155315622122153E-2</v>
      </c>
      <c r="Q19">
        <f t="shared" si="9"/>
        <v>6.3351991299734431E-8</v>
      </c>
      <c r="T19">
        <v>61.93</v>
      </c>
      <c r="U19">
        <v>61.62</v>
      </c>
      <c r="V19" s="5">
        <f t="shared" si="10"/>
        <v>0.31000000000000227</v>
      </c>
      <c r="W19" s="5">
        <f t="shared" si="11"/>
        <v>4.709814646004288E-7</v>
      </c>
      <c r="X19">
        <f t="shared" si="12"/>
        <v>4.5436877081414764E-2</v>
      </c>
      <c r="Y19">
        <f t="shared" si="13"/>
        <v>4.5147396098661783E-8</v>
      </c>
    </row>
    <row r="20" spans="1:25" ht="15.6" x14ac:dyDescent="0.3">
      <c r="A20" s="1">
        <v>170</v>
      </c>
      <c r="B20">
        <v>70.930000000000007</v>
      </c>
      <c r="C20">
        <v>70.7</v>
      </c>
      <c r="D20">
        <f t="shared" si="1"/>
        <v>0.23000000000000398</v>
      </c>
      <c r="E20">
        <f t="shared" si="2"/>
        <v>3.4943786083257971E-7</v>
      </c>
      <c r="F20" s="3">
        <f t="shared" si="3"/>
        <v>7.5692999999999995E-5</v>
      </c>
      <c r="G20">
        <f t="shared" si="4"/>
        <v>17.793333333333337</v>
      </c>
      <c r="H20">
        <f t="shared" si="5"/>
        <v>0.15388192355307273</v>
      </c>
      <c r="I20" s="8">
        <v>1.6006586111111114</v>
      </c>
      <c r="J20" s="8">
        <f t="shared" si="6"/>
        <v>8.901480128214862E-8</v>
      </c>
      <c r="L20">
        <v>62.88</v>
      </c>
      <c r="M20">
        <v>62.58</v>
      </c>
      <c r="N20" s="7">
        <f t="shared" si="7"/>
        <v>0.30000000000000426</v>
      </c>
      <c r="O20" s="7">
        <f t="shared" si="8"/>
        <v>4.5578851412945039E-7</v>
      </c>
      <c r="P20" s="5">
        <f t="shared" si="0"/>
        <v>7.6940961776536365E-2</v>
      </c>
      <c r="Q20">
        <f t="shared" si="9"/>
        <v>5.8053131270966312E-8</v>
      </c>
      <c r="T20">
        <v>61.93</v>
      </c>
      <c r="U20">
        <v>61.6</v>
      </c>
      <c r="V20" s="5">
        <f t="shared" si="10"/>
        <v>0.32999999999999829</v>
      </c>
      <c r="W20" s="5">
        <f t="shared" si="11"/>
        <v>5.0136736554238566E-7</v>
      </c>
      <c r="X20">
        <f t="shared" si="12"/>
        <v>5.129397451769091E-2</v>
      </c>
      <c r="Y20">
        <f t="shared" si="13"/>
        <v>4.2572296265374464E-8</v>
      </c>
    </row>
    <row r="21" spans="1:25" ht="15.6" x14ac:dyDescent="0.3">
      <c r="A21" s="1">
        <v>180</v>
      </c>
      <c r="B21">
        <v>70.930000000000007</v>
      </c>
      <c r="C21">
        <v>70.69</v>
      </c>
      <c r="D21">
        <f t="shared" si="1"/>
        <v>0.24000000000000909</v>
      </c>
      <c r="E21">
        <f t="shared" si="2"/>
        <v>3.6463081130356891E-7</v>
      </c>
      <c r="F21" s="3">
        <f t="shared" si="3"/>
        <v>7.5692999999999995E-5</v>
      </c>
      <c r="G21">
        <f t="shared" si="4"/>
        <v>18.84</v>
      </c>
      <c r="H21">
        <f t="shared" si="5"/>
        <v>0.17251814266849672</v>
      </c>
      <c r="I21" s="8">
        <v>1.7945099999999998</v>
      </c>
      <c r="J21" s="8">
        <f t="shared" si="6"/>
        <v>8.2851135492887233E-8</v>
      </c>
      <c r="L21">
        <v>62.88</v>
      </c>
      <c r="M21">
        <v>62.57</v>
      </c>
      <c r="N21" s="7">
        <f t="shared" si="7"/>
        <v>0.31000000000000227</v>
      </c>
      <c r="O21" s="7">
        <f t="shared" si="8"/>
        <v>4.709814646004288E-7</v>
      </c>
      <c r="P21" s="5">
        <f t="shared" si="0"/>
        <v>8.6259071334248358E-2</v>
      </c>
      <c r="Q21">
        <f t="shared" si="9"/>
        <v>5.3508025005821369E-8</v>
      </c>
      <c r="T21">
        <v>61.93</v>
      </c>
      <c r="U21">
        <v>61.59</v>
      </c>
      <c r="V21" s="5">
        <f t="shared" si="10"/>
        <v>0.33999999999999631</v>
      </c>
      <c r="W21" s="5">
        <f t="shared" si="11"/>
        <v>5.1656031601336416E-7</v>
      </c>
      <c r="X21">
        <f t="shared" si="12"/>
        <v>5.750604755616557E-2</v>
      </c>
      <c r="Y21">
        <f t="shared" si="13"/>
        <v>3.9124147316083735E-8</v>
      </c>
    </row>
    <row r="22" spans="1:25" ht="15.6" x14ac:dyDescent="0.3">
      <c r="A22" s="1">
        <v>190</v>
      </c>
      <c r="B22">
        <v>70.930000000000007</v>
      </c>
      <c r="C22">
        <v>70.680000000000007</v>
      </c>
      <c r="D22">
        <f t="shared" si="1"/>
        <v>0.25</v>
      </c>
      <c r="E22">
        <f t="shared" si="2"/>
        <v>3.7982376177453657E-7</v>
      </c>
      <c r="F22" s="3">
        <f t="shared" si="3"/>
        <v>7.5692999999999995E-5</v>
      </c>
      <c r="G22">
        <f t="shared" si="4"/>
        <v>19.886666666666667</v>
      </c>
      <c r="H22">
        <f t="shared" si="5"/>
        <v>0.1922192885905164</v>
      </c>
      <c r="I22" s="8">
        <v>1.9994386111111109</v>
      </c>
      <c r="J22" s="8">
        <f t="shared" si="6"/>
        <v>7.7457779027280837E-8</v>
      </c>
      <c r="L22">
        <v>62.88</v>
      </c>
      <c r="M22">
        <v>62.55</v>
      </c>
      <c r="N22" s="7">
        <f t="shared" si="7"/>
        <v>0.3300000000000054</v>
      </c>
      <c r="O22" s="7">
        <f t="shared" si="8"/>
        <v>5.0136736554239656E-7</v>
      </c>
      <c r="P22" s="5">
        <f t="shared" si="0"/>
        <v>9.6109644295258201E-2</v>
      </c>
      <c r="Q22">
        <f t="shared" si="9"/>
        <v>5.1122134158006197E-8</v>
      </c>
      <c r="T22">
        <v>61.93</v>
      </c>
      <c r="U22">
        <v>61.57</v>
      </c>
      <c r="V22" s="5">
        <f t="shared" si="10"/>
        <v>0.35999999999999943</v>
      </c>
      <c r="W22" s="5">
        <f t="shared" si="11"/>
        <v>5.4694621695533188E-7</v>
      </c>
      <c r="X22">
        <f t="shared" si="12"/>
        <v>6.4073096196838805E-2</v>
      </c>
      <c r="Y22">
        <f t="shared" si="13"/>
        <v>3.7179733933094747E-8</v>
      </c>
    </row>
    <row r="23" spans="1:25" ht="15.6" x14ac:dyDescent="0.3">
      <c r="A23" s="1">
        <v>200</v>
      </c>
      <c r="B23">
        <v>70.930000000000007</v>
      </c>
      <c r="C23">
        <v>70.67</v>
      </c>
      <c r="D23">
        <f t="shared" si="1"/>
        <v>0.26000000000000512</v>
      </c>
      <c r="E23">
        <f t="shared" si="2"/>
        <v>3.9501671224552588E-7</v>
      </c>
      <c r="F23" s="3">
        <f t="shared" si="3"/>
        <v>7.5692999999999995E-5</v>
      </c>
      <c r="G23">
        <f t="shared" si="4"/>
        <v>20.933333333333334</v>
      </c>
      <c r="H23">
        <f t="shared" si="5"/>
        <v>0.21298536131913173</v>
      </c>
      <c r="I23" s="8">
        <v>2.2154444444444445</v>
      </c>
      <c r="J23" s="8">
        <f t="shared" si="6"/>
        <v>7.2701871395007217E-8</v>
      </c>
      <c r="L23">
        <v>62.88</v>
      </c>
      <c r="M23">
        <v>62.54</v>
      </c>
      <c r="N23" s="7">
        <f t="shared" si="7"/>
        <v>0.34000000000000341</v>
      </c>
      <c r="O23" s="7">
        <f t="shared" si="8"/>
        <v>5.1656031601337486E-7</v>
      </c>
      <c r="P23" s="5">
        <f t="shared" si="0"/>
        <v>0.10649268065956587</v>
      </c>
      <c r="Q23">
        <f t="shared" si="9"/>
        <v>4.753583898904271E-8</v>
      </c>
      <c r="T23">
        <v>61.93</v>
      </c>
      <c r="U23">
        <v>61.56</v>
      </c>
      <c r="V23" s="5">
        <f t="shared" si="10"/>
        <v>0.36999999999999744</v>
      </c>
      <c r="W23" s="5">
        <f t="shared" si="11"/>
        <v>5.6213916742631028E-7</v>
      </c>
      <c r="X23">
        <f t="shared" si="12"/>
        <v>7.0995120439710582E-2</v>
      </c>
      <c r="Y23">
        <f t="shared" si="13"/>
        <v>3.4486785148912764E-8</v>
      </c>
    </row>
    <row r="24" spans="1:25" ht="15.6" x14ac:dyDescent="0.3">
      <c r="A24" s="1">
        <v>210</v>
      </c>
      <c r="B24">
        <v>70.930000000000007</v>
      </c>
      <c r="C24">
        <v>70.66</v>
      </c>
      <c r="D24">
        <f t="shared" si="1"/>
        <v>0.27000000000001023</v>
      </c>
      <c r="E24">
        <f t="shared" si="2"/>
        <v>4.1020966271651508E-7</v>
      </c>
      <c r="F24" s="3">
        <f t="shared" si="3"/>
        <v>7.5692999999999995E-5</v>
      </c>
      <c r="G24">
        <f t="shared" si="4"/>
        <v>21.98</v>
      </c>
      <c r="H24">
        <f t="shared" si="5"/>
        <v>0.23481636085434274</v>
      </c>
      <c r="I24" s="8">
        <v>2.4425275000000002</v>
      </c>
      <c r="J24" s="8">
        <f t="shared" si="6"/>
        <v>6.8478999744121075E-8</v>
      </c>
      <c r="L24">
        <v>62.88</v>
      </c>
      <c r="M24">
        <v>62.53</v>
      </c>
      <c r="N24" s="7">
        <f t="shared" si="7"/>
        <v>0.35000000000000142</v>
      </c>
      <c r="O24" s="7">
        <f t="shared" si="8"/>
        <v>5.3175326648435337E-7</v>
      </c>
      <c r="P24" s="5">
        <f t="shared" si="0"/>
        <v>0.11740818042717137</v>
      </c>
      <c r="Q24">
        <f t="shared" si="9"/>
        <v>4.4384536871188078E-8</v>
      </c>
      <c r="T24">
        <v>61.93</v>
      </c>
      <c r="U24">
        <v>61.54</v>
      </c>
      <c r="V24" s="5">
        <f t="shared" si="10"/>
        <v>0.39000000000000057</v>
      </c>
      <c r="W24" s="5">
        <f t="shared" si="11"/>
        <v>5.9252506836827799E-7</v>
      </c>
      <c r="X24">
        <f t="shared" si="12"/>
        <v>7.8272120284780922E-2</v>
      </c>
      <c r="Y24">
        <f t="shared" si="13"/>
        <v>3.2971370247168208E-8</v>
      </c>
    </row>
    <row r="25" spans="1:25" ht="15.6" x14ac:dyDescent="0.3">
      <c r="A25" s="1">
        <v>220</v>
      </c>
      <c r="B25">
        <v>70.930000000000007</v>
      </c>
      <c r="C25">
        <v>70.650000000000006</v>
      </c>
      <c r="D25">
        <f t="shared" si="1"/>
        <v>0.28000000000000114</v>
      </c>
      <c r="E25">
        <f t="shared" si="2"/>
        <v>4.2540261318748274E-7</v>
      </c>
      <c r="F25" s="3">
        <f t="shared" si="3"/>
        <v>7.5692999999999995E-5</v>
      </c>
      <c r="G25">
        <f t="shared" si="4"/>
        <v>23.026666666666667</v>
      </c>
      <c r="H25">
        <f t="shared" si="5"/>
        <v>0.25771228719614941</v>
      </c>
      <c r="I25" s="8">
        <v>2.680687777777778</v>
      </c>
      <c r="J25" s="8">
        <f t="shared" si="6"/>
        <v>6.4706052099814694E-8</v>
      </c>
      <c r="L25">
        <v>62.88</v>
      </c>
      <c r="M25">
        <v>62.51</v>
      </c>
      <c r="N25" s="7">
        <f t="shared" si="7"/>
        <v>0.37000000000000455</v>
      </c>
      <c r="O25" s="7">
        <f t="shared" si="8"/>
        <v>5.6213916742632108E-7</v>
      </c>
      <c r="P25" s="5">
        <f t="shared" si="0"/>
        <v>0.12885614359807471</v>
      </c>
      <c r="Q25">
        <f t="shared" si="9"/>
        <v>4.2752212994520772E-8</v>
      </c>
      <c r="T25">
        <v>61.93</v>
      </c>
      <c r="U25">
        <v>61.53</v>
      </c>
      <c r="V25" s="5">
        <f t="shared" si="10"/>
        <v>0.39999999999999858</v>
      </c>
      <c r="W25" s="5">
        <f t="shared" si="11"/>
        <v>6.0771801883925639E-7</v>
      </c>
      <c r="X25">
        <f t="shared" si="12"/>
        <v>8.5904095732049796E-2</v>
      </c>
      <c r="Y25">
        <f t="shared" si="13"/>
        <v>3.0812405761816283E-8</v>
      </c>
    </row>
    <row r="26" spans="1:25" ht="15.6" x14ac:dyDescent="0.3">
      <c r="A26" s="1">
        <v>230</v>
      </c>
      <c r="B26">
        <v>70.930000000000007</v>
      </c>
      <c r="C26">
        <v>70.64</v>
      </c>
      <c r="D26">
        <f t="shared" si="1"/>
        <v>0.29000000000000625</v>
      </c>
      <c r="E26">
        <f t="shared" si="2"/>
        <v>4.4059556365847194E-7</v>
      </c>
      <c r="F26" s="3">
        <f t="shared" si="3"/>
        <v>7.5692999999999995E-5</v>
      </c>
      <c r="G26">
        <f t="shared" si="4"/>
        <v>24.073333333333334</v>
      </c>
      <c r="H26">
        <f t="shared" si="5"/>
        <v>0.28167314034455171</v>
      </c>
      <c r="I26" s="8">
        <v>2.929925277777778</v>
      </c>
      <c r="J26" s="8">
        <f t="shared" si="6"/>
        <v>6.1316105000878666E-8</v>
      </c>
      <c r="L26">
        <v>62.88</v>
      </c>
      <c r="M26">
        <v>62.5</v>
      </c>
      <c r="N26" s="7">
        <f t="shared" si="7"/>
        <v>0.38000000000000256</v>
      </c>
      <c r="O26" s="7">
        <f t="shared" si="8"/>
        <v>5.7733211789729948E-7</v>
      </c>
      <c r="P26" s="5">
        <f t="shared" si="0"/>
        <v>0.14083657017227585</v>
      </c>
      <c r="Q26">
        <f t="shared" si="9"/>
        <v>4.0172620517816463E-8</v>
      </c>
      <c r="T26">
        <v>61.93</v>
      </c>
      <c r="U26">
        <v>61.51</v>
      </c>
      <c r="V26" s="5">
        <f t="shared" si="10"/>
        <v>0.42000000000000171</v>
      </c>
      <c r="W26" s="5">
        <f t="shared" si="11"/>
        <v>6.38103919781224E-7</v>
      </c>
      <c r="X26">
        <f t="shared" si="12"/>
        <v>9.3891046781517246E-2</v>
      </c>
      <c r="Y26">
        <f t="shared" si="13"/>
        <v>2.9600878276285735E-8</v>
      </c>
    </row>
    <row r="27" spans="1:25" ht="15.6" x14ac:dyDescent="0.3">
      <c r="A27" s="1">
        <v>240</v>
      </c>
      <c r="B27">
        <v>70.930000000000007</v>
      </c>
      <c r="C27">
        <v>70.63</v>
      </c>
      <c r="D27">
        <f t="shared" si="1"/>
        <v>0.30000000000001137</v>
      </c>
      <c r="E27">
        <f t="shared" si="2"/>
        <v>4.5578851412946119E-7</v>
      </c>
      <c r="F27" s="3">
        <f t="shared" si="3"/>
        <v>7.5692999999999995E-5</v>
      </c>
      <c r="G27">
        <f t="shared" si="4"/>
        <v>25.12</v>
      </c>
      <c r="H27">
        <f t="shared" si="5"/>
        <v>0.3066989202995497</v>
      </c>
      <c r="I27" s="8">
        <v>3.1902400000000002</v>
      </c>
      <c r="J27" s="8">
        <f t="shared" si="6"/>
        <v>5.8254704643436329E-8</v>
      </c>
      <c r="L27">
        <v>62.88</v>
      </c>
      <c r="M27">
        <v>62.49</v>
      </c>
      <c r="N27" s="7">
        <f t="shared" si="7"/>
        <v>0.39000000000000057</v>
      </c>
      <c r="O27" s="7">
        <f t="shared" si="8"/>
        <v>5.9252506836827799E-7</v>
      </c>
      <c r="P27" s="5">
        <f t="shared" si="0"/>
        <v>0.15334946014977485</v>
      </c>
      <c r="Q27">
        <f t="shared" si="9"/>
        <v>3.7865558018232233E-8</v>
      </c>
      <c r="T27">
        <v>61.93</v>
      </c>
      <c r="U27">
        <v>61.5</v>
      </c>
      <c r="V27" s="5">
        <f t="shared" si="10"/>
        <v>0.42999999999999972</v>
      </c>
      <c r="W27" s="5">
        <f t="shared" si="11"/>
        <v>6.5329687025220251E-7</v>
      </c>
      <c r="X27">
        <f t="shared" si="12"/>
        <v>0.10223297343318324</v>
      </c>
      <c r="Y27">
        <f t="shared" si="13"/>
        <v>2.783280332964073E-8</v>
      </c>
    </row>
    <row r="28" spans="1:25" ht="15.6" x14ac:dyDescent="0.3">
      <c r="A28" s="1">
        <v>250</v>
      </c>
      <c r="B28">
        <v>70.930000000000007</v>
      </c>
      <c r="C28">
        <v>70.62</v>
      </c>
      <c r="D28">
        <f t="shared" si="1"/>
        <v>0.31000000000000227</v>
      </c>
      <c r="E28">
        <f t="shared" si="2"/>
        <v>4.709814646004288E-7</v>
      </c>
      <c r="F28" s="3">
        <f t="shared" si="3"/>
        <v>7.5692999999999995E-5</v>
      </c>
      <c r="G28">
        <f t="shared" si="4"/>
        <v>26.166666666666668</v>
      </c>
      <c r="H28">
        <f t="shared" si="5"/>
        <v>0.3327896270611434</v>
      </c>
      <c r="I28" s="8">
        <v>3.461631944444445</v>
      </c>
      <c r="J28" s="8">
        <f t="shared" si="6"/>
        <v>5.5477120326035574E-8</v>
      </c>
      <c r="L28">
        <v>62.88</v>
      </c>
      <c r="M28">
        <v>62.47</v>
      </c>
      <c r="N28" s="7">
        <f t="shared" si="7"/>
        <v>0.41000000000000369</v>
      </c>
      <c r="O28" s="7">
        <f t="shared" si="8"/>
        <v>6.229109693102457E-7</v>
      </c>
      <c r="P28" s="5">
        <f t="shared" si="0"/>
        <v>0.1663948135305717</v>
      </c>
      <c r="Q28">
        <f t="shared" si="9"/>
        <v>3.6686482796249401E-8</v>
      </c>
      <c r="T28">
        <v>61.93</v>
      </c>
      <c r="U28">
        <v>61.48</v>
      </c>
      <c r="V28" s="5">
        <f t="shared" si="10"/>
        <v>0.45000000000000284</v>
      </c>
      <c r="W28" s="5">
        <f t="shared" si="11"/>
        <v>6.8368277119417022E-7</v>
      </c>
      <c r="X28">
        <f t="shared" si="12"/>
        <v>0.11092987568704779</v>
      </c>
      <c r="Y28">
        <f t="shared" si="13"/>
        <v>2.6843767899694611E-8</v>
      </c>
    </row>
  </sheetData>
  <mergeCells count="3">
    <mergeCell ref="V1:W1"/>
    <mergeCell ref="N1:O1"/>
    <mergeCell ref="D1:G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828F73-C50F-44EA-A780-C13C9B4CD57D}">
  <dimension ref="A1:AA28"/>
  <sheetViews>
    <sheetView workbookViewId="0">
      <selection activeCell="G3" sqref="G3"/>
    </sheetView>
  </sheetViews>
  <sheetFormatPr baseColWidth="10" defaultRowHeight="14.4" x14ac:dyDescent="0.3"/>
  <cols>
    <col min="5" max="5" width="12" bestFit="1" customWidth="1"/>
  </cols>
  <sheetData>
    <row r="1" spans="1:27" x14ac:dyDescent="0.3">
      <c r="D1" s="13" t="s">
        <v>15</v>
      </c>
      <c r="E1" s="13"/>
      <c r="F1" s="13"/>
      <c r="N1" s="13" t="s">
        <v>16</v>
      </c>
      <c r="O1" s="13"/>
      <c r="V1" s="13" t="s">
        <v>17</v>
      </c>
      <c r="W1" s="13"/>
    </row>
    <row r="2" spans="1:27" ht="15.6" x14ac:dyDescent="0.3">
      <c r="A2" s="2" t="s">
        <v>0</v>
      </c>
      <c r="B2" s="2" t="s">
        <v>5</v>
      </c>
      <c r="C2" s="2" t="s">
        <v>1</v>
      </c>
      <c r="D2" s="2" t="s">
        <v>8</v>
      </c>
      <c r="E2" s="2" t="s">
        <v>9</v>
      </c>
      <c r="F2" s="2" t="s">
        <v>10</v>
      </c>
      <c r="G2" s="2" t="s">
        <v>11</v>
      </c>
      <c r="H2" s="2" t="s">
        <v>12</v>
      </c>
      <c r="I2" s="9" t="s">
        <v>13</v>
      </c>
      <c r="J2" s="9" t="s">
        <v>14</v>
      </c>
      <c r="K2" s="2"/>
      <c r="L2" s="2" t="s">
        <v>6</v>
      </c>
      <c r="M2" s="2" t="s">
        <v>2</v>
      </c>
      <c r="N2" s="6" t="s">
        <v>8</v>
      </c>
      <c r="O2" s="6" t="s">
        <v>9</v>
      </c>
      <c r="P2" s="6" t="s">
        <v>12</v>
      </c>
      <c r="Q2" s="2" t="s">
        <v>14</v>
      </c>
      <c r="R2" s="2"/>
      <c r="S2" s="2"/>
      <c r="T2" s="2" t="s">
        <v>7</v>
      </c>
      <c r="U2" s="2" t="s">
        <v>3</v>
      </c>
      <c r="V2" s="4" t="s">
        <v>8</v>
      </c>
      <c r="W2" s="4" t="s">
        <v>9</v>
      </c>
      <c r="X2" s="2" t="s">
        <v>12</v>
      </c>
      <c r="Y2" s="2" t="s">
        <v>14</v>
      </c>
      <c r="Z2" s="2"/>
      <c r="AA2" s="2"/>
    </row>
    <row r="3" spans="1:27" ht="15.6" x14ac:dyDescent="0.3">
      <c r="A3" s="1">
        <v>0</v>
      </c>
      <c r="B3">
        <v>73.489999999999995</v>
      </c>
      <c r="C3">
        <v>73.489999999999995</v>
      </c>
      <c r="D3">
        <f>B3-C3</f>
        <v>0</v>
      </c>
      <c r="E3">
        <f>(D3/0.6582)*0.000001</f>
        <v>0</v>
      </c>
      <c r="F3" s="5">
        <f>0.000075693</f>
        <v>7.5692999999999995E-5</v>
      </c>
      <c r="G3">
        <f>2*3.14*A3/60</f>
        <v>0</v>
      </c>
      <c r="H3">
        <f>(F3*G3*G3)/(0.0635*0.25*9.81)</f>
        <v>0</v>
      </c>
      <c r="I3" s="8">
        <v>0</v>
      </c>
      <c r="J3" s="8" t="e">
        <f>E3/(0.25*9.81*I3)</f>
        <v>#DIV/0!</v>
      </c>
      <c r="L3">
        <v>64.58</v>
      </c>
      <c r="M3">
        <v>64.58</v>
      </c>
      <c r="N3" s="7">
        <f>L3-M3</f>
        <v>0</v>
      </c>
      <c r="O3" s="7">
        <f>(N3/0.6582)*0.000001</f>
        <v>0</v>
      </c>
      <c r="P3" s="5">
        <f t="shared" ref="P3:P28" si="0">F3*G3*G3/(0.0635*0.5*9.81)</f>
        <v>0</v>
      </c>
      <c r="Q3" t="e">
        <f>O3/(0.5*9.81*I3)</f>
        <v>#DIV/0!</v>
      </c>
      <c r="T3">
        <v>64.36</v>
      </c>
      <c r="U3">
        <v>64.36</v>
      </c>
      <c r="V3" s="5">
        <f>T3-U3</f>
        <v>0</v>
      </c>
      <c r="W3" s="5">
        <f>(V3/0.6582)*0.000001</f>
        <v>0</v>
      </c>
      <c r="X3">
        <f>(F3*G3*G3)/(0.0635*0.75*9.81)</f>
        <v>0</v>
      </c>
      <c r="Y3" t="e">
        <f>W3/(0.75*9.81*I3)</f>
        <v>#DIV/0!</v>
      </c>
    </row>
    <row r="4" spans="1:27" ht="15.6" x14ac:dyDescent="0.3">
      <c r="A4" s="1">
        <v>10</v>
      </c>
      <c r="B4">
        <v>73.489999999999995</v>
      </c>
      <c r="C4">
        <v>73.47</v>
      </c>
      <c r="D4">
        <f t="shared" ref="D4:D28" si="1">B4-C4</f>
        <v>1.9999999999996021E-2</v>
      </c>
      <c r="E4">
        <f>(D4/0.6582)*0.000001</f>
        <v>3.0385900941956885E-8</v>
      </c>
      <c r="F4" s="3">
        <f t="shared" ref="F4:F28" si="2">0.000075693</f>
        <v>7.5692999999999995E-5</v>
      </c>
      <c r="G4">
        <f t="shared" ref="G4:G28" si="3">2*3.14*A4/60</f>
        <v>1.0466666666666666</v>
      </c>
      <c r="H4">
        <f t="shared" ref="H4:H28" si="4">(F4*G4*G4)/(0.0635*0.25*9.81)</f>
        <v>5.3246340329782932E-4</v>
      </c>
      <c r="I4" s="8">
        <v>5.5386111111111105E-3</v>
      </c>
      <c r="J4" s="8">
        <f t="shared" ref="J4:J28" si="5">E4/(0.25*9.81*I4)</f>
        <v>2.2369806583074258E-6</v>
      </c>
      <c r="L4">
        <v>64.58</v>
      </c>
      <c r="M4">
        <v>64.56</v>
      </c>
      <c r="N4" s="7">
        <f t="shared" ref="N4:N28" si="6">L4-M4</f>
        <v>1.9999999999996021E-2</v>
      </c>
      <c r="O4" s="7">
        <f t="shared" ref="O4:O28" si="7">(N4/0.6582)*0.000001</f>
        <v>3.0385900941956885E-8</v>
      </c>
      <c r="P4" s="5">
        <f t="shared" si="0"/>
        <v>2.6623170164891466E-4</v>
      </c>
      <c r="Q4">
        <f t="shared" ref="Q4:Q28" si="8">O4/(0.5*9.81*I4)</f>
        <v>1.1184903291537129E-6</v>
      </c>
      <c r="T4">
        <v>64.36</v>
      </c>
      <c r="U4">
        <v>64.33</v>
      </c>
      <c r="V4" s="5">
        <f t="shared" ref="V4:V28" si="9">T4-U4</f>
        <v>3.0000000000001137E-2</v>
      </c>
      <c r="W4" s="5">
        <f t="shared" ref="W4:W28" si="10">(V4/0.6582)*0.000001</f>
        <v>4.5578851412946114E-8</v>
      </c>
      <c r="X4">
        <f t="shared" ref="X4:X28" si="11">(F4*G4*G4)/(0.0635*0.75*9.81)</f>
        <v>1.7748780109927642E-4</v>
      </c>
      <c r="Y4">
        <f t="shared" ref="Y4:Y28" si="12">W4/(0.75*9.81*I4)</f>
        <v>1.1184903291539776E-6</v>
      </c>
    </row>
    <row r="5" spans="1:27" ht="15.6" x14ac:dyDescent="0.3">
      <c r="A5" s="1">
        <v>20</v>
      </c>
      <c r="B5">
        <v>73.489999999999995</v>
      </c>
      <c r="C5">
        <v>73.459999999999994</v>
      </c>
      <c r="D5">
        <f t="shared" si="1"/>
        <v>3.0000000000001137E-2</v>
      </c>
      <c r="E5">
        <f t="shared" ref="E5:E28" si="13">(D5/0.6582)*0.000001</f>
        <v>4.5578851412946114E-8</v>
      </c>
      <c r="F5" s="3">
        <f t="shared" si="2"/>
        <v>7.5692999999999995E-5</v>
      </c>
      <c r="G5">
        <f t="shared" si="3"/>
        <v>2.0933333333333333</v>
      </c>
      <c r="H5">
        <f t="shared" si="4"/>
        <v>2.1298536131913173E-3</v>
      </c>
      <c r="I5" s="8">
        <v>2.2154444444444442E-2</v>
      </c>
      <c r="J5" s="8">
        <f t="shared" si="5"/>
        <v>8.3886774686548315E-7</v>
      </c>
      <c r="L5">
        <v>64.58</v>
      </c>
      <c r="M5">
        <v>64.540000000000006</v>
      </c>
      <c r="N5" s="7">
        <f t="shared" si="6"/>
        <v>3.9999999999992042E-2</v>
      </c>
      <c r="O5" s="7">
        <f t="shared" si="7"/>
        <v>6.077180188391377E-8</v>
      </c>
      <c r="P5" s="5">
        <f t="shared" si="0"/>
        <v>1.0649268065956586E-3</v>
      </c>
      <c r="Q5">
        <f t="shared" si="8"/>
        <v>5.5924516457685645E-7</v>
      </c>
      <c r="T5">
        <v>64.36</v>
      </c>
      <c r="U5">
        <v>64.31</v>
      </c>
      <c r="V5" s="5">
        <f t="shared" si="9"/>
        <v>4.9999999999997158E-2</v>
      </c>
      <c r="W5" s="5">
        <f t="shared" si="10"/>
        <v>7.5964752354902999E-8</v>
      </c>
      <c r="X5">
        <f t="shared" si="11"/>
        <v>7.0995120439710569E-4</v>
      </c>
      <c r="Y5">
        <f t="shared" si="12"/>
        <v>4.6603763714744659E-7</v>
      </c>
    </row>
    <row r="6" spans="1:27" ht="15.6" x14ac:dyDescent="0.3">
      <c r="A6" s="1">
        <v>30</v>
      </c>
      <c r="B6">
        <v>73.489999999999995</v>
      </c>
      <c r="C6">
        <v>73.459999999999994</v>
      </c>
      <c r="D6">
        <f t="shared" si="1"/>
        <v>3.0000000000001137E-2</v>
      </c>
      <c r="E6">
        <f t="shared" si="13"/>
        <v>4.5578851412946114E-8</v>
      </c>
      <c r="F6" s="3">
        <f t="shared" si="2"/>
        <v>7.5692999999999995E-5</v>
      </c>
      <c r="G6">
        <f t="shared" si="3"/>
        <v>3.14</v>
      </c>
      <c r="H6">
        <f t="shared" si="4"/>
        <v>4.7921706296804641E-3</v>
      </c>
      <c r="I6" s="8">
        <v>4.9847500000000003E-2</v>
      </c>
      <c r="J6" s="8">
        <f t="shared" si="5"/>
        <v>3.7283010971799246E-7</v>
      </c>
      <c r="L6">
        <v>64.58</v>
      </c>
      <c r="M6">
        <v>64.52</v>
      </c>
      <c r="N6" s="7">
        <f t="shared" si="6"/>
        <v>6.0000000000002274E-2</v>
      </c>
      <c r="O6" s="7">
        <f t="shared" si="7"/>
        <v>9.1157702825892228E-8</v>
      </c>
      <c r="P6" s="5">
        <f t="shared" si="0"/>
        <v>2.3960853148402321E-3</v>
      </c>
      <c r="Q6">
        <f t="shared" si="8"/>
        <v>3.7283010971799246E-7</v>
      </c>
      <c r="T6">
        <v>64.36</v>
      </c>
      <c r="U6">
        <v>64.290000000000006</v>
      </c>
      <c r="V6" s="5">
        <f t="shared" si="9"/>
        <v>6.9999999999993179E-2</v>
      </c>
      <c r="W6" s="5">
        <f t="shared" si="10"/>
        <v>1.0635065329685988E-7</v>
      </c>
      <c r="X6">
        <f t="shared" si="11"/>
        <v>1.5973902098934882E-3</v>
      </c>
      <c r="Y6">
        <f t="shared" si="12"/>
        <v>2.8997897422506607E-7</v>
      </c>
    </row>
    <row r="7" spans="1:27" ht="15.6" x14ac:dyDescent="0.3">
      <c r="A7" s="1">
        <v>40</v>
      </c>
      <c r="B7">
        <v>73.489999999999995</v>
      </c>
      <c r="C7">
        <v>73.44</v>
      </c>
      <c r="D7">
        <f t="shared" si="1"/>
        <v>4.9999999999997158E-2</v>
      </c>
      <c r="E7">
        <f t="shared" si="13"/>
        <v>7.5964752354902999E-8</v>
      </c>
      <c r="F7" s="3">
        <f t="shared" si="2"/>
        <v>7.5692999999999995E-5</v>
      </c>
      <c r="G7">
        <f t="shared" si="3"/>
        <v>4.1866666666666665</v>
      </c>
      <c r="H7">
        <f t="shared" si="4"/>
        <v>8.5194144527652692E-3</v>
      </c>
      <c r="I7" s="8">
        <v>8.8617777777777768E-2</v>
      </c>
      <c r="J7" s="8">
        <f t="shared" si="5"/>
        <v>3.495282278605849E-7</v>
      </c>
      <c r="L7">
        <v>64.58</v>
      </c>
      <c r="M7">
        <v>64.5</v>
      </c>
      <c r="N7" s="7">
        <f t="shared" si="6"/>
        <v>7.9999999999998295E-2</v>
      </c>
      <c r="O7" s="7">
        <f t="shared" si="7"/>
        <v>1.2154360376784911E-7</v>
      </c>
      <c r="P7" s="5">
        <f t="shared" si="0"/>
        <v>4.2597072263826346E-3</v>
      </c>
      <c r="Q7">
        <f t="shared" si="8"/>
        <v>2.7962258228847783E-7</v>
      </c>
      <c r="T7">
        <v>64.36</v>
      </c>
      <c r="U7">
        <v>64.27</v>
      </c>
      <c r="V7" s="5">
        <f t="shared" si="9"/>
        <v>9.0000000000003411E-2</v>
      </c>
      <c r="W7" s="5">
        <f t="shared" si="10"/>
        <v>1.3673655423883834E-7</v>
      </c>
      <c r="X7">
        <f t="shared" si="11"/>
        <v>2.8398048175884228E-3</v>
      </c>
      <c r="Y7">
        <f t="shared" si="12"/>
        <v>2.0971693671637081E-7</v>
      </c>
    </row>
    <row r="8" spans="1:27" ht="15.6" x14ac:dyDescent="0.3">
      <c r="A8" s="1">
        <v>50</v>
      </c>
      <c r="B8">
        <v>73.489999999999995</v>
      </c>
      <c r="C8">
        <v>73.430000000000007</v>
      </c>
      <c r="D8">
        <f t="shared" si="1"/>
        <v>5.9999999999988063E-2</v>
      </c>
      <c r="E8">
        <f t="shared" si="13"/>
        <v>9.1157702825870655E-8</v>
      </c>
      <c r="F8" s="3">
        <f t="shared" si="2"/>
        <v>7.5692999999999995E-5</v>
      </c>
      <c r="G8">
        <f t="shared" si="3"/>
        <v>5.2333333333333334</v>
      </c>
      <c r="H8">
        <f t="shared" si="4"/>
        <v>1.3311585082445733E-2</v>
      </c>
      <c r="I8" s="8">
        <v>0.13846527777777778</v>
      </c>
      <c r="J8" s="8">
        <f t="shared" si="5"/>
        <v>2.6843767899689106E-7</v>
      </c>
      <c r="L8">
        <v>64.58</v>
      </c>
      <c r="M8">
        <v>64.489999999999995</v>
      </c>
      <c r="N8" s="7">
        <f t="shared" si="6"/>
        <v>9.0000000000003411E-2</v>
      </c>
      <c r="O8" s="7">
        <f t="shared" si="7"/>
        <v>1.3673655423883834E-7</v>
      </c>
      <c r="P8" s="5">
        <f t="shared" si="0"/>
        <v>6.6557925412228667E-3</v>
      </c>
      <c r="Q8">
        <f t="shared" si="8"/>
        <v>2.0132825924771592E-7</v>
      </c>
      <c r="T8">
        <v>64.36</v>
      </c>
      <c r="U8">
        <v>64.25</v>
      </c>
      <c r="V8" s="5">
        <f t="shared" si="9"/>
        <v>0.10999999999999943</v>
      </c>
      <c r="W8" s="5">
        <f t="shared" si="10"/>
        <v>1.6712245518079523E-7</v>
      </c>
      <c r="X8">
        <f t="shared" si="11"/>
        <v>4.4371950274819114E-3</v>
      </c>
      <c r="Y8">
        <f t="shared" si="12"/>
        <v>1.6404524827590964E-7</v>
      </c>
    </row>
    <row r="9" spans="1:27" ht="15.6" x14ac:dyDescent="0.3">
      <c r="A9" s="1">
        <v>60</v>
      </c>
      <c r="B9">
        <v>73.489999999999995</v>
      </c>
      <c r="C9">
        <v>73.42</v>
      </c>
      <c r="D9">
        <f t="shared" si="1"/>
        <v>6.9999999999993179E-2</v>
      </c>
      <c r="E9">
        <f t="shared" si="13"/>
        <v>1.0635065329685988E-7</v>
      </c>
      <c r="F9" s="3">
        <f t="shared" si="2"/>
        <v>7.5692999999999995E-5</v>
      </c>
      <c r="G9">
        <f t="shared" si="3"/>
        <v>6.28</v>
      </c>
      <c r="H9">
        <f t="shared" si="4"/>
        <v>1.9168682518721857E-2</v>
      </c>
      <c r="I9" s="8">
        <v>0.19939000000000001</v>
      </c>
      <c r="J9" s="8">
        <f t="shared" si="5"/>
        <v>2.1748423066879954E-7</v>
      </c>
      <c r="L9">
        <v>64.58</v>
      </c>
      <c r="M9">
        <v>64.47</v>
      </c>
      <c r="N9" s="7">
        <f t="shared" si="6"/>
        <v>0.10999999999999943</v>
      </c>
      <c r="O9" s="7">
        <f t="shared" si="7"/>
        <v>1.6712245518079523E-7</v>
      </c>
      <c r="P9" s="5">
        <f t="shared" si="0"/>
        <v>9.5843412593609283E-3</v>
      </c>
      <c r="Q9">
        <f t="shared" si="8"/>
        <v>1.7088046695407253E-7</v>
      </c>
      <c r="T9">
        <v>64.36</v>
      </c>
      <c r="U9">
        <v>64.239999999999995</v>
      </c>
      <c r="V9" s="5">
        <f t="shared" si="9"/>
        <v>0.12000000000000455</v>
      </c>
      <c r="W9" s="5">
        <f t="shared" si="10"/>
        <v>1.8231540565178446E-7</v>
      </c>
      <c r="X9">
        <f t="shared" si="11"/>
        <v>6.3895608395739528E-3</v>
      </c>
      <c r="Y9">
        <f t="shared" si="12"/>
        <v>1.2427670323933083E-7</v>
      </c>
    </row>
    <row r="10" spans="1:27" ht="15.6" x14ac:dyDescent="0.3">
      <c r="A10" s="1">
        <v>70</v>
      </c>
      <c r="B10">
        <v>73.489999999999995</v>
      </c>
      <c r="C10">
        <v>73.41</v>
      </c>
      <c r="D10">
        <f t="shared" si="1"/>
        <v>7.9999999999998295E-2</v>
      </c>
      <c r="E10">
        <f t="shared" si="13"/>
        <v>1.2154360376784911E-7</v>
      </c>
      <c r="F10" s="3">
        <f t="shared" si="2"/>
        <v>7.5692999999999995E-5</v>
      </c>
      <c r="G10">
        <f t="shared" si="3"/>
        <v>7.3266666666666671</v>
      </c>
      <c r="H10">
        <f t="shared" si="4"/>
        <v>2.6090706761593637E-2</v>
      </c>
      <c r="I10" s="8">
        <v>0.27139194444444448</v>
      </c>
      <c r="J10" s="8">
        <f t="shared" si="5"/>
        <v>1.8261066598431202E-7</v>
      </c>
      <c r="L10">
        <v>64.58</v>
      </c>
      <c r="M10">
        <v>64.459999999999994</v>
      </c>
      <c r="N10" s="7">
        <f t="shared" si="6"/>
        <v>0.12000000000000455</v>
      </c>
      <c r="O10" s="7">
        <f t="shared" si="7"/>
        <v>1.8231540565178446E-7</v>
      </c>
      <c r="P10" s="5">
        <f t="shared" si="0"/>
        <v>1.3045353380796819E-2</v>
      </c>
      <c r="Q10">
        <f t="shared" si="8"/>
        <v>1.3695799948824212E-7</v>
      </c>
      <c r="T10">
        <v>64.36</v>
      </c>
      <c r="U10">
        <v>64.22</v>
      </c>
      <c r="V10" s="5">
        <f t="shared" si="9"/>
        <v>0.14000000000000057</v>
      </c>
      <c r="W10" s="5">
        <f t="shared" si="10"/>
        <v>2.1270130659374137E-7</v>
      </c>
      <c r="X10">
        <f t="shared" si="11"/>
        <v>8.6969022538645451E-3</v>
      </c>
      <c r="Y10">
        <f t="shared" si="12"/>
        <v>1.065228884908514E-7</v>
      </c>
    </row>
    <row r="11" spans="1:27" ht="15.6" x14ac:dyDescent="0.3">
      <c r="A11" s="1">
        <v>80</v>
      </c>
      <c r="B11">
        <v>73.489999999999995</v>
      </c>
      <c r="C11">
        <v>73.400000000000006</v>
      </c>
      <c r="D11">
        <f t="shared" si="1"/>
        <v>8.99999999999892E-2</v>
      </c>
      <c r="E11">
        <f t="shared" si="13"/>
        <v>1.3673655423881677E-7</v>
      </c>
      <c r="F11" s="3">
        <f t="shared" si="2"/>
        <v>7.5692999999999995E-5</v>
      </c>
      <c r="G11">
        <f t="shared" si="3"/>
        <v>8.3733333333333331</v>
      </c>
      <c r="H11">
        <f t="shared" si="4"/>
        <v>3.4077657811061077E-2</v>
      </c>
      <c r="I11" s="8">
        <v>0.35447111111111107</v>
      </c>
      <c r="J11" s="8">
        <f t="shared" si="5"/>
        <v>1.5728770253725328E-7</v>
      </c>
      <c r="L11">
        <v>64.58</v>
      </c>
      <c r="M11">
        <v>64.44</v>
      </c>
      <c r="N11" s="7">
        <f t="shared" si="6"/>
        <v>0.14000000000000057</v>
      </c>
      <c r="O11" s="7">
        <f t="shared" si="7"/>
        <v>2.1270130659374137E-7</v>
      </c>
      <c r="P11" s="5">
        <f t="shared" si="0"/>
        <v>1.7038828905530538E-2</v>
      </c>
      <c r="Q11">
        <f t="shared" si="8"/>
        <v>1.2233487975121219E-7</v>
      </c>
      <c r="T11">
        <v>64.36</v>
      </c>
      <c r="U11">
        <v>64.2</v>
      </c>
      <c r="V11" s="5">
        <f t="shared" si="9"/>
        <v>0.15999999999999659</v>
      </c>
      <c r="W11" s="5">
        <f t="shared" si="10"/>
        <v>2.4308720753569823E-7</v>
      </c>
      <c r="X11">
        <f t="shared" si="11"/>
        <v>1.1359219270353691E-2</v>
      </c>
      <c r="Y11">
        <f t="shared" si="12"/>
        <v>9.3207527429492623E-8</v>
      </c>
    </row>
    <row r="12" spans="1:27" ht="15.6" x14ac:dyDescent="0.3">
      <c r="A12" s="1">
        <v>90</v>
      </c>
      <c r="B12">
        <v>73.489999999999995</v>
      </c>
      <c r="C12">
        <v>73.39</v>
      </c>
      <c r="D12">
        <f t="shared" si="1"/>
        <v>9.9999999999994316E-2</v>
      </c>
      <c r="E12">
        <f t="shared" si="13"/>
        <v>1.51929504709806E-7</v>
      </c>
      <c r="F12" s="3">
        <f t="shared" si="2"/>
        <v>7.5692999999999995E-5</v>
      </c>
      <c r="G12">
        <f t="shared" si="3"/>
        <v>9.42</v>
      </c>
      <c r="H12">
        <f t="shared" si="4"/>
        <v>4.3129535667124179E-2</v>
      </c>
      <c r="I12" s="8">
        <v>0.44862749999999996</v>
      </c>
      <c r="J12" s="8">
        <f t="shared" si="5"/>
        <v>1.3808522582146563E-7</v>
      </c>
      <c r="L12">
        <v>64.58</v>
      </c>
      <c r="M12">
        <v>64.42</v>
      </c>
      <c r="N12" s="7">
        <f t="shared" si="6"/>
        <v>0.15999999999999659</v>
      </c>
      <c r="O12" s="7">
        <f t="shared" si="7"/>
        <v>2.4308720753569823E-7</v>
      </c>
      <c r="P12" s="5">
        <f t="shared" si="0"/>
        <v>2.1564767833562089E-2</v>
      </c>
      <c r="Q12">
        <f t="shared" si="8"/>
        <v>1.1046818065717644E-7</v>
      </c>
      <c r="T12">
        <v>64.36</v>
      </c>
      <c r="U12">
        <v>64.19</v>
      </c>
      <c r="V12" s="5">
        <f t="shared" si="9"/>
        <v>0.17000000000000171</v>
      </c>
      <c r="W12" s="5">
        <f t="shared" si="10"/>
        <v>2.5828015800668743E-7</v>
      </c>
      <c r="X12">
        <f t="shared" si="11"/>
        <v>1.4376511889041392E-2</v>
      </c>
      <c r="Y12">
        <f t="shared" si="12"/>
        <v>7.8248294632169085E-8</v>
      </c>
    </row>
    <row r="13" spans="1:27" ht="15.6" x14ac:dyDescent="0.3">
      <c r="A13" s="1">
        <v>100</v>
      </c>
      <c r="B13">
        <v>73.489999999999995</v>
      </c>
      <c r="C13">
        <v>73.38</v>
      </c>
      <c r="D13">
        <f t="shared" si="1"/>
        <v>0.10999999999999943</v>
      </c>
      <c r="E13">
        <f t="shared" si="13"/>
        <v>1.6712245518079523E-7</v>
      </c>
      <c r="F13" s="3">
        <f t="shared" si="2"/>
        <v>7.5692999999999995E-5</v>
      </c>
      <c r="G13">
        <f t="shared" si="3"/>
        <v>10.466666666666667</v>
      </c>
      <c r="H13">
        <f t="shared" si="4"/>
        <v>5.3246340329782933E-2</v>
      </c>
      <c r="I13" s="8">
        <v>0.55386111111111114</v>
      </c>
      <c r="J13" s="8">
        <f t="shared" si="5"/>
        <v>1.2303393620693221E-7</v>
      </c>
      <c r="L13">
        <v>64.58</v>
      </c>
      <c r="M13">
        <v>64.400000000000006</v>
      </c>
      <c r="N13" s="7">
        <f t="shared" si="6"/>
        <v>0.17999999999999261</v>
      </c>
      <c r="O13" s="7">
        <f t="shared" si="7"/>
        <v>2.7347310847765514E-7</v>
      </c>
      <c r="P13" s="5">
        <f t="shared" si="0"/>
        <v>2.6623170164891467E-2</v>
      </c>
      <c r="Q13">
        <f t="shared" si="8"/>
        <v>1.0066412962385003E-7</v>
      </c>
      <c r="T13">
        <v>64.36</v>
      </c>
      <c r="U13">
        <v>64.17</v>
      </c>
      <c r="V13" s="5">
        <f t="shared" si="9"/>
        <v>0.18999999999999773</v>
      </c>
      <c r="W13" s="5">
        <f t="shared" si="10"/>
        <v>2.8866605894864439E-7</v>
      </c>
      <c r="X13">
        <f t="shared" si="11"/>
        <v>1.7748780109927646E-2</v>
      </c>
      <c r="Y13">
        <f t="shared" si="12"/>
        <v>7.0837720846415055E-8</v>
      </c>
    </row>
    <row r="14" spans="1:27" ht="15.6" x14ac:dyDescent="0.3">
      <c r="A14" s="1">
        <v>110</v>
      </c>
      <c r="B14">
        <v>73.489999999999995</v>
      </c>
      <c r="C14">
        <v>73.37</v>
      </c>
      <c r="D14">
        <f t="shared" si="1"/>
        <v>0.11999999999999034</v>
      </c>
      <c r="E14">
        <f t="shared" si="13"/>
        <v>1.8231540565176288E-7</v>
      </c>
      <c r="F14" s="3">
        <f t="shared" si="2"/>
        <v>7.5692999999999995E-5</v>
      </c>
      <c r="G14">
        <f t="shared" si="3"/>
        <v>11.513333333333334</v>
      </c>
      <c r="H14">
        <f t="shared" si="4"/>
        <v>6.4428071799037354E-2</v>
      </c>
      <c r="I14" s="8">
        <v>0.6701719444444445</v>
      </c>
      <c r="J14" s="8">
        <f t="shared" si="5"/>
        <v>1.1092466074253008E-7</v>
      </c>
      <c r="L14">
        <v>64.58</v>
      </c>
      <c r="M14">
        <v>64.39</v>
      </c>
      <c r="N14" s="7">
        <f t="shared" si="6"/>
        <v>0.18999999999999773</v>
      </c>
      <c r="O14" s="7">
        <f t="shared" si="7"/>
        <v>2.8866605894864439E-7</v>
      </c>
      <c r="P14" s="5">
        <f t="shared" si="0"/>
        <v>3.2214035899518677E-2</v>
      </c>
      <c r="Q14">
        <f t="shared" si="8"/>
        <v>8.7815356421175675E-8</v>
      </c>
      <c r="T14">
        <v>64.36</v>
      </c>
      <c r="U14">
        <v>64.150000000000006</v>
      </c>
      <c r="V14" s="5">
        <f t="shared" si="9"/>
        <v>0.20999999999999375</v>
      </c>
      <c r="W14" s="5">
        <f t="shared" si="10"/>
        <v>3.1905195989060125E-7</v>
      </c>
      <c r="X14">
        <f t="shared" si="11"/>
        <v>2.1476023933012449E-2</v>
      </c>
      <c r="Y14">
        <f t="shared" si="12"/>
        <v>6.4706052099812497E-8</v>
      </c>
    </row>
    <row r="15" spans="1:27" ht="15.6" x14ac:dyDescent="0.3">
      <c r="A15" s="1">
        <v>120</v>
      </c>
      <c r="B15">
        <v>73.489999999999995</v>
      </c>
      <c r="C15">
        <v>73.36</v>
      </c>
      <c r="D15">
        <f t="shared" si="1"/>
        <v>0.12999999999999545</v>
      </c>
      <c r="E15">
        <f t="shared" si="13"/>
        <v>1.9750835612275214E-7</v>
      </c>
      <c r="F15" s="3">
        <f t="shared" si="2"/>
        <v>7.5692999999999995E-5</v>
      </c>
      <c r="G15">
        <f t="shared" si="3"/>
        <v>12.56</v>
      </c>
      <c r="H15">
        <f t="shared" si="4"/>
        <v>7.6674730074887426E-2</v>
      </c>
      <c r="I15" s="8">
        <v>0.79756000000000005</v>
      </c>
      <c r="J15" s="8">
        <f t="shared" si="5"/>
        <v>1.0097482138194896E-7</v>
      </c>
      <c r="L15">
        <v>64.58</v>
      </c>
      <c r="M15">
        <v>64.37</v>
      </c>
      <c r="N15" s="7">
        <f t="shared" si="6"/>
        <v>0.20999999999999375</v>
      </c>
      <c r="O15" s="7">
        <f t="shared" si="7"/>
        <v>3.1905195989060125E-7</v>
      </c>
      <c r="P15" s="5">
        <f t="shared" si="0"/>
        <v>3.8337365037443713E-2</v>
      </c>
      <c r="Q15">
        <f t="shared" si="8"/>
        <v>8.1556586500805346E-8</v>
      </c>
      <c r="T15">
        <v>64.36</v>
      </c>
      <c r="U15">
        <v>64.13</v>
      </c>
      <c r="V15" s="5">
        <f t="shared" si="9"/>
        <v>0.23000000000000398</v>
      </c>
      <c r="W15" s="5">
        <f t="shared" si="10"/>
        <v>3.4943786083257971E-7</v>
      </c>
      <c r="X15">
        <f t="shared" si="11"/>
        <v>2.5558243358295811E-2</v>
      </c>
      <c r="Y15">
        <f t="shared" si="12"/>
        <v>5.9549253635511467E-8</v>
      </c>
    </row>
    <row r="16" spans="1:27" ht="15.6" x14ac:dyDescent="0.3">
      <c r="A16" s="1">
        <v>130</v>
      </c>
      <c r="B16">
        <v>73.489999999999995</v>
      </c>
      <c r="C16">
        <v>73.349999999999994</v>
      </c>
      <c r="D16">
        <f t="shared" si="1"/>
        <v>0.14000000000000057</v>
      </c>
      <c r="E16">
        <f t="shared" si="13"/>
        <v>2.1270130659374137E-7</v>
      </c>
      <c r="F16" s="3">
        <f t="shared" si="2"/>
        <v>7.5692999999999995E-5</v>
      </c>
      <c r="G16">
        <f t="shared" si="3"/>
        <v>13.606666666666666</v>
      </c>
      <c r="H16">
        <f t="shared" si="4"/>
        <v>8.998631515733313E-2</v>
      </c>
      <c r="I16" s="8">
        <v>0.93602527777777766</v>
      </c>
      <c r="J16" s="8">
        <f t="shared" si="5"/>
        <v>9.2656003598551243E-8</v>
      </c>
      <c r="L16">
        <v>64.58</v>
      </c>
      <c r="M16">
        <v>64.36</v>
      </c>
      <c r="N16" s="7">
        <f t="shared" si="6"/>
        <v>0.21999999999999886</v>
      </c>
      <c r="O16" s="7">
        <f t="shared" si="7"/>
        <v>3.3424491036159045E-7</v>
      </c>
      <c r="P16" s="5">
        <f t="shared" si="0"/>
        <v>4.4993157578666565E-2</v>
      </c>
      <c r="Q16">
        <f t="shared" si="8"/>
        <v>7.2801145684575298E-8</v>
      </c>
      <c r="T16">
        <v>64.36</v>
      </c>
      <c r="U16">
        <v>64.11</v>
      </c>
      <c r="V16" s="5">
        <f t="shared" si="9"/>
        <v>0.25</v>
      </c>
      <c r="W16" s="5">
        <f t="shared" si="10"/>
        <v>3.7982376177453657E-7</v>
      </c>
      <c r="X16">
        <f t="shared" si="11"/>
        <v>2.9995438385777711E-2</v>
      </c>
      <c r="Y16">
        <f t="shared" si="12"/>
        <v>5.5152383094375507E-8</v>
      </c>
    </row>
    <row r="17" spans="1:25" ht="15.6" x14ac:dyDescent="0.3">
      <c r="A17" s="1">
        <v>140</v>
      </c>
      <c r="B17">
        <v>73.489999999999995</v>
      </c>
      <c r="C17">
        <v>73.33</v>
      </c>
      <c r="D17">
        <f t="shared" si="1"/>
        <v>0.15999999999999659</v>
      </c>
      <c r="E17">
        <f t="shared" si="13"/>
        <v>2.4308720753569823E-7</v>
      </c>
      <c r="F17" s="3">
        <f t="shared" si="2"/>
        <v>7.5692999999999995E-5</v>
      </c>
      <c r="G17">
        <f t="shared" si="3"/>
        <v>14.653333333333334</v>
      </c>
      <c r="H17">
        <f t="shared" si="4"/>
        <v>0.10436282704637455</v>
      </c>
      <c r="I17" s="8">
        <v>1.0855677777777779</v>
      </c>
      <c r="J17" s="8">
        <f t="shared" si="5"/>
        <v>9.1305332992156011E-8</v>
      </c>
      <c r="L17">
        <v>64.58</v>
      </c>
      <c r="M17">
        <v>64.349999999999994</v>
      </c>
      <c r="N17" s="7">
        <f t="shared" si="6"/>
        <v>0.23000000000000398</v>
      </c>
      <c r="O17" s="7">
        <f t="shared" si="7"/>
        <v>3.4943786083257971E-7</v>
      </c>
      <c r="P17" s="5">
        <f t="shared" si="0"/>
        <v>5.2181413523187274E-2</v>
      </c>
      <c r="Q17">
        <f t="shared" si="8"/>
        <v>6.5625708088114675E-8</v>
      </c>
      <c r="T17">
        <v>64.36</v>
      </c>
      <c r="U17">
        <v>64.09</v>
      </c>
      <c r="V17" s="5">
        <f t="shared" si="9"/>
        <v>0.26999999999999602</v>
      </c>
      <c r="W17" s="5">
        <f t="shared" si="10"/>
        <v>4.1020966271649348E-7</v>
      </c>
      <c r="X17">
        <f t="shared" si="11"/>
        <v>3.478760901545818E-2</v>
      </c>
      <c r="Y17">
        <f t="shared" si="12"/>
        <v>5.13592498080881E-8</v>
      </c>
    </row>
    <row r="18" spans="1:25" ht="15.6" x14ac:dyDescent="0.3">
      <c r="A18" s="1">
        <v>150</v>
      </c>
      <c r="B18">
        <v>73.489999999999995</v>
      </c>
      <c r="C18">
        <v>73.319999999999993</v>
      </c>
      <c r="D18">
        <f t="shared" si="1"/>
        <v>0.17000000000000171</v>
      </c>
      <c r="E18">
        <f t="shared" si="13"/>
        <v>2.5828015800668743E-7</v>
      </c>
      <c r="F18" s="3">
        <f t="shared" si="2"/>
        <v>7.5692999999999995E-5</v>
      </c>
      <c r="G18">
        <f t="shared" si="3"/>
        <v>15.7</v>
      </c>
      <c r="H18">
        <f t="shared" si="4"/>
        <v>0.11980426574201157</v>
      </c>
      <c r="I18" s="8">
        <v>1.2461875</v>
      </c>
      <c r="J18" s="8">
        <f t="shared" si="5"/>
        <v>8.4508158202742599E-8</v>
      </c>
      <c r="L18">
        <v>64.58</v>
      </c>
      <c r="M18">
        <v>64.33</v>
      </c>
      <c r="N18" s="7">
        <f t="shared" si="6"/>
        <v>0.25</v>
      </c>
      <c r="O18" s="7">
        <f t="shared" si="7"/>
        <v>3.7982376177453657E-7</v>
      </c>
      <c r="P18" s="5">
        <f t="shared" si="0"/>
        <v>5.9902132871005785E-2</v>
      </c>
      <c r="Q18">
        <f t="shared" si="8"/>
        <v>6.2138351619663059E-8</v>
      </c>
      <c r="T18">
        <v>64.36</v>
      </c>
      <c r="U18">
        <v>64.069999999999993</v>
      </c>
      <c r="V18" s="5">
        <f t="shared" si="9"/>
        <v>0.29000000000000625</v>
      </c>
      <c r="W18" s="5">
        <f t="shared" si="10"/>
        <v>4.4059556365847194E-7</v>
      </c>
      <c r="X18">
        <f t="shared" si="11"/>
        <v>3.9934755247337188E-2</v>
      </c>
      <c r="Y18">
        <f t="shared" si="12"/>
        <v>4.8053658585873808E-8</v>
      </c>
    </row>
    <row r="19" spans="1:25" ht="15.6" x14ac:dyDescent="0.3">
      <c r="A19" s="1">
        <v>160</v>
      </c>
      <c r="B19">
        <v>73.489999999999995</v>
      </c>
      <c r="C19">
        <v>73.31</v>
      </c>
      <c r="D19">
        <f t="shared" si="1"/>
        <v>0.17999999999999261</v>
      </c>
      <c r="E19">
        <f t="shared" si="13"/>
        <v>2.7347310847765514E-7</v>
      </c>
      <c r="F19" s="3">
        <f t="shared" si="2"/>
        <v>7.5692999999999995E-5</v>
      </c>
      <c r="G19">
        <f t="shared" si="3"/>
        <v>16.746666666666666</v>
      </c>
      <c r="H19">
        <f t="shared" si="4"/>
        <v>0.13631063124424431</v>
      </c>
      <c r="I19" s="8">
        <v>1.4178844444444443</v>
      </c>
      <c r="J19" s="8">
        <f t="shared" si="5"/>
        <v>7.8643851268632848E-8</v>
      </c>
      <c r="L19">
        <v>64.58</v>
      </c>
      <c r="M19">
        <v>64.319999999999993</v>
      </c>
      <c r="N19" s="7">
        <f t="shared" si="6"/>
        <v>0.26000000000000512</v>
      </c>
      <c r="O19" s="7">
        <f t="shared" si="7"/>
        <v>3.9501671224552588E-7</v>
      </c>
      <c r="P19" s="5">
        <f t="shared" si="0"/>
        <v>6.8155315622122153E-2</v>
      </c>
      <c r="Q19">
        <f t="shared" si="8"/>
        <v>5.6798337027349405E-8</v>
      </c>
      <c r="T19">
        <v>64.36</v>
      </c>
      <c r="U19">
        <v>64.06</v>
      </c>
      <c r="V19" s="5">
        <f t="shared" si="9"/>
        <v>0.29999999999999716</v>
      </c>
      <c r="W19" s="5">
        <f t="shared" si="10"/>
        <v>4.5578851412943959E-7</v>
      </c>
      <c r="X19">
        <f t="shared" si="11"/>
        <v>4.5436877081414764E-2</v>
      </c>
      <c r="Y19">
        <f t="shared" si="12"/>
        <v>4.3691028482575184E-8</v>
      </c>
    </row>
    <row r="20" spans="1:25" ht="15.6" x14ac:dyDescent="0.3">
      <c r="A20" s="1">
        <v>170</v>
      </c>
      <c r="B20">
        <v>73.489999999999995</v>
      </c>
      <c r="C20">
        <v>73.3</v>
      </c>
      <c r="D20">
        <f t="shared" si="1"/>
        <v>0.18999999999999773</v>
      </c>
      <c r="E20">
        <f t="shared" si="13"/>
        <v>2.8866605894864439E-7</v>
      </c>
      <c r="F20" s="3">
        <f t="shared" si="2"/>
        <v>7.5692999999999995E-5</v>
      </c>
      <c r="G20">
        <f t="shared" si="3"/>
        <v>17.793333333333337</v>
      </c>
      <c r="H20">
        <f t="shared" si="4"/>
        <v>0.15388192355307273</v>
      </c>
      <c r="I20" s="8">
        <v>1.6006586111111114</v>
      </c>
      <c r="J20" s="8">
        <f t="shared" si="5"/>
        <v>7.3533966276555408E-8</v>
      </c>
      <c r="L20">
        <v>64.58</v>
      </c>
      <c r="M20">
        <v>64.31</v>
      </c>
      <c r="N20" s="7">
        <f t="shared" si="6"/>
        <v>0.26999999999999602</v>
      </c>
      <c r="O20" s="7">
        <f t="shared" si="7"/>
        <v>4.1020966271649348E-7</v>
      </c>
      <c r="P20" s="5">
        <f t="shared" si="0"/>
        <v>7.6940961776536365E-2</v>
      </c>
      <c r="Q20">
        <f t="shared" si="8"/>
        <v>5.2247818143868163E-8</v>
      </c>
      <c r="T20">
        <v>64.36</v>
      </c>
      <c r="U20">
        <v>64.040000000000006</v>
      </c>
      <c r="V20" s="5">
        <f t="shared" si="9"/>
        <v>0.31999999999999318</v>
      </c>
      <c r="W20" s="5">
        <f t="shared" si="10"/>
        <v>4.8617441507139645E-7</v>
      </c>
      <c r="X20">
        <f t="shared" si="11"/>
        <v>5.129397451769091E-2</v>
      </c>
      <c r="Y20">
        <f t="shared" si="12"/>
        <v>4.1282226681574575E-8</v>
      </c>
    </row>
    <row r="21" spans="1:25" ht="15.6" x14ac:dyDescent="0.3">
      <c r="A21" s="1">
        <v>180</v>
      </c>
      <c r="B21">
        <v>73.489999999999995</v>
      </c>
      <c r="C21">
        <v>73.290000000000006</v>
      </c>
      <c r="D21">
        <f t="shared" si="1"/>
        <v>0.19999999999998863</v>
      </c>
      <c r="E21">
        <f t="shared" si="13"/>
        <v>3.03859009419612E-7</v>
      </c>
      <c r="F21" s="3">
        <f t="shared" si="2"/>
        <v>7.5692999999999995E-5</v>
      </c>
      <c r="G21">
        <f t="shared" si="3"/>
        <v>18.84</v>
      </c>
      <c r="H21">
        <f t="shared" si="4"/>
        <v>0.17251814266849672</v>
      </c>
      <c r="I21" s="8">
        <v>1.7945099999999998</v>
      </c>
      <c r="J21" s="8">
        <f t="shared" si="5"/>
        <v>6.9042612910732816E-8</v>
      </c>
      <c r="L21">
        <v>64.58</v>
      </c>
      <c r="M21">
        <v>64.290000000000006</v>
      </c>
      <c r="N21" s="7">
        <f t="shared" si="6"/>
        <v>0.28999999999999204</v>
      </c>
      <c r="O21" s="7">
        <f t="shared" si="7"/>
        <v>4.4059556365845034E-7</v>
      </c>
      <c r="P21" s="5">
        <f t="shared" si="0"/>
        <v>8.6259071334248358E-2</v>
      </c>
      <c r="Q21">
        <f t="shared" si="8"/>
        <v>5.0055894360282765E-8</v>
      </c>
      <c r="T21">
        <v>64.36</v>
      </c>
      <c r="U21">
        <v>64.02</v>
      </c>
      <c r="V21" s="5">
        <f t="shared" si="9"/>
        <v>0.34000000000000341</v>
      </c>
      <c r="W21" s="5">
        <f t="shared" si="10"/>
        <v>5.1656031601337486E-7</v>
      </c>
      <c r="X21">
        <f t="shared" si="11"/>
        <v>5.750604755616557E-2</v>
      </c>
      <c r="Y21">
        <f t="shared" si="12"/>
        <v>3.9124147316084543E-8</v>
      </c>
    </row>
    <row r="22" spans="1:25" ht="15.6" x14ac:dyDescent="0.3">
      <c r="A22" s="1">
        <v>190</v>
      </c>
      <c r="B22">
        <v>73.489999999999995</v>
      </c>
      <c r="C22">
        <v>73.290000000000006</v>
      </c>
      <c r="D22">
        <f t="shared" si="1"/>
        <v>0.19999999999998863</v>
      </c>
      <c r="E22">
        <f t="shared" si="13"/>
        <v>3.03859009419612E-7</v>
      </c>
      <c r="F22" s="3">
        <f t="shared" si="2"/>
        <v>7.5692999999999995E-5</v>
      </c>
      <c r="G22">
        <f t="shared" si="3"/>
        <v>19.886666666666667</v>
      </c>
      <c r="H22">
        <f t="shared" si="4"/>
        <v>0.1922192885905164</v>
      </c>
      <c r="I22" s="8">
        <v>1.9994386111111109</v>
      </c>
      <c r="J22" s="8">
        <f t="shared" si="5"/>
        <v>6.1966223221821149E-8</v>
      </c>
      <c r="L22">
        <v>64.58</v>
      </c>
      <c r="M22">
        <v>64.28</v>
      </c>
      <c r="N22" s="7">
        <f t="shared" si="6"/>
        <v>0.29999999999999716</v>
      </c>
      <c r="O22" s="7">
        <f t="shared" si="7"/>
        <v>4.5578851412943959E-7</v>
      </c>
      <c r="P22" s="5">
        <f t="shared" si="0"/>
        <v>9.6109644295258201E-2</v>
      </c>
      <c r="Q22">
        <f t="shared" si="8"/>
        <v>4.6474667416368059E-8</v>
      </c>
      <c r="T22">
        <v>64.36</v>
      </c>
      <c r="U22">
        <v>64</v>
      </c>
      <c r="V22" s="5">
        <f t="shared" si="9"/>
        <v>0.35999999999999943</v>
      </c>
      <c r="W22" s="5">
        <f t="shared" si="10"/>
        <v>5.4694621695533188E-7</v>
      </c>
      <c r="X22">
        <f t="shared" si="11"/>
        <v>6.4073096196838805E-2</v>
      </c>
      <c r="Y22">
        <f t="shared" si="12"/>
        <v>3.7179733933094747E-8</v>
      </c>
    </row>
    <row r="23" spans="1:25" ht="15.6" x14ac:dyDescent="0.3">
      <c r="A23" s="1">
        <v>200</v>
      </c>
      <c r="B23">
        <v>73.489999999999995</v>
      </c>
      <c r="C23">
        <v>73.28</v>
      </c>
      <c r="D23">
        <f t="shared" si="1"/>
        <v>0.20999999999999375</v>
      </c>
      <c r="E23">
        <f t="shared" si="13"/>
        <v>3.1905195989060125E-7</v>
      </c>
      <c r="F23" s="3">
        <f t="shared" si="2"/>
        <v>7.5692999999999995E-5</v>
      </c>
      <c r="G23">
        <f t="shared" si="3"/>
        <v>20.933333333333334</v>
      </c>
      <c r="H23">
        <f t="shared" si="4"/>
        <v>0.21298536131913173</v>
      </c>
      <c r="I23" s="8">
        <v>2.2154444444444445</v>
      </c>
      <c r="J23" s="8">
        <f t="shared" si="5"/>
        <v>5.8720742280579846E-8</v>
      </c>
      <c r="L23">
        <v>64.58</v>
      </c>
      <c r="M23">
        <v>64.260000000000005</v>
      </c>
      <c r="N23" s="7">
        <f t="shared" si="6"/>
        <v>0.31999999999999318</v>
      </c>
      <c r="O23" s="7">
        <f t="shared" si="7"/>
        <v>4.8617441507139645E-7</v>
      </c>
      <c r="P23" s="5">
        <f t="shared" si="0"/>
        <v>0.10649268065956587</v>
      </c>
      <c r="Q23">
        <f t="shared" si="8"/>
        <v>4.4739613166156446E-8</v>
      </c>
      <c r="T23">
        <v>64.36</v>
      </c>
      <c r="U23">
        <v>63.99</v>
      </c>
      <c r="V23" s="5">
        <f t="shared" si="9"/>
        <v>0.36999999999999744</v>
      </c>
      <c r="W23" s="5">
        <f t="shared" si="10"/>
        <v>5.6213916742631028E-7</v>
      </c>
      <c r="X23">
        <f t="shared" si="11"/>
        <v>7.0995120439710582E-2</v>
      </c>
      <c r="Y23">
        <f t="shared" si="12"/>
        <v>3.4486785148912764E-8</v>
      </c>
    </row>
    <row r="24" spans="1:25" ht="15.6" x14ac:dyDescent="0.3">
      <c r="A24" s="1">
        <v>210</v>
      </c>
      <c r="B24">
        <v>73.489999999999995</v>
      </c>
      <c r="C24">
        <v>73.260000000000005</v>
      </c>
      <c r="D24">
        <f t="shared" si="1"/>
        <v>0.22999999999998977</v>
      </c>
      <c r="E24">
        <f t="shared" si="13"/>
        <v>3.4943786083255811E-7</v>
      </c>
      <c r="F24" s="3">
        <f t="shared" si="2"/>
        <v>7.5692999999999995E-5</v>
      </c>
      <c r="G24">
        <f t="shared" si="3"/>
        <v>21.98</v>
      </c>
      <c r="H24">
        <f t="shared" si="4"/>
        <v>0.23481636085434274</v>
      </c>
      <c r="I24" s="8">
        <v>2.4425275000000002</v>
      </c>
      <c r="J24" s="8">
        <f t="shared" si="5"/>
        <v>5.8333962744987215E-8</v>
      </c>
      <c r="L24">
        <v>64.58</v>
      </c>
      <c r="M24">
        <v>64.25</v>
      </c>
      <c r="N24" s="7">
        <f t="shared" si="6"/>
        <v>0.32999999999999829</v>
      </c>
      <c r="O24" s="7">
        <f t="shared" si="7"/>
        <v>5.0136736554238566E-7</v>
      </c>
      <c r="P24" s="5">
        <f t="shared" si="0"/>
        <v>0.11740818042717137</v>
      </c>
      <c r="Q24">
        <f t="shared" si="8"/>
        <v>4.184827762140551E-8</v>
      </c>
      <c r="T24">
        <v>64.36</v>
      </c>
      <c r="U24">
        <v>63.97</v>
      </c>
      <c r="V24" s="5">
        <f t="shared" si="9"/>
        <v>0.39000000000000057</v>
      </c>
      <c r="W24" s="5">
        <f t="shared" si="10"/>
        <v>5.9252506836827799E-7</v>
      </c>
      <c r="X24">
        <f t="shared" si="11"/>
        <v>7.8272120284780922E-2</v>
      </c>
      <c r="Y24">
        <f t="shared" si="12"/>
        <v>3.2971370247168208E-8</v>
      </c>
    </row>
    <row r="25" spans="1:25" ht="15.6" x14ac:dyDescent="0.3">
      <c r="A25" s="1">
        <v>220</v>
      </c>
      <c r="B25">
        <v>73.489999999999995</v>
      </c>
      <c r="C25">
        <v>73.25</v>
      </c>
      <c r="D25">
        <f t="shared" si="1"/>
        <v>0.23999999999999488</v>
      </c>
      <c r="E25">
        <f t="shared" si="13"/>
        <v>3.6463081130354731E-7</v>
      </c>
      <c r="F25" s="3">
        <f t="shared" si="2"/>
        <v>7.5692999999999995E-5</v>
      </c>
      <c r="G25">
        <f t="shared" si="3"/>
        <v>23.026666666666667</v>
      </c>
      <c r="H25">
        <f t="shared" si="4"/>
        <v>0.25771228719614941</v>
      </c>
      <c r="I25" s="8">
        <v>2.680687777777778</v>
      </c>
      <c r="J25" s="8">
        <f t="shared" si="5"/>
        <v>5.5462330371268322E-8</v>
      </c>
      <c r="L25">
        <v>64.58</v>
      </c>
      <c r="M25">
        <v>64.239999999999995</v>
      </c>
      <c r="N25" s="7">
        <f t="shared" si="6"/>
        <v>0.34000000000000341</v>
      </c>
      <c r="O25" s="7">
        <f t="shared" si="7"/>
        <v>5.1656031601337486E-7</v>
      </c>
      <c r="P25" s="5">
        <f t="shared" si="0"/>
        <v>0.12885614359807471</v>
      </c>
      <c r="Q25">
        <f t="shared" si="8"/>
        <v>3.9285817346316286E-8</v>
      </c>
      <c r="T25">
        <v>64.36</v>
      </c>
      <c r="U25">
        <v>63.95</v>
      </c>
      <c r="V25" s="5">
        <f t="shared" si="9"/>
        <v>0.40999999999999659</v>
      </c>
      <c r="W25" s="5">
        <f t="shared" si="10"/>
        <v>6.229109693102348E-7</v>
      </c>
      <c r="X25">
        <f t="shared" si="11"/>
        <v>8.5904095732049796E-2</v>
      </c>
      <c r="Y25">
        <f t="shared" si="12"/>
        <v>3.158271590586154E-8</v>
      </c>
    </row>
    <row r="26" spans="1:25" ht="15.6" x14ac:dyDescent="0.3">
      <c r="A26" s="1">
        <v>230</v>
      </c>
      <c r="B26">
        <v>73.489999999999995</v>
      </c>
      <c r="C26">
        <v>73.239999999999995</v>
      </c>
      <c r="D26">
        <f t="shared" si="1"/>
        <v>0.25</v>
      </c>
      <c r="E26">
        <f t="shared" si="13"/>
        <v>3.7982376177453657E-7</v>
      </c>
      <c r="F26" s="3">
        <f t="shared" si="2"/>
        <v>7.5692999999999995E-5</v>
      </c>
      <c r="G26">
        <f t="shared" si="3"/>
        <v>24.073333333333334</v>
      </c>
      <c r="H26">
        <f t="shared" si="4"/>
        <v>0.28167314034455171</v>
      </c>
      <c r="I26" s="8">
        <v>2.929925277777778</v>
      </c>
      <c r="J26" s="8">
        <f t="shared" si="5"/>
        <v>5.2858711207652881E-8</v>
      </c>
      <c r="L26">
        <v>64.58</v>
      </c>
      <c r="M26">
        <v>64.23</v>
      </c>
      <c r="N26" s="7">
        <f t="shared" si="6"/>
        <v>0.34999999999999432</v>
      </c>
      <c r="O26" s="7">
        <f t="shared" si="7"/>
        <v>5.3175326648434257E-7</v>
      </c>
      <c r="P26" s="5">
        <f t="shared" si="0"/>
        <v>0.14083657017227585</v>
      </c>
      <c r="Q26">
        <f t="shared" si="8"/>
        <v>3.700109784535642E-8</v>
      </c>
      <c r="T26">
        <v>64.36</v>
      </c>
      <c r="U26">
        <v>63.94</v>
      </c>
      <c r="V26" s="5">
        <f t="shared" si="9"/>
        <v>0.42000000000000171</v>
      </c>
      <c r="W26" s="5">
        <f t="shared" si="10"/>
        <v>6.38103919781224E-7</v>
      </c>
      <c r="X26">
        <f t="shared" si="11"/>
        <v>9.3891046781517246E-2</v>
      </c>
      <c r="Y26">
        <f t="shared" si="12"/>
        <v>2.9600878276285735E-8</v>
      </c>
    </row>
    <row r="27" spans="1:25" ht="15.6" x14ac:dyDescent="0.3">
      <c r="A27" s="1">
        <v>240</v>
      </c>
      <c r="B27">
        <v>73.489999999999995</v>
      </c>
      <c r="C27">
        <v>73.239999999999995</v>
      </c>
      <c r="D27">
        <f t="shared" si="1"/>
        <v>0.25</v>
      </c>
      <c r="E27">
        <f t="shared" si="13"/>
        <v>3.7982376177453657E-7</v>
      </c>
      <c r="F27" s="3">
        <f t="shared" si="2"/>
        <v>7.5692999999999995E-5</v>
      </c>
      <c r="G27">
        <f t="shared" si="3"/>
        <v>25.12</v>
      </c>
      <c r="H27">
        <f t="shared" si="4"/>
        <v>0.3066989202995497</v>
      </c>
      <c r="I27" s="8">
        <v>3.1902400000000002</v>
      </c>
      <c r="J27" s="8">
        <f t="shared" si="5"/>
        <v>4.8545587202861765E-8</v>
      </c>
      <c r="L27">
        <v>64.58</v>
      </c>
      <c r="M27">
        <v>64.22</v>
      </c>
      <c r="N27" s="7">
        <f t="shared" si="6"/>
        <v>0.35999999999999943</v>
      </c>
      <c r="O27" s="7">
        <f t="shared" si="7"/>
        <v>5.4694621695533188E-7</v>
      </c>
      <c r="P27" s="5">
        <f t="shared" si="0"/>
        <v>0.15334946014977485</v>
      </c>
      <c r="Q27">
        <f t="shared" si="8"/>
        <v>3.4952822786060417E-8</v>
      </c>
      <c r="T27">
        <v>64.36</v>
      </c>
      <c r="U27">
        <v>63.92</v>
      </c>
      <c r="V27" s="5">
        <f t="shared" si="9"/>
        <v>0.43999999999999773</v>
      </c>
      <c r="W27" s="5">
        <f t="shared" si="10"/>
        <v>6.6848982072318091E-7</v>
      </c>
      <c r="X27">
        <f t="shared" si="11"/>
        <v>0.10223297343318324</v>
      </c>
      <c r="Y27">
        <f t="shared" si="12"/>
        <v>2.8480077825678756E-8</v>
      </c>
    </row>
    <row r="28" spans="1:25" ht="15.6" x14ac:dyDescent="0.3">
      <c r="A28" s="1">
        <v>250</v>
      </c>
      <c r="B28">
        <v>73.489999999999995</v>
      </c>
      <c r="C28">
        <v>73.23</v>
      </c>
      <c r="D28">
        <f t="shared" si="1"/>
        <v>0.25999999999999091</v>
      </c>
      <c r="E28">
        <f t="shared" si="13"/>
        <v>3.9501671224550428E-7</v>
      </c>
      <c r="F28" s="3">
        <f t="shared" si="2"/>
        <v>7.5692999999999995E-5</v>
      </c>
      <c r="G28">
        <f t="shared" si="3"/>
        <v>26.166666666666668</v>
      </c>
      <c r="H28">
        <f t="shared" si="4"/>
        <v>0.3327896270611434</v>
      </c>
      <c r="I28" s="8">
        <v>3.461631944444445</v>
      </c>
      <c r="J28" s="8">
        <f t="shared" si="5"/>
        <v>4.6529197692802071E-8</v>
      </c>
      <c r="L28">
        <v>64.58</v>
      </c>
      <c r="M28">
        <v>64.209999999999994</v>
      </c>
      <c r="N28" s="7">
        <f t="shared" si="6"/>
        <v>0.37000000000000455</v>
      </c>
      <c r="O28" s="7">
        <f t="shared" si="7"/>
        <v>5.6213916742632108E-7</v>
      </c>
      <c r="P28" s="5">
        <f t="shared" si="0"/>
        <v>0.1663948135305717</v>
      </c>
      <c r="Q28">
        <f t="shared" si="8"/>
        <v>3.3107313742956881E-8</v>
      </c>
      <c r="T28">
        <v>64.36</v>
      </c>
      <c r="U28">
        <v>63.9</v>
      </c>
      <c r="V28" s="5">
        <f t="shared" si="9"/>
        <v>0.46000000000000085</v>
      </c>
      <c r="W28" s="5">
        <f t="shared" si="10"/>
        <v>6.9887572166514862E-7</v>
      </c>
      <c r="X28">
        <f t="shared" si="11"/>
        <v>0.11092987568704779</v>
      </c>
      <c r="Y28">
        <f t="shared" si="12"/>
        <v>2.7440296075243258E-8</v>
      </c>
    </row>
  </sheetData>
  <mergeCells count="3">
    <mergeCell ref="V1:W1"/>
    <mergeCell ref="N1:O1"/>
    <mergeCell ref="D1:F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0AA534-5348-4868-80B4-A17553E3568A}">
  <dimension ref="A1:AA28"/>
  <sheetViews>
    <sheetView workbookViewId="0">
      <selection activeCell="K14" sqref="K14"/>
    </sheetView>
  </sheetViews>
  <sheetFormatPr baseColWidth="10" defaultRowHeight="14.4" x14ac:dyDescent="0.3"/>
  <cols>
    <col min="6" max="6" width="12" bestFit="1" customWidth="1"/>
    <col min="12" max="14" width="11.6640625" bestFit="1" customWidth="1"/>
    <col min="15" max="15" width="11.77734375" bestFit="1" customWidth="1"/>
    <col min="16" max="16" width="12" bestFit="1" customWidth="1"/>
    <col min="17" max="18" width="12" customWidth="1"/>
    <col min="21" max="23" width="11.6640625" bestFit="1" customWidth="1"/>
    <col min="24" max="24" width="12.33203125" bestFit="1" customWidth="1"/>
    <col min="25" max="27" width="12.33203125" customWidth="1"/>
    <col min="28" max="28" width="13.21875" bestFit="1" customWidth="1"/>
  </cols>
  <sheetData>
    <row r="1" spans="1:27" x14ac:dyDescent="0.3">
      <c r="D1" s="13" t="s">
        <v>15</v>
      </c>
      <c r="E1" s="13"/>
      <c r="F1" s="13"/>
      <c r="N1" s="13" t="s">
        <v>16</v>
      </c>
      <c r="O1" s="13"/>
      <c r="V1" s="14" t="s">
        <v>17</v>
      </c>
      <c r="W1" s="14"/>
    </row>
    <row r="2" spans="1:27" ht="15.6" x14ac:dyDescent="0.3">
      <c r="A2" s="2" t="s">
        <v>0</v>
      </c>
      <c r="B2" s="2" t="s">
        <v>5</v>
      </c>
      <c r="C2" s="2" t="s">
        <v>1</v>
      </c>
      <c r="D2" s="2" t="s">
        <v>8</v>
      </c>
      <c r="E2" s="2" t="s">
        <v>9</v>
      </c>
      <c r="F2" s="2" t="s">
        <v>10</v>
      </c>
      <c r="G2" s="2" t="s">
        <v>11</v>
      </c>
      <c r="H2" s="2" t="s">
        <v>12</v>
      </c>
      <c r="I2" s="9" t="s">
        <v>13</v>
      </c>
      <c r="J2" s="9" t="s">
        <v>14</v>
      </c>
      <c r="K2" s="2"/>
      <c r="L2" s="6" t="s">
        <v>6</v>
      </c>
      <c r="M2" s="6" t="s">
        <v>2</v>
      </c>
      <c r="N2" s="6" t="s">
        <v>8</v>
      </c>
      <c r="O2" s="6" t="s">
        <v>9</v>
      </c>
      <c r="P2" s="6" t="s">
        <v>12</v>
      </c>
      <c r="Q2" s="2" t="s">
        <v>14</v>
      </c>
      <c r="R2" s="6"/>
      <c r="S2" s="2"/>
      <c r="T2" s="4" t="s">
        <v>7</v>
      </c>
      <c r="U2" s="4" t="s">
        <v>3</v>
      </c>
      <c r="V2" s="4" t="s">
        <v>8</v>
      </c>
      <c r="W2" s="4" t="s">
        <v>9</v>
      </c>
      <c r="X2" s="2" t="s">
        <v>12</v>
      </c>
      <c r="Y2" s="2" t="s">
        <v>14</v>
      </c>
      <c r="Z2" s="2"/>
      <c r="AA2" s="2"/>
    </row>
    <row r="3" spans="1:27" ht="15.6" x14ac:dyDescent="0.3">
      <c r="A3" s="1">
        <v>0</v>
      </c>
      <c r="B3">
        <v>57.24</v>
      </c>
      <c r="C3">
        <v>57.24</v>
      </c>
      <c r="D3">
        <f>B3-C3</f>
        <v>0</v>
      </c>
      <c r="E3">
        <f>(D3/0.6582)*0.000001</f>
        <v>0</v>
      </c>
      <c r="F3" s="5">
        <f>0.000075693</f>
        <v>7.5692999999999995E-5</v>
      </c>
      <c r="G3">
        <f>2*3.14*A3/60</f>
        <v>0</v>
      </c>
      <c r="H3">
        <f>(F3*G3*G3)/(0.0635*0.25*9.81)</f>
        <v>0</v>
      </c>
      <c r="I3" s="8">
        <v>0</v>
      </c>
      <c r="J3" s="8" t="e">
        <f>E3/(0.25*9.81*I3)</f>
        <v>#DIV/0!</v>
      </c>
      <c r="L3" s="7">
        <v>64.349999999999994</v>
      </c>
      <c r="M3" s="7">
        <v>64.349999999999994</v>
      </c>
      <c r="N3" s="7">
        <f>L3-M3</f>
        <v>0</v>
      </c>
      <c r="O3" s="7">
        <f>(N3/0.6582)*0.000001</f>
        <v>0</v>
      </c>
      <c r="P3" s="5">
        <f t="shared" ref="P3:P28" si="0">F3*G3*G3/(0.0635*0.5*9.81)</f>
        <v>0</v>
      </c>
      <c r="Q3" t="e">
        <f>O3/(0.5*9.81*I3)</f>
        <v>#DIV/0!</v>
      </c>
      <c r="R3" s="5"/>
      <c r="T3" s="5">
        <v>67.08</v>
      </c>
      <c r="U3" s="5">
        <v>67.08</v>
      </c>
      <c r="V3" s="5">
        <f>T3-U3</f>
        <v>0</v>
      </c>
      <c r="W3" s="5">
        <f>(V3/0.6582)*0.000001</f>
        <v>0</v>
      </c>
      <c r="X3">
        <f>(F3*G3*G3)/(0.0635*0.75*9.81)</f>
        <v>0</v>
      </c>
      <c r="Y3" t="e">
        <f>W3/(0.75*9.81*I3)</f>
        <v>#DIV/0!</v>
      </c>
    </row>
    <row r="4" spans="1:27" ht="15.6" x14ac:dyDescent="0.3">
      <c r="A4" s="1">
        <v>10</v>
      </c>
      <c r="B4">
        <v>57.24</v>
      </c>
      <c r="C4">
        <v>57.21</v>
      </c>
      <c r="D4">
        <f t="shared" ref="D4:D28" si="1">B4-C4</f>
        <v>3.0000000000001137E-2</v>
      </c>
      <c r="E4">
        <f t="shared" ref="E4:E28" si="2">(D4/0.6582)*0.000001</f>
        <v>4.5578851412946114E-8</v>
      </c>
      <c r="F4" s="3">
        <f t="shared" ref="F4:F28" si="3">0.000075693</f>
        <v>7.5692999999999995E-5</v>
      </c>
      <c r="G4">
        <f t="shared" ref="G4:G28" si="4">2*3.14*A4/60</f>
        <v>1.0466666666666666</v>
      </c>
      <c r="H4">
        <f t="shared" ref="H4:H28" si="5">(F4*G4*G4)/(0.0635*0.25*9.81)</f>
        <v>5.3246340329782932E-4</v>
      </c>
      <c r="I4" s="8">
        <v>5.5386111111111105E-3</v>
      </c>
      <c r="J4" s="8">
        <f t="shared" ref="J4:J28" si="6">E4/(0.25*9.81*I4)</f>
        <v>3.3554709874619326E-6</v>
      </c>
      <c r="L4" s="7">
        <v>64.349999999999994</v>
      </c>
      <c r="M4" s="7">
        <v>64.34</v>
      </c>
      <c r="N4" s="7">
        <f t="shared" ref="N4:N28" si="7">L4-M4</f>
        <v>9.9999999999909051E-3</v>
      </c>
      <c r="O4" s="7">
        <f t="shared" ref="O4:O28" si="8">(N4/0.6582)*0.000001</f>
        <v>1.5192950470967646E-8</v>
      </c>
      <c r="P4" s="5">
        <f t="shared" si="0"/>
        <v>2.6623170164891466E-4</v>
      </c>
      <c r="Q4">
        <f t="shared" ref="Q4:Q28" si="9">O4/(0.5*9.81*I4)</f>
        <v>5.5924516457645909E-7</v>
      </c>
      <c r="R4" s="5"/>
      <c r="T4" s="5">
        <v>67.08</v>
      </c>
      <c r="U4" s="5">
        <v>67.06</v>
      </c>
      <c r="V4" s="5">
        <f t="shared" ref="V4:V28" si="10">T4-U4</f>
        <v>1.9999999999996021E-2</v>
      </c>
      <c r="W4" s="5">
        <f t="shared" ref="W4:W28" si="11">(V4/0.6582)*0.000001</f>
        <v>3.0385900941956885E-8</v>
      </c>
      <c r="X4">
        <f t="shared" ref="X4:X28" si="12">(F4*G4*G4)/(0.0635*0.75*9.81)</f>
        <v>1.7748780109927642E-4</v>
      </c>
      <c r="Y4">
        <f t="shared" ref="Y4:Y28" si="13">W4/(0.75*9.81*I4)</f>
        <v>7.4566021943580864E-7</v>
      </c>
    </row>
    <row r="5" spans="1:27" ht="15.6" x14ac:dyDescent="0.3">
      <c r="A5" s="1">
        <v>20</v>
      </c>
      <c r="B5">
        <v>57.24</v>
      </c>
      <c r="C5">
        <v>57.18</v>
      </c>
      <c r="D5">
        <f t="shared" si="1"/>
        <v>6.0000000000002274E-2</v>
      </c>
      <c r="E5">
        <f t="shared" si="2"/>
        <v>9.1157702825892228E-8</v>
      </c>
      <c r="F5" s="3">
        <f t="shared" si="3"/>
        <v>7.5692999999999995E-5</v>
      </c>
      <c r="G5">
        <f t="shared" si="4"/>
        <v>2.0933333333333333</v>
      </c>
      <c r="H5">
        <f t="shared" si="5"/>
        <v>2.1298536131913173E-3</v>
      </c>
      <c r="I5" s="8">
        <v>2.2154444444444442E-2</v>
      </c>
      <c r="J5" s="8">
        <f t="shared" si="6"/>
        <v>1.6777354937309663E-6</v>
      </c>
      <c r="L5" s="7">
        <v>64.349999999999994</v>
      </c>
      <c r="M5" s="7">
        <v>64.33</v>
      </c>
      <c r="N5" s="7">
        <f t="shared" si="7"/>
        <v>1.9999999999996021E-2</v>
      </c>
      <c r="O5" s="7">
        <f t="shared" si="8"/>
        <v>3.0385900941956885E-8</v>
      </c>
      <c r="P5" s="5">
        <f t="shared" si="0"/>
        <v>1.0649268065956586E-3</v>
      </c>
      <c r="Q5">
        <f t="shared" si="9"/>
        <v>2.7962258228842823E-7</v>
      </c>
      <c r="R5" s="5"/>
      <c r="T5" s="5">
        <v>67.08</v>
      </c>
      <c r="U5" s="5">
        <v>67.05</v>
      </c>
      <c r="V5" s="5">
        <f t="shared" si="10"/>
        <v>3.0000000000001137E-2</v>
      </c>
      <c r="W5" s="5">
        <f t="shared" si="11"/>
        <v>4.5578851412946114E-8</v>
      </c>
      <c r="X5">
        <f t="shared" si="12"/>
        <v>7.0995120439710569E-4</v>
      </c>
      <c r="Y5">
        <f t="shared" si="13"/>
        <v>2.796225822884944E-7</v>
      </c>
    </row>
    <row r="6" spans="1:27" ht="15.6" x14ac:dyDescent="0.3">
      <c r="A6" s="1">
        <v>30</v>
      </c>
      <c r="B6">
        <v>57.24</v>
      </c>
      <c r="C6">
        <v>57.17</v>
      </c>
      <c r="D6">
        <f t="shared" si="1"/>
        <v>7.0000000000000284E-2</v>
      </c>
      <c r="E6">
        <f t="shared" si="2"/>
        <v>1.0635065329687068E-7</v>
      </c>
      <c r="F6" s="3">
        <f t="shared" si="3"/>
        <v>7.5692999999999995E-5</v>
      </c>
      <c r="G6">
        <f t="shared" si="4"/>
        <v>3.14</v>
      </c>
      <c r="H6">
        <f t="shared" si="5"/>
        <v>4.7921706296804641E-3</v>
      </c>
      <c r="I6" s="8">
        <v>4.9847500000000003E-2</v>
      </c>
      <c r="J6" s="8">
        <f t="shared" si="6"/>
        <v>8.6993692267528645E-7</v>
      </c>
      <c r="L6" s="7">
        <v>64.349999999999994</v>
      </c>
      <c r="M6" s="7">
        <v>64.31</v>
      </c>
      <c r="N6" s="7">
        <f t="shared" si="7"/>
        <v>3.9999999999992042E-2</v>
      </c>
      <c r="O6" s="7">
        <f t="shared" si="8"/>
        <v>6.077180188391377E-8</v>
      </c>
      <c r="P6" s="5">
        <f t="shared" si="0"/>
        <v>2.3960853148402321E-3</v>
      </c>
      <c r="Q6">
        <f t="shared" si="9"/>
        <v>2.4855340647860284E-7</v>
      </c>
      <c r="R6" s="5"/>
      <c r="T6" s="5">
        <v>67.08</v>
      </c>
      <c r="U6" s="5">
        <v>67.03</v>
      </c>
      <c r="V6" s="5">
        <f t="shared" si="10"/>
        <v>4.9999999999997158E-2</v>
      </c>
      <c r="W6" s="5">
        <f t="shared" si="11"/>
        <v>7.5964752354902999E-8</v>
      </c>
      <c r="X6">
        <f t="shared" si="12"/>
        <v>1.5973902098934882E-3</v>
      </c>
      <c r="Y6">
        <f t="shared" si="13"/>
        <v>2.0712783873219844E-7</v>
      </c>
    </row>
    <row r="7" spans="1:27" ht="15.6" x14ac:dyDescent="0.3">
      <c r="A7" s="1">
        <v>40</v>
      </c>
      <c r="B7">
        <v>57.24</v>
      </c>
      <c r="C7">
        <v>57.15</v>
      </c>
      <c r="D7">
        <f t="shared" si="1"/>
        <v>9.0000000000003411E-2</v>
      </c>
      <c r="E7">
        <f t="shared" si="2"/>
        <v>1.3673655423883834E-7</v>
      </c>
      <c r="F7" s="3">
        <f t="shared" si="3"/>
        <v>7.5692999999999995E-5</v>
      </c>
      <c r="G7">
        <f t="shared" si="4"/>
        <v>4.1866666666666665</v>
      </c>
      <c r="H7">
        <f t="shared" si="5"/>
        <v>8.5194144527652692E-3</v>
      </c>
      <c r="I7" s="8">
        <v>8.8617777777777768E-2</v>
      </c>
      <c r="J7" s="8">
        <f t="shared" si="6"/>
        <v>6.2915081014911244E-7</v>
      </c>
      <c r="L7" s="7">
        <v>64.349999999999994</v>
      </c>
      <c r="M7" s="7">
        <v>64.3</v>
      </c>
      <c r="N7" s="7">
        <f t="shared" si="7"/>
        <v>4.9999999999997158E-2</v>
      </c>
      <c r="O7" s="7">
        <f t="shared" si="8"/>
        <v>7.5964752354902999E-8</v>
      </c>
      <c r="P7" s="5">
        <f t="shared" si="0"/>
        <v>4.2597072263826346E-3</v>
      </c>
      <c r="Q7">
        <f t="shared" si="9"/>
        <v>1.7476411393029245E-7</v>
      </c>
      <c r="R7" s="5"/>
      <c r="T7" s="5">
        <v>67.08</v>
      </c>
      <c r="U7" s="5">
        <v>67.010000000000005</v>
      </c>
      <c r="V7" s="5">
        <f t="shared" si="10"/>
        <v>6.9999999999993179E-2</v>
      </c>
      <c r="W7" s="5">
        <f t="shared" si="11"/>
        <v>1.0635065329685988E-7</v>
      </c>
      <c r="X7">
        <f t="shared" si="12"/>
        <v>2.8398048175884228E-3</v>
      </c>
      <c r="Y7">
        <f t="shared" si="13"/>
        <v>1.6311317300159968E-7</v>
      </c>
    </row>
    <row r="8" spans="1:27" ht="15.6" x14ac:dyDescent="0.3">
      <c r="A8" s="1">
        <v>50</v>
      </c>
      <c r="B8">
        <v>57.24</v>
      </c>
      <c r="C8">
        <v>57.13</v>
      </c>
      <c r="D8">
        <f t="shared" si="1"/>
        <v>0.10999999999999943</v>
      </c>
      <c r="E8">
        <f t="shared" si="2"/>
        <v>1.6712245518079523E-7</v>
      </c>
      <c r="F8" s="3">
        <f t="shared" si="3"/>
        <v>7.5692999999999995E-5</v>
      </c>
      <c r="G8">
        <f t="shared" si="4"/>
        <v>5.2333333333333334</v>
      </c>
      <c r="H8">
        <f t="shared" si="5"/>
        <v>1.3311585082445733E-2</v>
      </c>
      <c r="I8" s="8">
        <v>0.13846527777777778</v>
      </c>
      <c r="J8" s="8">
        <f t="shared" si="6"/>
        <v>4.9213574482772883E-7</v>
      </c>
      <c r="L8" s="7">
        <v>64.349999999999994</v>
      </c>
      <c r="M8" s="7">
        <v>64.28</v>
      </c>
      <c r="N8" s="7">
        <f t="shared" si="7"/>
        <v>6.9999999999993179E-2</v>
      </c>
      <c r="O8" s="7">
        <f t="shared" si="8"/>
        <v>1.0635065329685988E-7</v>
      </c>
      <c r="P8" s="5">
        <f t="shared" si="0"/>
        <v>6.6557925412228667E-3</v>
      </c>
      <c r="Q8">
        <f t="shared" si="9"/>
        <v>1.5658864608153564E-7</v>
      </c>
      <c r="R8" s="5"/>
      <c r="T8" s="5">
        <v>67.08</v>
      </c>
      <c r="U8" s="5">
        <v>67</v>
      </c>
      <c r="V8" s="5">
        <f t="shared" si="10"/>
        <v>7.9999999999998295E-2</v>
      </c>
      <c r="W8" s="5">
        <f t="shared" si="11"/>
        <v>1.2154360376784911E-7</v>
      </c>
      <c r="X8">
        <f t="shared" si="12"/>
        <v>4.4371950274819114E-3</v>
      </c>
      <c r="Y8">
        <f t="shared" si="13"/>
        <v>1.1930563510975053E-7</v>
      </c>
    </row>
    <row r="9" spans="1:27" ht="15.6" x14ac:dyDescent="0.3">
      <c r="A9" s="1">
        <v>60</v>
      </c>
      <c r="B9">
        <v>57.24</v>
      </c>
      <c r="C9">
        <v>57.12</v>
      </c>
      <c r="D9">
        <f t="shared" si="1"/>
        <v>0.12000000000000455</v>
      </c>
      <c r="E9">
        <f t="shared" si="2"/>
        <v>1.8231540565178446E-7</v>
      </c>
      <c r="F9" s="3">
        <f t="shared" si="3"/>
        <v>7.5692999999999995E-5</v>
      </c>
      <c r="G9">
        <f t="shared" si="4"/>
        <v>6.28</v>
      </c>
      <c r="H9">
        <f t="shared" si="5"/>
        <v>1.9168682518721857E-2</v>
      </c>
      <c r="I9" s="8">
        <v>0.19939000000000001</v>
      </c>
      <c r="J9" s="8">
        <f t="shared" si="6"/>
        <v>3.7283010971799246E-7</v>
      </c>
      <c r="L9" s="7">
        <v>64.349999999999994</v>
      </c>
      <c r="M9" s="7">
        <v>64.27</v>
      </c>
      <c r="N9" s="7">
        <f t="shared" si="7"/>
        <v>7.9999999999998295E-2</v>
      </c>
      <c r="O9" s="7">
        <f t="shared" si="8"/>
        <v>1.2154360376784911E-7</v>
      </c>
      <c r="P9" s="5">
        <f t="shared" si="0"/>
        <v>9.5843412593609283E-3</v>
      </c>
      <c r="Q9">
        <f t="shared" si="9"/>
        <v>1.2427670323932347E-7</v>
      </c>
      <c r="R9" s="5"/>
      <c r="T9" s="5">
        <v>67.08</v>
      </c>
      <c r="U9" s="5">
        <v>66.98</v>
      </c>
      <c r="V9" s="5">
        <f t="shared" si="10"/>
        <v>9.9999999999994316E-2</v>
      </c>
      <c r="W9" s="5">
        <f t="shared" si="11"/>
        <v>1.51929504709806E-7</v>
      </c>
      <c r="X9">
        <f t="shared" si="12"/>
        <v>6.3895608395739528E-3</v>
      </c>
      <c r="Y9">
        <f t="shared" si="13"/>
        <v>1.0356391936609922E-7</v>
      </c>
    </row>
    <row r="10" spans="1:27" ht="15.6" x14ac:dyDescent="0.3">
      <c r="A10" s="1">
        <v>70</v>
      </c>
      <c r="B10">
        <v>57.24</v>
      </c>
      <c r="C10">
        <v>57.11</v>
      </c>
      <c r="D10">
        <f t="shared" si="1"/>
        <v>0.13000000000000256</v>
      </c>
      <c r="E10">
        <f t="shared" si="2"/>
        <v>1.9750835612276294E-7</v>
      </c>
      <c r="F10" s="3">
        <f t="shared" si="3"/>
        <v>7.5692999999999995E-5</v>
      </c>
      <c r="G10">
        <f t="shared" si="4"/>
        <v>7.3266666666666671</v>
      </c>
      <c r="H10">
        <f t="shared" si="5"/>
        <v>2.6090706761593637E-2</v>
      </c>
      <c r="I10" s="8">
        <v>0.27139194444444448</v>
      </c>
      <c r="J10" s="8">
        <f t="shared" si="6"/>
        <v>2.9674233222451925E-7</v>
      </c>
      <c r="L10" s="7">
        <v>64.349999999999994</v>
      </c>
      <c r="M10" s="7">
        <v>64.25</v>
      </c>
      <c r="N10" s="7">
        <f t="shared" si="7"/>
        <v>9.9999999999994316E-2</v>
      </c>
      <c r="O10" s="7">
        <f t="shared" si="8"/>
        <v>1.51929504709806E-7</v>
      </c>
      <c r="P10" s="5">
        <f t="shared" si="0"/>
        <v>1.3045353380796819E-2</v>
      </c>
      <c r="Q10">
        <f t="shared" si="9"/>
        <v>1.1413166624019096E-7</v>
      </c>
      <c r="R10" s="5"/>
      <c r="T10" s="5">
        <v>67.08</v>
      </c>
      <c r="U10" s="5">
        <v>66.959999999999994</v>
      </c>
      <c r="V10" s="5">
        <f t="shared" si="10"/>
        <v>0.12000000000000455</v>
      </c>
      <c r="W10" s="5">
        <f t="shared" si="11"/>
        <v>1.8231540565178446E-7</v>
      </c>
      <c r="X10">
        <f t="shared" si="12"/>
        <v>8.6969022538645451E-3</v>
      </c>
      <c r="Y10">
        <f t="shared" si="13"/>
        <v>9.1305332992161411E-8</v>
      </c>
    </row>
    <row r="11" spans="1:27" ht="15.6" x14ac:dyDescent="0.3">
      <c r="A11" s="1">
        <v>80</v>
      </c>
      <c r="B11">
        <v>57.24</v>
      </c>
      <c r="C11">
        <v>57.09</v>
      </c>
      <c r="D11">
        <f t="shared" si="1"/>
        <v>0.14999999999999858</v>
      </c>
      <c r="E11">
        <f t="shared" si="2"/>
        <v>2.278942570647198E-7</v>
      </c>
      <c r="F11" s="3">
        <f t="shared" si="3"/>
        <v>7.5692999999999995E-5</v>
      </c>
      <c r="G11">
        <f t="shared" si="4"/>
        <v>8.3733333333333331</v>
      </c>
      <c r="H11">
        <f t="shared" si="5"/>
        <v>3.4077657811061077E-2</v>
      </c>
      <c r="I11" s="8">
        <v>0.35447111111111107</v>
      </c>
      <c r="J11" s="8">
        <f t="shared" si="6"/>
        <v>2.6214617089545113E-7</v>
      </c>
      <c r="L11" s="7">
        <v>64.349999999999994</v>
      </c>
      <c r="M11" s="7">
        <v>64.239999999999995</v>
      </c>
      <c r="N11" s="7">
        <f t="shared" si="7"/>
        <v>0.10999999999999943</v>
      </c>
      <c r="O11" s="7">
        <f t="shared" si="8"/>
        <v>1.6712245518079523E-7</v>
      </c>
      <c r="P11" s="5">
        <f t="shared" si="0"/>
        <v>1.7038828905530538E-2</v>
      </c>
      <c r="Q11">
        <f t="shared" si="9"/>
        <v>9.6120262661665809E-8</v>
      </c>
      <c r="R11" s="5"/>
      <c r="T11" s="5">
        <v>67.08</v>
      </c>
      <c r="U11" s="5">
        <v>66.94</v>
      </c>
      <c r="V11" s="5">
        <f t="shared" si="10"/>
        <v>0.14000000000000057</v>
      </c>
      <c r="W11" s="5">
        <f t="shared" si="11"/>
        <v>2.1270130659374137E-7</v>
      </c>
      <c r="X11">
        <f t="shared" si="12"/>
        <v>1.1359219270353691E-2</v>
      </c>
      <c r="Y11">
        <f t="shared" si="13"/>
        <v>8.1556586500808125E-8</v>
      </c>
    </row>
    <row r="12" spans="1:27" ht="15.6" x14ac:dyDescent="0.3">
      <c r="A12" s="1">
        <v>90</v>
      </c>
      <c r="B12">
        <v>57.24</v>
      </c>
      <c r="C12">
        <v>57.09</v>
      </c>
      <c r="D12">
        <f t="shared" si="1"/>
        <v>0.14999999999999858</v>
      </c>
      <c r="E12">
        <f t="shared" si="2"/>
        <v>2.278942570647198E-7</v>
      </c>
      <c r="F12" s="3">
        <f t="shared" si="3"/>
        <v>7.5692999999999995E-5</v>
      </c>
      <c r="G12">
        <f t="shared" si="4"/>
        <v>9.42</v>
      </c>
      <c r="H12">
        <f t="shared" si="5"/>
        <v>4.3129535667124179E-2</v>
      </c>
      <c r="I12" s="8">
        <v>0.44862749999999996</v>
      </c>
      <c r="J12" s="8">
        <f t="shared" si="6"/>
        <v>2.0712783873220828E-7</v>
      </c>
      <c r="L12" s="7">
        <v>64.349999999999994</v>
      </c>
      <c r="M12" s="7">
        <v>64.23</v>
      </c>
      <c r="N12" s="7">
        <f t="shared" si="7"/>
        <v>0.11999999999999034</v>
      </c>
      <c r="O12" s="7">
        <f t="shared" si="8"/>
        <v>1.8231540565176288E-7</v>
      </c>
      <c r="P12" s="5">
        <f t="shared" si="0"/>
        <v>2.1564767833562089E-2</v>
      </c>
      <c r="Q12">
        <f t="shared" si="9"/>
        <v>8.2851135492877426E-8</v>
      </c>
      <c r="R12" s="5"/>
      <c r="T12" s="5">
        <v>67.08</v>
      </c>
      <c r="U12" s="5">
        <v>66.930000000000007</v>
      </c>
      <c r="V12" s="5">
        <f t="shared" si="10"/>
        <v>0.14999999999999147</v>
      </c>
      <c r="W12" s="5">
        <f t="shared" si="11"/>
        <v>2.27894257064709E-7</v>
      </c>
      <c r="X12">
        <f t="shared" si="12"/>
        <v>1.4376511889041392E-2</v>
      </c>
      <c r="Y12">
        <f t="shared" si="13"/>
        <v>6.904261291073283E-8</v>
      </c>
    </row>
    <row r="13" spans="1:27" ht="15.6" x14ac:dyDescent="0.3">
      <c r="A13" s="1">
        <v>100</v>
      </c>
      <c r="B13">
        <v>57.24</v>
      </c>
      <c r="C13">
        <v>57.08</v>
      </c>
      <c r="D13">
        <f t="shared" si="1"/>
        <v>0.16000000000000369</v>
      </c>
      <c r="E13">
        <f t="shared" si="2"/>
        <v>2.4308720753570903E-7</v>
      </c>
      <c r="F13" s="3">
        <f t="shared" si="3"/>
        <v>7.5692999999999995E-5</v>
      </c>
      <c r="G13">
        <f t="shared" si="4"/>
        <v>10.466666666666667</v>
      </c>
      <c r="H13">
        <f t="shared" si="5"/>
        <v>5.3246340329782933E-2</v>
      </c>
      <c r="I13" s="8">
        <v>0.55386111111111114</v>
      </c>
      <c r="J13" s="8">
        <f t="shared" si="6"/>
        <v>1.7895845266463372E-7</v>
      </c>
      <c r="L13" s="7">
        <v>64.349999999999994</v>
      </c>
      <c r="M13" s="7">
        <v>64.22</v>
      </c>
      <c r="N13" s="7">
        <f t="shared" si="7"/>
        <v>0.12999999999999545</v>
      </c>
      <c r="O13" s="7">
        <f t="shared" si="8"/>
        <v>1.9750835612275214E-7</v>
      </c>
      <c r="P13" s="5">
        <f t="shared" si="0"/>
        <v>2.6623170164891467E-2</v>
      </c>
      <c r="Q13">
        <f t="shared" si="9"/>
        <v>7.2701871395003247E-8</v>
      </c>
      <c r="R13" s="5"/>
      <c r="T13" s="5">
        <v>67.08</v>
      </c>
      <c r="U13" s="5">
        <v>66.91</v>
      </c>
      <c r="V13" s="5">
        <f t="shared" si="10"/>
        <v>0.17000000000000171</v>
      </c>
      <c r="W13" s="5">
        <f t="shared" si="11"/>
        <v>2.5828015800668743E-7</v>
      </c>
      <c r="X13">
        <f t="shared" si="12"/>
        <v>1.7748780109927646E-2</v>
      </c>
      <c r="Y13">
        <f t="shared" si="13"/>
        <v>6.3381118652056956E-8</v>
      </c>
    </row>
    <row r="14" spans="1:27" ht="15.6" x14ac:dyDescent="0.3">
      <c r="A14" s="1">
        <v>110</v>
      </c>
      <c r="B14">
        <v>57.24</v>
      </c>
      <c r="C14">
        <v>57.07</v>
      </c>
      <c r="D14">
        <f t="shared" si="1"/>
        <v>0.17000000000000171</v>
      </c>
      <c r="E14">
        <f t="shared" si="2"/>
        <v>2.5828015800668743E-7</v>
      </c>
      <c r="F14" s="3">
        <f t="shared" si="3"/>
        <v>7.5692999999999995E-5</v>
      </c>
      <c r="G14">
        <f t="shared" si="4"/>
        <v>11.513333333333334</v>
      </c>
      <c r="H14">
        <f t="shared" si="5"/>
        <v>6.4428071799037354E-2</v>
      </c>
      <c r="I14" s="8">
        <v>0.6701719444444445</v>
      </c>
      <c r="J14" s="8">
        <f t="shared" si="6"/>
        <v>1.5714326938526514E-7</v>
      </c>
      <c r="L14" s="7">
        <v>64.349999999999994</v>
      </c>
      <c r="M14" s="7">
        <v>64.2</v>
      </c>
      <c r="N14" s="7">
        <f t="shared" si="7"/>
        <v>0.14999999999999147</v>
      </c>
      <c r="O14" s="7">
        <f t="shared" si="8"/>
        <v>2.27894257064709E-7</v>
      </c>
      <c r="P14" s="5">
        <f t="shared" si="0"/>
        <v>3.2214035899518677E-2</v>
      </c>
      <c r="Q14">
        <f t="shared" si="9"/>
        <v>6.9327912964082944E-8</v>
      </c>
      <c r="R14" s="5"/>
      <c r="T14" s="5">
        <v>67.08</v>
      </c>
      <c r="U14" s="5">
        <v>66.900000000000006</v>
      </c>
      <c r="V14" s="5">
        <f t="shared" si="10"/>
        <v>0.17999999999999261</v>
      </c>
      <c r="W14" s="5">
        <f t="shared" si="11"/>
        <v>2.7347310847765514E-7</v>
      </c>
      <c r="X14">
        <f t="shared" si="12"/>
        <v>2.1476023933012449E-2</v>
      </c>
      <c r="Y14">
        <f t="shared" si="13"/>
        <v>5.5462330371267236E-8</v>
      </c>
    </row>
    <row r="15" spans="1:27" ht="15.6" x14ac:dyDescent="0.3">
      <c r="A15" s="1">
        <v>120</v>
      </c>
      <c r="B15">
        <v>57.24</v>
      </c>
      <c r="C15">
        <v>57.06</v>
      </c>
      <c r="D15">
        <f t="shared" si="1"/>
        <v>0.17999999999999972</v>
      </c>
      <c r="E15">
        <f t="shared" si="2"/>
        <v>2.7347310847766594E-7</v>
      </c>
      <c r="F15" s="3">
        <f t="shared" si="3"/>
        <v>7.5692999999999995E-5</v>
      </c>
      <c r="G15">
        <f t="shared" si="4"/>
        <v>12.56</v>
      </c>
      <c r="H15">
        <f t="shared" si="5"/>
        <v>7.6674730074887426E-2</v>
      </c>
      <c r="I15" s="8">
        <v>0.79756000000000005</v>
      </c>
      <c r="J15" s="8">
        <f t="shared" si="6"/>
        <v>1.3981129114424167E-7</v>
      </c>
      <c r="L15" s="7">
        <v>64.349999999999994</v>
      </c>
      <c r="M15" s="7">
        <v>64.19</v>
      </c>
      <c r="N15" s="7">
        <f t="shared" si="7"/>
        <v>0.15999999999999659</v>
      </c>
      <c r="O15" s="7">
        <f t="shared" si="8"/>
        <v>2.4308720753569823E-7</v>
      </c>
      <c r="P15" s="5">
        <f t="shared" si="0"/>
        <v>3.8337365037443713E-2</v>
      </c>
      <c r="Q15">
        <f t="shared" si="9"/>
        <v>6.2138351619661736E-8</v>
      </c>
      <c r="R15" s="5"/>
      <c r="T15" s="5">
        <v>67.08</v>
      </c>
      <c r="U15" s="5">
        <v>66.88</v>
      </c>
      <c r="V15" s="5">
        <f t="shared" si="10"/>
        <v>0.20000000000000284</v>
      </c>
      <c r="W15" s="5">
        <f t="shared" si="11"/>
        <v>3.038590094196336E-7</v>
      </c>
      <c r="X15">
        <f t="shared" si="12"/>
        <v>2.5558243358295811E-2</v>
      </c>
      <c r="Y15">
        <f t="shared" si="13"/>
        <v>5.1781959683053295E-8</v>
      </c>
    </row>
    <row r="16" spans="1:27" ht="15.6" x14ac:dyDescent="0.3">
      <c r="A16" s="1">
        <v>130</v>
      </c>
      <c r="B16">
        <v>57.24</v>
      </c>
      <c r="C16">
        <v>57.06</v>
      </c>
      <c r="D16">
        <f t="shared" si="1"/>
        <v>0.17999999999999972</v>
      </c>
      <c r="E16">
        <f t="shared" si="2"/>
        <v>2.7347310847766594E-7</v>
      </c>
      <c r="F16" s="3">
        <f t="shared" si="3"/>
        <v>7.5692999999999995E-5</v>
      </c>
      <c r="G16">
        <f t="shared" si="4"/>
        <v>13.606666666666666</v>
      </c>
      <c r="H16">
        <f t="shared" si="5"/>
        <v>8.998631515733313E-2</v>
      </c>
      <c r="I16" s="8">
        <v>0.93602527777777766</v>
      </c>
      <c r="J16" s="8">
        <f t="shared" si="6"/>
        <v>1.1912914748385092E-7</v>
      </c>
      <c r="L16" s="7">
        <v>64.349999999999994</v>
      </c>
      <c r="M16" s="7">
        <v>64.180000000000007</v>
      </c>
      <c r="N16" s="7">
        <f t="shared" si="7"/>
        <v>0.16999999999998749</v>
      </c>
      <c r="O16" s="7">
        <f t="shared" si="8"/>
        <v>2.5828015800666588E-7</v>
      </c>
      <c r="P16" s="5">
        <f t="shared" si="0"/>
        <v>4.4993157578666565E-2</v>
      </c>
      <c r="Q16">
        <f t="shared" si="9"/>
        <v>5.6255430756258883E-8</v>
      </c>
      <c r="R16" s="5"/>
      <c r="T16" s="5">
        <v>67.08</v>
      </c>
      <c r="U16" s="5">
        <v>66.87</v>
      </c>
      <c r="V16" s="5">
        <f t="shared" si="10"/>
        <v>0.20999999999999375</v>
      </c>
      <c r="W16" s="5">
        <f t="shared" si="11"/>
        <v>3.1905195989060125E-7</v>
      </c>
      <c r="X16">
        <f t="shared" si="12"/>
        <v>2.9995438385777711E-2</v>
      </c>
      <c r="Y16">
        <f t="shared" si="13"/>
        <v>4.6328001799274047E-8</v>
      </c>
    </row>
    <row r="17" spans="1:25" ht="15.6" x14ac:dyDescent="0.3">
      <c r="A17" s="1">
        <v>140</v>
      </c>
      <c r="B17">
        <v>57.24</v>
      </c>
      <c r="C17">
        <v>57.05</v>
      </c>
      <c r="D17">
        <f t="shared" si="1"/>
        <v>0.19000000000000483</v>
      </c>
      <c r="E17">
        <f t="shared" si="2"/>
        <v>2.8866605894865514E-7</v>
      </c>
      <c r="F17" s="3">
        <f t="shared" si="3"/>
        <v>7.5692999999999995E-5</v>
      </c>
      <c r="G17">
        <f t="shared" si="4"/>
        <v>14.653333333333334</v>
      </c>
      <c r="H17">
        <f t="shared" si="5"/>
        <v>0.10436282704637455</v>
      </c>
      <c r="I17" s="8">
        <v>1.0855677777777779</v>
      </c>
      <c r="J17" s="8">
        <f t="shared" si="6"/>
        <v>1.0842508292819034E-7</v>
      </c>
      <c r="L17" s="7">
        <v>64.349999999999994</v>
      </c>
      <c r="M17" s="7">
        <v>64.17</v>
      </c>
      <c r="N17" s="7">
        <f t="shared" si="7"/>
        <v>0.17999999999999261</v>
      </c>
      <c r="O17" s="7">
        <f t="shared" si="8"/>
        <v>2.7347310847765514E-7</v>
      </c>
      <c r="P17" s="5">
        <f t="shared" si="0"/>
        <v>5.2181413523187274E-2</v>
      </c>
      <c r="Q17">
        <f t="shared" si="9"/>
        <v>5.135924980808675E-8</v>
      </c>
      <c r="R17" s="5"/>
      <c r="T17" s="5">
        <v>67.08</v>
      </c>
      <c r="U17" s="5">
        <v>66.849999999999994</v>
      </c>
      <c r="V17" s="5">
        <f t="shared" si="10"/>
        <v>0.23000000000000398</v>
      </c>
      <c r="W17" s="5">
        <f t="shared" si="11"/>
        <v>3.4943786083257971E-7</v>
      </c>
      <c r="X17">
        <f t="shared" si="12"/>
        <v>3.478760901545818E-2</v>
      </c>
      <c r="Y17">
        <f t="shared" si="13"/>
        <v>4.3750472058743114E-8</v>
      </c>
    </row>
    <row r="18" spans="1:25" ht="15.6" x14ac:dyDescent="0.3">
      <c r="A18" s="1">
        <v>150</v>
      </c>
      <c r="B18">
        <v>57.24</v>
      </c>
      <c r="C18">
        <v>57.04</v>
      </c>
      <c r="D18">
        <f t="shared" si="1"/>
        <v>0.20000000000000284</v>
      </c>
      <c r="E18">
        <f t="shared" si="2"/>
        <v>3.038590094196336E-7</v>
      </c>
      <c r="F18" s="3">
        <f t="shared" si="3"/>
        <v>7.5692999999999995E-5</v>
      </c>
      <c r="G18">
        <f t="shared" si="4"/>
        <v>15.7</v>
      </c>
      <c r="H18">
        <f t="shared" si="5"/>
        <v>0.11980426574201157</v>
      </c>
      <c r="I18" s="8">
        <v>1.2461875</v>
      </c>
      <c r="J18" s="8">
        <f t="shared" si="6"/>
        <v>9.9421362591462305E-8</v>
      </c>
      <c r="L18" s="7">
        <v>64.349999999999994</v>
      </c>
      <c r="M18" s="7">
        <v>64.16</v>
      </c>
      <c r="N18" s="7">
        <f t="shared" si="7"/>
        <v>0.18999999999999773</v>
      </c>
      <c r="O18" s="7">
        <f t="shared" si="8"/>
        <v>2.8866605894864439E-7</v>
      </c>
      <c r="P18" s="5">
        <f t="shared" si="0"/>
        <v>5.9902132871005785E-2</v>
      </c>
      <c r="Q18">
        <f t="shared" si="9"/>
        <v>4.7225147230943366E-8</v>
      </c>
      <c r="R18" s="5"/>
      <c r="T18" s="5">
        <v>67.08</v>
      </c>
      <c r="U18" s="5">
        <v>66.84</v>
      </c>
      <c r="V18" s="5">
        <f t="shared" si="10"/>
        <v>0.23999999999999488</v>
      </c>
      <c r="W18" s="5">
        <f t="shared" si="11"/>
        <v>3.6463081130354731E-7</v>
      </c>
      <c r="X18">
        <f t="shared" si="12"/>
        <v>3.9934755247337188E-2</v>
      </c>
      <c r="Y18">
        <f t="shared" si="13"/>
        <v>3.9768545036583513E-8</v>
      </c>
    </row>
    <row r="19" spans="1:25" ht="15.6" x14ac:dyDescent="0.3">
      <c r="A19" s="1">
        <v>160</v>
      </c>
      <c r="B19">
        <v>57.24</v>
      </c>
      <c r="C19">
        <v>57.03</v>
      </c>
      <c r="D19">
        <f t="shared" si="1"/>
        <v>0.21000000000000085</v>
      </c>
      <c r="E19">
        <f t="shared" si="2"/>
        <v>3.19051959890612E-7</v>
      </c>
      <c r="F19" s="3">
        <f t="shared" si="3"/>
        <v>7.5692999999999995E-5</v>
      </c>
      <c r="G19">
        <f t="shared" si="4"/>
        <v>16.746666666666666</v>
      </c>
      <c r="H19">
        <f t="shared" si="5"/>
        <v>0.13631063124424431</v>
      </c>
      <c r="I19" s="8">
        <v>1.4178844444444443</v>
      </c>
      <c r="J19" s="8">
        <f t="shared" si="6"/>
        <v>9.1751159813409121E-8</v>
      </c>
      <c r="L19" s="7">
        <v>64.349999999999994</v>
      </c>
      <c r="M19" s="7">
        <v>64.150000000000006</v>
      </c>
      <c r="N19" s="7">
        <f t="shared" si="7"/>
        <v>0.19999999999998863</v>
      </c>
      <c r="O19" s="7">
        <f t="shared" si="8"/>
        <v>3.03859009419612E-7</v>
      </c>
      <c r="P19" s="5">
        <f t="shared" si="0"/>
        <v>6.8155315622122153E-2</v>
      </c>
      <c r="Q19">
        <f t="shared" si="9"/>
        <v>4.3691028482573112E-8</v>
      </c>
      <c r="R19" s="5"/>
      <c r="T19" s="5">
        <v>67.08</v>
      </c>
      <c r="U19" s="5">
        <v>66.819999999999993</v>
      </c>
      <c r="V19" s="5">
        <f t="shared" si="10"/>
        <v>0.26000000000000512</v>
      </c>
      <c r="W19" s="5">
        <f t="shared" si="11"/>
        <v>3.9501671224552588E-7</v>
      </c>
      <c r="X19">
        <f t="shared" si="12"/>
        <v>4.5436877081414764E-2</v>
      </c>
      <c r="Y19">
        <f t="shared" si="13"/>
        <v>3.7865558018232935E-8</v>
      </c>
    </row>
    <row r="20" spans="1:25" ht="15.6" x14ac:dyDescent="0.3">
      <c r="A20" s="1">
        <v>170</v>
      </c>
      <c r="B20">
        <v>57.24</v>
      </c>
      <c r="C20">
        <v>57.02</v>
      </c>
      <c r="D20">
        <f t="shared" si="1"/>
        <v>0.21999999999999886</v>
      </c>
      <c r="E20">
        <f t="shared" si="2"/>
        <v>3.3424491036159045E-7</v>
      </c>
      <c r="F20" s="3">
        <f t="shared" si="3"/>
        <v>7.5692999999999995E-5</v>
      </c>
      <c r="G20">
        <f t="shared" si="4"/>
        <v>17.793333333333337</v>
      </c>
      <c r="H20">
        <f t="shared" si="5"/>
        <v>0.15388192355307273</v>
      </c>
      <c r="I20" s="8">
        <v>1.6006586111111114</v>
      </c>
      <c r="J20" s="8">
        <f t="shared" si="6"/>
        <v>8.5144592530748927E-8</v>
      </c>
      <c r="L20" s="7">
        <v>64.349999999999994</v>
      </c>
      <c r="M20" s="7">
        <v>64.14</v>
      </c>
      <c r="N20" s="7">
        <f t="shared" si="7"/>
        <v>0.20999999999999375</v>
      </c>
      <c r="O20" s="7">
        <f t="shared" si="8"/>
        <v>3.1905195989060125E-7</v>
      </c>
      <c r="P20" s="5">
        <f t="shared" si="0"/>
        <v>7.6940961776536365E-2</v>
      </c>
      <c r="Q20">
        <f t="shared" si="9"/>
        <v>4.063719188967463E-8</v>
      </c>
      <c r="R20" s="5"/>
      <c r="T20" s="5">
        <v>67.08</v>
      </c>
      <c r="U20" s="5">
        <v>66.81</v>
      </c>
      <c r="V20" s="5">
        <f t="shared" si="10"/>
        <v>0.26999999999999602</v>
      </c>
      <c r="W20" s="5">
        <f t="shared" si="11"/>
        <v>4.1020966271649348E-7</v>
      </c>
      <c r="X20">
        <f t="shared" si="12"/>
        <v>5.129397451769091E-2</v>
      </c>
      <c r="Y20">
        <f t="shared" si="13"/>
        <v>3.4831878762578777E-8</v>
      </c>
    </row>
    <row r="21" spans="1:25" ht="15.6" x14ac:dyDescent="0.3">
      <c r="A21" s="1">
        <v>180</v>
      </c>
      <c r="B21">
        <v>57.24</v>
      </c>
      <c r="C21">
        <v>57.01</v>
      </c>
      <c r="D21">
        <f t="shared" si="1"/>
        <v>0.23000000000000398</v>
      </c>
      <c r="E21">
        <f t="shared" si="2"/>
        <v>3.4943786083257971E-7</v>
      </c>
      <c r="F21" s="3">
        <f t="shared" si="3"/>
        <v>7.5692999999999995E-5</v>
      </c>
      <c r="G21">
        <f t="shared" si="4"/>
        <v>18.84</v>
      </c>
      <c r="H21">
        <f t="shared" si="5"/>
        <v>0.17251814266849672</v>
      </c>
      <c r="I21" s="8">
        <v>1.7945099999999998</v>
      </c>
      <c r="J21" s="8">
        <f t="shared" si="6"/>
        <v>7.9399004847348636E-8</v>
      </c>
      <c r="L21" s="7">
        <v>64.349999999999994</v>
      </c>
      <c r="M21" s="7">
        <v>64.12</v>
      </c>
      <c r="N21" s="7">
        <f t="shared" si="7"/>
        <v>0.22999999999998977</v>
      </c>
      <c r="O21" s="7">
        <f t="shared" si="8"/>
        <v>3.4943786083255811E-7</v>
      </c>
      <c r="P21" s="5">
        <f t="shared" si="0"/>
        <v>8.6259071334248358E-2</v>
      </c>
      <c r="Q21">
        <f t="shared" si="9"/>
        <v>3.9699502423671863E-8</v>
      </c>
      <c r="R21" s="5"/>
      <c r="T21" s="5">
        <v>67.08</v>
      </c>
      <c r="U21" s="5">
        <v>66.8</v>
      </c>
      <c r="V21" s="5">
        <f t="shared" si="10"/>
        <v>0.28000000000000114</v>
      </c>
      <c r="W21" s="5">
        <f t="shared" si="11"/>
        <v>4.2540261318748274E-7</v>
      </c>
      <c r="X21">
        <f t="shared" si="12"/>
        <v>5.750604755616557E-2</v>
      </c>
      <c r="Y21">
        <f t="shared" si="13"/>
        <v>3.2219886025010617E-8</v>
      </c>
    </row>
    <row r="22" spans="1:25" ht="15.6" x14ac:dyDescent="0.3">
      <c r="A22" s="1">
        <v>190</v>
      </c>
      <c r="B22">
        <v>57.24</v>
      </c>
      <c r="C22">
        <v>57</v>
      </c>
      <c r="D22">
        <f t="shared" si="1"/>
        <v>0.24000000000000199</v>
      </c>
      <c r="E22">
        <f t="shared" si="2"/>
        <v>3.6463081130355817E-7</v>
      </c>
      <c r="F22" s="3">
        <f t="shared" si="3"/>
        <v>7.5692999999999995E-5</v>
      </c>
      <c r="G22">
        <f t="shared" si="4"/>
        <v>19.886666666666667</v>
      </c>
      <c r="H22">
        <f t="shared" si="5"/>
        <v>0.1922192885905164</v>
      </c>
      <c r="I22" s="8">
        <v>1.9994386111111109</v>
      </c>
      <c r="J22" s="8">
        <f t="shared" si="6"/>
        <v>7.4359467866190223E-8</v>
      </c>
      <c r="L22" s="7">
        <v>64.349999999999994</v>
      </c>
      <c r="M22" s="7">
        <v>64.11</v>
      </c>
      <c r="N22" s="7">
        <f t="shared" si="7"/>
        <v>0.23999999999999488</v>
      </c>
      <c r="O22" s="7">
        <f t="shared" si="8"/>
        <v>3.6463081130354731E-7</v>
      </c>
      <c r="P22" s="5">
        <f t="shared" si="0"/>
        <v>9.6109644295258201E-2</v>
      </c>
      <c r="Q22">
        <f t="shared" si="9"/>
        <v>3.7179733933094006E-8</v>
      </c>
      <c r="R22" s="5"/>
      <c r="T22" s="5">
        <v>67.08</v>
      </c>
      <c r="U22" s="5">
        <v>66.78</v>
      </c>
      <c r="V22" s="5">
        <f t="shared" si="10"/>
        <v>0.29999999999999716</v>
      </c>
      <c r="W22" s="5">
        <f t="shared" si="11"/>
        <v>4.5578851412943959E-7</v>
      </c>
      <c r="X22">
        <f t="shared" si="12"/>
        <v>6.4073096196838805E-2</v>
      </c>
      <c r="Y22">
        <f t="shared" si="13"/>
        <v>3.0983111610912044E-8</v>
      </c>
    </row>
    <row r="23" spans="1:25" ht="15.6" x14ac:dyDescent="0.3">
      <c r="A23" s="1">
        <v>200</v>
      </c>
      <c r="B23">
        <v>57.24</v>
      </c>
      <c r="C23">
        <v>56.99</v>
      </c>
      <c r="D23">
        <f t="shared" si="1"/>
        <v>0.25</v>
      </c>
      <c r="E23">
        <f t="shared" si="2"/>
        <v>3.7982376177453657E-7</v>
      </c>
      <c r="F23" s="3">
        <f t="shared" si="3"/>
        <v>7.5692999999999995E-5</v>
      </c>
      <c r="G23">
        <f t="shared" si="4"/>
        <v>20.933333333333334</v>
      </c>
      <c r="H23">
        <f t="shared" si="5"/>
        <v>0.21298536131913173</v>
      </c>
      <c r="I23" s="8">
        <v>2.2154444444444445</v>
      </c>
      <c r="J23" s="8">
        <f t="shared" si="6"/>
        <v>6.990564557212094E-8</v>
      </c>
      <c r="L23" s="7">
        <v>64.349999999999994</v>
      </c>
      <c r="M23" s="7">
        <v>64.099999999999994</v>
      </c>
      <c r="N23" s="7">
        <f t="shared" si="7"/>
        <v>0.25</v>
      </c>
      <c r="O23" s="7">
        <f t="shared" si="8"/>
        <v>3.7982376177453657E-7</v>
      </c>
      <c r="P23" s="5">
        <f t="shared" si="0"/>
        <v>0.10649268065956587</v>
      </c>
      <c r="Q23">
        <f t="shared" si="9"/>
        <v>3.495282278606047E-8</v>
      </c>
      <c r="R23" s="5"/>
      <c r="T23" s="5">
        <v>67.08</v>
      </c>
      <c r="U23" s="5">
        <v>66.760000000000005</v>
      </c>
      <c r="V23" s="5">
        <f t="shared" si="10"/>
        <v>0.31999999999999318</v>
      </c>
      <c r="W23" s="5">
        <f t="shared" si="11"/>
        <v>4.8617441507139645E-7</v>
      </c>
      <c r="X23">
        <f t="shared" si="12"/>
        <v>7.0995120439710582E-2</v>
      </c>
      <c r="Y23">
        <f t="shared" si="13"/>
        <v>2.9826408777437633E-8</v>
      </c>
    </row>
    <row r="24" spans="1:25" ht="15.6" x14ac:dyDescent="0.3">
      <c r="A24" s="1">
        <v>210</v>
      </c>
      <c r="B24">
        <v>57.24</v>
      </c>
      <c r="C24">
        <v>56.98</v>
      </c>
      <c r="D24">
        <f t="shared" si="1"/>
        <v>0.26000000000000512</v>
      </c>
      <c r="E24">
        <f t="shared" si="2"/>
        <v>3.9501671224552588E-7</v>
      </c>
      <c r="F24" s="3">
        <f t="shared" si="3"/>
        <v>7.5692999999999995E-5</v>
      </c>
      <c r="G24">
        <f t="shared" si="4"/>
        <v>21.98</v>
      </c>
      <c r="H24">
        <f t="shared" si="5"/>
        <v>0.23481636085434274</v>
      </c>
      <c r="I24" s="8">
        <v>2.4425275000000002</v>
      </c>
      <c r="J24" s="8">
        <f t="shared" si="6"/>
        <v>6.5942740494337607E-8</v>
      </c>
      <c r="L24" s="7">
        <v>64.349999999999994</v>
      </c>
      <c r="M24" s="7">
        <v>64.09</v>
      </c>
      <c r="N24" s="7">
        <f t="shared" si="7"/>
        <v>0.25999999999999091</v>
      </c>
      <c r="O24" s="7">
        <f t="shared" si="8"/>
        <v>3.9501671224550428E-7</v>
      </c>
      <c r="P24" s="5">
        <f t="shared" si="0"/>
        <v>0.11740818042717137</v>
      </c>
      <c r="Q24">
        <f t="shared" si="9"/>
        <v>3.2971370247167003E-8</v>
      </c>
      <c r="R24" s="5"/>
      <c r="T24" s="5">
        <v>67.08</v>
      </c>
      <c r="U24" s="5">
        <v>66.75</v>
      </c>
      <c r="V24" s="5">
        <f t="shared" si="10"/>
        <v>0.32999999999999829</v>
      </c>
      <c r="W24" s="5">
        <f t="shared" si="11"/>
        <v>5.0136736554238566E-7</v>
      </c>
      <c r="X24">
        <f t="shared" si="12"/>
        <v>7.8272120284780922E-2</v>
      </c>
      <c r="Y24">
        <f t="shared" si="13"/>
        <v>2.7898851747603676E-8</v>
      </c>
    </row>
    <row r="25" spans="1:25" ht="15.6" x14ac:dyDescent="0.3">
      <c r="A25" s="1">
        <v>220</v>
      </c>
      <c r="B25">
        <v>57.24</v>
      </c>
      <c r="C25">
        <v>56.98</v>
      </c>
      <c r="D25">
        <f t="shared" si="1"/>
        <v>0.26000000000000512</v>
      </c>
      <c r="E25">
        <f t="shared" si="2"/>
        <v>3.9501671224552588E-7</v>
      </c>
      <c r="F25" s="3">
        <f t="shared" si="3"/>
        <v>7.5692999999999995E-5</v>
      </c>
      <c r="G25">
        <f t="shared" si="4"/>
        <v>23.026666666666667</v>
      </c>
      <c r="H25">
        <f t="shared" si="5"/>
        <v>0.25771228719614941</v>
      </c>
      <c r="I25" s="8">
        <v>2.680687777777778</v>
      </c>
      <c r="J25" s="8">
        <f t="shared" si="6"/>
        <v>6.0084191235543162E-8</v>
      </c>
      <c r="L25" s="7">
        <v>64.349999999999994</v>
      </c>
      <c r="M25" s="7">
        <v>64.08</v>
      </c>
      <c r="N25" s="7">
        <f t="shared" si="7"/>
        <v>0.26999999999999602</v>
      </c>
      <c r="O25" s="7">
        <f t="shared" si="8"/>
        <v>4.1020966271649348E-7</v>
      </c>
      <c r="P25" s="5">
        <f t="shared" si="0"/>
        <v>0.12885614359807471</v>
      </c>
      <c r="Q25">
        <f t="shared" si="9"/>
        <v>3.119756083383864E-8</v>
      </c>
      <c r="R25" s="5"/>
      <c r="T25" s="5">
        <v>67.08</v>
      </c>
      <c r="U25" s="5">
        <v>66.739999999999995</v>
      </c>
      <c r="V25" s="5">
        <f t="shared" si="10"/>
        <v>0.34000000000000341</v>
      </c>
      <c r="W25" s="5">
        <f t="shared" si="11"/>
        <v>5.1656031601337486E-7</v>
      </c>
      <c r="X25">
        <f t="shared" si="12"/>
        <v>8.5904095732049796E-2</v>
      </c>
      <c r="Y25">
        <f t="shared" si="13"/>
        <v>2.6190544897544192E-8</v>
      </c>
    </row>
    <row r="26" spans="1:25" ht="15.6" x14ac:dyDescent="0.3">
      <c r="A26" s="1">
        <v>230</v>
      </c>
      <c r="B26">
        <v>57.24</v>
      </c>
      <c r="C26">
        <v>56.97</v>
      </c>
      <c r="D26">
        <f t="shared" si="1"/>
        <v>0.27000000000000313</v>
      </c>
      <c r="E26">
        <f t="shared" si="2"/>
        <v>4.1020966271650428E-7</v>
      </c>
      <c r="F26" s="3">
        <f t="shared" si="3"/>
        <v>7.5692999999999995E-5</v>
      </c>
      <c r="G26">
        <f t="shared" si="4"/>
        <v>24.073333333333334</v>
      </c>
      <c r="H26">
        <f t="shared" si="5"/>
        <v>0.28167314034455171</v>
      </c>
      <c r="I26" s="8">
        <v>2.929925277777778</v>
      </c>
      <c r="J26" s="8">
        <f t="shared" si="6"/>
        <v>5.7087408104265783E-8</v>
      </c>
      <c r="L26" s="7">
        <v>64.349999999999994</v>
      </c>
      <c r="M26" s="7">
        <v>64.069999999999993</v>
      </c>
      <c r="N26" s="7">
        <f t="shared" si="7"/>
        <v>0.28000000000000114</v>
      </c>
      <c r="O26" s="7">
        <f t="shared" si="8"/>
        <v>4.2540261318748274E-7</v>
      </c>
      <c r="P26" s="5">
        <f t="shared" si="0"/>
        <v>0.14083657017227585</v>
      </c>
      <c r="Q26">
        <f t="shared" si="9"/>
        <v>2.9600878276285738E-8</v>
      </c>
      <c r="R26" s="5"/>
      <c r="T26" s="5">
        <v>67.08</v>
      </c>
      <c r="U26" s="5">
        <v>66.72</v>
      </c>
      <c r="V26" s="5">
        <f t="shared" si="10"/>
        <v>0.35999999999999943</v>
      </c>
      <c r="W26" s="5">
        <f t="shared" si="11"/>
        <v>5.4694621695533188E-7</v>
      </c>
      <c r="X26">
        <f t="shared" si="12"/>
        <v>9.3891046781517246E-2</v>
      </c>
      <c r="Y26">
        <f t="shared" si="13"/>
        <v>2.5372181379673349E-8</v>
      </c>
    </row>
    <row r="27" spans="1:25" ht="15.6" x14ac:dyDescent="0.3">
      <c r="A27" s="1">
        <v>240</v>
      </c>
      <c r="B27">
        <v>57.24</v>
      </c>
      <c r="C27">
        <v>56.96</v>
      </c>
      <c r="D27">
        <f t="shared" si="1"/>
        <v>0.28000000000000114</v>
      </c>
      <c r="E27">
        <f t="shared" si="2"/>
        <v>4.2540261318748274E-7</v>
      </c>
      <c r="F27" s="3">
        <f t="shared" si="3"/>
        <v>7.5692999999999995E-5</v>
      </c>
      <c r="G27">
        <f t="shared" si="4"/>
        <v>25.12</v>
      </c>
      <c r="H27">
        <f t="shared" si="5"/>
        <v>0.3066989202995497</v>
      </c>
      <c r="I27" s="8">
        <v>3.1902400000000002</v>
      </c>
      <c r="J27" s="8">
        <f t="shared" si="6"/>
        <v>5.4371057667205403E-8</v>
      </c>
      <c r="L27" s="7">
        <v>64.349999999999994</v>
      </c>
      <c r="M27" s="7">
        <v>64.06</v>
      </c>
      <c r="N27" s="7">
        <f t="shared" si="7"/>
        <v>0.28999999999999204</v>
      </c>
      <c r="O27" s="7">
        <f t="shared" si="8"/>
        <v>4.4059556365845034E-7</v>
      </c>
      <c r="P27" s="5">
        <f t="shared" si="0"/>
        <v>0.15334946014977485</v>
      </c>
      <c r="Q27">
        <f t="shared" si="9"/>
        <v>2.8156440577659052E-8</v>
      </c>
      <c r="R27" s="5"/>
      <c r="T27" s="5">
        <v>67.08</v>
      </c>
      <c r="U27" s="5">
        <v>66.709999999999994</v>
      </c>
      <c r="V27" s="5">
        <f t="shared" si="10"/>
        <v>0.37000000000000455</v>
      </c>
      <c r="W27" s="5">
        <f t="shared" si="11"/>
        <v>5.6213916742632108E-7</v>
      </c>
      <c r="X27">
        <f t="shared" si="12"/>
        <v>0.10223297343318324</v>
      </c>
      <c r="Y27">
        <f t="shared" si="13"/>
        <v>2.3949156353412101E-8</v>
      </c>
    </row>
    <row r="28" spans="1:25" ht="15.6" x14ac:dyDescent="0.3">
      <c r="A28" s="1">
        <v>250</v>
      </c>
      <c r="B28">
        <v>57.24</v>
      </c>
      <c r="C28">
        <v>56.95</v>
      </c>
      <c r="D28">
        <f t="shared" si="1"/>
        <v>0.28999999999999915</v>
      </c>
      <c r="E28">
        <f t="shared" si="2"/>
        <v>4.4059556365846119E-7</v>
      </c>
      <c r="F28" s="3">
        <f t="shared" si="3"/>
        <v>7.5692999999999995E-5</v>
      </c>
      <c r="G28">
        <f t="shared" si="4"/>
        <v>26.166666666666668</v>
      </c>
      <c r="H28">
        <f t="shared" si="5"/>
        <v>0.3327896270611434</v>
      </c>
      <c r="I28" s="8">
        <v>3.461631944444445</v>
      </c>
      <c r="J28" s="8">
        <f t="shared" si="6"/>
        <v>5.1897951272742432E-8</v>
      </c>
      <c r="L28" s="7">
        <v>64.349999999999994</v>
      </c>
      <c r="M28" s="7">
        <v>64.040000000000006</v>
      </c>
      <c r="N28" s="7">
        <f t="shared" si="7"/>
        <v>0.30999999999998806</v>
      </c>
      <c r="O28" s="7">
        <f t="shared" si="8"/>
        <v>4.709814646004072E-7</v>
      </c>
      <c r="P28" s="5">
        <f t="shared" si="0"/>
        <v>0.1663948135305717</v>
      </c>
      <c r="Q28">
        <f t="shared" si="9"/>
        <v>2.7738560163016516E-8</v>
      </c>
      <c r="R28" s="5"/>
      <c r="T28" s="5">
        <v>67.08</v>
      </c>
      <c r="U28" s="5">
        <v>66.69</v>
      </c>
      <c r="V28" s="5">
        <f t="shared" si="10"/>
        <v>0.39000000000000057</v>
      </c>
      <c r="W28" s="5">
        <f t="shared" si="11"/>
        <v>5.9252506836827799E-7</v>
      </c>
      <c r="X28">
        <f t="shared" si="12"/>
        <v>0.11092987568704779</v>
      </c>
      <c r="Y28">
        <f t="shared" si="13"/>
        <v>2.3264598846401886E-8</v>
      </c>
    </row>
  </sheetData>
  <mergeCells count="3">
    <mergeCell ref="D1:F1"/>
    <mergeCell ref="N1:O1"/>
    <mergeCell ref="V1:W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20trmin</vt:lpstr>
      <vt:lpstr>30trmin</vt:lpstr>
      <vt:lpstr>40trmin</vt:lpstr>
      <vt:lpstr>50trmin</vt:lpstr>
      <vt:lpstr>60trmin</vt:lpstr>
      <vt:lpstr>70trmin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TALLA</dc:creator>
  <cp:lastModifiedBy>TALLA</cp:lastModifiedBy>
  <dcterms:created xsi:type="dcterms:W3CDTF">2022-03-22T22:33:21Z</dcterms:created>
  <dcterms:modified xsi:type="dcterms:W3CDTF">2022-06-23T17:41:49Z</dcterms:modified>
</cp:coreProperties>
</file>