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E:\博士\科研课题\孟德尔\20241010KAI-GAN\001所有附表\"/>
    </mc:Choice>
  </mc:AlternateContent>
  <xr:revisionPtr revIDLastSave="0" documentId="13_ncr:1_{9ED12C77-DCE9-4E0D-9186-23BD959EE778}" xr6:coauthVersionLast="47" xr6:coauthVersionMax="47" xr10:uidLastSave="{00000000-0000-0000-0000-000000000000}"/>
  <bookViews>
    <workbookView xWindow="-103" yWindow="-103" windowWidth="22149" windowHeight="13200" activeTab="8" xr2:uid="{00000000-000D-0000-FFFF-FFFF00000000}"/>
  </bookViews>
  <sheets>
    <sheet name="Table S1" sheetId="1" r:id="rId1"/>
    <sheet name="Table S2" sheetId="2" r:id="rId2"/>
    <sheet name="Table S3" sheetId="13" r:id="rId3"/>
    <sheet name="Table S4" sheetId="4" r:id="rId4"/>
    <sheet name="Table S5" sheetId="8" r:id="rId5"/>
    <sheet name="Table S6" sheetId="6" r:id="rId6"/>
    <sheet name="Table S7" sheetId="11" r:id="rId7"/>
    <sheet name="Table S8" sheetId="7" r:id="rId8"/>
    <sheet name="Table S9" sheetId="10" r:id="rId9"/>
    <sheet name="Table S10" sheetId="12"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 i="10" l="1"/>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S114" i="10"/>
  <c r="S115" i="10"/>
  <c r="S116" i="10"/>
  <c r="S117" i="10"/>
  <c r="S118" i="10"/>
  <c r="S119" i="10"/>
  <c r="S120" i="10"/>
  <c r="S121" i="10"/>
  <c r="S122" i="10"/>
  <c r="S123" i="10"/>
  <c r="S124" i="10"/>
  <c r="S125" i="10"/>
  <c r="S126" i="10"/>
  <c r="S127" i="10"/>
  <c r="S128" i="10"/>
  <c r="S129" i="10"/>
  <c r="S130" i="10"/>
  <c r="S131" i="10"/>
  <c r="S132" i="10"/>
  <c r="S133" i="10"/>
  <c r="S134" i="10"/>
  <c r="S135" i="10"/>
  <c r="S136" i="10"/>
  <c r="S137" i="10"/>
  <c r="S138" i="10"/>
  <c r="S139" i="10"/>
  <c r="S140" i="10"/>
  <c r="S141" i="10"/>
  <c r="S142" i="10"/>
  <c r="S143" i="10"/>
  <c r="S144" i="10"/>
  <c r="S145" i="10"/>
  <c r="S146" i="10"/>
  <c r="S147" i="10"/>
  <c r="S148" i="10"/>
  <c r="S149" i="10"/>
  <c r="S150" i="10"/>
  <c r="S151" i="10"/>
  <c r="S152" i="10"/>
  <c r="S153" i="10"/>
  <c r="S154" i="10"/>
  <c r="S155" i="10"/>
  <c r="S156" i="10"/>
  <c r="S157" i="10"/>
  <c r="S158" i="10"/>
  <c r="S159" i="10"/>
  <c r="S160" i="10"/>
  <c r="S161" i="10"/>
  <c r="S162" i="10"/>
  <c r="S163" i="10"/>
  <c r="S164" i="10"/>
  <c r="S165" i="10"/>
  <c r="S166" i="10"/>
  <c r="S167" i="10"/>
  <c r="S168" i="10"/>
  <c r="S169" i="10"/>
  <c r="S170" i="10"/>
  <c r="S171" i="10"/>
  <c r="S172" i="10"/>
  <c r="S173" i="10"/>
  <c r="S174" i="10"/>
  <c r="S175" i="10"/>
  <c r="S176" i="10"/>
  <c r="S177" i="10"/>
  <c r="S178" i="10"/>
  <c r="S179" i="10"/>
  <c r="S180" i="10"/>
  <c r="S181" i="10"/>
  <c r="S182" i="10"/>
  <c r="S183" i="10"/>
  <c r="S184" i="10"/>
  <c r="S185" i="10"/>
  <c r="S186" i="10"/>
  <c r="S187" i="10"/>
  <c r="S188" i="10"/>
  <c r="S189" i="10"/>
  <c r="S190" i="10"/>
  <c r="S191" i="10"/>
  <c r="S192" i="10"/>
  <c r="S193" i="10"/>
  <c r="S194" i="10"/>
  <c r="S195" i="10"/>
  <c r="S196" i="10"/>
  <c r="S197" i="10"/>
  <c r="S198" i="10"/>
  <c r="S199" i="10"/>
  <c r="S200" i="10"/>
  <c r="S201" i="10"/>
  <c r="S202" i="10"/>
  <c r="S203" i="10"/>
  <c r="S204" i="10"/>
  <c r="S205" i="10"/>
  <c r="S206" i="10"/>
  <c r="S207" i="10"/>
  <c r="S208" i="10"/>
  <c r="S209" i="10"/>
  <c r="S210" i="10"/>
  <c r="S211" i="10"/>
  <c r="S212" i="10"/>
  <c r="S213" i="10"/>
  <c r="S214" i="10"/>
  <c r="S215" i="10"/>
  <c r="S216" i="10"/>
  <c r="S217" i="10"/>
  <c r="S218" i="10"/>
  <c r="S219" i="10"/>
  <c r="S220" i="10"/>
  <c r="S221" i="10"/>
  <c r="S222" i="10"/>
  <c r="S223" i="10"/>
  <c r="S224" i="10"/>
  <c r="S225" i="10"/>
  <c r="S226" i="10"/>
  <c r="S227" i="10"/>
  <c r="S228" i="10"/>
  <c r="S229" i="10"/>
  <c r="S230" i="10"/>
  <c r="S231" i="10"/>
  <c r="S232" i="10"/>
  <c r="S233" i="10"/>
  <c r="S234" i="10"/>
  <c r="S235" i="10"/>
  <c r="S236" i="10"/>
  <c r="S237" i="10"/>
  <c r="S238" i="10"/>
  <c r="S239" i="10"/>
  <c r="S240" i="10"/>
  <c r="S241" i="10"/>
  <c r="S242" i="10"/>
  <c r="S243" i="10"/>
  <c r="S244" i="10"/>
  <c r="S245" i="10"/>
  <c r="S246" i="10"/>
  <c r="S247" i="10"/>
  <c r="S248" i="10"/>
  <c r="S249" i="10"/>
  <c r="S250" i="10"/>
  <c r="S251" i="10"/>
  <c r="S252" i="10"/>
  <c r="S253" i="10"/>
  <c r="S254" i="10"/>
  <c r="S255" i="10"/>
  <c r="S256" i="10"/>
  <c r="S257" i="10"/>
  <c r="S258" i="10"/>
  <c r="S259" i="10"/>
  <c r="S260" i="10"/>
  <c r="S261" i="10"/>
  <c r="S262" i="10"/>
  <c r="S263" i="10"/>
  <c r="S264" i="10"/>
  <c r="S265" i="10"/>
  <c r="S266" i="10"/>
  <c r="S267" i="10"/>
  <c r="S268" i="10"/>
  <c r="S269" i="10"/>
  <c r="S270" i="10"/>
  <c r="S271" i="10"/>
  <c r="S272" i="10"/>
  <c r="S273" i="10"/>
  <c r="S274" i="10"/>
  <c r="S275" i="10"/>
  <c r="S276" i="10"/>
  <c r="S277" i="10"/>
  <c r="S278" i="10"/>
  <c r="S279" i="10"/>
  <c r="S280" i="10"/>
  <c r="S281" i="10"/>
  <c r="S282" i="10"/>
  <c r="S283" i="10"/>
  <c r="S284" i="10"/>
  <c r="S285" i="10"/>
  <c r="S286" i="10"/>
  <c r="S287" i="10"/>
  <c r="S288" i="10"/>
  <c r="S289" i="10"/>
  <c r="S290" i="10"/>
  <c r="S291" i="10"/>
  <c r="S292" i="10"/>
  <c r="S293" i="10"/>
  <c r="S294" i="10"/>
  <c r="S295" i="10"/>
  <c r="S296" i="10"/>
  <c r="S297" i="10"/>
  <c r="S298" i="10"/>
  <c r="S299" i="10"/>
  <c r="S300" i="10"/>
  <c r="S301" i="10"/>
  <c r="S302" i="10"/>
  <c r="S303" i="10"/>
  <c r="S304" i="10"/>
  <c r="S305" i="10"/>
  <c r="S306" i="10"/>
  <c r="S307" i="10"/>
  <c r="S308" i="10"/>
  <c r="S309" i="10"/>
  <c r="S310" i="10"/>
  <c r="S311" i="10"/>
  <c r="S312" i="10"/>
  <c r="S313" i="10"/>
  <c r="S314" i="10"/>
  <c r="S315" i="10"/>
  <c r="S316" i="10"/>
  <c r="S317" i="10"/>
  <c r="S318" i="10"/>
  <c r="S319" i="10"/>
  <c r="S320" i="10"/>
  <c r="S321" i="10"/>
  <c r="S322" i="10"/>
  <c r="S323" i="10"/>
  <c r="S324" i="10"/>
  <c r="S325" i="10"/>
  <c r="S326" i="10"/>
  <c r="S327" i="10"/>
  <c r="S328" i="10"/>
  <c r="S329" i="10"/>
  <c r="S330" i="10"/>
  <c r="S331" i="10"/>
  <c r="S332" i="10"/>
  <c r="S333" i="10"/>
  <c r="S334" i="10"/>
  <c r="S335" i="10"/>
  <c r="S336" i="10"/>
  <c r="S337" i="10"/>
  <c r="S338" i="10"/>
  <c r="S339" i="10"/>
  <c r="S340" i="10"/>
  <c r="S341" i="10"/>
  <c r="S342" i="10"/>
  <c r="S343" i="10"/>
  <c r="S344" i="10"/>
  <c r="S345" i="10"/>
  <c r="S346" i="10"/>
  <c r="S347" i="10"/>
  <c r="S348" i="10"/>
  <c r="S349" i="10"/>
  <c r="S350" i="10"/>
  <c r="S351" i="10"/>
  <c r="S352" i="10"/>
  <c r="S353" i="10"/>
  <c r="S354" i="10"/>
  <c r="S355" i="10"/>
  <c r="S356" i="10"/>
  <c r="S357" i="10"/>
  <c r="S358" i="10"/>
  <c r="S359" i="10"/>
  <c r="S360" i="10"/>
  <c r="S361" i="10"/>
  <c r="S362" i="10"/>
  <c r="S363" i="10"/>
  <c r="S364" i="10"/>
  <c r="S365" i="10"/>
  <c r="S366" i="10"/>
  <c r="S367" i="10"/>
  <c r="S368" i="10"/>
  <c r="S369" i="10"/>
  <c r="S370" i="10"/>
  <c r="S371" i="10"/>
  <c r="S372" i="10"/>
  <c r="S373" i="10"/>
  <c r="S374" i="10"/>
  <c r="S375" i="10"/>
  <c r="S376" i="10"/>
  <c r="S377" i="10"/>
  <c r="S378" i="10"/>
  <c r="S379" i="10"/>
  <c r="S380" i="10"/>
  <c r="S381" i="10"/>
  <c r="S382" i="10"/>
  <c r="S383" i="10"/>
  <c r="S384" i="10"/>
  <c r="S385" i="10"/>
  <c r="S386" i="10"/>
  <c r="S387" i="10"/>
  <c r="S388" i="10"/>
  <c r="S389" i="10"/>
  <c r="S390" i="10"/>
  <c r="S391" i="10"/>
  <c r="S392" i="10"/>
  <c r="S393" i="10"/>
  <c r="S394" i="10"/>
  <c r="S395" i="10"/>
  <c r="S396" i="10"/>
  <c r="S397" i="10"/>
  <c r="S398" i="10"/>
  <c r="S399" i="10"/>
  <c r="S400" i="10"/>
  <c r="S401" i="10"/>
  <c r="S402" i="10"/>
  <c r="S403" i="10"/>
  <c r="S404" i="10"/>
  <c r="S405" i="10"/>
  <c r="S406" i="10"/>
  <c r="S407" i="10"/>
  <c r="S408" i="10"/>
  <c r="S409" i="10"/>
  <c r="S410" i="10"/>
  <c r="S411" i="10"/>
  <c r="S412" i="10"/>
  <c r="S413" i="10"/>
  <c r="S414" i="10"/>
  <c r="S415" i="10"/>
  <c r="S416" i="10"/>
  <c r="S417" i="10"/>
  <c r="S418" i="10"/>
  <c r="S419" i="10"/>
  <c r="S420" i="10"/>
  <c r="S421" i="10"/>
  <c r="S422" i="10"/>
  <c r="S423" i="10"/>
  <c r="S424" i="10"/>
  <c r="S425" i="10"/>
  <c r="S426" i="10"/>
  <c r="S427" i="10"/>
  <c r="S428" i="10"/>
  <c r="S429" i="10"/>
  <c r="S430" i="10"/>
  <c r="S431" i="10"/>
  <c r="S432" i="10"/>
  <c r="S433" i="10"/>
  <c r="S434" i="10"/>
  <c r="S435" i="10"/>
  <c r="S436" i="10"/>
  <c r="S437" i="10"/>
  <c r="S438" i="10"/>
  <c r="S439" i="10"/>
  <c r="S440" i="10"/>
  <c r="S441" i="10"/>
  <c r="S442" i="10"/>
  <c r="S443" i="10"/>
  <c r="S444" i="10"/>
  <c r="S445" i="10"/>
  <c r="S446" i="10"/>
  <c r="S447" i="10"/>
  <c r="S448" i="10"/>
  <c r="S449" i="10"/>
  <c r="S450" i="10"/>
  <c r="S451" i="10"/>
  <c r="S452" i="10"/>
  <c r="S453" i="10"/>
  <c r="S454" i="10"/>
  <c r="S455" i="10"/>
  <c r="S456" i="10"/>
  <c r="S457" i="10"/>
  <c r="S458" i="10"/>
  <c r="S459" i="10"/>
  <c r="S460" i="10"/>
  <c r="S461" i="10"/>
  <c r="S462" i="10"/>
  <c r="S463" i="10"/>
  <c r="S464" i="10"/>
  <c r="S465" i="10"/>
  <c r="S466" i="10"/>
  <c r="S467" i="10"/>
  <c r="S468" i="10"/>
  <c r="S469" i="10"/>
  <c r="S470" i="10"/>
  <c r="S471" i="10"/>
  <c r="S472" i="10"/>
  <c r="S473" i="10"/>
  <c r="S474" i="10"/>
  <c r="S475" i="10"/>
  <c r="S476" i="10"/>
  <c r="S477" i="10"/>
  <c r="S478" i="10"/>
  <c r="S479" i="10"/>
  <c r="S480" i="10"/>
  <c r="S481" i="10"/>
  <c r="S482" i="10"/>
  <c r="S483" i="10"/>
  <c r="S484" i="10"/>
  <c r="S485" i="10"/>
  <c r="S486" i="10"/>
  <c r="S487" i="10"/>
  <c r="S488" i="10"/>
  <c r="S489" i="10"/>
  <c r="S490" i="10"/>
  <c r="S491" i="10"/>
  <c r="S492" i="10"/>
  <c r="S493" i="10"/>
  <c r="S494" i="10"/>
  <c r="S495" i="10"/>
  <c r="S496" i="10"/>
  <c r="S497" i="10"/>
  <c r="S498" i="10"/>
  <c r="S499" i="10"/>
  <c r="S500" i="10"/>
  <c r="S501" i="10"/>
  <c r="S502" i="10"/>
  <c r="S503" i="10"/>
  <c r="S504" i="10"/>
  <c r="S505" i="10"/>
  <c r="S506" i="10"/>
  <c r="S507" i="10"/>
  <c r="S508" i="10"/>
  <c r="S509" i="10"/>
  <c r="S510" i="10"/>
  <c r="S511" i="10"/>
  <c r="S512" i="10"/>
  <c r="S513" i="10"/>
  <c r="S514" i="10"/>
  <c r="S515" i="10"/>
  <c r="S516" i="10"/>
  <c r="S517" i="10"/>
  <c r="S518" i="10"/>
  <c r="S519" i="10"/>
  <c r="S520" i="10"/>
  <c r="S521" i="10"/>
  <c r="S522" i="10"/>
  <c r="S523" i="10"/>
  <c r="S524" i="10"/>
  <c r="S525" i="10"/>
  <c r="S526" i="10"/>
  <c r="S527" i="10"/>
  <c r="S528" i="10"/>
  <c r="S529" i="10"/>
  <c r="S530" i="10"/>
  <c r="S531" i="10"/>
  <c r="S532" i="10"/>
  <c r="S533" i="10"/>
  <c r="S534" i="10"/>
  <c r="S535" i="10"/>
  <c r="S536" i="10"/>
  <c r="S537" i="10"/>
  <c r="S538" i="10"/>
  <c r="S539" i="10"/>
  <c r="S540" i="10"/>
  <c r="S541" i="10"/>
  <c r="S542" i="10"/>
  <c r="S543" i="10"/>
  <c r="S544" i="10"/>
  <c r="G710" i="6"/>
  <c r="G711" i="6"/>
  <c r="G712" i="6"/>
  <c r="G713" i="6"/>
  <c r="G714" i="6"/>
  <c r="G715" i="6"/>
  <c r="G716" i="6"/>
  <c r="G717" i="6"/>
  <c r="G718" i="6"/>
  <c r="G696" i="6"/>
  <c r="G697" i="6"/>
  <c r="G698" i="6"/>
  <c r="G699" i="6"/>
  <c r="G700" i="6"/>
  <c r="G701" i="6"/>
  <c r="G702" i="6"/>
  <c r="G703" i="6"/>
  <c r="G704" i="6"/>
  <c r="G705" i="6"/>
  <c r="G706" i="6"/>
  <c r="G707" i="6"/>
  <c r="G708" i="6"/>
  <c r="G709" i="6"/>
  <c r="G684" i="6"/>
  <c r="G685" i="6"/>
  <c r="G686" i="6"/>
  <c r="G687" i="6"/>
  <c r="G688" i="6"/>
  <c r="G689" i="6"/>
  <c r="G690" i="6"/>
  <c r="G691" i="6"/>
  <c r="G692" i="6"/>
  <c r="G693" i="6"/>
  <c r="G694" i="6"/>
  <c r="G695" i="6"/>
  <c r="G683" i="6"/>
  <c r="G670" i="6"/>
  <c r="G671" i="6"/>
  <c r="G672" i="6"/>
  <c r="G673" i="6"/>
  <c r="G674" i="6"/>
  <c r="G675" i="6"/>
  <c r="G676" i="6"/>
  <c r="G677" i="6"/>
  <c r="G678" i="6"/>
  <c r="G679" i="6"/>
  <c r="G680" i="6"/>
  <c r="G681" i="6"/>
  <c r="G682" i="6"/>
  <c r="G648" i="6"/>
  <c r="G649" i="6"/>
  <c r="G650" i="6"/>
  <c r="G651" i="6"/>
  <c r="G652" i="6"/>
  <c r="G653" i="6"/>
  <c r="G654" i="6"/>
  <c r="G655" i="6"/>
  <c r="G656" i="6"/>
  <c r="G657" i="6"/>
  <c r="G658" i="6"/>
  <c r="G659" i="6"/>
  <c r="G660" i="6"/>
  <c r="G661" i="6"/>
  <c r="G662" i="6"/>
  <c r="G663" i="6"/>
  <c r="G664" i="6"/>
  <c r="G665" i="6"/>
  <c r="G666" i="6"/>
  <c r="G667" i="6"/>
  <c r="G668" i="6"/>
  <c r="G669" i="6"/>
  <c r="G647" i="6"/>
  <c r="G637" i="6"/>
  <c r="G638" i="6"/>
  <c r="G639" i="6"/>
  <c r="G640" i="6"/>
  <c r="G641" i="6"/>
  <c r="G642" i="6"/>
  <c r="G643" i="6"/>
  <c r="G644" i="6"/>
  <c r="G645" i="6"/>
  <c r="G646" i="6"/>
  <c r="G612" i="6"/>
  <c r="G613" i="6"/>
  <c r="G614" i="6"/>
  <c r="G615" i="6"/>
  <c r="G616" i="6"/>
  <c r="G617" i="6"/>
  <c r="G618" i="6"/>
  <c r="G619" i="6"/>
  <c r="G620" i="6"/>
  <c r="G621" i="6"/>
  <c r="G622" i="6"/>
  <c r="G623" i="6"/>
  <c r="G624" i="6"/>
  <c r="G625" i="6"/>
  <c r="G626" i="6"/>
  <c r="G627" i="6"/>
  <c r="G628" i="6"/>
  <c r="G629" i="6"/>
  <c r="G630" i="6"/>
  <c r="G631" i="6"/>
  <c r="G632" i="6"/>
  <c r="G633" i="6"/>
  <c r="G634" i="6"/>
  <c r="G635" i="6"/>
  <c r="G636" i="6"/>
  <c r="G611" i="6"/>
  <c r="G591" i="6"/>
  <c r="G592" i="6"/>
  <c r="G593" i="6"/>
  <c r="G594" i="6"/>
  <c r="G595" i="6"/>
  <c r="G596" i="6"/>
  <c r="G597" i="6"/>
  <c r="G598" i="6"/>
  <c r="G599" i="6"/>
  <c r="G600" i="6"/>
  <c r="G601" i="6"/>
  <c r="G602" i="6"/>
  <c r="G603" i="6"/>
  <c r="G604" i="6"/>
  <c r="G605" i="6"/>
  <c r="G606" i="6"/>
  <c r="G607" i="6"/>
  <c r="G608" i="6"/>
  <c r="G609" i="6"/>
  <c r="G610" i="6"/>
  <c r="G576" i="6"/>
  <c r="G577" i="6"/>
  <c r="G578" i="6"/>
  <c r="G579" i="6"/>
  <c r="G580" i="6"/>
  <c r="G581" i="6"/>
  <c r="G582" i="6"/>
  <c r="G583" i="6"/>
  <c r="G584" i="6"/>
  <c r="G585" i="6"/>
  <c r="G586" i="6"/>
  <c r="G587" i="6"/>
  <c r="G588" i="6"/>
  <c r="G589" i="6"/>
  <c r="G590" i="6"/>
  <c r="G575" i="6"/>
  <c r="G566" i="6"/>
  <c r="G567" i="6"/>
  <c r="G568" i="6"/>
  <c r="G569" i="6"/>
  <c r="G570" i="6"/>
  <c r="G571" i="6"/>
  <c r="G572" i="6"/>
  <c r="G573" i="6"/>
  <c r="G574" i="6"/>
  <c r="G540" i="6"/>
  <c r="G541" i="6"/>
  <c r="G542" i="6"/>
  <c r="G543" i="6"/>
  <c r="G544" i="6"/>
  <c r="G545" i="6"/>
  <c r="G546" i="6"/>
  <c r="G547" i="6"/>
  <c r="G548" i="6"/>
  <c r="G549" i="6"/>
  <c r="G550" i="6"/>
  <c r="G551" i="6"/>
  <c r="G552" i="6"/>
  <c r="G553" i="6"/>
  <c r="G554" i="6"/>
  <c r="G555" i="6"/>
  <c r="G556" i="6"/>
  <c r="G557" i="6"/>
  <c r="G558" i="6"/>
  <c r="G559" i="6"/>
  <c r="G560" i="6"/>
  <c r="G561" i="6"/>
  <c r="G562" i="6"/>
  <c r="G563" i="6"/>
  <c r="G564" i="6"/>
  <c r="G565" i="6"/>
  <c r="G539" i="6"/>
  <c r="G528" i="6"/>
  <c r="G529" i="6"/>
  <c r="G530" i="6"/>
  <c r="G531" i="6"/>
  <c r="G532" i="6"/>
  <c r="G533" i="6"/>
  <c r="G534" i="6"/>
  <c r="G535" i="6"/>
  <c r="G536" i="6"/>
  <c r="G537" i="6"/>
  <c r="G538" i="6"/>
  <c r="G504" i="6"/>
  <c r="G505" i="6"/>
  <c r="G506" i="6"/>
  <c r="G507" i="6"/>
  <c r="G508" i="6"/>
  <c r="G509" i="6"/>
  <c r="G510" i="6"/>
  <c r="G511" i="6"/>
  <c r="G512" i="6"/>
  <c r="G513" i="6"/>
  <c r="G514" i="6"/>
  <c r="G515" i="6"/>
  <c r="G516" i="6"/>
  <c r="G517" i="6"/>
  <c r="G518" i="6"/>
  <c r="G519" i="6"/>
  <c r="G520" i="6"/>
  <c r="G521" i="6"/>
  <c r="G522" i="6"/>
  <c r="G523" i="6"/>
  <c r="G524" i="6"/>
  <c r="G525" i="6"/>
  <c r="G526" i="6"/>
  <c r="G527" i="6"/>
  <c r="G503" i="6"/>
  <c r="G486" i="6"/>
  <c r="G487" i="6"/>
  <c r="G488" i="6"/>
  <c r="G489" i="6"/>
  <c r="G490" i="6"/>
  <c r="G491" i="6"/>
  <c r="G492" i="6"/>
  <c r="G493" i="6"/>
  <c r="G494" i="6"/>
  <c r="G495" i="6"/>
  <c r="G496" i="6"/>
  <c r="G497" i="6"/>
  <c r="G498" i="6"/>
  <c r="G499" i="6"/>
  <c r="G500" i="6"/>
  <c r="G501" i="6"/>
  <c r="G502" i="6"/>
  <c r="G485" i="6"/>
  <c r="G471" i="6"/>
  <c r="G472" i="6"/>
  <c r="G473" i="6"/>
  <c r="G474" i="6"/>
  <c r="G475" i="6"/>
  <c r="G476" i="6"/>
  <c r="G477" i="6"/>
  <c r="G478" i="6"/>
  <c r="G479" i="6"/>
  <c r="G480" i="6"/>
  <c r="G481" i="6"/>
  <c r="G482" i="6"/>
  <c r="G483" i="6"/>
  <c r="G484" i="6"/>
  <c r="G450" i="6"/>
  <c r="G451" i="6"/>
  <c r="G452" i="6"/>
  <c r="G453" i="6"/>
  <c r="G454" i="6"/>
  <c r="G455" i="6"/>
  <c r="G456" i="6"/>
  <c r="G457" i="6"/>
  <c r="G458" i="6"/>
  <c r="G459" i="6"/>
  <c r="G460" i="6"/>
  <c r="G461" i="6"/>
  <c r="G462" i="6"/>
  <c r="G463" i="6"/>
  <c r="G464" i="6"/>
  <c r="G465" i="6"/>
  <c r="G466" i="6"/>
  <c r="G467" i="6"/>
  <c r="G468" i="6"/>
  <c r="G469" i="6"/>
  <c r="G470" i="6"/>
  <c r="G449" i="6"/>
  <c r="G431" i="6"/>
  <c r="G432" i="6"/>
  <c r="G433" i="6"/>
  <c r="G434" i="6"/>
  <c r="G435" i="6"/>
  <c r="G436" i="6"/>
  <c r="G437" i="6"/>
  <c r="G438" i="6"/>
  <c r="G439" i="6"/>
  <c r="G440" i="6"/>
  <c r="G441" i="6"/>
  <c r="G442" i="6"/>
  <c r="G443" i="6"/>
  <c r="G444" i="6"/>
  <c r="G445" i="6"/>
  <c r="G446" i="6"/>
  <c r="G447" i="6"/>
  <c r="G448" i="6"/>
  <c r="G414" i="6"/>
  <c r="G415" i="6"/>
  <c r="G416" i="6"/>
  <c r="G417" i="6"/>
  <c r="G418" i="6"/>
  <c r="G419" i="6"/>
  <c r="G420" i="6"/>
  <c r="G421" i="6"/>
  <c r="G422" i="6"/>
  <c r="G423" i="6"/>
  <c r="G424" i="6"/>
  <c r="G425" i="6"/>
  <c r="G426" i="6"/>
  <c r="G427" i="6"/>
  <c r="G428" i="6"/>
  <c r="G429" i="6"/>
  <c r="G430" i="6"/>
  <c r="G413" i="6"/>
  <c r="G400" i="6"/>
  <c r="G401" i="6"/>
  <c r="G402" i="6"/>
  <c r="G403" i="6"/>
  <c r="G404" i="6"/>
  <c r="G405" i="6"/>
  <c r="G406" i="6"/>
  <c r="G407" i="6"/>
  <c r="G408" i="6"/>
  <c r="G409" i="6"/>
  <c r="G410" i="6"/>
  <c r="G411" i="6"/>
  <c r="G412" i="6"/>
  <c r="G378" i="6"/>
  <c r="G379" i="6"/>
  <c r="G380" i="6"/>
  <c r="G381" i="6"/>
  <c r="G382" i="6"/>
  <c r="G383" i="6"/>
  <c r="G384" i="6"/>
  <c r="G385" i="6"/>
  <c r="G386" i="6"/>
  <c r="G387" i="6"/>
  <c r="G388" i="6"/>
  <c r="G389" i="6"/>
  <c r="G390" i="6"/>
  <c r="G391" i="6"/>
  <c r="G392" i="6"/>
  <c r="G393" i="6"/>
  <c r="G394" i="6"/>
  <c r="G395" i="6"/>
  <c r="G396" i="6"/>
  <c r="G397" i="6"/>
  <c r="G398" i="6"/>
  <c r="G399" i="6"/>
  <c r="G377" i="6"/>
  <c r="G359" i="6"/>
  <c r="G360" i="6"/>
  <c r="G361" i="6"/>
  <c r="G362" i="6"/>
  <c r="G363" i="6"/>
  <c r="G364" i="6"/>
  <c r="G365" i="6"/>
  <c r="G366" i="6"/>
  <c r="G367" i="6"/>
  <c r="G368" i="6"/>
  <c r="G369" i="6"/>
  <c r="G370" i="6"/>
  <c r="G371" i="6"/>
  <c r="G372" i="6"/>
  <c r="G373" i="6"/>
  <c r="G374" i="6"/>
  <c r="G375" i="6"/>
  <c r="G376" i="6"/>
  <c r="G346" i="6"/>
  <c r="G347" i="6"/>
  <c r="G348" i="6"/>
  <c r="G349" i="6"/>
  <c r="G350" i="6"/>
  <c r="G351" i="6"/>
  <c r="G352" i="6"/>
  <c r="G353" i="6"/>
  <c r="G354" i="6"/>
  <c r="G355" i="6"/>
  <c r="G356" i="6"/>
  <c r="G357" i="6"/>
  <c r="G358" i="6"/>
  <c r="G345" i="6"/>
  <c r="G328" i="6"/>
  <c r="G329" i="6"/>
  <c r="G330" i="6"/>
  <c r="G331" i="6"/>
  <c r="G332" i="6"/>
  <c r="G333" i="6"/>
  <c r="G334" i="6"/>
  <c r="G335" i="6"/>
  <c r="G336" i="6"/>
  <c r="G337" i="6"/>
  <c r="G338" i="6"/>
  <c r="G339" i="6"/>
  <c r="G340" i="6"/>
  <c r="G341" i="6"/>
  <c r="G342" i="6"/>
  <c r="G343" i="6"/>
  <c r="G344" i="6"/>
  <c r="G310" i="6"/>
  <c r="G311" i="6"/>
  <c r="G312" i="6"/>
  <c r="G313" i="6"/>
  <c r="G314" i="6"/>
  <c r="G315" i="6"/>
  <c r="G316" i="6"/>
  <c r="G317" i="6"/>
  <c r="G318" i="6"/>
  <c r="G319" i="6"/>
  <c r="G320" i="6"/>
  <c r="G321" i="6"/>
  <c r="G322" i="6"/>
  <c r="G323" i="6"/>
  <c r="G324" i="6"/>
  <c r="G325" i="6"/>
  <c r="G326" i="6"/>
  <c r="G327" i="6"/>
  <c r="G309" i="6"/>
  <c r="G292" i="6"/>
  <c r="G293" i="6"/>
  <c r="G294" i="6"/>
  <c r="G295" i="6"/>
  <c r="G296" i="6"/>
  <c r="G297" i="6"/>
  <c r="G298" i="6"/>
  <c r="G299" i="6"/>
  <c r="G300" i="6"/>
  <c r="G301" i="6"/>
  <c r="G302" i="6"/>
  <c r="G303" i="6"/>
  <c r="G304" i="6"/>
  <c r="G305" i="6"/>
  <c r="G306" i="6"/>
  <c r="G307" i="6"/>
  <c r="G308" i="6"/>
  <c r="G291" i="6"/>
  <c r="G283" i="6"/>
  <c r="G284" i="6"/>
  <c r="G285" i="6"/>
  <c r="G286" i="6"/>
  <c r="G287" i="6"/>
  <c r="G288" i="6"/>
  <c r="G289" i="6"/>
  <c r="G290" i="6"/>
  <c r="G282" i="6"/>
  <c r="G274" i="6"/>
  <c r="G275" i="6"/>
  <c r="G276" i="6"/>
  <c r="G277" i="6"/>
  <c r="G278" i="6"/>
  <c r="G279" i="6"/>
  <c r="G280" i="6"/>
  <c r="G281" i="6"/>
  <c r="G273" i="6"/>
  <c r="G259" i="6"/>
  <c r="G260" i="6"/>
  <c r="G261" i="6"/>
  <c r="G262" i="6"/>
  <c r="G263" i="6"/>
  <c r="G264" i="6"/>
  <c r="G265" i="6"/>
  <c r="G266" i="6"/>
  <c r="G267" i="6"/>
  <c r="G268" i="6"/>
  <c r="G269" i="6"/>
  <c r="G270" i="6"/>
  <c r="G271" i="6"/>
  <c r="G272" i="6"/>
  <c r="G238" i="6"/>
  <c r="G239" i="6"/>
  <c r="G240" i="6"/>
  <c r="G241" i="6"/>
  <c r="G242" i="6"/>
  <c r="G243" i="6"/>
  <c r="G244" i="6"/>
  <c r="G245" i="6"/>
  <c r="G246" i="6"/>
  <c r="G247" i="6"/>
  <c r="G248" i="6"/>
  <c r="G249" i="6"/>
  <c r="G250" i="6"/>
  <c r="G251" i="6"/>
  <c r="G252" i="6"/>
  <c r="G253" i="6"/>
  <c r="G254" i="6"/>
  <c r="G255" i="6"/>
  <c r="G256" i="6"/>
  <c r="G257" i="6"/>
  <c r="G258" i="6"/>
  <c r="G237" i="6"/>
  <c r="G221" i="6"/>
  <c r="G222" i="6"/>
  <c r="G223" i="6"/>
  <c r="G224" i="6"/>
  <c r="G225" i="6"/>
  <c r="G226" i="6"/>
  <c r="G227" i="6"/>
  <c r="G228" i="6"/>
  <c r="G229" i="6"/>
  <c r="G230" i="6"/>
  <c r="G231" i="6"/>
  <c r="G232" i="6"/>
  <c r="G233" i="6"/>
  <c r="G234" i="6"/>
  <c r="G235" i="6"/>
  <c r="G236" i="6"/>
  <c r="G202" i="6"/>
  <c r="G203" i="6"/>
  <c r="G204" i="6"/>
  <c r="G205" i="6"/>
  <c r="G206" i="6"/>
  <c r="G207" i="6"/>
  <c r="G208" i="6"/>
  <c r="G209" i="6"/>
  <c r="G210" i="6"/>
  <c r="G211" i="6"/>
  <c r="G212" i="6"/>
  <c r="G213" i="6"/>
  <c r="G214" i="6"/>
  <c r="G215" i="6"/>
  <c r="G216" i="6"/>
  <c r="G217" i="6"/>
  <c r="G218" i="6"/>
  <c r="G219" i="6"/>
  <c r="G220" i="6"/>
  <c r="G201" i="6"/>
  <c r="G190" i="6"/>
  <c r="G191" i="6"/>
  <c r="G192" i="6"/>
  <c r="G193" i="6"/>
  <c r="G194" i="6"/>
  <c r="G195" i="6"/>
  <c r="G196" i="6"/>
  <c r="G197" i="6"/>
  <c r="G198" i="6"/>
  <c r="G199" i="6"/>
  <c r="G200" i="6"/>
  <c r="G166" i="6"/>
  <c r="G167" i="6"/>
  <c r="G168" i="6"/>
  <c r="G169" i="6"/>
  <c r="G170" i="6"/>
  <c r="G171" i="6"/>
  <c r="G172" i="6"/>
  <c r="G173" i="6"/>
  <c r="G174" i="6"/>
  <c r="G175" i="6"/>
  <c r="G176" i="6"/>
  <c r="G177" i="6"/>
  <c r="G178" i="6"/>
  <c r="G179" i="6"/>
  <c r="G180" i="6"/>
  <c r="G181" i="6"/>
  <c r="G182" i="6"/>
  <c r="G183" i="6"/>
  <c r="G184" i="6"/>
  <c r="G185" i="6"/>
  <c r="G186" i="6"/>
  <c r="G187" i="6"/>
  <c r="G188" i="6"/>
  <c r="G189" i="6"/>
  <c r="G165" i="6"/>
  <c r="G144" i="6"/>
  <c r="G145" i="6"/>
  <c r="G146" i="6"/>
  <c r="G147" i="6"/>
  <c r="G148" i="6"/>
  <c r="G149" i="6"/>
  <c r="G150" i="6"/>
  <c r="G151" i="6"/>
  <c r="G152" i="6"/>
  <c r="G153" i="6"/>
  <c r="G154" i="6"/>
  <c r="G155" i="6"/>
  <c r="G156" i="6"/>
  <c r="G157" i="6"/>
  <c r="G158" i="6"/>
  <c r="G159" i="6"/>
  <c r="G160" i="6"/>
  <c r="G161" i="6"/>
  <c r="G162" i="6"/>
  <c r="G163" i="6"/>
  <c r="G164" i="6"/>
  <c r="G130" i="6"/>
  <c r="G131" i="6"/>
  <c r="G132" i="6"/>
  <c r="G133" i="6"/>
  <c r="G134" i="6"/>
  <c r="G135" i="6"/>
  <c r="G136" i="6"/>
  <c r="G137" i="6"/>
  <c r="G138" i="6"/>
  <c r="G139" i="6"/>
  <c r="G140" i="6"/>
  <c r="G141" i="6"/>
  <c r="G142" i="6"/>
  <c r="G143" i="6"/>
  <c r="G129" i="6"/>
  <c r="G110" i="6"/>
  <c r="G111" i="6"/>
  <c r="G112" i="6"/>
  <c r="G113" i="6"/>
  <c r="G114" i="6"/>
  <c r="G115" i="6"/>
  <c r="G116" i="6"/>
  <c r="G117" i="6"/>
  <c r="G118" i="6"/>
  <c r="G119" i="6"/>
  <c r="G120" i="6"/>
  <c r="G121" i="6"/>
  <c r="G122" i="6"/>
  <c r="G123" i="6"/>
  <c r="G124" i="6"/>
  <c r="G125" i="6"/>
  <c r="G126" i="6"/>
  <c r="G127" i="6"/>
  <c r="G128" i="6"/>
  <c r="G94" i="6"/>
  <c r="G95" i="6"/>
  <c r="G96" i="6"/>
  <c r="G97" i="6"/>
  <c r="G98" i="6"/>
  <c r="G99" i="6"/>
  <c r="G100" i="6"/>
  <c r="G101" i="6"/>
  <c r="G102" i="6"/>
  <c r="G103" i="6"/>
  <c r="G104" i="6"/>
  <c r="G105" i="6"/>
  <c r="G106" i="6"/>
  <c r="G107" i="6"/>
  <c r="G108" i="6"/>
  <c r="G109" i="6"/>
  <c r="G93" i="6"/>
  <c r="G76" i="6"/>
  <c r="G77" i="6"/>
  <c r="G78" i="6"/>
  <c r="G79" i="6"/>
  <c r="G80" i="6"/>
  <c r="G81" i="6"/>
  <c r="G82" i="6"/>
  <c r="G83" i="6"/>
  <c r="G84" i="6"/>
  <c r="G85" i="6"/>
  <c r="G86" i="6"/>
  <c r="G87" i="6"/>
  <c r="G88" i="6"/>
  <c r="G89" i="6"/>
  <c r="G90" i="6"/>
  <c r="G91" i="6"/>
  <c r="G92" i="6"/>
  <c r="G75" i="6"/>
  <c r="G69" i="6"/>
  <c r="G70" i="6"/>
  <c r="G71" i="6"/>
  <c r="G72" i="6"/>
  <c r="G73" i="6"/>
  <c r="G74" i="6"/>
  <c r="G55" i="6"/>
  <c r="G56" i="6"/>
  <c r="G57" i="6"/>
  <c r="G58" i="6"/>
  <c r="G59" i="6"/>
  <c r="G60" i="6"/>
  <c r="G61" i="6"/>
  <c r="G62" i="6"/>
  <c r="G63" i="6"/>
  <c r="G64" i="6"/>
  <c r="G65" i="6"/>
  <c r="G66" i="6"/>
  <c r="G67" i="6"/>
  <c r="G68" i="6"/>
  <c r="G40" i="6"/>
  <c r="G41" i="6"/>
  <c r="G42" i="6"/>
  <c r="G43" i="6"/>
  <c r="G44" i="6"/>
  <c r="G45" i="6"/>
  <c r="G46" i="6"/>
  <c r="G47" i="6"/>
  <c r="G48" i="6"/>
  <c r="G49" i="6"/>
  <c r="G50" i="6"/>
  <c r="G51" i="6"/>
  <c r="G52" i="6"/>
  <c r="G53" i="6"/>
  <c r="G54" i="6"/>
  <c r="G39" i="6"/>
  <c r="G26" i="6"/>
  <c r="G27" i="6"/>
  <c r="G28" i="6"/>
  <c r="G29" i="6"/>
  <c r="G30" i="6"/>
  <c r="G31" i="6"/>
  <c r="G32" i="6"/>
  <c r="G33" i="6"/>
  <c r="G34" i="6"/>
  <c r="G35" i="6"/>
  <c r="G36" i="6"/>
  <c r="G37" i="6"/>
  <c r="G38" i="6"/>
  <c r="G4" i="6"/>
  <c r="G5" i="6"/>
  <c r="G6" i="6"/>
  <c r="G7" i="6"/>
  <c r="G8" i="6"/>
  <c r="G9" i="6"/>
  <c r="G10" i="6"/>
  <c r="G11" i="6"/>
  <c r="G12" i="6"/>
  <c r="G13" i="6"/>
  <c r="G14" i="6"/>
  <c r="G15" i="6"/>
  <c r="G16" i="6"/>
  <c r="G17" i="6"/>
  <c r="G18" i="6"/>
  <c r="G19" i="6"/>
  <c r="G20" i="6"/>
  <c r="G21" i="6"/>
  <c r="G22" i="6"/>
  <c r="G23" i="6"/>
  <c r="G24" i="6"/>
  <c r="G25" i="6"/>
  <c r="G3" i="6"/>
</calcChain>
</file>

<file path=xl/sharedStrings.xml><?xml version="1.0" encoding="utf-8"?>
<sst xmlns="http://schemas.openxmlformats.org/spreadsheetml/2006/main" count="15487" uniqueCount="2530">
  <si>
    <t>ATC code</t>
  </si>
  <si>
    <t>Medication Subclass</t>
  </si>
  <si>
    <t>ATC Code</t>
  </si>
  <si>
    <t>Drug name</t>
  </si>
  <si>
    <t>Target Gene(s)</t>
  </si>
  <si>
    <t>INSULINS AND ANALOGUES</t>
  </si>
  <si>
    <t>A10A</t>
  </si>
  <si>
    <t>Insulins and analogues for injection, fast-acting</t>
  </si>
  <si>
    <t>A10AB</t>
  </si>
  <si>
    <t>insulin (human)</t>
  </si>
  <si>
    <t>A10AB01 </t>
  </si>
  <si>
    <t>insulin (beef)</t>
  </si>
  <si>
    <t>A10AB02 </t>
  </si>
  <si>
    <t>INSR,IGF1R</t>
  </si>
  <si>
    <t>insulin (pork)</t>
  </si>
  <si>
    <t>A10AB03 </t>
  </si>
  <si>
    <t>insulin lispro</t>
  </si>
  <si>
    <t>A10AB04 </t>
  </si>
  <si>
    <t>insulin aspart</t>
  </si>
  <si>
    <t>A10AB05 </t>
  </si>
  <si>
    <t>insulin glulisine</t>
  </si>
  <si>
    <t>A10AB06 </t>
  </si>
  <si>
    <t>combinations</t>
  </si>
  <si>
    <t>A10AB30 </t>
  </si>
  <si>
    <t>Insulins and analogues for injection, intermediate-acting</t>
    <phoneticPr fontId="1" type="noConversion"/>
  </si>
  <si>
    <t>A10AC</t>
  </si>
  <si>
    <t>A10AC01 </t>
  </si>
  <si>
    <t>A10AC02 </t>
  </si>
  <si>
    <t>A10AC03 </t>
  </si>
  <si>
    <t>A10AC04 </t>
  </si>
  <si>
    <t>A10AD01</t>
  </si>
  <si>
    <t>A10AD02</t>
  </si>
  <si>
    <t>A10AD03</t>
  </si>
  <si>
    <t>A10AD04</t>
  </si>
  <si>
    <t>A10AD05</t>
  </si>
  <si>
    <t>insulin degludec and insulin aspart</t>
  </si>
  <si>
    <t>A10AD06</t>
  </si>
  <si>
    <t>Insulins and analogues for injection, long-acting</t>
  </si>
  <si>
    <t>A10AE</t>
  </si>
  <si>
    <t>A10AE01</t>
  </si>
  <si>
    <t>A10AE02</t>
  </si>
  <si>
    <t>A10AE03</t>
  </si>
  <si>
    <t>insulin glargine</t>
  </si>
  <si>
    <t>A10AE04</t>
  </si>
  <si>
    <t>insulin detemir</t>
  </si>
  <si>
    <t>A10AE05</t>
  </si>
  <si>
    <t>insulin degludec</t>
  </si>
  <si>
    <t>A10AE06</t>
  </si>
  <si>
    <t>insulin glargine and lixisenatide</t>
  </si>
  <si>
    <t>A10AE54</t>
  </si>
  <si>
    <t>insulin degludec and liraglutide</t>
  </si>
  <si>
    <t>A10AE56</t>
  </si>
  <si>
    <t>Insulins and analogues for inhalation</t>
  </si>
  <si>
    <t>A10AF</t>
  </si>
  <si>
    <t>A10AF01</t>
  </si>
  <si>
    <t>BLOOD GLUCOSE LOWERING DRUGS, EXCL. INSULINS</t>
  </si>
  <si>
    <t>A10B</t>
  </si>
  <si>
    <t>Biguanides</t>
    <phoneticPr fontId="1" type="noConversion"/>
  </si>
  <si>
    <t>A10BA</t>
  </si>
  <si>
    <t>metformin</t>
  </si>
  <si>
    <t>A10BA02</t>
  </si>
  <si>
    <t>A10BB</t>
  </si>
  <si>
    <t>glibenclamide</t>
    <phoneticPr fontId="1" type="noConversion"/>
  </si>
  <si>
    <t>A10BB01</t>
  </si>
  <si>
    <t>A10BB02</t>
  </si>
  <si>
    <t>tolbutamide</t>
  </si>
  <si>
    <t>A10BB03</t>
  </si>
  <si>
    <t>glibornuride</t>
  </si>
  <si>
    <t>A10BB04</t>
  </si>
  <si>
    <t>NA</t>
  </si>
  <si>
    <t>tolazamide</t>
  </si>
  <si>
    <t>A10BB05</t>
  </si>
  <si>
    <t>carbutamide</t>
  </si>
  <si>
    <t>A10BB06</t>
  </si>
  <si>
    <t>glipizide</t>
  </si>
  <si>
    <t>A10BB07</t>
  </si>
  <si>
    <t>gliquidone</t>
  </si>
  <si>
    <t>A10BB08</t>
  </si>
  <si>
    <t>gliclazide</t>
  </si>
  <si>
    <t>A10BB09</t>
  </si>
  <si>
    <t>ABCC8,VEGFA</t>
  </si>
  <si>
    <t>metahexamide</t>
  </si>
  <si>
    <t>A10BB10</t>
  </si>
  <si>
    <t>glisoxepide</t>
  </si>
  <si>
    <t>A10BB11</t>
  </si>
  <si>
    <t>glimepiride</t>
  </si>
  <si>
    <t>A10BB12</t>
  </si>
  <si>
    <t>acetohexamide</t>
  </si>
  <si>
    <t>A10BB31</t>
  </si>
  <si>
    <t>Sulfonamides (heterocyclic)</t>
  </si>
  <si>
    <t>A10BC</t>
  </si>
  <si>
    <t>glymidine</t>
  </si>
  <si>
    <t>A10BC01</t>
  </si>
  <si>
    <t>Alpha glucosidase inhibitors</t>
  </si>
  <si>
    <t>A10BF</t>
  </si>
  <si>
    <t>acarbose</t>
  </si>
  <si>
    <t>A10BF01</t>
  </si>
  <si>
    <t>MGAM,SI,AMY2A,GAA</t>
  </si>
  <si>
    <t>miglitol</t>
  </si>
  <si>
    <t>A10BF02</t>
  </si>
  <si>
    <t>GAA,GANAB,GANC,MGAM</t>
  </si>
  <si>
    <t>voglibose</t>
  </si>
  <si>
    <t>A10BF03</t>
  </si>
  <si>
    <t>MGAM</t>
  </si>
  <si>
    <t>Thiazolidinediones</t>
    <phoneticPr fontId="1" type="noConversion"/>
  </si>
  <si>
    <t>A10BG</t>
  </si>
  <si>
    <t>troglitazone</t>
    <phoneticPr fontId="1" type="noConversion"/>
  </si>
  <si>
    <t>A10BG01</t>
  </si>
  <si>
    <t>PPARG,ESRRG,ESRRA,PPARD,PPARA,GSTP1,ACSL4,SERPINE1,SLC29A1</t>
  </si>
  <si>
    <t>rosiglitazone</t>
  </si>
  <si>
    <t>A10BG02</t>
  </si>
  <si>
    <t>PPARG,ACSL4,PPARA,PPARD,RXRA,RXRB,RXRG</t>
  </si>
  <si>
    <t>pioglitazone</t>
  </si>
  <si>
    <t>A10BG03</t>
  </si>
  <si>
    <t>PPARG,MAOB</t>
  </si>
  <si>
    <t>lobeglitazone</t>
  </si>
  <si>
    <t>A10BG04</t>
  </si>
  <si>
    <t>Dipeptidyl peptidase 4 (DPP-4) inhibitors</t>
    <phoneticPr fontId="1" type="noConversion"/>
  </si>
  <si>
    <t>A10BH</t>
  </si>
  <si>
    <t>sitagliptin</t>
  </si>
  <si>
    <t>A10BH01</t>
  </si>
  <si>
    <t>DPP4</t>
  </si>
  <si>
    <t>vildagliptin</t>
    <phoneticPr fontId="1" type="noConversion"/>
  </si>
  <si>
    <t>A10BH02</t>
  </si>
  <si>
    <t>saxagliptin</t>
  </si>
  <si>
    <t>A10BH03</t>
  </si>
  <si>
    <t>alogliptin</t>
  </si>
  <si>
    <t>A10BH04</t>
  </si>
  <si>
    <t>linagliptin</t>
  </si>
  <si>
    <t>A10BH05</t>
  </si>
  <si>
    <t>gemigliptin</t>
  </si>
  <si>
    <t>A10BH06</t>
  </si>
  <si>
    <t>evogliptin</t>
  </si>
  <si>
    <t>A10BH07</t>
  </si>
  <si>
    <t>teneligliptin</t>
  </si>
  <si>
    <t>A10BH08</t>
  </si>
  <si>
    <t>A10BH51</t>
  </si>
  <si>
    <t>A10BH52</t>
  </si>
  <si>
    <t>Glucagon-like peptide-1 (GLP-1) analogues</t>
    <phoneticPr fontId="1" type="noConversion"/>
  </si>
  <si>
    <t>A10BJ</t>
  </si>
  <si>
    <t>exenatide</t>
  </si>
  <si>
    <t>A10BJ01</t>
  </si>
  <si>
    <t>GLP1R</t>
  </si>
  <si>
    <t>liraglutide</t>
  </si>
  <si>
    <t>A10BJ02</t>
  </si>
  <si>
    <t>lixisenatide</t>
  </si>
  <si>
    <t>A10BJ03</t>
  </si>
  <si>
    <t>albiglutide</t>
  </si>
  <si>
    <t>A10BJ04</t>
  </si>
  <si>
    <t>dulaglutide</t>
  </si>
  <si>
    <t>A10BJ05</t>
  </si>
  <si>
    <t>semaglutide</t>
  </si>
  <si>
    <t>A10BJ06</t>
  </si>
  <si>
    <t>beinaglutide</t>
  </si>
  <si>
    <t>A10BJ07</t>
  </si>
  <si>
    <t>Sodium-glucose co-transporter 2 (SGLT2) inhibitors</t>
  </si>
  <si>
    <t>A10BK</t>
  </si>
  <si>
    <t>dapagliflozin</t>
  </si>
  <si>
    <t>A10BK01</t>
  </si>
  <si>
    <t>SLC5A2</t>
  </si>
  <si>
    <t>canagliflozin</t>
  </si>
  <si>
    <t>A10BK02</t>
  </si>
  <si>
    <t>empagliflozin</t>
  </si>
  <si>
    <t>A10BK03</t>
  </si>
  <si>
    <t>ertugliflozin</t>
  </si>
  <si>
    <t>A10BK04</t>
  </si>
  <si>
    <t>A10BK05</t>
  </si>
  <si>
    <t>sotagliflozin</t>
  </si>
  <si>
    <t>A10BK06</t>
  </si>
  <si>
    <t>SLC5A2,SLC5A1</t>
  </si>
  <si>
    <t>luseogliflozin</t>
  </si>
  <si>
    <t>A10BK07</t>
  </si>
  <si>
    <t>Table 1 provides a detailed categorization of antidiabetic drugs from the DrugBank database. The table is organized into different drug classes and subclasses, with corresponding Anatomical Therapeutic Chemical (ATC) codes, drug names, and target genes associated with each medication.</t>
  </si>
  <si>
    <t>Drug Class</t>
    <phoneticPr fontId="1" type="noConversion"/>
  </si>
  <si>
    <t>OTHER DRUGS USED IN DIABETES</t>
    <phoneticPr fontId="1" type="noConversion"/>
  </si>
  <si>
    <t>A10X</t>
    <phoneticPr fontId="1" type="noConversion"/>
  </si>
  <si>
    <t>Aldose reductase inhibitors</t>
    <phoneticPr fontId="1" type="noConversion"/>
  </si>
  <si>
    <t>A10XA</t>
    <phoneticPr fontId="1" type="noConversion"/>
  </si>
  <si>
    <t>Teplizumab</t>
  </si>
  <si>
    <t>Tolrestat</t>
    <phoneticPr fontId="1" type="noConversion"/>
  </si>
  <si>
    <t>A10XA01</t>
    <phoneticPr fontId="1" type="noConversion"/>
  </si>
  <si>
    <t>SIGMAR1,AKR1B1,AKR1A1,
AKR1B10</t>
    <phoneticPr fontId="1" type="noConversion"/>
  </si>
  <si>
    <t>Other drugs used in diabetes</t>
    <phoneticPr fontId="1" type="noConversion"/>
  </si>
  <si>
    <t>A10XX</t>
    <phoneticPr fontId="1" type="noConversion"/>
  </si>
  <si>
    <t>A10XX01</t>
    <phoneticPr fontId="1" type="noConversion"/>
  </si>
  <si>
    <t>CD3E</t>
    <phoneticPr fontId="1" type="noConversion"/>
  </si>
  <si>
    <t>INSR,IGF1R,CPE,CCN3,LRP2,IGFBP7</t>
    <phoneticPr fontId="1" type="noConversion"/>
  </si>
  <si>
    <t>insulin lispro</t>
    <phoneticPr fontId="1" type="noConversion"/>
  </si>
  <si>
    <t>A10AD</t>
    <phoneticPr fontId="1" type="noConversion"/>
  </si>
  <si>
    <t>Insulins and analogues for injection, intermediate- or long- acting combined with fast-acting</t>
    <phoneticPr fontId="1" type="noConversion"/>
  </si>
  <si>
    <t>A10AD30 </t>
    <phoneticPr fontId="1" type="noConversion"/>
  </si>
  <si>
    <t>A10AC30 </t>
    <phoneticPr fontId="1" type="noConversion"/>
  </si>
  <si>
    <t>INS,INSR,IGF1R</t>
    <phoneticPr fontId="1" type="noConversion"/>
  </si>
  <si>
    <t>Insulin icodec</t>
    <phoneticPr fontId="1" type="noConversion"/>
  </si>
  <si>
    <t>A10AE07</t>
    <phoneticPr fontId="1" type="noConversion"/>
  </si>
  <si>
    <t>GLP1R</t>
    <phoneticPr fontId="1" type="noConversion"/>
  </si>
  <si>
    <t>INSR,IGF1R</t>
    <phoneticPr fontId="1" type="noConversion"/>
  </si>
  <si>
    <t>INS,INSR,IGF1R,GLP1R</t>
    <phoneticPr fontId="1" type="noConversion"/>
  </si>
  <si>
    <t>INSR,IGF1R,GLP1R</t>
    <phoneticPr fontId="1" type="noConversion"/>
  </si>
  <si>
    <t>phenformin</t>
    <phoneticPr fontId="1" type="noConversion"/>
  </si>
  <si>
    <t>A10BA01</t>
    <phoneticPr fontId="1" type="noConversion"/>
  </si>
  <si>
    <t>buformin</t>
    <phoneticPr fontId="1" type="noConversion"/>
  </si>
  <si>
    <t>A10BA03</t>
    <phoneticPr fontId="1" type="noConversion"/>
  </si>
  <si>
    <t>PRKAA1,PRKAG1,PRKAB1,KCNJ8</t>
    <phoneticPr fontId="1" type="noConversion"/>
  </si>
  <si>
    <t>SLC47A1,ACACB,ETFDH,PRKAB1,GPD1</t>
    <phoneticPr fontId="1" type="noConversion"/>
  </si>
  <si>
    <t>chlorpropamide</t>
    <phoneticPr fontId="1" type="noConversion"/>
  </si>
  <si>
    <t>ABCC8,KCNJ10</t>
    <phoneticPr fontId="1" type="noConversion"/>
  </si>
  <si>
    <t>ABCC9,ABCC8,KCNJ1</t>
    <phoneticPr fontId="1" type="noConversion"/>
  </si>
  <si>
    <t>ABCC8,KCNJ11,KCNJ10</t>
    <phoneticPr fontId="1" type="noConversion"/>
  </si>
  <si>
    <t>NA</t>
    <phoneticPr fontId="1" type="noConversion"/>
  </si>
  <si>
    <t>ABCC8,KCNJ10,PPARG</t>
    <phoneticPr fontId="1" type="noConversion"/>
  </si>
  <si>
    <t>ABCC8,KCNJ10,KCNJ8</t>
    <phoneticPr fontId="1" type="noConversion"/>
  </si>
  <si>
    <t>KCNJ10,KCNJ8,INS</t>
    <phoneticPr fontId="1" type="noConversion"/>
  </si>
  <si>
    <t>ABCC9,KCNJ11,KCNJ1,ABCC8</t>
    <phoneticPr fontId="1" type="noConversion"/>
  </si>
  <si>
    <t>KCNJ1,ABCC8</t>
    <phoneticPr fontId="1" type="noConversion"/>
  </si>
  <si>
    <t>KCNJ1,KCNJ10,ABCC8</t>
    <phoneticPr fontId="1" type="noConversion"/>
  </si>
  <si>
    <t>Combinations of oral blood glucose lowering drugs</t>
    <phoneticPr fontId="1" type="noConversion"/>
  </si>
  <si>
    <t>A10BD</t>
    <phoneticPr fontId="1" type="noConversion"/>
  </si>
  <si>
    <t>PPARA,PPARG</t>
    <phoneticPr fontId="1" type="noConversion"/>
  </si>
  <si>
    <t>DPP4,HMGCR,ITGAL,HDAC2</t>
    <phoneticPr fontId="1" type="noConversion"/>
  </si>
  <si>
    <t>DPP4</t>
    <phoneticPr fontId="1" type="noConversion"/>
  </si>
  <si>
    <t>DPP4,HMGCR,ITGAL</t>
    <phoneticPr fontId="1" type="noConversion"/>
  </si>
  <si>
    <t>A10BX</t>
    <phoneticPr fontId="1" type="noConversion"/>
  </si>
  <si>
    <t>bexagliflozin</t>
    <phoneticPr fontId="1" type="noConversion"/>
  </si>
  <si>
    <t>A10BK08</t>
    <phoneticPr fontId="1" type="noConversion"/>
  </si>
  <si>
    <t>ipragliflozin</t>
    <phoneticPr fontId="1" type="noConversion"/>
  </si>
  <si>
    <t>SLC5A2</t>
    <phoneticPr fontId="1" type="noConversion"/>
  </si>
  <si>
    <t>Other blood glucose lowering drugs, excl. insulins</t>
    <phoneticPr fontId="1" type="noConversion"/>
  </si>
  <si>
    <t>guar gum</t>
    <phoneticPr fontId="1" type="noConversion"/>
  </si>
  <si>
    <t>A10BX01</t>
    <phoneticPr fontId="1" type="noConversion"/>
  </si>
  <si>
    <t>A10BX02</t>
    <phoneticPr fontId="1" type="noConversion"/>
  </si>
  <si>
    <t>A10BX03</t>
    <phoneticPr fontId="1" type="noConversion"/>
  </si>
  <si>
    <t>A10BX05</t>
    <phoneticPr fontId="1" type="noConversion"/>
  </si>
  <si>
    <t>A10BX06</t>
    <phoneticPr fontId="1" type="noConversion"/>
  </si>
  <si>
    <t>A10BX08</t>
    <phoneticPr fontId="1" type="noConversion"/>
  </si>
  <si>
    <t>A10BX15</t>
    <phoneticPr fontId="1" type="noConversion"/>
  </si>
  <si>
    <t>A10BX16</t>
    <phoneticPr fontId="1" type="noConversion"/>
  </si>
  <si>
    <t>A10BX17</t>
    <phoneticPr fontId="1" type="noConversion"/>
  </si>
  <si>
    <t>A10BX18</t>
    <phoneticPr fontId="1" type="noConversion"/>
  </si>
  <si>
    <t>repaglinide</t>
    <phoneticPr fontId="1" type="noConversion"/>
  </si>
  <si>
    <t>nateglinide</t>
    <phoneticPr fontId="1" type="noConversion"/>
  </si>
  <si>
    <t>pramlintide</t>
    <phoneticPr fontId="1" type="noConversion"/>
  </si>
  <si>
    <t>benfluorex</t>
    <phoneticPr fontId="1" type="noConversion"/>
  </si>
  <si>
    <t>mitiglinide</t>
    <phoneticPr fontId="1" type="noConversion"/>
  </si>
  <si>
    <t>imeglimin</t>
    <phoneticPr fontId="1" type="noConversion"/>
  </si>
  <si>
    <t>tirzepatide</t>
    <phoneticPr fontId="1" type="noConversion"/>
  </si>
  <si>
    <t>carfloglitazar</t>
    <phoneticPr fontId="1" type="noConversion"/>
  </si>
  <si>
    <t>dorzagliatin</t>
    <phoneticPr fontId="1" type="noConversion"/>
  </si>
  <si>
    <t>ABCC9,ABCC8,HRH1,PPARG</t>
    <phoneticPr fontId="1" type="noConversion"/>
  </si>
  <si>
    <t>ABCC8,PPARG,</t>
    <phoneticPr fontId="1" type="noConversion"/>
  </si>
  <si>
    <t>GLP1R,CALCR,RAMP1,RAMP2,RAMP3</t>
    <phoneticPr fontId="1" type="noConversion"/>
  </si>
  <si>
    <t>PRKAA1,PRKAB1,PRKAG1</t>
    <phoneticPr fontId="1" type="noConversion"/>
  </si>
  <si>
    <t>GCK</t>
    <phoneticPr fontId="1" type="noConversion"/>
  </si>
  <si>
    <t>REPITITION</t>
  </si>
  <si>
    <t>REPITITION</t>
    <phoneticPr fontId="1" type="noConversion"/>
  </si>
  <si>
    <t>insulin (human)</t>
    <phoneticPr fontId="1" type="noConversion"/>
  </si>
  <si>
    <t>ABCC8,KCNJ11,ABCC9,ABCB11,ABCA1,KCNJ8,CPT1A,CFTR,TRPM4</t>
    <phoneticPr fontId="1" type="noConversion"/>
  </si>
  <si>
    <t>gemigliptin and rosuvastatin</t>
    <phoneticPr fontId="1" type="noConversion"/>
  </si>
  <si>
    <t>sitagliptin and simvastatin</t>
    <phoneticPr fontId="1" type="noConversion"/>
  </si>
  <si>
    <t xml:space="preserve">Table 2 outlines information on drug target genes associated with various classes of antidiabetic drugs, particularly focusing on their genomic location and action. Each entry includes the drug class, specific target gene, the action of the drug on that gene (such as inhibitor, modulator, antagonist, etc.), and the chromosomal location of the gene, provided by chromosome number (chr) and the start and end positions based on the GRCh38 human genome assembly (GRCh37_start and GRCh37_end). This table spans a range of antidiabetic drugs including Sulfonylureas, Thiazolidinediones (TZDs), Insulin, Biguanides, Alpha-glucosidase inhibitors (AGI), Dipeptidyl peptidase-4 inhibitors (DPP-4i), GLP-1 receptor agonists (GLP-1RA),  SGLT2 inhibitors and other drugs. </t>
    <phoneticPr fontId="1" type="noConversion"/>
  </si>
  <si>
    <t>Antibody</t>
    <phoneticPr fontId="1" type="noConversion"/>
  </si>
  <si>
    <t>Unknown</t>
    <phoneticPr fontId="1" type="noConversion"/>
  </si>
  <si>
    <t>AKR1B10</t>
    <phoneticPr fontId="1" type="noConversion"/>
  </si>
  <si>
    <t>AKR1A1</t>
    <phoneticPr fontId="1" type="noConversion"/>
  </si>
  <si>
    <t>Inhibitor</t>
  </si>
  <si>
    <t>AKR1B1</t>
    <phoneticPr fontId="1" type="noConversion"/>
  </si>
  <si>
    <t>Binder</t>
    <phoneticPr fontId="1" type="noConversion"/>
  </si>
  <si>
    <t>SIGMAR1</t>
    <phoneticPr fontId="1" type="noConversion"/>
  </si>
  <si>
    <t>Activator</t>
    <phoneticPr fontId="1" type="noConversion"/>
  </si>
  <si>
    <t>Agonist</t>
  </si>
  <si>
    <t>RAMP3</t>
    <phoneticPr fontId="1" type="noConversion"/>
  </si>
  <si>
    <t>RAMP2</t>
    <phoneticPr fontId="1" type="noConversion"/>
  </si>
  <si>
    <t>RAMP1</t>
    <phoneticPr fontId="1" type="noConversion"/>
  </si>
  <si>
    <t>CALCR</t>
    <phoneticPr fontId="1" type="noConversion"/>
  </si>
  <si>
    <t>HRH1</t>
    <phoneticPr fontId="1" type="noConversion"/>
  </si>
  <si>
    <t>Other drugs</t>
    <phoneticPr fontId="1" type="noConversion"/>
  </si>
  <si>
    <t>SLC5A1</t>
  </si>
  <si>
    <t>SGLT2i</t>
  </si>
  <si>
    <t>GLP-1RA</t>
  </si>
  <si>
    <t>HDAC2</t>
  </si>
  <si>
    <t>Inhibitory allosteric modulator</t>
    <phoneticPr fontId="1" type="noConversion"/>
  </si>
  <si>
    <t>ITGAL</t>
    <phoneticPr fontId="1" type="noConversion"/>
  </si>
  <si>
    <t>HMGCR</t>
    <phoneticPr fontId="1" type="noConversion"/>
  </si>
  <si>
    <t>DPP4i</t>
  </si>
  <si>
    <t>Antagonist</t>
  </si>
  <si>
    <t>GANC</t>
  </si>
  <si>
    <t>GANAB</t>
  </si>
  <si>
    <t>GAA</t>
  </si>
  <si>
    <t>AMY2A</t>
  </si>
  <si>
    <t>SI</t>
  </si>
  <si>
    <t>AGI</t>
  </si>
  <si>
    <t>GPD1</t>
  </si>
  <si>
    <t>ETFDH</t>
  </si>
  <si>
    <t>ACACB</t>
    <phoneticPr fontId="1" type="noConversion"/>
  </si>
  <si>
    <t>Modulator</t>
    <phoneticPr fontId="1" type="noConversion"/>
  </si>
  <si>
    <t>SLC47A1</t>
    <phoneticPr fontId="1" type="noConversion"/>
  </si>
  <si>
    <t>PRKAB1</t>
  </si>
  <si>
    <t>PRKAG1</t>
    <phoneticPr fontId="1" type="noConversion"/>
  </si>
  <si>
    <t>PRKAA1</t>
    <phoneticPr fontId="1" type="noConversion"/>
  </si>
  <si>
    <t>Inhibitor;Binder</t>
  </si>
  <si>
    <t>IGFBP7</t>
    <phoneticPr fontId="1" type="noConversion"/>
  </si>
  <si>
    <t>Substrate</t>
  </si>
  <si>
    <t>LRP2</t>
  </si>
  <si>
    <t>Downregulator</t>
    <phoneticPr fontId="1" type="noConversion"/>
  </si>
  <si>
    <t>CCN3</t>
    <phoneticPr fontId="1" type="noConversion"/>
  </si>
  <si>
    <t>Modulator;Product of</t>
  </si>
  <si>
    <t>CPE</t>
  </si>
  <si>
    <t>Activator</t>
  </si>
  <si>
    <t>IGF1R</t>
  </si>
  <si>
    <t>INSR</t>
  </si>
  <si>
    <t>Insulin</t>
  </si>
  <si>
    <t>X</t>
    <phoneticPr fontId="1" type="noConversion"/>
  </si>
  <si>
    <t>MAOB</t>
    <phoneticPr fontId="1" type="noConversion"/>
  </si>
  <si>
    <t>Unknown</t>
  </si>
  <si>
    <t>RXRG</t>
  </si>
  <si>
    <t>RXRB</t>
  </si>
  <si>
    <t>RXRA</t>
  </si>
  <si>
    <t>SLC29A1</t>
  </si>
  <si>
    <t>SERPINE1</t>
  </si>
  <si>
    <t>ACSL4</t>
    <phoneticPr fontId="1" type="noConversion"/>
  </si>
  <si>
    <t>GSTP1</t>
  </si>
  <si>
    <t>PPARA</t>
  </si>
  <si>
    <t>PPARD</t>
  </si>
  <si>
    <t>Inverse agonist</t>
  </si>
  <si>
    <t>ESRRA</t>
  </si>
  <si>
    <t>ESRRG</t>
  </si>
  <si>
    <t>KCNJ1</t>
  </si>
  <si>
    <t>Regulator</t>
  </si>
  <si>
    <t>INS</t>
  </si>
  <si>
    <t>Other/unknown</t>
  </si>
  <si>
    <t>VEGFA</t>
  </si>
  <si>
    <t>Agonist;Regulator</t>
  </si>
  <si>
    <t>PPARG</t>
    <phoneticPr fontId="1" type="noConversion"/>
  </si>
  <si>
    <t>Blocker</t>
    <phoneticPr fontId="1" type="noConversion"/>
  </si>
  <si>
    <t>KCNJ10</t>
    <phoneticPr fontId="1" type="noConversion"/>
  </si>
  <si>
    <t>TRPM4</t>
  </si>
  <si>
    <t>CFTR</t>
    <phoneticPr fontId="1" type="noConversion"/>
  </si>
  <si>
    <t>CPT1A</t>
  </si>
  <si>
    <t>KCNJ8</t>
  </si>
  <si>
    <t>ABCA1</t>
  </si>
  <si>
    <t>ABCB11</t>
  </si>
  <si>
    <t>Modulator</t>
  </si>
  <si>
    <t>ABCC9</t>
  </si>
  <si>
    <t>Blocker</t>
  </si>
  <si>
    <t>KCNJ11</t>
  </si>
  <si>
    <t>ABCC8</t>
    <phoneticPr fontId="1" type="noConversion"/>
  </si>
  <si>
    <t>Sulfonylureas</t>
  </si>
  <si>
    <t>chr</t>
  </si>
  <si>
    <t>Action</t>
  </si>
  <si>
    <t>Target Gene</t>
  </si>
  <si>
    <t>Drug</t>
  </si>
  <si>
    <t>Table 2. Information and action of drug target genes.</t>
  </si>
  <si>
    <t>Table 1. Drug targets of all antidiabetic drugs from the DrugBabank.</t>
    <phoneticPr fontId="1" type="noConversion"/>
  </si>
  <si>
    <t>GRCh37_end</t>
    <phoneticPr fontId="1" type="noConversion"/>
  </si>
  <si>
    <t>GRCh37_start</t>
    <phoneticPr fontId="1" type="noConversion"/>
  </si>
  <si>
    <t>G</t>
  </si>
  <si>
    <t>A</t>
  </si>
  <si>
    <t>rs6974133</t>
  </si>
  <si>
    <t>GCK</t>
  </si>
  <si>
    <t>rs2072439</t>
  </si>
  <si>
    <t>rs145391098</t>
  </si>
  <si>
    <t>T</t>
  </si>
  <si>
    <t>C</t>
  </si>
  <si>
    <t>rs2008428</t>
  </si>
  <si>
    <t>rs138715366</t>
  </si>
  <si>
    <t>rs76178320</t>
  </si>
  <si>
    <t>rs2527786</t>
  </si>
  <si>
    <t>rs2971682</t>
  </si>
  <si>
    <t>rs543179972</t>
  </si>
  <si>
    <t>rs10280989</t>
  </si>
  <si>
    <t>rs113816771</t>
  </si>
  <si>
    <t>rs4724295</t>
  </si>
  <si>
    <t>rs307009</t>
  </si>
  <si>
    <t>rs11772021</t>
  </si>
  <si>
    <t>rs11763759</t>
  </si>
  <si>
    <t>rs59374739</t>
  </si>
  <si>
    <t>rs4517024</t>
  </si>
  <si>
    <t>rs112512778</t>
  </si>
  <si>
    <t>rs74897641</t>
  </si>
  <si>
    <t>rs79582698</t>
  </si>
  <si>
    <t>rs113945888</t>
  </si>
  <si>
    <t>rs11768656</t>
  </si>
  <si>
    <t>rs2268573</t>
  </si>
  <si>
    <t>rs41279627</t>
  </si>
  <si>
    <t>rs532853607</t>
  </si>
  <si>
    <t>rs66482342</t>
  </si>
  <si>
    <t>rs3757840</t>
  </si>
  <si>
    <t>rs4724284</t>
  </si>
  <si>
    <t>rs2595704</t>
  </si>
  <si>
    <t>rs141199607</t>
  </si>
  <si>
    <t>rs117245526</t>
  </si>
  <si>
    <t>rs77888691</t>
  </si>
  <si>
    <t>rs34865291</t>
  </si>
  <si>
    <t>rs13438284</t>
  </si>
  <si>
    <t>rs2908294</t>
  </si>
  <si>
    <t>rs12672046</t>
  </si>
  <si>
    <t>rs148632219</t>
  </si>
  <si>
    <t>RAMP3</t>
  </si>
  <si>
    <t>rs77348718</t>
  </si>
  <si>
    <t>RAMP2</t>
  </si>
  <si>
    <t>rs79677630</t>
  </si>
  <si>
    <t>rs12936169</t>
  </si>
  <si>
    <t>rs78114781</t>
  </si>
  <si>
    <t>rs1905339</t>
  </si>
  <si>
    <t>rs668799</t>
  </si>
  <si>
    <t>rs76264592</t>
  </si>
  <si>
    <t>rs13007705</t>
  </si>
  <si>
    <t>RAMP1</t>
  </si>
  <si>
    <t>rs12045096</t>
  </si>
  <si>
    <t>AKR1A1</t>
  </si>
  <si>
    <t>rs785509</t>
  </si>
  <si>
    <t>rs34907901</t>
  </si>
  <si>
    <t>rs7540578</t>
  </si>
  <si>
    <t>rs4660859</t>
  </si>
  <si>
    <t>rs3747158</t>
  </si>
  <si>
    <t>rs9606898</t>
  </si>
  <si>
    <t>rs9606899</t>
  </si>
  <si>
    <t>rs5754109</t>
  </si>
  <si>
    <t>rs5753877</t>
  </si>
  <si>
    <t>rs17745316</t>
  </si>
  <si>
    <t>rs75009211</t>
  </si>
  <si>
    <t>rs3888536</t>
  </si>
  <si>
    <t>rs4821001</t>
  </si>
  <si>
    <t>rs1232538</t>
  </si>
  <si>
    <t>rs9929691</t>
  </si>
  <si>
    <t>rs28692853</t>
  </si>
  <si>
    <t>rs28675289</t>
  </si>
  <si>
    <t>rs8050500</t>
  </si>
  <si>
    <t>rs12932429</t>
  </si>
  <si>
    <t>rs12929023</t>
  </si>
  <si>
    <t>rs145785014</t>
  </si>
  <si>
    <t>rs1060506</t>
  </si>
  <si>
    <t>rs45625038</t>
  </si>
  <si>
    <t>rs9923231</t>
  </si>
  <si>
    <t>rs910166</t>
  </si>
  <si>
    <t>rs6904583</t>
  </si>
  <si>
    <t>rs9470964</t>
  </si>
  <si>
    <t>rs10305518</t>
  </si>
  <si>
    <t>rs17855121</t>
  </si>
  <si>
    <t>rs28421305</t>
  </si>
  <si>
    <t>ITGAL</t>
  </si>
  <si>
    <t>rs138447338</t>
  </si>
  <si>
    <t>rs13338946</t>
  </si>
  <si>
    <t>rs7200879</t>
  </si>
  <si>
    <t>rs34114657</t>
  </si>
  <si>
    <t>rs3814877</t>
  </si>
  <si>
    <t>rs6874626</t>
  </si>
  <si>
    <t>HMGCR</t>
  </si>
  <si>
    <t>rs28433586</t>
  </si>
  <si>
    <t>rs34055060</t>
  </si>
  <si>
    <t>rs9914273</t>
  </si>
  <si>
    <t>SLC47A1</t>
  </si>
  <si>
    <t>rs35864060</t>
  </si>
  <si>
    <t>rs33998906</t>
  </si>
  <si>
    <t>rs154979</t>
  </si>
  <si>
    <t>rs3132136</t>
  </si>
  <si>
    <t>rs200185390</t>
  </si>
  <si>
    <t>rs6938180</t>
  </si>
  <si>
    <t>rs3957147</t>
  </si>
  <si>
    <t>rs9276084</t>
  </si>
  <si>
    <t>rs2294478</t>
  </si>
  <si>
    <t>rs372546769</t>
  </si>
  <si>
    <t>rs3892710</t>
  </si>
  <si>
    <t>rs1055559</t>
  </si>
  <si>
    <t>rs9275601</t>
  </si>
  <si>
    <t>rs9275602</t>
  </si>
  <si>
    <t>rs17206350</t>
  </si>
  <si>
    <t>rs60045856</t>
  </si>
  <si>
    <t>rs1015166</t>
  </si>
  <si>
    <t>rs17427599</t>
  </si>
  <si>
    <t>rs9276410</t>
  </si>
  <si>
    <t>rs9276434</t>
  </si>
  <si>
    <t>rs2621417</t>
  </si>
  <si>
    <t>rs241424</t>
  </si>
  <si>
    <t>rs139345337</t>
  </si>
  <si>
    <t>rs7760769</t>
  </si>
  <si>
    <t>rs3104411</t>
  </si>
  <si>
    <t>rs3104407</t>
  </si>
  <si>
    <t>rs10434</t>
  </si>
  <si>
    <t>VEGFA/SLC29A1</t>
  </si>
  <si>
    <t>rs2894536</t>
  </si>
  <si>
    <t>rs9394963</t>
  </si>
  <si>
    <t>rs9472125</t>
  </si>
  <si>
    <t>rs1570360</t>
  </si>
  <si>
    <t>rs998584</t>
  </si>
  <si>
    <t>PPARG</t>
  </si>
  <si>
    <t>rs6763925</t>
  </si>
  <si>
    <t>rs1152002</t>
  </si>
  <si>
    <t>rs895096</t>
  </si>
  <si>
    <t>rs17671592</t>
  </si>
  <si>
    <t>rs78512510</t>
  </si>
  <si>
    <t>rs2454429</t>
  </si>
  <si>
    <t>rs66603943</t>
  </si>
  <si>
    <t>rs709159</t>
  </si>
  <si>
    <t>rs4518111</t>
  </si>
  <si>
    <t>rs17029006</t>
  </si>
  <si>
    <t>rs2920499</t>
  </si>
  <si>
    <t>rs7641345</t>
  </si>
  <si>
    <t>rs115633989</t>
  </si>
  <si>
    <t>rs307586</t>
  </si>
  <si>
    <t>rs17669062</t>
  </si>
  <si>
    <t>rs75262919</t>
  </si>
  <si>
    <t>rs6770851</t>
  </si>
  <si>
    <t>rs75926229</t>
  </si>
  <si>
    <t>rs77747822</t>
  </si>
  <si>
    <t>rs9872031</t>
  </si>
  <si>
    <t>rs80266055</t>
  </si>
  <si>
    <t>rs310750</t>
  </si>
  <si>
    <t>rs17669026</t>
  </si>
  <si>
    <t>rs2305398</t>
  </si>
  <si>
    <t>rs9874315</t>
  </si>
  <si>
    <t>rs112358666</t>
  </si>
  <si>
    <t>rs73130305</t>
  </si>
  <si>
    <t>rs113303080</t>
  </si>
  <si>
    <t>rs112496224</t>
  </si>
  <si>
    <t>rs116076574</t>
  </si>
  <si>
    <t>ABCB11/LRP2</t>
  </si>
  <si>
    <t>rs77609521</t>
  </si>
  <si>
    <t>rs62174445</t>
  </si>
  <si>
    <t>rs147001976</t>
  </si>
  <si>
    <t>rs17251700</t>
  </si>
  <si>
    <t>rs17251018</t>
  </si>
  <si>
    <t>rs148766104</t>
  </si>
  <si>
    <t>rs3843328</t>
  </si>
  <si>
    <t>rs16855893</t>
  </si>
  <si>
    <t>rs76031050</t>
  </si>
  <si>
    <t>rs115941163</t>
  </si>
  <si>
    <t>rs8705</t>
  </si>
  <si>
    <t>rs11564713</t>
  </si>
  <si>
    <t>rs11042596</t>
  </si>
  <si>
    <t>rs11564725</t>
  </si>
  <si>
    <t>rs3213223</t>
  </si>
  <si>
    <t>rs61167756</t>
  </si>
  <si>
    <t>rs188584129</t>
  </si>
  <si>
    <t>rs114496060</t>
  </si>
  <si>
    <t>rs2601091</t>
  </si>
  <si>
    <t>rs79467716</t>
  </si>
  <si>
    <t>rs183034862</t>
  </si>
  <si>
    <t>rs115756535</t>
  </si>
  <si>
    <t>rs2214286</t>
  </si>
  <si>
    <t>rs757110</t>
  </si>
  <si>
    <t>rs61880293</t>
  </si>
  <si>
    <t>R2</t>
  </si>
  <si>
    <t>eaf.exposure</t>
  </si>
  <si>
    <t>pval.exposure</t>
  </si>
  <si>
    <t>se.exposure</t>
  </si>
  <si>
    <t>beta.exposure</t>
  </si>
  <si>
    <t>pos.exposure</t>
  </si>
  <si>
    <t>SNP</t>
  </si>
  <si>
    <t>Table 3 presents a comprehensive list of single nucleotide polymorphisms (SNPs) and their corresponding effects on HbA1c used for analyzing each drug target. The table categorizes data by drug class (such as Sulfonylureas, Biguanides, SGLT2 inhibitors, etc.) and target gene. For each SNP, the table provides its identifier, chromosomal location (chr.exposure), position (pos.exposure), exposure effects (beta.exposure), standard error (se.exposure), p-value (pval.exposure), effect allele (effect allele.exposure), other allele (other_allele.exposure), effect allele frequency (eaf.exposure), R2 and F statistic. It confirms the inclusion of these SNPs in the analysis and associates them with the exposure (HbA1c).</t>
    <phoneticPr fontId="9" type="noConversion"/>
  </si>
  <si>
    <t>HbA1c</t>
  </si>
  <si>
    <t>Other drugs</t>
    <phoneticPr fontId="9" type="noConversion"/>
  </si>
  <si>
    <t>RAMP3/GCK</t>
    <phoneticPr fontId="9" type="noConversion"/>
  </si>
  <si>
    <t>SGLT2i</t>
    <phoneticPr fontId="9" type="noConversion"/>
  </si>
  <si>
    <t>GLP-1RA</t>
    <phoneticPr fontId="9" type="noConversion"/>
  </si>
  <si>
    <t>DPP4i/SGLT2i</t>
    <phoneticPr fontId="9" type="noConversion"/>
  </si>
  <si>
    <t>ITGAL/SLC5A2</t>
    <phoneticPr fontId="9" type="noConversion"/>
  </si>
  <si>
    <t>DPP4i</t>
    <phoneticPr fontId="9" type="noConversion"/>
  </si>
  <si>
    <t>AGI</t>
    <phoneticPr fontId="9" type="noConversion"/>
  </si>
  <si>
    <t>Biguanides</t>
    <phoneticPr fontId="9" type="noConversion"/>
  </si>
  <si>
    <t>TZDs</t>
    <phoneticPr fontId="9" type="noConversion"/>
  </si>
  <si>
    <t>Sulfonylureas/TZDs</t>
    <phoneticPr fontId="9" type="noConversion"/>
  </si>
  <si>
    <t>VEGFA/SLC29A1</t>
    <phoneticPr fontId="9" type="noConversion"/>
  </si>
  <si>
    <t>Sulfonylureas</t>
    <phoneticPr fontId="9" type="noConversion"/>
  </si>
  <si>
    <t>Sulfonylureas/Insulin</t>
    <phoneticPr fontId="9" type="noConversion"/>
  </si>
  <si>
    <t>ABCB11/LRP2</t>
    <phoneticPr fontId="9" type="noConversion"/>
  </si>
  <si>
    <t>ABCC8/KCNJ11</t>
    <phoneticPr fontId="9" type="noConversion"/>
  </si>
  <si>
    <t>HbA1c</t>
    <phoneticPr fontId="9" type="noConversion"/>
  </si>
  <si>
    <t>Phenotype</t>
    <phoneticPr fontId="9" type="noConversion"/>
  </si>
  <si>
    <t>mr_keep</t>
  </si>
  <si>
    <t>palindromic</t>
  </si>
  <si>
    <t>F</t>
  </si>
  <si>
    <t>other_allele.exposure</t>
  </si>
  <si>
    <t>effect_allele.exposure</t>
  </si>
  <si>
    <t>Drug</t>
    <phoneticPr fontId="9" type="noConversion"/>
  </si>
  <si>
    <t>Target Gene</t>
    <phoneticPr fontId="9" type="noConversion"/>
  </si>
  <si>
    <t>The single nucleotide polymorphisms (SNPs) and corresponding effects on HbA1c that used for each drug target.</t>
    <phoneticPr fontId="9" type="noConversion"/>
  </si>
  <si>
    <t>Weighted mode</t>
  </si>
  <si>
    <t>Weighted median</t>
  </si>
  <si>
    <t>Inverse variance weighted (multiplicative random effects)</t>
  </si>
  <si>
    <t>Wald ratio</t>
  </si>
  <si>
    <t>Q_pval</t>
  </si>
  <si>
    <t>Q</t>
  </si>
  <si>
    <t>P_pleio</t>
  </si>
  <si>
    <t>pval</t>
  </si>
  <si>
    <t>se</t>
  </si>
  <si>
    <t>nsnp</t>
  </si>
  <si>
    <t>method</t>
  </si>
  <si>
    <t>outcome</t>
  </si>
  <si>
    <t>Distortion.Test.p</t>
  </si>
  <si>
    <t>Global.Test.P</t>
  </si>
  <si>
    <t>Outlier.corrected.beta.P</t>
  </si>
  <si>
    <t>Outlier.corrected.beta.SD</t>
  </si>
  <si>
    <t>Outlier.corrected.beta</t>
  </si>
  <si>
    <t>Raw.beta.p</t>
  </si>
  <si>
    <t>Raw.beta.SD</t>
  </si>
  <si>
    <t>Raw.beta</t>
  </si>
  <si>
    <t>Outcome</t>
  </si>
  <si>
    <t>ABCC8/KCNJ11</t>
  </si>
  <si>
    <t>ABCC8/KCNJ11</t>
    <phoneticPr fontId="1" type="noConversion"/>
  </si>
  <si>
    <t>Sulfonylureas/TZDs</t>
  </si>
  <si>
    <t>Sulfonylureas/TZDs</t>
    <phoneticPr fontId="1" type="noConversion"/>
  </si>
  <si>
    <t>VEGFA/SLC29A1</t>
    <phoneticPr fontId="1" type="noConversion"/>
  </si>
  <si>
    <t>TZDs</t>
  </si>
  <si>
    <t>Insulin</t>
    <phoneticPr fontId="1" type="noConversion"/>
  </si>
  <si>
    <t>Biguanides</t>
  </si>
  <si>
    <t>GLP-1RA</t>
    <phoneticPr fontId="1" type="noConversion"/>
  </si>
  <si>
    <t>SGLT2i</t>
    <phoneticPr fontId="1" type="noConversion"/>
  </si>
  <si>
    <t>Sulfonylureas</t>
    <phoneticPr fontId="1" type="noConversion"/>
  </si>
  <si>
    <t>TZDs</t>
    <phoneticPr fontId="1" type="noConversion"/>
  </si>
  <si>
    <t>DDP4i</t>
  </si>
  <si>
    <t>DDP4i</t>
    <phoneticPr fontId="1" type="noConversion"/>
  </si>
  <si>
    <t>HMGCR+ITGAL</t>
    <phoneticPr fontId="1" type="noConversion"/>
  </si>
  <si>
    <t>SLC5A1+SLC5A2</t>
  </si>
  <si>
    <t>SLC5A1+SLC5A2</t>
    <phoneticPr fontId="1" type="noConversion"/>
  </si>
  <si>
    <t>HGSOC</t>
  </si>
  <si>
    <t>HGSOC (survival)</t>
  </si>
  <si>
    <t>LGSOC</t>
  </si>
  <si>
    <t>Clear cell OC</t>
  </si>
  <si>
    <t>Mucinous OC</t>
  </si>
  <si>
    <t>Endometrioid OC</t>
  </si>
  <si>
    <t>OR(95%CI)</t>
    <phoneticPr fontId="1" type="noConversion"/>
  </si>
  <si>
    <t>β</t>
    <phoneticPr fontId="1" type="noConversion"/>
  </si>
  <si>
    <t>MR results of drug targets on ovarian cancer with different methods and tests</t>
    <phoneticPr fontId="1" type="noConversion"/>
  </si>
  <si>
    <t>β_scaled</t>
    <phoneticPr fontId="1" type="noConversion"/>
  </si>
  <si>
    <t>All OC</t>
  </si>
  <si>
    <t>All OC (Histology Unadjusted)</t>
  </si>
  <si>
    <t>All OC (Histology Adjusted)</t>
  </si>
  <si>
    <t>Clear cell OC</t>
    <phoneticPr fontId="1" type="noConversion"/>
  </si>
  <si>
    <t>Mucinous OC</t>
    <phoneticPr fontId="1" type="noConversion"/>
  </si>
  <si>
    <t>Endometrioid OC</t>
    <phoneticPr fontId="1" type="noConversion"/>
  </si>
  <si>
    <t>HGSOC (survival)</t>
    <phoneticPr fontId="1" type="noConversion"/>
  </si>
  <si>
    <t>Drugs</t>
    <phoneticPr fontId="1" type="noConversion"/>
  </si>
  <si>
    <t>Target Genes</t>
    <phoneticPr fontId="1" type="noConversion"/>
  </si>
  <si>
    <t>Results of MR-PRESSO analysis</t>
    <phoneticPr fontId="1" type="noConversion"/>
  </si>
  <si>
    <t>DPP4i</t>
    <phoneticPr fontId="1" type="noConversion"/>
  </si>
  <si>
    <t>HGSOC (Survival)</t>
  </si>
  <si>
    <t>This table presents the results from the MR-PRESSO analysis, which evaluates the effects of genetic variations associated with drug targets on various ovarian cancer phenotypes. The data provided includes raw effect size estimates (Beta), standard errors, and p-values, indicating the significance of these findings. Additionally, results after correcting for outliers are also calculated however unapplicable. The table also features results from a global test, which checks for the presence of outliers or horizontal pleiotropy, and a distortion test to assess if the outliers significantly impact the overall analysis. Note: All of the beta estimators corresponding to 1-SD increased HbA1c without adjustment for the direction.</t>
    <phoneticPr fontId="1" type="noConversion"/>
  </si>
  <si>
    <t>Other drugs</t>
  </si>
  <si>
    <t>HMGCR+ITGAL</t>
  </si>
  <si>
    <t>β</t>
  </si>
  <si>
    <t>Method</t>
  </si>
  <si>
    <t>MR results of drug targets on positive control outcomes</t>
    <phoneticPr fontId="1" type="noConversion"/>
  </si>
  <si>
    <r>
      <t>This table presents the Mendelian Randomization (MR) results for drug targets on positive control outcomes focusing on glucose levels and Type 2 diabetes. This table breaks down the analysis by drug and associated target genes, listing results across several genomic datasets</t>
    </r>
    <r>
      <rPr>
        <sz val="11"/>
        <color theme="1"/>
        <rFont val="等线"/>
        <family val="2"/>
        <charset val="134"/>
      </rPr>
      <t>，</t>
    </r>
    <r>
      <rPr>
        <sz val="11"/>
        <color theme="1"/>
        <rFont val="Calibri"/>
        <family val="2"/>
      </rPr>
      <t>MR methods, number of snp(nsnp) and their effects on specific outcomes. For each drug target gene, the table provides effect size estimates (β), standard errors (se), and p-values (p) for different datasets including "Glucose met-d-Glucose","Glucose ebi-a-GCST90014005", "Type 2 Diabetes ebi-a-GCST006867", and "Type 2 Diabetes finn-b-E4_DM2_STRICT".</t>
    </r>
    <phoneticPr fontId="1" type="noConversion"/>
  </si>
  <si>
    <t>Target Gene</t>
    <phoneticPr fontId="1" type="noConversion"/>
  </si>
  <si>
    <t>ABCC8/KCNJ11+ABCB11+CPT1A+INS+PPARG+VEGFA</t>
    <phoneticPr fontId="1" type="noConversion"/>
  </si>
  <si>
    <t>SLC29A1+RXRB+PPARG</t>
    <phoneticPr fontId="1" type="noConversion"/>
  </si>
  <si>
    <t>Glucose(met-d-Glucose)</t>
  </si>
  <si>
    <t>Glucose(ebi-a-GCST90014005)</t>
  </si>
  <si>
    <t>Type 2 diabetes(ebi-a-GCST006867)</t>
  </si>
  <si>
    <t>Type 2 diabetes(finn-b-E4_DM2_STRICT)</t>
  </si>
  <si>
    <t>ABCC8/KCNJ11+ABCB11+CPT1A+INS+PPARG+VEGFA</t>
  </si>
  <si>
    <t>SLC29A1+RXRB+PPARG</t>
  </si>
  <si>
    <r>
      <t>Higgens I</t>
    </r>
    <r>
      <rPr>
        <b/>
        <vertAlign val="superscript"/>
        <sz val="11"/>
        <color theme="1"/>
        <rFont val="Calibri"/>
        <family val="2"/>
      </rPr>
      <t>2</t>
    </r>
    <phoneticPr fontId="1" type="noConversion"/>
  </si>
  <si>
    <t>0.702(0.414-1.192)</t>
  </si>
  <si>
    <t>0.702(0.452-1.091)</t>
  </si>
  <si>
    <t>0.75(0.443-1.271)</t>
  </si>
  <si>
    <t>0.75(0.47-1.198)</t>
  </si>
  <si>
    <t>0.5(0.269-0.928)</t>
  </si>
  <si>
    <t>0.5(0.363-0.689)</t>
  </si>
  <si>
    <t>2.408(1.001-5.793)</t>
  </si>
  <si>
    <t>2.408(1.121-5.172)</t>
  </si>
  <si>
    <t>0.391(0.134-1.142)</t>
  </si>
  <si>
    <t>0.339(0.136-0.841)</t>
  </si>
  <si>
    <t>0.339(0.196-0.584)</t>
  </si>
  <si>
    <t>0.979(0.291-3.302)</t>
  </si>
  <si>
    <t>0.979(0.342-2.808)</t>
  </si>
  <si>
    <t>4.006(0.934-17.195)</t>
  </si>
  <si>
    <t>4.006(0.347-46.317)</t>
  </si>
  <si>
    <t>0.545(0.338-0.878)</t>
  </si>
  <si>
    <t>0.545(0.424-0.699)</t>
  </si>
  <si>
    <t>0.794(0.531-1.188)</t>
  </si>
  <si>
    <t>0.794(0.573-1.099)</t>
  </si>
  <si>
    <t>1.27(0.125-12.91)</t>
  </si>
  <si>
    <t>0.882(0.088-8.858)</t>
  </si>
  <si>
    <t>1.485(0.098-22.55)</t>
  </si>
  <si>
    <t>18.878(0.425-839.293)</t>
  </si>
  <si>
    <t>0.255(0.005-13.87)</t>
  </si>
  <si>
    <t>1.239(0.006-253.513)</t>
  </si>
  <si>
    <t>0.004(0-2.298)</t>
  </si>
  <si>
    <t>4.946(0.613-39.914)</t>
  </si>
  <si>
    <t>3.935(0.681-22.757)</t>
  </si>
  <si>
    <t>0.691(0.153-3.124)</t>
  </si>
  <si>
    <t>0.691(0.334-1.43)</t>
  </si>
  <si>
    <t>0.432(0.096-1.938)</t>
  </si>
  <si>
    <t>0.432(0.173-1.076)</t>
  </si>
  <si>
    <t>0.479(0.081-2.828)</t>
  </si>
  <si>
    <t>0.479(0.091-2.509)</t>
  </si>
  <si>
    <t>7.603(0.643-89.868)</t>
  </si>
  <si>
    <t>7.603(2.513-23.008)</t>
  </si>
  <si>
    <t>3.799(0.286-50.389)</t>
  </si>
  <si>
    <t>3.799(0.14-103.006)</t>
  </si>
  <si>
    <t>0.503(0.016-16.15)</t>
  </si>
  <si>
    <t>0.503(0.091-2.788)</t>
  </si>
  <si>
    <t>0.02(0-1.296)</t>
  </si>
  <si>
    <t>0.02(0.001-0.274)</t>
  </si>
  <si>
    <t>3.686(0.947-14.342)</t>
  </si>
  <si>
    <t>3.686(2.599-5.228)</t>
  </si>
  <si>
    <t>3.913(1.251-12.241)</t>
  </si>
  <si>
    <t>3.913(2.854-5.366)</t>
  </si>
  <si>
    <t>PPARG+RXRB</t>
  </si>
  <si>
    <t>1.341(1.13-1.592)</t>
  </si>
  <si>
    <t>1.341(1.252-1.438)</t>
  </si>
  <si>
    <t>1.363(1.149-1.618)</t>
  </si>
  <si>
    <t>1.363(1.224-1.518)</t>
  </si>
  <si>
    <t>1.429(1.17-1.745)</t>
  </si>
  <si>
    <t>1.429(1.259-1.621)</t>
  </si>
  <si>
    <t>0.839(0.629-1.12)</t>
  </si>
  <si>
    <t>0.839(0.484-1.455)</t>
  </si>
  <si>
    <t>0.772(0.574-1.037)</t>
  </si>
  <si>
    <t>0.772(0.733-0.812)</t>
  </si>
  <si>
    <t>0.849(0.571-1.261)</t>
  </si>
  <si>
    <t>0.849(0.705-1.022)</t>
  </si>
  <si>
    <t>0.74(0.462-1.187)</t>
  </si>
  <si>
    <t>0.74(0.541-1.013)</t>
  </si>
  <si>
    <t>1.075(0.921-1.255)</t>
  </si>
  <si>
    <t>1.075(0.968-1.194)</t>
  </si>
  <si>
    <t>0.992(0.87-1.13)</t>
  </si>
  <si>
    <t>0.992(0.927-1.061)</t>
  </si>
  <si>
    <t>1.336(0.992-1.799)</t>
  </si>
  <si>
    <t>1.256(0.933-1.69)</t>
  </si>
  <si>
    <t>1.315(0.928-1.863)</t>
  </si>
  <si>
    <t>1.452(0.887-2.378)</t>
  </si>
  <si>
    <t>0.807(0.49-1.33)</t>
  </si>
  <si>
    <t>0.739(0.378-1.448)</t>
  </si>
  <si>
    <t>0.55(0.249-1.216)</t>
  </si>
  <si>
    <t>1.138(0.872-1.484)</t>
  </si>
  <si>
    <t>1.06(0.848-1.326)</t>
  </si>
  <si>
    <t>1.344(1.09-1.658)</t>
  </si>
  <si>
    <t>1.344(1.193-1.515)</t>
  </si>
  <si>
    <t>1.42(1.152-1.751)</t>
  </si>
  <si>
    <t>1.42(1.255-1.607)</t>
  </si>
  <si>
    <t>1.488(1.166-1.9)</t>
  </si>
  <si>
    <t>1.488(1.259-1.759)</t>
  </si>
  <si>
    <t>0.631(0.442-0.9)</t>
  </si>
  <si>
    <t>0.631(0.58-0.686)</t>
  </si>
  <si>
    <t>0.753(0.522-1.087)</t>
  </si>
  <si>
    <t>0.753(0.724-0.784)</t>
  </si>
  <si>
    <t>0.913(0.559-1.491)</t>
  </si>
  <si>
    <t>0.913(0.737-1.132)</t>
  </si>
  <si>
    <t>0.871(0.484-1.567)</t>
  </si>
  <si>
    <t>0.871(0.762-0.996)</t>
  </si>
  <si>
    <t>1.044(0.863-1.263)</t>
  </si>
  <si>
    <t>1.044(0.895-1.217)</t>
  </si>
  <si>
    <t>0.958(0.815-1.125)</t>
  </si>
  <si>
    <t>0.958(0.943-0.973)</t>
  </si>
  <si>
    <t>ABCC8/KCNJ11+PPARG+INS</t>
  </si>
  <si>
    <t>1.253(0.912-1.723)</t>
  </si>
  <si>
    <t>1.253(0.882-1.781)</t>
  </si>
  <si>
    <t>1.272(0.926-1.747)</t>
  </si>
  <si>
    <t>1.272(0.825-1.96)</t>
  </si>
  <si>
    <t>1.416(0.976-2.054)</t>
  </si>
  <si>
    <t>1.416(1.001-2.003)</t>
  </si>
  <si>
    <t>1.227(0.728-2.069)</t>
  </si>
  <si>
    <t>1.227(0.713-2.113)</t>
  </si>
  <si>
    <t>0.868(0.504-1.496)</t>
  </si>
  <si>
    <t>0.868(0.777-0.97)</t>
  </si>
  <si>
    <t>1.461(0.702-3.038)</t>
  </si>
  <si>
    <t>1.461(0.565-3.779)</t>
  </si>
  <si>
    <t>1.232(0.516-2.945)</t>
  </si>
  <si>
    <t>1.232(0.432-3.514)</t>
  </si>
  <si>
    <t>1.204(0.904-1.602)</t>
  </si>
  <si>
    <t>1.204(1.044-1.388)</t>
  </si>
  <si>
    <t>1.208(0.95-1.537)</t>
  </si>
  <si>
    <t>1.208(0.997-1.464)</t>
  </si>
  <si>
    <t>0.871(0.666-1.141)</t>
  </si>
  <si>
    <t>0.871(0.711-1.068)</t>
  </si>
  <si>
    <t>0.886(0.645-1.215)</t>
  </si>
  <si>
    <t>0.907(0.694-1.186)</t>
  </si>
  <si>
    <t>0.907(0.759-1.084)</t>
  </si>
  <si>
    <t>0.806(0.588-1.106)</t>
  </si>
  <si>
    <t>0.806(0.688-0.946)</t>
  </si>
  <si>
    <t>1.192(0.765-1.855)</t>
  </si>
  <si>
    <t>1.192(0.802-1.771)</t>
  </si>
  <si>
    <t>0.527(0.332-0.837)</t>
  </si>
  <si>
    <t>0.527(0.357-0.779)</t>
  </si>
  <si>
    <t>0.727(0.393-1.345)</t>
  </si>
  <si>
    <t>0.727(0.458-1.153)</t>
  </si>
  <si>
    <t>1.135(0.544-2.368)</t>
  </si>
  <si>
    <t>1.135(0.775-1.661)</t>
  </si>
  <si>
    <t>0.809(0.635-1.031)</t>
  </si>
  <si>
    <t>0.809(0.681-0.961)</t>
  </si>
  <si>
    <t>0.879(0.717-1.078)</t>
  </si>
  <si>
    <t>0.879(0.826-0.935)</t>
  </si>
  <si>
    <t>1.755(1.031-2.988)</t>
  </si>
  <si>
    <t>1.928(1.134-3.278)</t>
  </si>
  <si>
    <t>1.964(1.056-3.652)</t>
  </si>
  <si>
    <t>0.732(0.305-1.758)</t>
  </si>
  <si>
    <t>0.968(0.387-2.418)</t>
  </si>
  <si>
    <t>2.015(0.588-6.901)</t>
  </si>
  <si>
    <t>3.218(0.733-14.13)</t>
  </si>
  <si>
    <t>1.238(0.766-1.999)</t>
  </si>
  <si>
    <t>1.312(0.876-1.964)</t>
  </si>
  <si>
    <t>1.076(0.623-1.859)</t>
  </si>
  <si>
    <t>0.974(0.565-1.678)</t>
  </si>
  <si>
    <t>1.247(0.656-2.368)</t>
  </si>
  <si>
    <t>1.479(0.599-3.651)</t>
  </si>
  <si>
    <t>0.82(0.32-2.102)</t>
  </si>
  <si>
    <t>0.567(0.16-2.008)</t>
  </si>
  <si>
    <t>0.527(0.119-2.34)</t>
  </si>
  <si>
    <t>1.051(0.641-1.722)</t>
  </si>
  <si>
    <t>0.996(0.657-1.508)</t>
  </si>
  <si>
    <t>0.998(0.56-1.78)</t>
  </si>
  <si>
    <t>1.049(0.589-1.868)</t>
  </si>
  <si>
    <t>1.105(0.562-2.173)</t>
  </si>
  <si>
    <t>1.812(0.711-4.618)</t>
  </si>
  <si>
    <t>0.816(0.309-2.159)</t>
  </si>
  <si>
    <t>2.812(0.756-10.459)</t>
  </si>
  <si>
    <t>1.075(0.226-5.117)</t>
  </si>
  <si>
    <t>1.35(0.808-2.257)</t>
  </si>
  <si>
    <t>1.357(0.88-2.092)</t>
  </si>
  <si>
    <t>ABCC8/KCNJ11+PPARG</t>
  </si>
  <si>
    <t>1.269(1.01-1.594)</t>
  </si>
  <si>
    <t>1.269(0.946-1.702)</t>
  </si>
  <si>
    <t>1.35(1.075-1.695)</t>
  </si>
  <si>
    <t>1.35(0.975-1.868)</t>
  </si>
  <si>
    <t>1.412(1.082-1.843)</t>
  </si>
  <si>
    <t>1.412(0.971-2.053)</t>
  </si>
  <si>
    <t>0.8(0.547-1.17)</t>
  </si>
  <si>
    <t>0.8(0.419-1.526)</t>
  </si>
  <si>
    <t>0.724(0.488-1.075)</t>
  </si>
  <si>
    <t>0.724(0.612-0.857)</t>
  </si>
  <si>
    <t>1.215(0.717-2.059)</t>
  </si>
  <si>
    <t>1.215(0.658-2.242)</t>
  </si>
  <si>
    <t>0.981(0.522-1.842)</t>
  </si>
  <si>
    <t>0.981(0.917-1.049)</t>
  </si>
  <si>
    <t>1.088(0.885-1.337)</t>
  </si>
  <si>
    <t>1.088(0.924-1.281)</t>
  </si>
  <si>
    <t>1.026(0.862-1.221)</t>
  </si>
  <si>
    <t>1.026(0.856-1.23)</t>
  </si>
  <si>
    <t>1.407(1.071-1.849)</t>
  </si>
  <si>
    <t>1.407(1.009-1.964)</t>
  </si>
  <si>
    <t>1.514(1.153-1.989)</t>
  </si>
  <si>
    <t>1.514(1.049-2.186)</t>
  </si>
  <si>
    <t>1.589(1.155-2.185)</t>
  </si>
  <si>
    <t>1.589(0.99-2.549)</t>
  </si>
  <si>
    <t>0.589(0.371-0.934)</t>
  </si>
  <si>
    <t>0.589(0.428-0.809)</t>
  </si>
  <si>
    <t>0.667(0.413-1.076)</t>
  </si>
  <si>
    <t>0.667(0.653-0.681)</t>
  </si>
  <si>
    <t>0.947(0.501-1.789)</t>
  </si>
  <si>
    <t>0.947(0.534-1.68)</t>
  </si>
  <si>
    <t>0.949(0.443-2.033)</t>
  </si>
  <si>
    <t>0.949(0.947-0.95)</t>
  </si>
  <si>
    <t>1.025(0.799-1.314)</t>
  </si>
  <si>
    <t>1.025(0.853-1.231)</t>
  </si>
  <si>
    <t>0.94(0.762-1.159)</t>
  </si>
  <si>
    <t>0.94(0.916-0.965)</t>
  </si>
  <si>
    <t>0.999(0.659-1.513)</t>
  </si>
  <si>
    <t>1.035(0.684-1.567)</t>
  </si>
  <si>
    <t>1.074(0.661-1.746)</t>
  </si>
  <si>
    <t>1.532(0.782-3.001)</t>
  </si>
  <si>
    <t>0.864(0.43-1.738)</t>
  </si>
  <si>
    <t>2.101(0.818-5.399)</t>
  </si>
  <si>
    <t>1.053(0.344-3.23)</t>
  </si>
  <si>
    <t>1.241(0.858-1.795)</t>
  </si>
  <si>
    <t>1.245(0.912-1.699)</t>
  </si>
  <si>
    <t>0.644(0.285-1.454)</t>
  </si>
  <si>
    <t>0.644(0.328-1.265)</t>
  </si>
  <si>
    <t>0.714(0.317-1.607)</t>
  </si>
  <si>
    <t>0.714(0.321-1.587)</t>
  </si>
  <si>
    <t>0.373(0.144-0.967)</t>
  </si>
  <si>
    <t>0.373(0.26-0.536)</t>
  </si>
  <si>
    <t>3.99(1.035-15.377)</t>
  </si>
  <si>
    <t>3.99(1.029-15.474)</t>
  </si>
  <si>
    <t>0.195(0.048-0.791)</t>
  </si>
  <si>
    <t>0.195(0.079-0.483)</t>
  </si>
  <si>
    <t>1.041(0.161-6.737)</t>
  </si>
  <si>
    <t>1.041(0.195-5.547)</t>
  </si>
  <si>
    <t>4.164(0.446-38.887)</t>
  </si>
  <si>
    <t>4.164(0.383-45.241)</t>
  </si>
  <si>
    <t>0.424(0.203-0.883)</t>
  </si>
  <si>
    <t>0.424(0.297-0.604)</t>
  </si>
  <si>
    <t>0.701(0.378-1.302)</t>
  </si>
  <si>
    <t>0.701(0.387-1.272)</t>
  </si>
  <si>
    <t>0.858(0.628-1.173)</t>
  </si>
  <si>
    <t>0.858(0.527-1.397)</t>
  </si>
  <si>
    <t>0.726(0.495-1.065)</t>
  </si>
  <si>
    <t>0.657(0.419-1.029)</t>
  </si>
  <si>
    <t>1.217(0.724-2.045)</t>
  </si>
  <si>
    <t>1.217(0.758-1.953)</t>
  </si>
  <si>
    <t>0.599(0.35-1.025)</t>
  </si>
  <si>
    <t>0.599(0.496-0.723)</t>
  </si>
  <si>
    <t>1.379(0.67-2.836)</t>
  </si>
  <si>
    <t>1.379(0.927-2.05)</t>
  </si>
  <si>
    <t>1.762(0.75-4.14)</t>
  </si>
  <si>
    <t>1.762(1.313-2.367)</t>
  </si>
  <si>
    <t>0.709(0.534-0.94)</t>
  </si>
  <si>
    <t>0.709(0.569-0.883)</t>
  </si>
  <si>
    <t>0.859(0.677-1.09)</t>
  </si>
  <si>
    <t>0.859(0.662-1.116)</t>
  </si>
  <si>
    <t>0.574(0.243-1.36)</t>
  </si>
  <si>
    <t>0.522(0.222-1.231)</t>
  </si>
  <si>
    <t>0.658(0.239-1.815)</t>
  </si>
  <si>
    <t>1.885(0.461-7.705)</t>
  </si>
  <si>
    <t>1.167(0.268-5.085)</t>
  </si>
  <si>
    <t>1.717(0.24-12.297)</t>
  </si>
  <si>
    <t>0.324(0.031-3.405)</t>
  </si>
  <si>
    <t>1.365(0.63-2.956)</t>
  </si>
  <si>
    <t>1.431(0.747-2.739)</t>
  </si>
  <si>
    <t>Drugs</t>
  </si>
  <si>
    <t>Target_Gene</t>
  </si>
  <si>
    <t>Exposure</t>
  </si>
  <si>
    <t>MR results in replication analysis</t>
    <phoneticPr fontId="9" type="noConversion"/>
  </si>
  <si>
    <t>This table displays the Mendelian Randomization (MR) results of drug targets on various ovarian cancer(OC) phenotypes using different methods and tests. Each row represents a different OC phenotype such as All OC, HGSOC, LGSOC, Clear cell OC, Mucinous OC, Endometrioid OC, HGSOC (survival), among others, and shows results from different statistical methods including weighted median and inverse variance weighted (fixed and random). β (Regression Coefficient) and β_scaled (Scaled Regression Coefficient) represents a per-standard deviation (SD) decrease in genetically predicted levels of H1BAc and blood glucose when targeting a specific gene by the corresponding drug on the risk of ovarian cancer. This β_scaled was acquired by the positive control (IEG GWAS ID: ebi-a-GCST90014005), MR analysis of the per-SD HbA1c on per-SD blood glucose for each drug target, which can acquire the corresponding coefficients (β) of their relationship. Then, the estimators from per-SD decreased HbA1c to per-SD decreased blood glucose could be scaled by multiple 1/β. OR represented a per-standard deviation (SD) decrease in genetically predicted levels of the exposure when targeting a specific gene by the corresponding drug on the risk of osteoarthritis.</t>
    <phoneticPr fontId="1" type="noConversion"/>
  </si>
  <si>
    <t>1.539(0.491-4.826)</t>
  </si>
  <si>
    <t>1.539(0.567-4.178)</t>
  </si>
  <si>
    <t>1.81(0.736-4.449)</t>
  </si>
  <si>
    <t>1.81(0.553-5.923)</t>
  </si>
  <si>
    <t>0.674(0.227-2.003)</t>
  </si>
  <si>
    <t>0.674(0.019-24.184)</t>
  </si>
  <si>
    <t>9.891(2.771-35.313)</t>
  </si>
  <si>
    <t>9.891(0.478-204.888)</t>
  </si>
  <si>
    <t>0.229(0.039-1.351)</t>
  </si>
  <si>
    <t>0.229(0.024-2.165)</t>
  </si>
  <si>
    <t>2.553(0.233-27.966)</t>
  </si>
  <si>
    <t>2.553(0.293-22.26)</t>
  </si>
  <si>
    <t>0.636(0.152-2.658)</t>
  </si>
  <si>
    <t>0.636(0.135-2.989)</t>
  </si>
  <si>
    <t>0.629(0.074-5.353)</t>
  </si>
  <si>
    <t>0.629(0.168-2.353)</t>
  </si>
  <si>
    <t>0.545(0.108-2.737)</t>
  </si>
  <si>
    <t>0.545(0.145-2.046)</t>
  </si>
  <si>
    <t>1.086(0.758-1.554)</t>
  </si>
  <si>
    <t>1.086(0.711-1.657)</t>
  </si>
  <si>
    <t>1.344(0.947-1.906)</t>
  </si>
  <si>
    <t>1.344(0.813-2.222)</t>
  </si>
  <si>
    <t>0.342(0.075-1.556)</t>
  </si>
  <si>
    <t>0.342(0.075-1.561)</t>
  </si>
  <si>
    <t>0.995(0.246-4.029)</t>
  </si>
  <si>
    <t>0.995(0.279-3.547)</t>
  </si>
  <si>
    <t>0.379(0.117-1.233)</t>
  </si>
  <si>
    <t>0.379(0.144-0.997)</t>
  </si>
  <si>
    <t>0.834(0.384-1.816)</t>
  </si>
  <si>
    <t>0.834(0.336-2.075)</t>
  </si>
  <si>
    <t>1.107(0.604-2.029)</t>
  </si>
  <si>
    <t>1.107(0.576-2.127)</t>
  </si>
  <si>
    <t>1.036(0.61-1.759)</t>
  </si>
  <si>
    <t>1.036(0.595-1.803)</t>
  </si>
  <si>
    <t>1.161(0.664-2.029)</t>
  </si>
  <si>
    <t>1.161(0.666-2.023)</t>
  </si>
  <si>
    <t>3.888(0.713-21.215)</t>
  </si>
  <si>
    <t>3.888(0.805-18.788)</t>
  </si>
  <si>
    <t>1.814(0.193-17.089)</t>
  </si>
  <si>
    <t>1.814(0.278-11.845)</t>
  </si>
  <si>
    <t>0.139(0.098-0.198)</t>
  </si>
  <si>
    <t>0.139(0-47.527)</t>
  </si>
  <si>
    <t>11.932(1.771-80.413)</t>
  </si>
  <si>
    <t>11.932(0.098-1454.041)</t>
  </si>
  <si>
    <t>0.145(0.001-29.908)</t>
  </si>
  <si>
    <t>0.145(0.004-5.481)</t>
  </si>
  <si>
    <t>55.225(16.221-188.019)</t>
  </si>
  <si>
    <t>55.225(1.993-1529.952)</t>
  </si>
  <si>
    <t>0.399(0.276-0.578)</t>
  </si>
  <si>
    <t>0.399(0.036-4.481)</t>
  </si>
  <si>
    <t>0.335(0.13-0.86)</t>
  </si>
  <si>
    <t>0.335(0.043-2.612)</t>
  </si>
  <si>
    <t>0.359(0.125-1.031)</t>
  </si>
  <si>
    <t>0.359(0.046-2.818)</t>
  </si>
  <si>
    <t>1.108(0.802-1.529)</t>
  </si>
  <si>
    <t>1.108(0.821-1.493)</t>
  </si>
  <si>
    <t>0.999(0.693-1.441)</t>
  </si>
  <si>
    <t>0.999(0.7-1.426)</t>
  </si>
  <si>
    <t>0.536(0.255-1.126)</t>
  </si>
  <si>
    <t>0.536(0.182-1.58)</t>
  </si>
  <si>
    <t>1.165(0.593-2.29)</t>
  </si>
  <si>
    <t>1.165(0.472-2.878)</t>
  </si>
  <si>
    <t>2.007(1.041-3.869)</t>
  </si>
  <si>
    <t>2.007(1.023-3.937)</t>
  </si>
  <si>
    <t>2.917(1.596-5.333)</t>
  </si>
  <si>
    <t>2.917(1.528-5.571)</t>
  </si>
  <si>
    <t>0.505(0.323-0.79)</t>
  </si>
  <si>
    <t>0.505(0.315-0.811)</t>
  </si>
  <si>
    <t>0.482(0.321-0.724)</t>
  </si>
  <si>
    <t>0.482(0.321-0.723)</t>
  </si>
  <si>
    <t>0.618(0.414-0.921)</t>
  </si>
  <si>
    <t>1.438(0.902-2.293)</t>
  </si>
  <si>
    <t>1.438(0.715-2.892)</t>
  </si>
  <si>
    <t>2.128(1.415-3.199)</t>
  </si>
  <si>
    <t>2.128(0.927-4.883)</t>
  </si>
  <si>
    <t>0.215(0.014-3.36)</t>
  </si>
  <si>
    <t>0.215(0.017-2.726)</t>
  </si>
  <si>
    <t>0.531(0.037-7.679)</t>
  </si>
  <si>
    <t>0.531(0.063-4.454)</t>
  </si>
  <si>
    <t>1.633(0.535-4.983)</t>
  </si>
  <si>
    <t>1.633(0.338-7.889)</t>
  </si>
  <si>
    <t>1.553(0.559-4.313)</t>
  </si>
  <si>
    <t>1.553(0.342-7.053)</t>
  </si>
  <si>
    <t>0.197(0.122-0.317)</t>
  </si>
  <si>
    <t>0.197(0.067-0.574)</t>
  </si>
  <si>
    <t>0.378(0.186-0.771)</t>
  </si>
  <si>
    <t>0.378(0.151-0.945)</t>
  </si>
  <si>
    <t>0.288(0.138-0.6)</t>
  </si>
  <si>
    <t>0.288(0.115-0.72)</t>
  </si>
  <si>
    <t>0.352(0.171-0.727)</t>
  </si>
  <si>
    <t>0.352(0.157-0.788)</t>
  </si>
  <si>
    <t>0.287(0.079-1.035)</t>
  </si>
  <si>
    <t>0.287(0.11-0.748)</t>
  </si>
  <si>
    <t>0.32(0.061-1.667)</t>
  </si>
  <si>
    <t>0.32(0.017-5.936)</t>
  </si>
  <si>
    <t>0.446(0.029-6.807)</t>
  </si>
  <si>
    <t>0.446(0.038-5.174)</t>
  </si>
  <si>
    <t>0.838(0.213-3.298)</t>
  </si>
  <si>
    <t>0.838(0.135-5.18)</t>
  </si>
  <si>
    <t>1.394(0.427-4.548)</t>
  </si>
  <si>
    <t>1.394(0.243-7.99)</t>
  </si>
  <si>
    <t>4.301(0.889-20.809)</t>
  </si>
  <si>
    <t>4.301(0.827-22.371)</t>
  </si>
  <si>
    <t>2.581(0.618-10.775)</t>
  </si>
  <si>
    <t>2.581(0.899-7.41)</t>
  </si>
  <si>
    <t>4.257(0.652-27.779)</t>
  </si>
  <si>
    <t>4.257(1.044-17.352)</t>
  </si>
  <si>
    <t>0.528(0.413-0.675)</t>
  </si>
  <si>
    <t>0.528(0.394-0.707)</t>
  </si>
  <si>
    <t>0.378(0.26-0.549)</t>
  </si>
  <si>
    <t>0.378(0.267-0.534)</t>
  </si>
  <si>
    <t>1.029(0.322-3.287)</t>
  </si>
  <si>
    <t>1.029(0.362-2.928)</t>
  </si>
  <si>
    <t>1.132(0.506-2.532)</t>
  </si>
  <si>
    <t>1.132(0.47-2.725)</t>
  </si>
  <si>
    <t>0.562(0.272-1.16)</t>
  </si>
  <si>
    <t>0.562(0.29-1.086)</t>
  </si>
  <si>
    <t>0.835(0.45-1.548)</t>
  </si>
  <si>
    <t>0.835(0.443-1.572)</t>
  </si>
  <si>
    <t>3.999(3.042-5.256)</t>
  </si>
  <si>
    <t>3.999(2.521-6.343)</t>
  </si>
  <si>
    <t>1.572(1.249-1.98)</t>
  </si>
  <si>
    <t>1.572(1.065-2.321)</t>
  </si>
  <si>
    <t>2.186(1.656-2.886)</t>
  </si>
  <si>
    <t>2.186(1.474-3.242)</t>
  </si>
  <si>
    <t>0.977(0.676-1.411)</t>
  </si>
  <si>
    <t>0.977(0.609-1.566)</t>
  </si>
  <si>
    <t>1.248(0.912-1.708)</t>
  </si>
  <si>
    <t>1.248(0.712-2.189)</t>
  </si>
  <si>
    <t>0.233(0.036-1.488)</t>
  </si>
  <si>
    <t>0.233(0.042-1.283)</t>
  </si>
  <si>
    <t>0.581(0.116-2.913)</t>
  </si>
  <si>
    <t>0.581(0.14-2.404)</t>
  </si>
  <si>
    <t>0.311(0.081-1.202)</t>
  </si>
  <si>
    <t>0.311(0.105-0.92)</t>
  </si>
  <si>
    <t>0.696(0.298-1.629)</t>
  </si>
  <si>
    <t>0.696(0.252-1.924)</t>
  </si>
  <si>
    <t>1.223(0.547-2.733)</t>
  </si>
  <si>
    <t>1.223(0.59-2.536)</t>
  </si>
  <si>
    <t>0.783(0.429-1.427)</t>
  </si>
  <si>
    <t>0.783(0.421-1.454)</t>
  </si>
  <si>
    <t>0.912(0.466-1.786)</t>
  </si>
  <si>
    <t>0.912(0.49-1.698)</t>
  </si>
  <si>
    <t>2.702(0.338-21.622)</t>
  </si>
  <si>
    <t>1.086(0.091-12.89)</t>
  </si>
  <si>
    <t>0.047(0-86.071)</t>
  </si>
  <si>
    <t>38.245(0.072-20396.014)</t>
  </si>
  <si>
    <t>0.113(0.001-12.813)</t>
  </si>
  <si>
    <t>112.59(1.249-10146.141)</t>
  </si>
  <si>
    <t>0.449(0.018-11.387)</t>
  </si>
  <si>
    <t>0.406(0.026-6.304)</t>
  </si>
  <si>
    <t>0.691(0.044-10.781)</t>
  </si>
  <si>
    <t>3.952(0.627-24.926)</t>
  </si>
  <si>
    <t>5.036(0.564-44.977)</t>
  </si>
  <si>
    <t>0.112(0-87.904)</t>
  </si>
  <si>
    <t>57.274(0.217-15118.34)</t>
  </si>
  <si>
    <t>0.025(0-1.634)</t>
  </si>
  <si>
    <t>13.253(0.246-713.566)</t>
  </si>
  <si>
    <t>0.976(0.057-16.699)</t>
  </si>
  <si>
    <t>2.886(0.256-32.529)</t>
  </si>
  <si>
    <t>2.439(0.213-27.944)</t>
  </si>
  <si>
    <t>2.519(0.308-20.589)</t>
  </si>
  <si>
    <t>2.519(0.52-12.199)</t>
  </si>
  <si>
    <t>0.672(0.022-20.213)</t>
  </si>
  <si>
    <t>0.672(0.102-4.424)</t>
  </si>
  <si>
    <t>50.641(0.008-334167.542)</t>
  </si>
  <si>
    <t>50.641(0.175-14661.413)</t>
  </si>
  <si>
    <t>243.974(9.712-6128.907)</t>
  </si>
  <si>
    <t>243.974(2.155-27627.246)</t>
  </si>
  <si>
    <t>0.429(0.036-5.131)</t>
  </si>
  <si>
    <t>0.429(0.012-15.587)</t>
  </si>
  <si>
    <t>40.07(4.419-363.364)</t>
  </si>
  <si>
    <t>40.07(1.338-1200.233)</t>
  </si>
  <si>
    <t>0.541(0.137-2.14)</t>
  </si>
  <si>
    <t>0.541(0.047-6.241)</t>
  </si>
  <si>
    <t>0.511(0.425-0.614)</t>
  </si>
  <si>
    <t>0.511(0.065-4.034)</t>
  </si>
  <si>
    <t>0.663(0.597-0.737)</t>
  </si>
  <si>
    <t>0.663(0.083-5.29)</t>
  </si>
  <si>
    <t>0.828(0.674-1.016)</t>
  </si>
  <si>
    <t>0.828(0.472-1.452)</t>
  </si>
  <si>
    <t>1.588(0.993-2.538)</t>
  </si>
  <si>
    <t>1.588(0.813-3.1)</t>
  </si>
  <si>
    <t>1.669(0.559-4.988)</t>
  </si>
  <si>
    <t>1.669(0.215-12.974)</t>
  </si>
  <si>
    <t>1.243(0.304-5.083)</t>
  </si>
  <si>
    <t>1.243(0.226-6.848)</t>
  </si>
  <si>
    <t>0.122(0.069-0.216)</t>
  </si>
  <si>
    <t>0.122(0.035-0.432)</t>
  </si>
  <si>
    <t>0.02(0.011-0.035)</t>
  </si>
  <si>
    <t>0.02(0.006-0.066)</t>
  </si>
  <si>
    <t>0.737(0.392-1.385)</t>
  </si>
  <si>
    <t>0.737(0.284-1.911)</t>
  </si>
  <si>
    <t>1.215(0.569-2.594)</t>
  </si>
  <si>
    <t>1.215(0.543-2.722)</t>
  </si>
  <si>
    <t>0.928(0.493-1.747)</t>
  </si>
  <si>
    <t>0.928(0.412-2.087)</t>
  </si>
  <si>
    <t>2.763(0.766-9.961)</t>
  </si>
  <si>
    <t>2.763(0.919-8.311)</t>
  </si>
  <si>
    <t>4.435(1.179-16.679)</t>
  </si>
  <si>
    <t>4.435(1.192-16.506)</t>
  </si>
  <si>
    <t>1.513(0.116-19.719)</t>
  </si>
  <si>
    <t>1.513(0.029-78.558)</t>
  </si>
  <si>
    <t>1.937(0.024-156.392)</t>
  </si>
  <si>
    <t>1.937(0.072-51.914)</t>
  </si>
  <si>
    <t>2.063(0.823-5.173)</t>
  </si>
  <si>
    <t>2.063(0.171-24.846)</t>
  </si>
  <si>
    <t>1.304(0.483-3.524)</t>
  </si>
  <si>
    <t>1.304(0.122-13.939)</t>
  </si>
  <si>
    <t>3.316(2.885-3.811)</t>
  </si>
  <si>
    <t>3.316(0.44-25.019)</t>
  </si>
  <si>
    <t>1.688(0.188-15.139)</t>
  </si>
  <si>
    <t>1.688(0.211-13.497)</t>
  </si>
  <si>
    <t>1.779(0.173-18.246)</t>
  </si>
  <si>
    <t>1.779(0.22-14.415)</t>
  </si>
  <si>
    <t>1.799(1.218-2.658)</t>
  </si>
  <si>
    <t>1.799(1.053-3.074)</t>
  </si>
  <si>
    <t>3.474(2.138-5.644)</t>
  </si>
  <si>
    <t>3.474(1.837-6.568)</t>
  </si>
  <si>
    <t>0.263(0.037-1.884)</t>
  </si>
  <si>
    <t>0.263(0.039-1.781)</t>
  </si>
  <si>
    <t>0.965(0.284-3.278)</t>
  </si>
  <si>
    <t>0.965(0.191-4.865)</t>
  </si>
  <si>
    <t>0.476(0.078-2.905)</t>
  </si>
  <si>
    <t>0.476(0.141-1.606)</t>
  </si>
  <si>
    <t>0.392(0.093-1.653)</t>
  </si>
  <si>
    <t>0.392(0.123-1.25)</t>
  </si>
  <si>
    <t>0.962(0.37-2.503)</t>
  </si>
  <si>
    <t>0.962(0.396-2.339)</t>
  </si>
  <si>
    <t>1.277(0.683-2.387)</t>
  </si>
  <si>
    <t>1.277(0.603-2.703)</t>
  </si>
  <si>
    <t>0.995(0.494-2.004)</t>
  </si>
  <si>
    <t>0.995(0.48-2.063)</t>
  </si>
  <si>
    <t>1.042(0.693-1.568)</t>
  </si>
  <si>
    <t>1.042(0.571-1.902)</t>
  </si>
  <si>
    <t>1.014(0.464-2.217)</t>
  </si>
  <si>
    <t>1.014(0.495-2.076)</t>
  </si>
  <si>
    <t>18.202(3.352-98.824)</t>
  </si>
  <si>
    <t>18.202(2.144-154.546)</t>
  </si>
  <si>
    <t>1.692(0.56-5.111)</t>
  </si>
  <si>
    <t>1.692(0.274-10.431)</t>
  </si>
  <si>
    <t>1.411(0.417-4.772)</t>
  </si>
  <si>
    <t>1.411(0.362-5.502)</t>
  </si>
  <si>
    <t>0.697(0.305-1.589)</t>
  </si>
  <si>
    <t>0.697(0.189-2.563)</t>
  </si>
  <si>
    <t>1.161(0.919-1.465)</t>
  </si>
  <si>
    <t>1.161(0.46-2.926)</t>
  </si>
  <si>
    <t>1.403(1.09-1.806)</t>
  </si>
  <si>
    <t>1.403(0.637-3.088)</t>
  </si>
  <si>
    <t>1.334(0.962-1.849)</t>
  </si>
  <si>
    <t>1.334(0.606-2.937)</t>
  </si>
  <si>
    <t>7.559(3.378-16.914)</t>
  </si>
  <si>
    <t>7.559(3.3-17.314)</t>
  </si>
  <si>
    <t>6.207(2.001-19.256)</t>
  </si>
  <si>
    <t>6.207(2.32-16.603)</t>
  </si>
  <si>
    <t>0.015(0.002-0.097)</t>
  </si>
  <si>
    <t>0.015(0.001-0.302)</t>
  </si>
  <si>
    <t>298.729(60.896-1465.444)</t>
  </si>
  <si>
    <t>298.729(21.665-4119.029)</t>
  </si>
  <si>
    <t>12.485(5.919-26.333)</t>
  </si>
  <si>
    <t>12.485(1.878-83.018)</t>
  </si>
  <si>
    <t>15.376(2.292-103.138)</t>
  </si>
  <si>
    <t>15.376(2.545-92.892)</t>
  </si>
  <si>
    <t>0.838(0.381-1.842)</t>
  </si>
  <si>
    <t>0.838(0.24-2.923)</t>
  </si>
  <si>
    <t>1.212(0.383-3.837)</t>
  </si>
  <si>
    <t>1.212(0.417-3.518)</t>
  </si>
  <si>
    <t>3.006(1.451-6.231)</t>
  </si>
  <si>
    <t>3.006(1.032-8.757)</t>
  </si>
  <si>
    <t>0.453(0.156-1.318)</t>
  </si>
  <si>
    <t>0.453(0.093-2.206)</t>
  </si>
  <si>
    <t>0.223(0.01-4.837)</t>
  </si>
  <si>
    <t>0.223(0.033-1.488)</t>
  </si>
  <si>
    <t>0.023(0-21.182)</t>
  </si>
  <si>
    <t>0.023(0-10.006)</t>
  </si>
  <si>
    <t>71.067(24.385-207.114)</t>
  </si>
  <si>
    <t>71.067(0.813-6211.755)</t>
  </si>
  <si>
    <t>0.461(0.006-35.369)</t>
  </si>
  <si>
    <t>0.461(0.014-15.302)</t>
  </si>
  <si>
    <t>0.045(0.034-0.06)</t>
  </si>
  <si>
    <t>0.045(0.001-1.484)</t>
  </si>
  <si>
    <t>3.906(1.823-8.369)</t>
  </si>
  <si>
    <t>3.906(0.314-48.569)</t>
  </si>
  <si>
    <t>0.987(0.11-8.871)</t>
  </si>
  <si>
    <t>0.987(0.113-8.585)</t>
  </si>
  <si>
    <t>1.553(0.665-3.628)</t>
  </si>
  <si>
    <t>1.553(0.177-13.642)</t>
  </si>
  <si>
    <t>0.801(0.688-0.933)</t>
  </si>
  <si>
    <t>0.801(0.665-0.965)</t>
  </si>
  <si>
    <t>0.697(0.555-0.875)</t>
  </si>
  <si>
    <t>0.697(0.559-0.869)</t>
  </si>
  <si>
    <t>3.203(1.512-6.784)</t>
  </si>
  <si>
    <t>3.203(1.631-6.289)</t>
  </si>
  <si>
    <t>0.84(0.55-1.281)</t>
  </si>
  <si>
    <t>0.84(0.48-1.469)</t>
  </si>
  <si>
    <t>0.298(0.211-0.422)</t>
  </si>
  <si>
    <t>0.298(0.196-0.454)</t>
  </si>
  <si>
    <t>1.064(0.693-1.632)</t>
  </si>
  <si>
    <t>1.064(0.709-1.596)</t>
  </si>
  <si>
    <t>0.643(0.494-0.837)</t>
  </si>
  <si>
    <t>0.643(0.481-0.859)</t>
  </si>
  <si>
    <t>0.964(0.741-1.254)</t>
  </si>
  <si>
    <t>0.964(0.738-1.259)</t>
  </si>
  <si>
    <t>0.818(0.639-1.047)</t>
  </si>
  <si>
    <t>0.818(0.64-1.046)</t>
  </si>
  <si>
    <t>1.746(1.414-2.157)</t>
  </si>
  <si>
    <t>1.746(0.883-3.453)</t>
  </si>
  <si>
    <t>1.612(1.319-1.971)</t>
  </si>
  <si>
    <t>1.612(0.716-3.63)</t>
  </si>
  <si>
    <t>61.101(24.978-149.466)</t>
  </si>
  <si>
    <t>61.101(5.299-704.479)</t>
  </si>
  <si>
    <t>0.765(0.108-5.408)</t>
  </si>
  <si>
    <t>0.765(0.097-6.031)</t>
  </si>
  <si>
    <t>0.306(0.24-0.389)</t>
  </si>
  <si>
    <t>0.306(0.065-1.438)</t>
  </si>
  <si>
    <t>4.505(3.15-6.442)</t>
  </si>
  <si>
    <t>4.505(1.034-19.625)</t>
  </si>
  <si>
    <t>0.224(0.18-0.28)</t>
  </si>
  <si>
    <t>0.224(0.078-0.649)</t>
  </si>
  <si>
    <t>0.286(0.122-0.67)</t>
  </si>
  <si>
    <t>0.286(0.116-0.707)</t>
  </si>
  <si>
    <t>0.237(0.13-0.431)</t>
  </si>
  <si>
    <t>0.237(0.096-0.586)</t>
  </si>
  <si>
    <t>1.082(0.867-1.35)</t>
  </si>
  <si>
    <t>1.082(0.873-1.341)</t>
  </si>
  <si>
    <t>1.101(0.855-1.418)</t>
  </si>
  <si>
    <t>1.101(0.854-1.421)</t>
  </si>
  <si>
    <t>0.417(0.228-0.763)</t>
  </si>
  <si>
    <t>0.417(0.192-0.904)</t>
  </si>
  <si>
    <t>1.118(0.616-2.029)</t>
  </si>
  <si>
    <t>1.118(0.585-2.138)</t>
  </si>
  <si>
    <t>1.049(0.624-1.762)</t>
  </si>
  <si>
    <t>1.049(0.646-1.703)</t>
  </si>
  <si>
    <t>0.756(0.358-1.597)</t>
  </si>
  <si>
    <t>1.988(1.295-3.051)</t>
  </si>
  <si>
    <t>1.988(1.251-3.159)</t>
  </si>
  <si>
    <t>0.627(0.448-0.875)</t>
  </si>
  <si>
    <t>0.627(0.446-0.88)</t>
  </si>
  <si>
    <t>0.666(0.488-0.91)</t>
  </si>
  <si>
    <t>0.666(0.501-0.887)</t>
  </si>
  <si>
    <t>0.724(0.531-0.988)</t>
  </si>
  <si>
    <t>0.724(0.543-0.967)</t>
  </si>
  <si>
    <t>0.938(0.637-1.381)</t>
  </si>
  <si>
    <t>0.938(0.553-1.593)</t>
  </si>
  <si>
    <t>1.442(0.802-2.593)</t>
  </si>
  <si>
    <t>1.442(0.768-2.709)</t>
  </si>
  <si>
    <t>2.478(0.512-11.988)</t>
  </si>
  <si>
    <t>2.478(0.36-17.039)</t>
  </si>
  <si>
    <t>2.283(0.425-12.279)</t>
  </si>
  <si>
    <t>2.283(0.459-11.367)</t>
  </si>
  <si>
    <t>0.14(0.076-0.259)</t>
  </si>
  <si>
    <t>0.14(0.043-0.462)</t>
  </si>
  <si>
    <t>0.046(0.008-0.264)</t>
  </si>
  <si>
    <t>0.046(0.015-0.144)</t>
  </si>
  <si>
    <t>0.029(0.006-0.129)</t>
  </si>
  <si>
    <t>0.707(0.413-1.211)</t>
  </si>
  <si>
    <t>0.707(0.291-1.719)</t>
  </si>
  <si>
    <t>1.084(0.574-2.047)</t>
  </si>
  <si>
    <t>1.084(0.511-2.297)</t>
  </si>
  <si>
    <t>0.887(0.535-1.471)</t>
  </si>
  <si>
    <t>0.887(0.417-1.888)</t>
  </si>
  <si>
    <t>1.413(1.046-1.909)</t>
  </si>
  <si>
    <t>1.413(0.947-2.109)</t>
  </si>
  <si>
    <t>2.017(1.221-3.334)</t>
  </si>
  <si>
    <t>2.017(1.253-3.248)</t>
  </si>
  <si>
    <t>1.729(0.351-8.532)</t>
  </si>
  <si>
    <t>1.729(0.415-7.2)</t>
  </si>
  <si>
    <t>1.236(0.539-2.838)</t>
  </si>
  <si>
    <t>1.236(0.369-4.142)</t>
  </si>
  <si>
    <t>0.771(0.245-2.433)</t>
  </si>
  <si>
    <t>0.771(0.312-1.91)</t>
  </si>
  <si>
    <t>0.506(0.21-1.217)</t>
  </si>
  <si>
    <t>0.506(0.213-1.202)</t>
  </si>
  <si>
    <t>1.074(0.649-1.775)</t>
  </si>
  <si>
    <t>1.074(0.566-2.035)</t>
  </si>
  <si>
    <t>1.348(0.943-1.926)</t>
  </si>
  <si>
    <t>1.348(0.775-2.344)</t>
  </si>
  <si>
    <t>1.139(0.759-1.708)</t>
  </si>
  <si>
    <t>1.139(0.667-1.945)</t>
  </si>
  <si>
    <t>Biguanides</t>
    <phoneticPr fontId="1" type="noConversion"/>
  </si>
  <si>
    <t>DDP4i</t>
    <phoneticPr fontId="1" type="noConversion"/>
  </si>
  <si>
    <t>SLC5A1+SLC5A2</t>
    <phoneticPr fontId="1" type="noConversion"/>
  </si>
  <si>
    <t>SGLT2i</t>
    <phoneticPr fontId="1" type="noConversion"/>
  </si>
  <si>
    <t>This table shows the results from an SMR (Summary-data based Mendelian Randomization) analysis, focusing on the impacts of specific drug targets on risk and survival of different types of ovarian cancer(OC). Each row captures different OC outcomes linked to specific drug targets, detailing the results through probe IDs and top associated SNPs (eQTL). Key metrics reported include the allele frequency (Freq), the estimated effect size (b_SMR), the standard error of this effect size (se_SMR), and the p-values (p_SMR, p_HEIDI) assessing the significance of the SMR analysis and the HEIDI (heterogeneity in dependent instruments) test of instrumental variables, respectively. The table also includes the odds ratio (OR) and the confidence interval (95%CI) to gauge the strength and reliability of the genetic association. Asterisks denote the level of significance (*P &lt; 0.05, ** for P-multiple correction).</t>
    <phoneticPr fontId="1" type="noConversion"/>
  </si>
  <si>
    <t>0.94~1.30</t>
  </si>
  <si>
    <t>rs3745300</t>
  </si>
  <si>
    <t>ENSG00000130529</t>
  </si>
  <si>
    <t>GTEx(V8)-Whole blood</t>
  </si>
  <si>
    <t>All OC (Histology Adjusted)</t>
    <phoneticPr fontId="1" type="noConversion"/>
  </si>
  <si>
    <t>0.93~1.28</t>
  </si>
  <si>
    <t>All OC (Histology Unadjusted)</t>
    <phoneticPr fontId="1" type="noConversion"/>
  </si>
  <si>
    <t>0.85~1.24</t>
  </si>
  <si>
    <t>HGSOC (Survival)</t>
    <phoneticPr fontId="1" type="noConversion"/>
  </si>
  <si>
    <t>0.88~1.49</t>
  </si>
  <si>
    <t>0.83~1.43</t>
  </si>
  <si>
    <t>0.67~1.39</t>
  </si>
  <si>
    <t>0.75~1.78</t>
  </si>
  <si>
    <t>LGSOC</t>
    <phoneticPr fontId="1" type="noConversion"/>
  </si>
  <si>
    <t>0.80~1.06</t>
  </si>
  <si>
    <t>HGSOC</t>
    <phoneticPr fontId="1" type="noConversion"/>
  </si>
  <si>
    <t>0.88~1.12</t>
  </si>
  <si>
    <t>All OC</t>
    <phoneticPr fontId="1" type="noConversion"/>
  </si>
  <si>
    <t>0.81~1.14</t>
  </si>
  <si>
    <t>rs4663269</t>
  </si>
  <si>
    <t>ENSG00000132329</t>
  </si>
  <si>
    <t>0.82~1.23</t>
  </si>
  <si>
    <t>0.96~1.72</t>
  </si>
  <si>
    <t>*</t>
    <phoneticPr fontId="1" type="noConversion"/>
  </si>
  <si>
    <t>0.51~0.95</t>
  </si>
  <si>
    <t>0.67~1.49</t>
  </si>
  <si>
    <t>0.44~1.16</t>
  </si>
  <si>
    <t>**</t>
    <phoneticPr fontId="1" type="noConversion"/>
  </si>
  <si>
    <t>1.08~1.52</t>
  </si>
  <si>
    <t>0.98~1.29</t>
  </si>
  <si>
    <t>0.81~1.03</t>
  </si>
  <si>
    <t>rs12940486</t>
  </si>
  <si>
    <t>ENSG00000171298</t>
  </si>
  <si>
    <t>AGI</t>
    <phoneticPr fontId="1" type="noConversion"/>
  </si>
  <si>
    <t>0.82~1.04</t>
  </si>
  <si>
    <t>0.78~1.02</t>
  </si>
  <si>
    <t>0.80~1.18</t>
  </si>
  <si>
    <t>0.77~1.15</t>
  </si>
  <si>
    <t>0.68~1.16</t>
  </si>
  <si>
    <t>0.61~1.16</t>
  </si>
  <si>
    <t>0.86~1.06</t>
  </si>
  <si>
    <t>GTEx(V8)-Whole blood</t>
    <phoneticPr fontId="1" type="noConversion"/>
  </si>
  <si>
    <t>0.87~1.04</t>
  </si>
  <si>
    <t>0.89~1.02</t>
  </si>
  <si>
    <t>rs12051781</t>
  </si>
  <si>
    <t>GTEx(V8)-Ovary</t>
    <phoneticPr fontId="1" type="noConversion"/>
  </si>
  <si>
    <t>0.89~1.03</t>
  </si>
  <si>
    <t>GTEx(V8)-Ovary</t>
  </si>
  <si>
    <t>0.85~1.00</t>
  </si>
  <si>
    <t>0.81~1.02</t>
  </si>
  <si>
    <t>0.91~1.15</t>
  </si>
  <si>
    <t>0.90~1.22</t>
  </si>
  <si>
    <t>0.74~1.07</t>
  </si>
  <si>
    <t>0.91~1.02</t>
  </si>
  <si>
    <t>0.92~1.02</t>
  </si>
  <si>
    <t>0.96~1.07</t>
  </si>
  <si>
    <t>rs1438110</t>
  </si>
  <si>
    <t>ENSG00000109472</t>
  </si>
  <si>
    <t>0.95~1.07</t>
  </si>
  <si>
    <t>0.94~1.08</t>
  </si>
  <si>
    <t>0.88~1.07</t>
  </si>
  <si>
    <t>0.95~1.16</t>
  </si>
  <si>
    <t>0.90~1.18</t>
  </si>
  <si>
    <t>0.83~1.15</t>
  </si>
  <si>
    <t>0.90~1.00</t>
  </si>
  <si>
    <t>0.93~1.02</t>
  </si>
  <si>
    <t>0.79~1.07</t>
  </si>
  <si>
    <t>rs4802581</t>
  </si>
  <si>
    <t>PsychENCODE(HCP100)</t>
  </si>
  <si>
    <t>0.82~1.11</t>
  </si>
  <si>
    <t>0.80~1.14</t>
  </si>
  <si>
    <t>0.82~1.34</t>
  </si>
  <si>
    <t>0.68~1.15</t>
  </si>
  <si>
    <t>0.72~1.42</t>
  </si>
  <si>
    <t>0.83~1.87</t>
  </si>
  <si>
    <t>0.94~1.24</t>
  </si>
  <si>
    <t>0.95~1.19</t>
  </si>
  <si>
    <t>0.87~1.13</t>
  </si>
  <si>
    <t>rs2014315</t>
  </si>
  <si>
    <t>ENSG00000106366</t>
  </si>
  <si>
    <t>0.91~1.18</t>
  </si>
  <si>
    <t>0.83~1.13</t>
  </si>
  <si>
    <t>0.86~1.31</t>
  </si>
  <si>
    <t>0.84~1.31</t>
  </si>
  <si>
    <t>0.80~1.45</t>
  </si>
  <si>
    <t>0.72~1.47</t>
  </si>
  <si>
    <t>1.00~1.28</t>
  </si>
  <si>
    <t>1.00~1.22</t>
  </si>
  <si>
    <t>0.89~1.07</t>
  </si>
  <si>
    <t>rs28361090</t>
  </si>
  <si>
    <t>ENSG00000204231</t>
  </si>
  <si>
    <t>0.88~1.06</t>
  </si>
  <si>
    <t>0.91~1.13</t>
  </si>
  <si>
    <t>0.80~1.09</t>
  </si>
  <si>
    <t>0.94~1.29</t>
  </si>
  <si>
    <t>0.78~1.20</t>
  </si>
  <si>
    <t>0.91~1.53</t>
  </si>
  <si>
    <t>0.90~1.07</t>
  </si>
  <si>
    <t>0.92~1.05</t>
  </si>
  <si>
    <t>0.95~1.04</t>
  </si>
  <si>
    <t>rs17524275</t>
  </si>
  <si>
    <t>ENSG00000257335</t>
  </si>
  <si>
    <t>0.93~1.04</t>
  </si>
  <si>
    <t>0.94~1.10</t>
  </si>
  <si>
    <t>0.93~1.10</t>
  </si>
  <si>
    <t>0.85~1.07</t>
  </si>
  <si>
    <t>0.97~1.06</t>
  </si>
  <si>
    <t>0.97~1.05</t>
  </si>
  <si>
    <t>0.87~1.18</t>
  </si>
  <si>
    <t>rs10832728</t>
  </si>
  <si>
    <t>ENSG00000187486</t>
  </si>
  <si>
    <t>0.84~1.19</t>
  </si>
  <si>
    <t>0.93~1.55</t>
  </si>
  <si>
    <t>0.75~1.27</t>
  </si>
  <si>
    <t>0.74~1.48</t>
  </si>
  <si>
    <t>0.64~1.47</t>
  </si>
  <si>
    <t>1.01~1.35</t>
  </si>
  <si>
    <t>rs6658419</t>
  </si>
  <si>
    <t>KCNJ10</t>
  </si>
  <si>
    <t>ENSG00000177807</t>
  </si>
  <si>
    <t>0.83~1.05</t>
  </si>
  <si>
    <t>0.80~1.07</t>
  </si>
  <si>
    <t>0.91~1.36</t>
  </si>
  <si>
    <t>0.80~1.21</t>
  </si>
  <si>
    <t>0.79~1.38</t>
  </si>
  <si>
    <t>0.81~1.58</t>
  </si>
  <si>
    <t>0.87~1.09</t>
  </si>
  <si>
    <t>0.96~1.05</t>
  </si>
  <si>
    <t>rs1620509</t>
  </si>
  <si>
    <t>IGFBP7</t>
  </si>
  <si>
    <t>ENSG00000163453</t>
  </si>
  <si>
    <t>0.88~1.03</t>
  </si>
  <si>
    <t>0.98~1.16</t>
  </si>
  <si>
    <t>0.82~1.02</t>
  </si>
  <si>
    <t>0.86~1.12</t>
  </si>
  <si>
    <t>0.96~1.04</t>
  </si>
  <si>
    <t>0.88~1.21</t>
  </si>
  <si>
    <t>rs11637502</t>
  </si>
  <si>
    <t>ENSG00000140443</t>
  </si>
  <si>
    <t>0.89~1.22</t>
  </si>
  <si>
    <t>0.89~1.29</t>
  </si>
  <si>
    <t>0.71~1.19</t>
  </si>
  <si>
    <t>0.84~1.44</t>
  </si>
  <si>
    <t>0.50~1.07</t>
  </si>
  <si>
    <t>0.77~1.85</t>
  </si>
  <si>
    <t>0.81~1.08</t>
  </si>
  <si>
    <t>0.81~1.04</t>
  </si>
  <si>
    <t>rs6591245</t>
  </si>
  <si>
    <t>ENSG00000084207</t>
  </si>
  <si>
    <t>0.98~1.13</t>
  </si>
  <si>
    <t>0.92~1.07</t>
  </si>
  <si>
    <t>0.85~1.04</t>
  </si>
  <si>
    <t>0.87~1.11</t>
  </si>
  <si>
    <t>0.94~1.02</t>
  </si>
  <si>
    <t>0.96~1.03</t>
  </si>
  <si>
    <t>rs7386</t>
  </si>
  <si>
    <t>ENSG00000089597</t>
  </si>
  <si>
    <t>0.84~1.10</t>
  </si>
  <si>
    <t>0.85~1.17</t>
  </si>
  <si>
    <t>1.00~1.59</t>
  </si>
  <si>
    <t>0.74~1.18</t>
  </si>
  <si>
    <t>0.89~1.68</t>
  </si>
  <si>
    <t>0.76~1.60</t>
  </si>
  <si>
    <t>0.91~1.12</t>
  </si>
  <si>
    <t>rs35613574</t>
  </si>
  <si>
    <t>0.90~1.02</t>
  </si>
  <si>
    <t>0.86~1.01</t>
  </si>
  <si>
    <t>0.89~1.10</t>
  </si>
  <si>
    <t>0.75~1.08</t>
  </si>
  <si>
    <t>0.92~1.04</t>
  </si>
  <si>
    <t>0.99~1.27</t>
  </si>
  <si>
    <t>rs4690906</t>
  </si>
  <si>
    <t>ENSG00000171503</t>
  </si>
  <si>
    <t>0.94~1.20</t>
  </si>
  <si>
    <t>1.02~1.37</t>
  </si>
  <si>
    <t>0.98~1.48</t>
  </si>
  <si>
    <t>0.97~1.48</t>
  </si>
  <si>
    <t>0.94~1.66</t>
  </si>
  <si>
    <t>0.62~1.21</t>
  </si>
  <si>
    <t>1.00~1.26</t>
  </si>
  <si>
    <t>0.92~1.21</t>
  </si>
  <si>
    <t>rs4633480</t>
  </si>
  <si>
    <t>ENSG00000110090</t>
  </si>
  <si>
    <t>0.90~1.24</t>
  </si>
  <si>
    <t>0.71~1.11</t>
  </si>
  <si>
    <t>0.84~1.34</t>
  </si>
  <si>
    <t>0.62~1.16</t>
  </si>
  <si>
    <t>0.63~1.33</t>
  </si>
  <si>
    <t>0.80~1.02</t>
  </si>
  <si>
    <t>0.91~1.14</t>
  </si>
  <si>
    <t>rs6835701</t>
  </si>
  <si>
    <t>0.89~1.14</t>
  </si>
  <si>
    <t>0.98~1.41</t>
  </si>
  <si>
    <t>0.74~1.08</t>
  </si>
  <si>
    <t>0.80~1.32</t>
  </si>
  <si>
    <t>0.71~1.29</t>
  </si>
  <si>
    <t>0.96~1.17</t>
  </si>
  <si>
    <t>0.96~1.13</t>
  </si>
  <si>
    <t>0.94~1.13</t>
  </si>
  <si>
    <t>rs34256873</t>
  </si>
  <si>
    <t>CFTR</t>
  </si>
  <si>
    <t>ENSG00000001626</t>
  </si>
  <si>
    <t>0.97~1.21</t>
  </si>
  <si>
    <t>0.81~1.09</t>
  </si>
  <si>
    <t>0.82~1.13</t>
  </si>
  <si>
    <t>0.72~1.09</t>
  </si>
  <si>
    <t>0.83~1.36</t>
  </si>
  <si>
    <t>0.89~1.04</t>
  </si>
  <si>
    <t>0.87~1.00</t>
  </si>
  <si>
    <t>0.88~1.18</t>
  </si>
  <si>
    <t>rs13224282</t>
  </si>
  <si>
    <t>AKR1B1</t>
  </si>
  <si>
    <t>ENSG00000085662</t>
  </si>
  <si>
    <t>0.87~1.16</t>
  </si>
  <si>
    <t>0.79~1.12</t>
  </si>
  <si>
    <t>0.74~1.20</t>
  </si>
  <si>
    <t>1.14~1.99</t>
  </si>
  <si>
    <t>0.72~1.39</t>
  </si>
  <si>
    <t>0.62~1.37</t>
  </si>
  <si>
    <t>0.83~1.08</t>
  </si>
  <si>
    <t>rs10734253</t>
  </si>
  <si>
    <t>ABCC8</t>
  </si>
  <si>
    <t>ENSG00000006071</t>
  </si>
  <si>
    <t>0.94~1.11</t>
  </si>
  <si>
    <t>0.89~1.08</t>
  </si>
  <si>
    <t>0.81~1.06</t>
  </si>
  <si>
    <t>0.85~1.13</t>
  </si>
  <si>
    <t>0.74~1.16</t>
  </si>
  <si>
    <t>PsychENCODE(HCP100)</t>
    <phoneticPr fontId="1" type="noConversion"/>
  </si>
  <si>
    <t>0.87~1.07</t>
  </si>
  <si>
    <t>rs2782256</t>
  </si>
  <si>
    <t>VEGFA</t>
    <phoneticPr fontId="1" type="noConversion"/>
  </si>
  <si>
    <t>ENSG00000112715</t>
  </si>
  <si>
    <t>eQTLGen</t>
  </si>
  <si>
    <t>T2DM</t>
  </si>
  <si>
    <t>0.97~1.04</t>
  </si>
  <si>
    <t>rs11965885</t>
  </si>
  <si>
    <t>Glucose</t>
    <phoneticPr fontId="1" type="noConversion"/>
  </si>
  <si>
    <t>0.86~1.43</t>
  </si>
  <si>
    <t>0.55~1.25</t>
  </si>
  <si>
    <t>0.81~1.16</t>
  </si>
  <si>
    <t>0.82~1.08</t>
  </si>
  <si>
    <t>0.65~1.06</t>
  </si>
  <si>
    <t>0.52~1.04</t>
  </si>
  <si>
    <t>0.89~1.20</t>
  </si>
  <si>
    <t>0.82~1.03</t>
  </si>
  <si>
    <t>ENSG00000112715</t>
    <phoneticPr fontId="1" type="noConversion"/>
  </si>
  <si>
    <t>0.88~1.04</t>
  </si>
  <si>
    <t>rs2278004</t>
  </si>
  <si>
    <t>TRPM4</t>
    <phoneticPr fontId="1" type="noConversion"/>
  </si>
  <si>
    <t>1.02~1.10</t>
  </si>
  <si>
    <t>0.83~1.44</t>
  </si>
  <si>
    <t>0.75~1.80</t>
  </si>
  <si>
    <t>0.79~1.06</t>
  </si>
  <si>
    <t>0.88~1.50</t>
  </si>
  <si>
    <t>0.67~1.40</t>
  </si>
  <si>
    <t>0.95~1.31</t>
  </si>
  <si>
    <t>ENSG00000130529</t>
    <phoneticPr fontId="1" type="noConversion"/>
  </si>
  <si>
    <t>0.95~1.11</t>
  </si>
  <si>
    <t>rs2016823</t>
  </si>
  <si>
    <t>ENSG00000142494</t>
  </si>
  <si>
    <t>0.98~1.07</t>
  </si>
  <si>
    <t>0.68~1.29</t>
  </si>
  <si>
    <t>rs11650088</t>
  </si>
  <si>
    <t>0.52~1.45</t>
  </si>
  <si>
    <t>0.73~1.12</t>
  </si>
  <si>
    <t>0.88~1.24</t>
  </si>
  <si>
    <t>1.01~1.87</t>
  </si>
  <si>
    <t>0.93~2.18</t>
  </si>
  <si>
    <t>0.77~1.12</t>
  </si>
  <si>
    <t>0.80~1.16</t>
  </si>
  <si>
    <t>0.96~1.28</t>
  </si>
  <si>
    <t>ENSG00000142494</t>
    <phoneticPr fontId="1" type="noConversion"/>
  </si>
  <si>
    <t>0.88~1.08</t>
  </si>
  <si>
    <t>rs575034</t>
  </si>
  <si>
    <t>SLC29A1</t>
    <phoneticPr fontId="1" type="noConversion"/>
  </si>
  <si>
    <t>ENSG00000112759</t>
  </si>
  <si>
    <t>0.52~2.29</t>
  </si>
  <si>
    <t>0.87~9.61</t>
  </si>
  <si>
    <t>0.63~1.73</t>
  </si>
  <si>
    <t>0.78~1.71</t>
  </si>
  <si>
    <t>0.19~0.82</t>
  </si>
  <si>
    <t>0.62~4.56</t>
  </si>
  <si>
    <t>0.90~2.13</t>
  </si>
  <si>
    <t>0.76~1.79</t>
  </si>
  <si>
    <t>0.70~1.34</t>
  </si>
  <si>
    <t>ENSG00000112759</t>
    <phoneticPr fontId="1" type="noConversion"/>
  </si>
  <si>
    <t>0.98~1.20</t>
  </si>
  <si>
    <t>rs13440002</t>
  </si>
  <si>
    <t>ENSG00000147955</t>
  </si>
  <si>
    <t>0.98~1.09</t>
  </si>
  <si>
    <t>0.79~1.70</t>
  </si>
  <si>
    <t>0.54~1.87</t>
  </si>
  <si>
    <t>0.81~1.37</t>
  </si>
  <si>
    <t>0.89~1.34</t>
  </si>
  <si>
    <t>0.63~1.31</t>
  </si>
  <si>
    <t>0.76~2.13</t>
  </si>
  <si>
    <t>0.89~1.39</t>
  </si>
  <si>
    <t>0.86~1.34</t>
  </si>
  <si>
    <t>0.89~1.24</t>
  </si>
  <si>
    <t>ENSG00000147955</t>
    <phoneticPr fontId="1" type="noConversion"/>
  </si>
  <si>
    <t>0.78~1.54</t>
  </si>
  <si>
    <t>rs2227631</t>
  </si>
  <si>
    <t>SERPINE1</t>
    <phoneticPr fontId="1" type="noConversion"/>
  </si>
  <si>
    <t>0.21~2.77</t>
  </si>
  <si>
    <t>0.03~2.12</t>
  </si>
  <si>
    <t>0.47~2.77</t>
  </si>
  <si>
    <t>0.28~1.14</t>
  </si>
  <si>
    <t>0.13~1.64</t>
  </si>
  <si>
    <t>0.68~24.09</t>
  </si>
  <si>
    <t>0.55~2.47</t>
  </si>
  <si>
    <t>0.59~2.65</t>
  </si>
  <si>
    <t>0.34~1.12</t>
  </si>
  <si>
    <t>ENSG00000106366</t>
    <phoneticPr fontId="1" type="noConversion"/>
  </si>
  <si>
    <t>0.99~1.25</t>
  </si>
  <si>
    <t>rs1294860</t>
  </si>
  <si>
    <t>ENSG00000122679</t>
  </si>
  <si>
    <t>0.94~1.06</t>
  </si>
  <si>
    <t>0.76~1.87</t>
  </si>
  <si>
    <t>0.86~3.65</t>
  </si>
  <si>
    <t>0.87~1.61</t>
  </si>
  <si>
    <t>0.77~1.24</t>
  </si>
  <si>
    <t>0.56~1.31</t>
  </si>
  <si>
    <t>0.64~2.10</t>
  </si>
  <si>
    <t>0.87~1.45</t>
  </si>
  <si>
    <t>0.88~1.48</t>
  </si>
  <si>
    <t>0.85~1.27</t>
  </si>
  <si>
    <t>ENSG00000122679</t>
    <phoneticPr fontId="1" type="noConversion"/>
  </si>
  <si>
    <t>0.99~1.07</t>
  </si>
  <si>
    <t>rs895572</t>
  </si>
  <si>
    <t>0.62~1.08</t>
  </si>
  <si>
    <t>0.53~1.31</t>
  </si>
  <si>
    <t>0.75~1.09</t>
  </si>
  <si>
    <t>0.78~1.35</t>
  </si>
  <si>
    <t>0.88~1.89</t>
  </si>
  <si>
    <t>0.87~1.21</t>
  </si>
  <si>
    <t>0.86~1.19</t>
  </si>
  <si>
    <t>0.83~1.06</t>
  </si>
  <si>
    <t>ENSG00000132329</t>
    <phoneticPr fontId="1" type="noConversion"/>
  </si>
  <si>
    <t>0.80~1.15</t>
  </si>
  <si>
    <t>rs863241</t>
  </si>
  <si>
    <t>ENSG00000132356</t>
  </si>
  <si>
    <t>0.20~2.82</t>
  </si>
  <si>
    <t>0.17~12.00</t>
  </si>
  <si>
    <t>0.62~3.84</t>
  </si>
  <si>
    <t>0.40~1.63</t>
  </si>
  <si>
    <t>0.10~1.40</t>
  </si>
  <si>
    <t>0.40~14.28</t>
  </si>
  <si>
    <t>0.63~2.95</t>
  </si>
  <si>
    <t>0.54~2.52</t>
  </si>
  <si>
    <t>0.44~1.43</t>
  </si>
  <si>
    <t>ENSG00000132356</t>
    <phoneticPr fontId="1" type="noConversion"/>
  </si>
  <si>
    <t>0.89~1.01</t>
  </si>
  <si>
    <t>rs1699346</t>
  </si>
  <si>
    <t>ENSG00000132170</t>
  </si>
  <si>
    <t>0.96~1.02</t>
  </si>
  <si>
    <t>0.80~1.28</t>
  </si>
  <si>
    <t>0.62~1.32</t>
  </si>
  <si>
    <t>0.78~1.08</t>
  </si>
  <si>
    <t>0.91~1.17</t>
  </si>
  <si>
    <t>0.80~1.26</t>
  </si>
  <si>
    <t>0.65~1.23</t>
  </si>
  <si>
    <t>0.81~1.07</t>
  </si>
  <si>
    <t>ENSG00000132170</t>
    <phoneticPr fontId="1" type="noConversion"/>
  </si>
  <si>
    <t>rs135549</t>
  </si>
  <si>
    <t>PPARA</t>
    <phoneticPr fontId="1" type="noConversion"/>
  </si>
  <si>
    <t>ENSG00000186951</t>
  </si>
  <si>
    <t>0.59~6.76</t>
  </si>
  <si>
    <t>0.03~1.52</t>
  </si>
  <si>
    <t>0.28~1.44</t>
  </si>
  <si>
    <t>0.33~1.20</t>
  </si>
  <si>
    <t>0.52~5.26</t>
  </si>
  <si>
    <t>0.28~6.78</t>
  </si>
  <si>
    <t>0.50~1.98</t>
  </si>
  <si>
    <t>0.49~1.96</t>
  </si>
  <si>
    <t>0.50~1.46</t>
  </si>
  <si>
    <t>ENSG00000186951</t>
    <phoneticPr fontId="1" type="noConversion"/>
  </si>
  <si>
    <t>rs4407790</t>
  </si>
  <si>
    <t>MGAM</t>
    <phoneticPr fontId="1" type="noConversion"/>
  </si>
  <si>
    <t>0.61~1.33</t>
  </si>
  <si>
    <t>rs12535693</t>
  </si>
  <si>
    <t>0.57~1.95</t>
  </si>
  <si>
    <t>0.72~1.24</t>
  </si>
  <si>
    <t>0.95~1.43</t>
  </si>
  <si>
    <t>0.73~1.53</t>
  </si>
  <si>
    <t>0.58~1.62</t>
  </si>
  <si>
    <t>0.81~1.28</t>
  </si>
  <si>
    <t>0.77~1.22</t>
  </si>
  <si>
    <t>0.98~1.38</t>
  </si>
  <si>
    <t>ENSG00000257335</t>
    <phoneticPr fontId="1" type="noConversion"/>
  </si>
  <si>
    <t>0.62~0.77</t>
  </si>
  <si>
    <t>rs2074311</t>
  </si>
  <si>
    <t>KCNJ11</t>
    <phoneticPr fontId="1" type="noConversion"/>
  </si>
  <si>
    <t>0.86~0.96</t>
  </si>
  <si>
    <t>0.67~1.47</t>
  </si>
  <si>
    <t>0.68~2.41</t>
  </si>
  <si>
    <t>0.78~1.34</t>
  </si>
  <si>
    <t>0.90~1.36</t>
  </si>
  <si>
    <t>0.86~1.85</t>
  </si>
  <si>
    <t>0.93~2.71</t>
  </si>
  <si>
    <t>0.80~1.27</t>
  </si>
  <si>
    <t>0.92~1.31</t>
  </si>
  <si>
    <t>ENSG00000187486</t>
    <phoneticPr fontId="1" type="noConversion"/>
  </si>
  <si>
    <t>0.90~1.12</t>
  </si>
  <si>
    <t>rs6673449</t>
  </si>
  <si>
    <t>T2DM</t>
    <phoneticPr fontId="1" type="noConversion"/>
  </si>
  <si>
    <t>0.64~1.46</t>
  </si>
  <si>
    <t>0.62~2.29</t>
  </si>
  <si>
    <t>0.67~1.16</t>
  </si>
  <si>
    <t>0.77~1.18</t>
  </si>
  <si>
    <t>0.86~1.88</t>
  </si>
  <si>
    <t>0.62~1.84</t>
  </si>
  <si>
    <t>0.71~1.13</t>
  </si>
  <si>
    <t>0.69~1.10</t>
  </si>
  <si>
    <t>0.79~1.13</t>
  </si>
  <si>
    <t>ENSG00000177807</t>
    <phoneticPr fontId="1" type="noConversion"/>
  </si>
  <si>
    <t>0.97~1.12</t>
  </si>
  <si>
    <t>rs11574938</t>
  </si>
  <si>
    <t>ENSG00000005844</t>
  </si>
  <si>
    <t>0.95~1.02</t>
  </si>
  <si>
    <t>0.61~1.11</t>
  </si>
  <si>
    <t>0.48~1.23</t>
  </si>
  <si>
    <t>0.72~1.08</t>
  </si>
  <si>
    <t>0.82~1.12</t>
  </si>
  <si>
    <t>0.59~1.04</t>
  </si>
  <si>
    <t>0.86~1.91</t>
  </si>
  <si>
    <t>0.72~1.02</t>
  </si>
  <si>
    <t>0.71~1.01</t>
  </si>
  <si>
    <t>0.86~1.11</t>
  </si>
  <si>
    <t>ENSG00000005844</t>
    <phoneticPr fontId="1" type="noConversion"/>
  </si>
  <si>
    <t>0.77~1.07</t>
  </si>
  <si>
    <t>rs8109308</t>
  </si>
  <si>
    <t>INSR</t>
    <phoneticPr fontId="1" type="noConversion"/>
  </si>
  <si>
    <t>ENSG00000171105</t>
  </si>
  <si>
    <t>0.37~3.94</t>
  </si>
  <si>
    <t>0.36~16.48</t>
  </si>
  <si>
    <t>0.67~3.39</t>
  </si>
  <si>
    <t>0.32~1.15</t>
  </si>
  <si>
    <t>0.46~4.44</t>
  </si>
  <si>
    <t>0.19~4.43</t>
  </si>
  <si>
    <t>0.55~2.16</t>
  </si>
  <si>
    <t>0.71~2.84</t>
  </si>
  <si>
    <t>0.52~1.48</t>
  </si>
  <si>
    <t>ENSG00000171105</t>
    <phoneticPr fontId="1" type="noConversion"/>
  </si>
  <si>
    <t>rs1713957</t>
  </si>
  <si>
    <t>0.77~1.44</t>
  </si>
  <si>
    <t>0.69~1.85</t>
  </si>
  <si>
    <t>0.80~1.22</t>
  </si>
  <si>
    <t>0.76~1.38</t>
  </si>
  <si>
    <t>0.79~1.80</t>
  </si>
  <si>
    <t>0.89~1.17</t>
  </si>
  <si>
    <t>ENSG00000163453</t>
    <phoneticPr fontId="1" type="noConversion"/>
  </si>
  <si>
    <t>0.88~1.15</t>
  </si>
  <si>
    <t>rs733710</t>
  </si>
  <si>
    <t>IGF1R</t>
    <phoneticPr fontId="1" type="noConversion"/>
  </si>
  <si>
    <t>0.99~1.15</t>
  </si>
  <si>
    <t>0.60~1.71</t>
  </si>
  <si>
    <t>0.23~1.26</t>
  </si>
  <si>
    <t>0.66~1.37</t>
  </si>
  <si>
    <t>0.84~1.47</t>
  </si>
  <si>
    <t>0.69~1.91</t>
  </si>
  <si>
    <t>0.73~2.99</t>
  </si>
  <si>
    <t>0.67~1.24</t>
  </si>
  <si>
    <t>0.70~1.30</t>
  </si>
  <si>
    <t>0.90~1.44</t>
  </si>
  <si>
    <t>ENSG00000140443</t>
    <phoneticPr fontId="1" type="noConversion"/>
  </si>
  <si>
    <t>1.09~1.44</t>
  </si>
  <si>
    <t>rs3846662</t>
  </si>
  <si>
    <t>ENSG00000113161</t>
  </si>
  <si>
    <t>0.91~1.07</t>
  </si>
  <si>
    <t>0.20~0.66</t>
  </si>
  <si>
    <t>0.42~2.64</t>
  </si>
  <si>
    <t>0.66~1.42</t>
  </si>
  <si>
    <t>0.36~1.09</t>
  </si>
  <si>
    <t>0.31~1.43</t>
  </si>
  <si>
    <t>0.73~1.40</t>
  </si>
  <si>
    <t>0.69~1.33</t>
  </si>
  <si>
    <t>0.57~0.94</t>
  </si>
  <si>
    <t>ENSG00000113161</t>
    <phoneticPr fontId="1" type="noConversion"/>
  </si>
  <si>
    <t>0.82~1.10</t>
  </si>
  <si>
    <t>rs11227793</t>
  </si>
  <si>
    <t>GSTP1</t>
    <phoneticPr fontId="1" type="noConversion"/>
  </si>
  <si>
    <t>0.36~3.02</t>
  </si>
  <si>
    <t>0.13~4.08</t>
  </si>
  <si>
    <t>0.49~2.14</t>
  </si>
  <si>
    <t>0.39~1.21</t>
  </si>
  <si>
    <t>0.57~4.44</t>
  </si>
  <si>
    <t>0.14~2.51</t>
  </si>
  <si>
    <t>0.42~1.46</t>
  </si>
  <si>
    <t>0.46~1.60</t>
  </si>
  <si>
    <t>0.54~1.39</t>
  </si>
  <si>
    <t>ENSG00000084207</t>
    <phoneticPr fontId="1" type="noConversion"/>
  </si>
  <si>
    <t>0.98~1.66</t>
  </si>
  <si>
    <t>rs1018437</t>
  </si>
  <si>
    <t>ENSG00000112164</t>
  </si>
  <si>
    <t>0.87~1.14</t>
  </si>
  <si>
    <t>0.17~1.27</t>
  </si>
  <si>
    <t>0.06~1.49</t>
  </si>
  <si>
    <t>0.33~1.26</t>
  </si>
  <si>
    <t>0.67~1.85</t>
  </si>
  <si>
    <t>0.39~2.52</t>
  </si>
  <si>
    <t>0.78~11.28</t>
  </si>
  <si>
    <t>0.43~1.34</t>
  </si>
  <si>
    <t>0.44~1.37</t>
  </si>
  <si>
    <t>0.65~1.54</t>
  </si>
  <si>
    <t>ENSG00000112164</t>
    <phoneticPr fontId="1" type="noConversion"/>
  </si>
  <si>
    <t>0.83~0.98</t>
  </si>
  <si>
    <t>rs2537184</t>
  </si>
  <si>
    <t>ENSG00000106633</t>
  </si>
  <si>
    <t>0.56~1.86</t>
  </si>
  <si>
    <t>0.96~6.61</t>
  </si>
  <si>
    <t>0.66~1.49</t>
  </si>
  <si>
    <t>0.76~1.43</t>
  </si>
  <si>
    <t>0.45~1.43</t>
  </si>
  <si>
    <t>0.52~2.55</t>
  </si>
  <si>
    <t>0.71~1.42</t>
  </si>
  <si>
    <t>0.65~1.31</t>
  </si>
  <si>
    <t>0.89~1.52</t>
  </si>
  <si>
    <t>ENSG00000106633</t>
    <phoneticPr fontId="1" type="noConversion"/>
  </si>
  <si>
    <t>0.69~1.01</t>
  </si>
  <si>
    <t>rs7948536</t>
  </si>
  <si>
    <t>GANAB</t>
    <phoneticPr fontId="1" type="noConversion"/>
  </si>
  <si>
    <t>0.80~0.98</t>
  </si>
  <si>
    <t>0.28~1.22</t>
  </si>
  <si>
    <t>0.12~1.34</t>
  </si>
  <si>
    <t>0.77~2.11</t>
  </si>
  <si>
    <t>0.50~1.09</t>
  </si>
  <si>
    <t>0.80~3.33</t>
  </si>
  <si>
    <t>0.35~2.44</t>
  </si>
  <si>
    <t>0.70~1.62</t>
  </si>
  <si>
    <t>0.81~1.90</t>
  </si>
  <si>
    <t>0.63~1.20</t>
  </si>
  <si>
    <t>ENSG00000089597</t>
    <phoneticPr fontId="1" type="noConversion"/>
  </si>
  <si>
    <t>0.96~1.01</t>
  </si>
  <si>
    <t>rs1561812</t>
  </si>
  <si>
    <t>GAA</t>
    <phoneticPr fontId="1" type="noConversion"/>
  </si>
  <si>
    <t>0.99~1.02</t>
  </si>
  <si>
    <t>rs4889830</t>
  </si>
  <si>
    <t>0.76~1.08</t>
  </si>
  <si>
    <t>0.88~1.01</t>
  </si>
  <si>
    <t>0.92~1.03</t>
  </si>
  <si>
    <t>0.89~1.09</t>
  </si>
  <si>
    <t>0.82~1.09</t>
  </si>
  <si>
    <t>ENSG00000171298</t>
    <phoneticPr fontId="1" type="noConversion"/>
  </si>
  <si>
    <t>0.92~1.15</t>
  </si>
  <si>
    <t>rs12644851</t>
  </si>
  <si>
    <t>ETFDH</t>
    <phoneticPr fontId="1" type="noConversion"/>
  </si>
  <si>
    <t>0.40~1.01</t>
  </si>
  <si>
    <t>0.54~2.30</t>
  </si>
  <si>
    <t>0.52~0.97</t>
  </si>
  <si>
    <t>0.58~0.94</t>
  </si>
  <si>
    <t>0.42~1.01</t>
  </si>
  <si>
    <t>0.35~1.19</t>
  </si>
  <si>
    <t>0.69~1.18</t>
  </si>
  <si>
    <t>0.62~1.05</t>
  </si>
  <si>
    <t>0.63~0.95</t>
  </si>
  <si>
    <t>ENSG00000171503</t>
    <phoneticPr fontId="1" type="noConversion"/>
  </si>
  <si>
    <t>0.76~1.05</t>
  </si>
  <si>
    <t>rs2075340</t>
  </si>
  <si>
    <t>ENSG00000197635</t>
  </si>
  <si>
    <t>0.92~1.08</t>
  </si>
  <si>
    <t>rs12469968</t>
  </si>
  <si>
    <t>0.77~2.66</t>
  </si>
  <si>
    <t>0.65~4.63</t>
  </si>
  <si>
    <t>0.38~0.90</t>
  </si>
  <si>
    <t>0.54~1.75</t>
  </si>
  <si>
    <t>0.30~1.57</t>
  </si>
  <si>
    <t>0.53~1.10</t>
  </si>
  <si>
    <t>0.52~1.07</t>
  </si>
  <si>
    <t>0.76~1.31</t>
  </si>
  <si>
    <t>ENSG00000197635</t>
    <phoneticPr fontId="1" type="noConversion"/>
  </si>
  <si>
    <t>rs4531478</t>
  </si>
  <si>
    <t>CPT1A</t>
    <phoneticPr fontId="1" type="noConversion"/>
  </si>
  <si>
    <t>rs10750830</t>
  </si>
  <si>
    <t>0.64~1.29</t>
  </si>
  <si>
    <t>0.53~1.66</t>
  </si>
  <si>
    <t>0.84~1.35</t>
  </si>
  <si>
    <t>0.82~1.19</t>
  </si>
  <si>
    <t>0.71~1.39</t>
  </si>
  <si>
    <t>0.51~1.31</t>
  </si>
  <si>
    <t>0.89~1.35</t>
  </si>
  <si>
    <t>0.89~1.33</t>
  </si>
  <si>
    <t>ENSG00000110090</t>
    <phoneticPr fontId="1" type="noConversion"/>
  </si>
  <si>
    <t>0.83~1.29</t>
  </si>
  <si>
    <t>rs10892234</t>
  </si>
  <si>
    <t>ENSG00000198851</t>
  </si>
  <si>
    <t>0.94~1.19</t>
  </si>
  <si>
    <t>0.34~2.02</t>
  </si>
  <si>
    <t>0.21~3.58</t>
  </si>
  <si>
    <t>0.95~3.27</t>
  </si>
  <si>
    <t>0.50~1.27</t>
  </si>
  <si>
    <t>0.49~2.65</t>
  </si>
  <si>
    <t>0.26~2.76</t>
  </si>
  <si>
    <t>0.78~2.19</t>
  </si>
  <si>
    <t>0.87~2.48</t>
  </si>
  <si>
    <t>0.57~1.24</t>
  </si>
  <si>
    <t>ENSG00000198851</t>
    <phoneticPr fontId="1" type="noConversion"/>
  </si>
  <si>
    <t>0.70~1.18</t>
  </si>
  <si>
    <t>rs11786546</t>
  </si>
  <si>
    <t>ENSG00000136999</t>
  </si>
  <si>
    <t>0.72~5.19</t>
  </si>
  <si>
    <t>0.11~2.48</t>
  </si>
  <si>
    <t>0.65~2.42</t>
  </si>
  <si>
    <t>0.64~1.79</t>
  </si>
  <si>
    <t>0.27~1.76</t>
  </si>
  <si>
    <t>0.59~8.25</t>
  </si>
  <si>
    <t>0.45~1.38</t>
  </si>
  <si>
    <t>0.47~1.45</t>
  </si>
  <si>
    <t>0.71~1.68</t>
  </si>
  <si>
    <t>ENSG00000136999</t>
    <phoneticPr fontId="1" type="noConversion"/>
  </si>
  <si>
    <t>0.95~1.06</t>
  </si>
  <si>
    <t>rs7812163</t>
  </si>
  <si>
    <t>0.99~1.05</t>
  </si>
  <si>
    <t>rs73164856</t>
  </si>
  <si>
    <t>0.64~1.00</t>
  </si>
  <si>
    <t>rs782878</t>
  </si>
  <si>
    <t>0.73~1.48</t>
  </si>
  <si>
    <t>0.92~1.24</t>
  </si>
  <si>
    <t>0.91~1.39</t>
  </si>
  <si>
    <t>0.66~1.18</t>
  </si>
  <si>
    <t>0.87~1.12</t>
  </si>
  <si>
    <t>0.92~1.11</t>
  </si>
  <si>
    <t>ENSG00000085662</t>
    <phoneticPr fontId="1" type="noConversion"/>
  </si>
  <si>
    <t>1.01~1.39</t>
  </si>
  <si>
    <t>rs518365</t>
  </si>
  <si>
    <t>ENSG00000117448</t>
  </si>
  <si>
    <t>1.06~1.26</t>
  </si>
  <si>
    <t>0.62~2.07</t>
  </si>
  <si>
    <t>0.17~1.24</t>
  </si>
  <si>
    <t>0.78~1.80</t>
  </si>
  <si>
    <t>0.88~4.53</t>
  </si>
  <si>
    <t>0.66~1.35</t>
  </si>
  <si>
    <t>0.71~1.44</t>
  </si>
  <si>
    <t>0.77~1.31</t>
  </si>
  <si>
    <t>ENSG00000117448</t>
    <phoneticPr fontId="1" type="noConversion"/>
  </si>
  <si>
    <t>0.99~1.34</t>
  </si>
  <si>
    <t>rs2487046</t>
  </si>
  <si>
    <t>ABCA1</t>
    <phoneticPr fontId="1" type="noConversion"/>
  </si>
  <si>
    <t>ENSG00000165029</t>
  </si>
  <si>
    <t>0.99~1.16</t>
  </si>
  <si>
    <t>0.41~1.34</t>
  </si>
  <si>
    <t>1.76~12.24</t>
  </si>
  <si>
    <t>0.59~1.32</t>
  </si>
  <si>
    <t>0.68~1.27</t>
  </si>
  <si>
    <t>0.66~2.04</t>
  </si>
  <si>
    <t>0.68~3.29</t>
  </si>
  <si>
    <t>0.58~1.14</t>
  </si>
  <si>
    <t>0.55~1.11</t>
  </si>
  <si>
    <t>0.81~1.36</t>
  </si>
  <si>
    <t>ENSG00000165029</t>
    <phoneticPr fontId="1" type="noConversion"/>
  </si>
  <si>
    <t>Significance</t>
    <phoneticPr fontId="1" type="noConversion"/>
  </si>
  <si>
    <t>95%CI</t>
  </si>
  <si>
    <t>OR</t>
    <phoneticPr fontId="1" type="noConversion"/>
  </si>
  <si>
    <t>p_HEIDI</t>
  </si>
  <si>
    <t>nsnp_HEIDI</t>
  </si>
  <si>
    <t>p_SMR</t>
  </si>
  <si>
    <t>se_SMR</t>
  </si>
  <si>
    <t>b_SMR</t>
  </si>
  <si>
    <t>Freq</t>
  </si>
  <si>
    <t>A2</t>
  </si>
  <si>
    <t>A1</t>
  </si>
  <si>
    <t>topSNP_bp</t>
  </si>
  <si>
    <t>topSNP_chr</t>
  </si>
  <si>
    <t>topSNP</t>
  </si>
  <si>
    <t>Gene</t>
    <phoneticPr fontId="1" type="noConversion"/>
  </si>
  <si>
    <t>Probe_bp</t>
  </si>
  <si>
    <t>ProbeChr</t>
  </si>
  <si>
    <t>probeID</t>
  </si>
  <si>
    <t>Resource</t>
    <phoneticPr fontId="1" type="noConversion"/>
  </si>
  <si>
    <t>Outcome</t>
    <phoneticPr fontId="1" type="noConversion"/>
  </si>
  <si>
    <t>Drug</t>
    <phoneticPr fontId="1" type="noConversion"/>
  </si>
  <si>
    <t>Table of SMR analysis</t>
    <phoneticPr fontId="1" type="noConversion"/>
  </si>
  <si>
    <t>VEGFA/SLC29A1</t>
    <phoneticPr fontId="1" type="noConversion"/>
  </si>
  <si>
    <t>1.791(0.587-5.466)</t>
  </si>
  <si>
    <t>2.281(0.687-7.572)</t>
  </si>
  <si>
    <t>1.967(0.543-7.132)</t>
  </si>
  <si>
    <t>2.524(0.662-9.629)</t>
  </si>
  <si>
    <t>0.782(0.019-32.813)</t>
  </si>
  <si>
    <t>0.963(0.015-60.053)</t>
  </si>
  <si>
    <t>11.162(0.459-271.689)</t>
  </si>
  <si>
    <t>15.771(0.472-526.933)</t>
  </si>
  <si>
    <t>0.264(0.022-3.214)</t>
  </si>
  <si>
    <t>0.449(0.035-5.784)</t>
  </si>
  <si>
    <t>4.671(0.416-52.468)</t>
  </si>
  <si>
    <t>5.498(0.359-84.2)</t>
  </si>
  <si>
    <t>0.845(0.159-4.494)</t>
  </si>
  <si>
    <t>1.023(0.157-6.662)</t>
  </si>
  <si>
    <t>1.114(0.242-5.129)</t>
  </si>
  <si>
    <t>1.205(0.268-5.421)</t>
  </si>
  <si>
    <t>0.897(0.216-3.726)</t>
  </si>
  <si>
    <t>0.924(0.201-4.254)</t>
  </si>
  <si>
    <t>0.905(0.518-1.581)</t>
  </si>
  <si>
    <t>0.778(0.372-1.626)</t>
  </si>
  <si>
    <t>1.253(0.644-2.438)</t>
  </si>
  <si>
    <t>1.217(0.538-2.754)</t>
  </si>
  <si>
    <t>0.143(0.018-1.141)</t>
  </si>
  <si>
    <t>0.099(0.007-1.368)</t>
  </si>
  <si>
    <t>0.731(0.117-4.559)</t>
  </si>
  <si>
    <t>0.458(0.041-5.153)</t>
  </si>
  <si>
    <t>0.32(0.076-1.349)</t>
  </si>
  <si>
    <t>1.327(0.092-19.113)</t>
  </si>
  <si>
    <t>0.713(0.202-2.518)</t>
  </si>
  <si>
    <t>1.511(0.275-8.302)</t>
  </si>
  <si>
    <t>1.019(0.403-2.578)</t>
  </si>
  <si>
    <t>1.099(0.285-4.231)</t>
  </si>
  <si>
    <t>1.259(0.57-2.784)</t>
  </si>
  <si>
    <t>2.047(0.535-7.824)</t>
  </si>
  <si>
    <t>1.443(0.662-3.147)</t>
  </si>
  <si>
    <t>2.303(0.582-9.117)</t>
  </si>
  <si>
    <t>0.38(0.145-0.994)</t>
  </si>
  <si>
    <t>0.481(0.155-1.493)</t>
  </si>
  <si>
    <t>0.367(0.112-1.206)</t>
  </si>
  <si>
    <t>0.523(0.138-1.984)</t>
  </si>
  <si>
    <t>0.474(0.018-12.261)</t>
  </si>
  <si>
    <t>0.657(0.015-29.702)</t>
  </si>
  <si>
    <t>0.336(0.014-7.912)</t>
  </si>
  <si>
    <t>2.146(0.083-55.284)</t>
  </si>
  <si>
    <t>0.559(0.067-4.701)</t>
  </si>
  <si>
    <t>0.546(0.045-6.617)</t>
  </si>
  <si>
    <t>1.483(0.182-12.072)</t>
  </si>
  <si>
    <t>1.446(0.106-19.745)</t>
  </si>
  <si>
    <t>3.257(0.402-26.418)</t>
  </si>
  <si>
    <t>2.656(0.208-33.865)</t>
  </si>
  <si>
    <t>1.846(0.47-7.26)</t>
  </si>
  <si>
    <t>1.687(0.43-6.62)</t>
  </si>
  <si>
    <t>2.893(0.446-18.758)</t>
  </si>
  <si>
    <t>2.309(0.217-24.523)</t>
  </si>
  <si>
    <t>0.806(0.437-1.487)</t>
  </si>
  <si>
    <t>0.75(0.356-1.581)</t>
  </si>
  <si>
    <t>1.218(0.601-2.469)</t>
  </si>
  <si>
    <t>1.151(0.485-2.732)</t>
  </si>
  <si>
    <t>0.14(0.013-1.503)</t>
  </si>
  <si>
    <t>0.1(0.008-1.179)</t>
  </si>
  <si>
    <t>0.728(0.102-5.206)</t>
  </si>
  <si>
    <t>0.42(0.044-4.048)</t>
  </si>
  <si>
    <t>0.425(0.085-2.138)</t>
  </si>
  <si>
    <t>1.484(0.088-25.084)</t>
  </si>
  <si>
    <t>0.625(0.157-2.492)</t>
  </si>
  <si>
    <t>0.451(0.067-3.052)</t>
  </si>
  <si>
    <t>1.308(0.477-3.582)</t>
  </si>
  <si>
    <t>1.277(0.298-5.474)</t>
  </si>
  <si>
    <t>0.64(0.267-1.534)</t>
  </si>
  <si>
    <t>0.697(0.178-2.724)</t>
  </si>
  <si>
    <t>1.142(0.468-2.789)</t>
  </si>
  <si>
    <t>1.553(0.389-6.201)</t>
  </si>
  <si>
    <t>1.071(0.686-1.673)</t>
  </si>
  <si>
    <t>1.056(0.627-1.777)</t>
  </si>
  <si>
    <t>0.963(0.578-1.606)</t>
  </si>
  <si>
    <t>0.99(0.511-1.919)</t>
  </si>
  <si>
    <t>0.544(0.122-2.43)</t>
  </si>
  <si>
    <t>0.555(0.075-4.11)</t>
  </si>
  <si>
    <t>1.493(0.412-5.406)</t>
  </si>
  <si>
    <t>1.936(0.196-19.14)</t>
  </si>
  <si>
    <t>1.374(0.521-3.625)</t>
  </si>
  <si>
    <t>0.841(0.199-3.547)</t>
  </si>
  <si>
    <t>1.99(0.772-5.131)</t>
  </si>
  <si>
    <t>2.346(0.651-8.463)</t>
  </si>
  <si>
    <t>0.645(0.315-1.318)</t>
  </si>
  <si>
    <t>0.893(0.291-2.734)</t>
  </si>
  <si>
    <t>0.698(0.385-1.263)</t>
  </si>
  <si>
    <t>1.016(0.436-2.37)</t>
  </si>
  <si>
    <t>0.845(0.474-1.508)</t>
  </si>
  <si>
    <t>1.126(0.475-2.668)</t>
  </si>
  <si>
    <t>1.697(0.764-3.77)</t>
  </si>
  <si>
    <t>1.903(0.698-5.187)</t>
  </si>
  <si>
    <t>2.466(0.917-6.635)</t>
  </si>
  <si>
    <t>2.509(0.734-8.578)</t>
  </si>
  <si>
    <t>0.815(0.031-21.304)</t>
  </si>
  <si>
    <t>1.516(0.029-78.314)</t>
  </si>
  <si>
    <t>0.384(0.022-6.61)</t>
  </si>
  <si>
    <t>0.569(0.016-20.232)</t>
  </si>
  <si>
    <t>0.932(0.138-6.284)</t>
  </si>
  <si>
    <t>0.692(0.046-10.424)</t>
  </si>
  <si>
    <t>2.133(0.355-12.796)</t>
  </si>
  <si>
    <t>2.722(0.247-30.026)</t>
  </si>
  <si>
    <t>0.227(0.063-0.82)</t>
  </si>
  <si>
    <t>0.123(0.022-0.685)</t>
  </si>
  <si>
    <t>0.461(0.148-1.437)</t>
  </si>
  <si>
    <t>0.526(0.095-2.921)</t>
  </si>
  <si>
    <t>0.351(0.11-1.124)</t>
  </si>
  <si>
    <t>0.387(0.064-2.336)</t>
  </si>
  <si>
    <t>0.578(0.382-0.873)</t>
  </si>
  <si>
    <t>0.568(0.321-1.006)</t>
  </si>
  <si>
    <t>0.359(0.223-0.579)</t>
  </si>
  <si>
    <t>0.344(0.173-0.682)</t>
  </si>
  <si>
    <t>0.834(0.184-3.774)</t>
  </si>
  <si>
    <t>0.873(0.094-8.14)</t>
  </si>
  <si>
    <t>0.92(0.264-3.21)</t>
  </si>
  <si>
    <t>0.742(0.112-4.918)</t>
  </si>
  <si>
    <t>0.807(0.311-2.091)</t>
  </si>
  <si>
    <t>1.325(0.29-6.06)</t>
  </si>
  <si>
    <t>0.987(0.404-2.412)</t>
  </si>
  <si>
    <t>1.169(0.351-3.898)</t>
  </si>
  <si>
    <t>3.79(2.106-6.823)</t>
  </si>
  <si>
    <t>3.834(1.663-8.841)</t>
  </si>
  <si>
    <t>1.523(0.907-2.557)</t>
  </si>
  <si>
    <t>1.227(0.584-2.577)</t>
  </si>
  <si>
    <t>1.911(1.126-3.243)</t>
  </si>
  <si>
    <t>1.71(0.871-3.359)</t>
  </si>
  <si>
    <t>0.886(0.461-1.702)</t>
  </si>
  <si>
    <t>0.933(0.381-2.287)</t>
  </si>
  <si>
    <t>1.324(0.581-3.014)</t>
  </si>
  <si>
    <t>1.353(0.524-3.496)</t>
  </si>
  <si>
    <t>2.393(0.191-29.956)</t>
  </si>
  <si>
    <t>3.107(0.138-69.902)</t>
  </si>
  <si>
    <t>1.507(0.173-13.135)</t>
  </si>
  <si>
    <t>1.788(0.134-23.879)</t>
  </si>
  <si>
    <t>0.163(0.033-0.801)</t>
  </si>
  <si>
    <t>0.2(0.026-1.566)</t>
  </si>
  <si>
    <t>0.024(0.005-0.104)</t>
  </si>
  <si>
    <t>0.031(0.004-0.249)</t>
  </si>
  <si>
    <t>0.671(0.213-2.109)</t>
  </si>
  <si>
    <t>0.591(0.129-2.706)</t>
  </si>
  <si>
    <t>1.128(0.407-3.129)</t>
  </si>
  <si>
    <t>1.12(0.343-3.653)</t>
  </si>
  <si>
    <t>1.008(0.372-2.726)</t>
  </si>
  <si>
    <t>1.021(0.259-4.02)</t>
  </si>
  <si>
    <t>2.598(0.704-9.585)</t>
  </si>
  <si>
    <t>1.732(0.174-17.245)</t>
  </si>
  <si>
    <t>3.203(0.654-15.684)</t>
  </si>
  <si>
    <t>2.627(0.274-25.213)</t>
  </si>
  <si>
    <t>0.608(0.007-52.661)</t>
  </si>
  <si>
    <t>0.336(0.001-196.658)</t>
  </si>
  <si>
    <t>1.316(0.021-82.998)</t>
  </si>
  <si>
    <t>0.884(0.002-419.31)</t>
  </si>
  <si>
    <t>2.216(0.135-36.475)</t>
  </si>
  <si>
    <t>1.018(0.017-60.92)</t>
  </si>
  <si>
    <t>1.278(0.086-18.969)</t>
  </si>
  <si>
    <t>2.713(0.064-114.567)</t>
  </si>
  <si>
    <t>3.299(0.309-35.228)</t>
  </si>
  <si>
    <t>3.244(0.178-59.271)</t>
  </si>
  <si>
    <t>2.179(1.111-4.275)</t>
  </si>
  <si>
    <t>2.364(0.906-6.168)</t>
  </si>
  <si>
    <t>3.665(1.554-8.643)</t>
  </si>
  <si>
    <t>4.009(1.389-11.571)</t>
  </si>
  <si>
    <t>0.324(0.022-4.699)</t>
  </si>
  <si>
    <t>0.022(0-1.782)</t>
  </si>
  <si>
    <t>1.047(0.118-9.26)</t>
  </si>
  <si>
    <t>1.982(0.116-33.938)</t>
  </si>
  <si>
    <t>0.76(0.124-4.652)</t>
  </si>
  <si>
    <t>1.347(0.107-17.004)</t>
  </si>
  <si>
    <t>0.967(0.177-5.29)</t>
  </si>
  <si>
    <t>1.529(0.188-12.444)</t>
  </si>
  <si>
    <t>1.432(0.409-5.017)</t>
  </si>
  <si>
    <t>1.692(0.381-7.514)</t>
  </si>
  <si>
    <t>1.517(0.584-3.945)</t>
  </si>
  <si>
    <t>1.698(0.469-6.152)</t>
  </si>
  <si>
    <t>1.138(0.437-2.965)</t>
  </si>
  <si>
    <t>1.801(0.466-6.964)</t>
  </si>
  <si>
    <t>0.93(0.433-1.998)</t>
  </si>
  <si>
    <t>0.972(0.329-2.868)</t>
  </si>
  <si>
    <t>0.956(0.373-2.455)</t>
  </si>
  <si>
    <t>1.015(0.288-3.576)</t>
  </si>
  <si>
    <t>5.979(0.357-100.272)</t>
  </si>
  <si>
    <t>3.573(0.051-251.372)</t>
  </si>
  <si>
    <t>1.141(0.12-10.845)</t>
  </si>
  <si>
    <t>0.526(0.011-25.232)</t>
  </si>
  <si>
    <t>2.43(0.426-13.856)</t>
  </si>
  <si>
    <t>2.289(0.151-34.594)</t>
  </si>
  <si>
    <t>0.908(0.178-4.629)</t>
  </si>
  <si>
    <t>0.797(0.088-7.182)</t>
  </si>
  <si>
    <t>1.042(0.343-3.16)</t>
  </si>
  <si>
    <t>0.99(0.192-5.111)</t>
  </si>
  <si>
    <t>1.469(0.583-3.703)</t>
  </si>
  <si>
    <t>1.62(0.387-6.781)</t>
  </si>
  <si>
    <t>1.341(0.497-3.62)</t>
  </si>
  <si>
    <t>1.207(0.335-4.349)</t>
  </si>
  <si>
    <t>6.857(2.203-21.336)</t>
  </si>
  <si>
    <t>14.099(2.655-74.873)</t>
  </si>
  <si>
    <t>5.482(1.444-20.816)</t>
  </si>
  <si>
    <t>17.497(2.144-142.781)</t>
  </si>
  <si>
    <t>0.014(0-0.642)</t>
  </si>
  <si>
    <t>0.002(0-0.676)</t>
  </si>
  <si>
    <t>533.723(18.708-15226.884)</t>
  </si>
  <si>
    <t>628.429(4.136-95482.34)</t>
  </si>
  <si>
    <t>10.693(1.1-103.964)</t>
  </si>
  <si>
    <t>11.544(0.433-307.589)</t>
  </si>
  <si>
    <t>6.06(0.519-70.782)</t>
  </si>
  <si>
    <t>1.591(0.033-76.861)</t>
  </si>
  <si>
    <t>0.792(0.163-3.853)</t>
  </si>
  <si>
    <t>0.351(0.034-3.59)</t>
  </si>
  <si>
    <t>1.636(0.415-6.456)</t>
  </si>
  <si>
    <t>4.039(0.31-52.631)</t>
  </si>
  <si>
    <t>3.941(1.053-14.754)</t>
  </si>
  <si>
    <t>5.506(0.6-50.554)</t>
  </si>
  <si>
    <t>0.855(0.651-1.124)</t>
  </si>
  <si>
    <t>0.858(0.669-1.099)</t>
  </si>
  <si>
    <t>0.738(0.545-1)</t>
  </si>
  <si>
    <t>0.728(0.532-0.996)</t>
  </si>
  <si>
    <t>2.528(0.998-6.405)</t>
  </si>
  <si>
    <t>2.315(0.939-5.709)</t>
  </si>
  <si>
    <t>0.737(0.328-1.654)</t>
  </si>
  <si>
    <t>0.737(0.351-1.548)</t>
  </si>
  <si>
    <t>0.278(0.148-0.523)</t>
  </si>
  <si>
    <t>0.471(0.247-0.898)</t>
  </si>
  <si>
    <t>1.036(0.551-1.95)</t>
  </si>
  <si>
    <t>1.336(0.779-2.291)</t>
  </si>
  <si>
    <t>0.763(0.501-1.164)</t>
  </si>
  <si>
    <t>0.748(0.513-1.092)</t>
  </si>
  <si>
    <t>0.928(0.626-1.375)</t>
  </si>
  <si>
    <t>1.092(0.744-1.603)</t>
  </si>
  <si>
    <t>0.9(0.619-1.308)</t>
  </si>
  <si>
    <t>0.94(0.682-1.296)</t>
  </si>
  <si>
    <t>1.591(0.707-3.58)</t>
  </si>
  <si>
    <t>1.479(0.511-4.278)</t>
  </si>
  <si>
    <t>1.73(0.667-4.486)</t>
  </si>
  <si>
    <t>1.915(0.575-6.379)</t>
  </si>
  <si>
    <t>47.031(2.683-824.291)</t>
  </si>
  <si>
    <t>46.323(1.154-1859.436)</t>
  </si>
  <si>
    <t>1.832(0.146-23.037)</t>
  </si>
  <si>
    <t>1.909(0.113-32.218)</t>
  </si>
  <si>
    <t>0.304(0.048-1.909)</t>
  </si>
  <si>
    <t>0.251(0.023-2.729)</t>
  </si>
  <si>
    <t>5.324(0.976-29.051)</t>
  </si>
  <si>
    <t>5.451(0.531-55.98)</t>
  </si>
  <si>
    <t>0.206(0.058-0.728)</t>
  </si>
  <si>
    <t>0.203(0.043-0.964)</t>
  </si>
  <si>
    <t>0.211(0.07-0.64)</t>
  </si>
  <si>
    <t>0.202(0.052-0.787)</t>
  </si>
  <si>
    <t>0.192(0.062-0.596)</t>
  </si>
  <si>
    <t>0.191(0.044-0.837)</t>
  </si>
  <si>
    <t>1.048(0.766-1.434)</t>
  </si>
  <si>
    <t>1(0.614-1.628)</t>
  </si>
  <si>
    <t>1.07(0.745-1.539)</t>
  </si>
  <si>
    <t>1.039(0.596-1.811)</t>
  </si>
  <si>
    <t>0.502(0.168-1.503)</t>
  </si>
  <si>
    <t>0.606(0.094-3.895)</t>
  </si>
  <si>
    <t>1.377(0.532-3.562)</t>
  </si>
  <si>
    <t>1.499(0.24-9.37)</t>
  </si>
  <si>
    <t>0.733(0.202-2.656)</t>
  </si>
  <si>
    <t>1.987(1.007-3.917)</t>
  </si>
  <si>
    <t>2.312(0.709-7.541)</t>
  </si>
  <si>
    <t>0.717(0.439-1.17)</t>
  </si>
  <si>
    <t>0.946(0.383-2.339)</t>
  </si>
  <si>
    <t>0.949(0.609-1.478)</t>
  </si>
  <si>
    <t>1.031(0.449-2.366)</t>
  </si>
  <si>
    <t>0.929(0.598-1.442)</t>
  </si>
  <si>
    <t>1.093(0.527-2.269)</t>
  </si>
  <si>
    <t>0.798(0.645-0.988)</t>
  </si>
  <si>
    <t>0.798(0.654-0.975)</t>
  </si>
  <si>
    <t>0.752(0.569-0.995)</t>
  </si>
  <si>
    <t>0.824(0.515-1.321)</t>
  </si>
  <si>
    <t>0.672(0.508-0.889)</t>
  </si>
  <si>
    <t>0.672(0.53-0.852)</t>
  </si>
  <si>
    <t>0.642(0.445-0.927)</t>
  </si>
  <si>
    <t>0.654(0.324-1.32)</t>
  </si>
  <si>
    <t>0.679(0.349-1.32)</t>
  </si>
  <si>
    <t>0.679(0.33-1.396)</t>
  </si>
  <si>
    <t>0.619(0.214-1.791)</t>
  </si>
  <si>
    <t>0.657(0.12-3.596)</t>
  </si>
  <si>
    <t>1.079(0.64-1.819)</t>
  </si>
  <si>
    <t>1.079(0.589-1.974)</t>
  </si>
  <si>
    <t>1.401(0.584-3.356)</t>
  </si>
  <si>
    <t>1.036(0.224-4.791)</t>
  </si>
  <si>
    <t>1.086(0.675-1.748)</t>
  </si>
  <si>
    <t>1.086(0.692-1.707)</t>
  </si>
  <si>
    <t>1.115(0.562-2.213)</t>
  </si>
  <si>
    <t>0.981(0.322-2.982)</t>
  </si>
  <si>
    <t>1.54(1.007-2.357)</t>
  </si>
  <si>
    <t>1.54(0.999-2.376)</t>
  </si>
  <si>
    <t>1.505(0.801-2.827)</t>
  </si>
  <si>
    <t>1.457(0.492-4.319)</t>
  </si>
  <si>
    <t>1.247(0.847-1.835)</t>
  </si>
  <si>
    <t>1.247(0.909-1.709)</t>
  </si>
  <si>
    <t>1.65(0.995-2.737)</t>
  </si>
  <si>
    <t>3.144(1.483-6.663)</t>
  </si>
  <si>
    <t>0.851(0.649-1.115)</t>
  </si>
  <si>
    <t>0.851(0.652-1.11)</t>
  </si>
  <si>
    <t>1.087(0.738-1.6)</t>
  </si>
  <si>
    <t>1.196(0.662-2.159)</t>
  </si>
  <si>
    <t>1.055(0.778-1.429)</t>
  </si>
  <si>
    <t>1.055(0.807-1.379)</t>
  </si>
  <si>
    <t>1.263(0.831-1.92)</t>
  </si>
  <si>
    <t>1.471(0.821-2.637)</t>
  </si>
  <si>
    <t>0.885(0.456-1.717)</t>
  </si>
  <si>
    <t>0.907(0.398-2.066)</t>
  </si>
  <si>
    <t>1.326(0.596-2.95)</t>
  </si>
  <si>
    <t>1.53(0.572-4.096)</t>
  </si>
  <si>
    <t>2.375(0.197-28.568)</t>
  </si>
  <si>
    <t>2.979(0.126-70.225)</t>
  </si>
  <si>
    <t>1.634(0.202-13.249)</t>
  </si>
  <si>
    <t>1.644(0.123-22.018)</t>
  </si>
  <si>
    <t>0.165(0.037-0.746)</t>
  </si>
  <si>
    <t>0.18(0.028-1.166)</t>
  </si>
  <si>
    <t>0.024(0.005-0.124)</t>
  </si>
  <si>
    <t>0.67(0.216-2.076)</t>
  </si>
  <si>
    <t>0.601(0.139-2.605)</t>
  </si>
  <si>
    <t>1.032(0.396-2.689)</t>
  </si>
  <si>
    <t>0.947(0.291-3.079)</t>
  </si>
  <si>
    <t>0.966(0.364-2.564)</t>
  </si>
  <si>
    <t>0.902(0.255-3.194)</t>
  </si>
  <si>
    <t>1.466(0.855-2.512)</t>
  </si>
  <si>
    <t>1.775(0.737-4.274)</t>
  </si>
  <si>
    <t>2.758(1.354-5.617)</t>
  </si>
  <si>
    <t>3.194(1.117-9.131)</t>
  </si>
  <si>
    <t>2.751(0.31-24.38)</t>
  </si>
  <si>
    <t>3.993(0.029-553.252)</t>
  </si>
  <si>
    <t>1.411(0.281-7.089)</t>
  </si>
  <si>
    <t>1.132(0.086-14.968)</t>
  </si>
  <si>
    <t>1.64(0.423-6.351)</t>
  </si>
  <si>
    <t>2.013(0.267-15.188)</t>
  </si>
  <si>
    <t>0.908(0.262-3.141)</t>
  </si>
  <si>
    <t>1.132(0.195-6.582)</t>
  </si>
  <si>
    <t>1.342(0.577-3.119)</t>
  </si>
  <si>
    <t>1.487(0.431-5.132)</t>
  </si>
  <si>
    <t>1.52(0.753-3.071)</t>
  </si>
  <si>
    <t>1.609(0.582-4.448)</t>
  </si>
  <si>
    <t>1.384(0.652-2.937)</t>
  </si>
  <si>
    <t>1.533(0.519-4.525)</t>
  </si>
  <si>
    <t>IVW(MRE)</t>
  </si>
  <si>
    <t>IVW(FE)</t>
  </si>
  <si>
    <t>This table displays the results from a replication analysis in Mendelian Randomization (MR) studies, focusing on the impact of antidiabetic drug gene targets on various ovarian cancer (OC) phenotypes. The table lists results for each drug target under specific MR analysis scenarios, presenting metrics such as the number of single nucleotide polymorphisms (nsnp) involved, effect size (β), standard error (se), the p-value (P), odd ratio and 95% confidence interval (OR(95%CI)) for the association.</t>
    <phoneticPr fontId="9" type="noConversion"/>
  </si>
  <si>
    <t>1.37(1.075-1.745)</t>
  </si>
  <si>
    <t>ebi-a-GCST005413</t>
  </si>
  <si>
    <t>Type 2 diabetes</t>
  </si>
  <si>
    <t>1.355(1.116-1.645)</t>
  </si>
  <si>
    <t>Inverse variance weighted (fixed effects)</t>
  </si>
  <si>
    <t>1.269(0.952-1.692)</t>
  </si>
  <si>
    <t>1.32(1.079-1.614)</t>
  </si>
  <si>
    <t>1.313(0.972-1.774)</t>
  </si>
  <si>
    <t>1.385(1.096-1.751)</t>
  </si>
  <si>
    <t>0.633(0.394-1.017)</t>
  </si>
  <si>
    <t>Endometrioid All OC</t>
  </si>
  <si>
    <t>0.748(0.505-1.108)</t>
  </si>
  <si>
    <t>0.769(0.522-1.133)</t>
  </si>
  <si>
    <t>0.772(0.55-1.082)</t>
  </si>
  <si>
    <t>0.812(0.491-1.341)</t>
  </si>
  <si>
    <t>0.828(0.531-1.29)</t>
  </si>
  <si>
    <t>0.873(0.452-1.686)</t>
  </si>
  <si>
    <t>0.807(0.468-1.393)</t>
  </si>
  <si>
    <t>1.116(0.905-1.376)</t>
  </si>
  <si>
    <t>1.107(0.925-1.324)</t>
  </si>
  <si>
    <t>0.958(0.802-1.145)</t>
  </si>
  <si>
    <t>0.978(0.843-1.136)</t>
  </si>
  <si>
    <t>1.038(0.627-1.719)</t>
  </si>
  <si>
    <t>finn-b-E4_DM2_STRICT</t>
  </si>
  <si>
    <t>1.087(0.712-1.659)</t>
  </si>
  <si>
    <t>1.007(0.578-1.754)</t>
  </si>
  <si>
    <t>1.045(0.668-1.633)</t>
  </si>
  <si>
    <t>1.178(0.657-2.112)</t>
  </si>
  <si>
    <t>1.259(0.75-2.113)</t>
  </si>
  <si>
    <t>1.624(0.67-3.936)</t>
  </si>
  <si>
    <t>1.4(0.708-2.768)</t>
  </si>
  <si>
    <t>0.818(0.392-1.707)</t>
  </si>
  <si>
    <t>0.829(0.448-1.533)</t>
  </si>
  <si>
    <t>2.327(0.665-8.136)</t>
  </si>
  <si>
    <t>1.876(0.722-4.872)</t>
  </si>
  <si>
    <t>0.854(0.189-3.853)</t>
  </si>
  <si>
    <t>1.062(0.319-3.533)</t>
  </si>
  <si>
    <t>1.263(0.845-1.889)</t>
  </si>
  <si>
    <t>1.227(0.875-1.719)</t>
  </si>
  <si>
    <t>1.332(0.913-1.944)</t>
  </si>
  <si>
    <t>1.288(0.935-1.775)</t>
  </si>
  <si>
    <t>1.096(0.729-1.646)</t>
  </si>
  <si>
    <t>ieu-a-23</t>
  </si>
  <si>
    <t>1.181(0.863-1.617)</t>
  </si>
  <si>
    <t>1.149(0.761-1.735)</t>
  </si>
  <si>
    <t>1.236(0.888-1.721)</t>
  </si>
  <si>
    <t>1.138(0.681-1.903)</t>
  </si>
  <si>
    <t>1.223(0.839-1.783)</t>
  </si>
  <si>
    <t>0.604(0.302-1.206)</t>
  </si>
  <si>
    <t>0.696(0.399-1.212)</t>
  </si>
  <si>
    <t>0.667(0.392-1.134)</t>
  </si>
  <si>
    <t>0.68(0.422-1.093)</t>
  </si>
  <si>
    <t>1.278(0.488-3.348)</t>
  </si>
  <si>
    <t>1.227(0.618-2.436)</t>
  </si>
  <si>
    <t>0.949(0.402-2.24)</t>
  </si>
  <si>
    <t>0.949(0.454-1.985)</t>
  </si>
  <si>
    <t>1.143(0.836-1.562)</t>
  </si>
  <si>
    <t>1.114(0.859-1.446)</t>
  </si>
  <si>
    <t>0.939(0.712-1.239)</t>
  </si>
  <si>
    <t>0.951(0.768-1.178)</t>
  </si>
  <si>
    <t>0.695(0.343-1.408)</t>
  </si>
  <si>
    <t>ieu-b-114</t>
  </si>
  <si>
    <t>Fasting glucose</t>
  </si>
  <si>
    <t>0.718(0.393-1.311)</t>
  </si>
  <si>
    <t>0.697(0.349-1.393)</t>
  </si>
  <si>
    <t>0.719(0.375-1.378)</t>
  </si>
  <si>
    <t>0.529(0.239-1.173)</t>
  </si>
  <si>
    <t>0.542(0.267-1.098)</t>
  </si>
  <si>
    <t>1.798(0.549-5.887)</t>
  </si>
  <si>
    <t>1.957(0.7-5.475)</t>
  </si>
  <si>
    <t>0.446(0.127-1.568)</t>
  </si>
  <si>
    <t>0.816(0.164-4.063)</t>
  </si>
  <si>
    <t>0.838(0.195-3.598)</t>
  </si>
  <si>
    <t>4.222(0.81-21.998)</t>
  </si>
  <si>
    <t>4.502(0.827-24.499)</t>
  </si>
  <si>
    <t>0.56(0.307-1.021)</t>
  </si>
  <si>
    <t>0.552(0.31-0.981)</t>
  </si>
  <si>
    <t>0.923(0.502-1.697)</t>
  </si>
  <si>
    <t>0.869(0.531-1.421)</t>
  </si>
  <si>
    <t>0.445(0.057-3.473)</t>
  </si>
  <si>
    <t>0.609(0.116-3.201)</t>
  </si>
  <si>
    <t>0.655(0.071-6.021)</t>
  </si>
  <si>
    <t>0.422(0.073-2.426)</t>
  </si>
  <si>
    <t>0.785(0.06-10.29)</t>
  </si>
  <si>
    <t>0.604(0.069-5.264)</t>
  </si>
  <si>
    <t>4.005(0.106-151.212)</t>
  </si>
  <si>
    <t>6.557(0.406-105.986)</t>
  </si>
  <si>
    <t>17.707(0.127-2472.715)</t>
  </si>
  <si>
    <t>4.667(0.213-102.294)</t>
  </si>
  <si>
    <t>0.955(0.008-111.342)</t>
  </si>
  <si>
    <t>0.811(0.017-39.31)</t>
  </si>
  <si>
    <t>0.009(0-2.84)</t>
  </si>
  <si>
    <t>0.013(0-1.718)</t>
  </si>
  <si>
    <t>2.972(0.454-19.466)</t>
  </si>
  <si>
    <t>3.392(0.732-15.732)</t>
  </si>
  <si>
    <t>3.64(0.77-17.213)</t>
  </si>
  <si>
    <t>3.765(1.022-13.865)</t>
  </si>
  <si>
    <t>0.833(0.556-1.25)</t>
  </si>
  <si>
    <t>0.841(0.612-1.155)</t>
  </si>
  <si>
    <t>0.872(0.581-1.308)</t>
  </si>
  <si>
    <t>0.746(0.475-1.173)</t>
  </si>
  <si>
    <t>0.766(0.534-1.099)</t>
  </si>
  <si>
    <t>1.071(0.559-2.052)</t>
  </si>
  <si>
    <t>1.094(0.656-1.824)</t>
  </si>
  <si>
    <t>0.664(0.326-1.353)</t>
  </si>
  <si>
    <t>0.625(0.34-1.147)</t>
  </si>
  <si>
    <t>1.011(0.359-2.848)</t>
  </si>
  <si>
    <t>0.75(0.355-1.586)</t>
  </si>
  <si>
    <t>1.037(0.354-3.037)</t>
  </si>
  <si>
    <t>1.056(0.452-2.468)</t>
  </si>
  <si>
    <t>0.731(0.484-1.107)</t>
  </si>
  <si>
    <t>0.781(0.583-1.047)</t>
  </si>
  <si>
    <t>0.841(0.625-1.13)</t>
  </si>
  <si>
    <t>0.879(0.695-1.112)</t>
  </si>
  <si>
    <t>0.84(0.226-3.132)</t>
  </si>
  <si>
    <t>ieu-b-103</t>
  </si>
  <si>
    <t>0.677(0.258-1.771)</t>
  </si>
  <si>
    <t>0.513(0.125-2.1)</t>
  </si>
  <si>
    <t>0.678(0.258-1.779)</t>
  </si>
  <si>
    <t>0.471(0.122-1.819)</t>
  </si>
  <si>
    <t>0.418(0.145-1.201)</t>
  </si>
  <si>
    <t>2.42(0.391-14.996)</t>
  </si>
  <si>
    <t>2.797(0.497-15.751)</t>
  </si>
  <si>
    <t>0.287(0.037-2.23)</t>
  </si>
  <si>
    <t>0.231(0.046-1.163)</t>
  </si>
  <si>
    <t>0.373(0.018-7.74)</t>
  </si>
  <si>
    <t>0.781(0.093-6.545)</t>
  </si>
  <si>
    <t>13.803(0.397-480.279)</t>
  </si>
  <si>
    <t>7.979(0.487-130.725)</t>
  </si>
  <si>
    <t>0.396(0.15-1.048)</t>
  </si>
  <si>
    <t>0.411(0.178-0.948)</t>
  </si>
  <si>
    <t>0.915(0.336-2.489)</t>
  </si>
  <si>
    <t>0.787(0.376-1.649)</t>
  </si>
  <si>
    <t>ieu-b-4842</t>
  </si>
  <si>
    <t>OR(95%CI)</t>
    <phoneticPr fontId="9" type="noConversion"/>
  </si>
  <si>
    <t>beta</t>
  </si>
  <si>
    <t>Nsnp</t>
    <phoneticPr fontId="9" type="noConversion"/>
  </si>
  <si>
    <t>Exposure ID</t>
  </si>
  <si>
    <t>This table illustrates the results from a colocalization analysis, which investigates whether the associations between specific gene expressions and osteoarthritis were attributable to the same causal genetic variant. It presents several probabilities: PP.H0.abf which suggests no association between the gene expression and the trait. PP.H1.abf indicating that there is an association with the gene but not with the OC trait. PP.H2.abf showing association with the OC trait but not with the gene. PP.H3.abf indicating two independent variants affects the gene expression and the OC trait due to linkage. PP.H4.abf indicating shared causal variants between the gene expression and the OC trait.</t>
    <phoneticPr fontId="9" type="noConversion"/>
  </si>
  <si>
    <t>SIGMAR1</t>
  </si>
  <si>
    <t>PRKAA1</t>
  </si>
  <si>
    <t>CD3E</t>
  </si>
  <si>
    <t>CCN3</t>
  </si>
  <si>
    <t>PP.H4.abf</t>
  </si>
  <si>
    <t>PP.H3.abf</t>
  </si>
  <si>
    <t>PP.H2.abf</t>
  </si>
  <si>
    <t>PP.H1.abf</t>
  </si>
  <si>
    <t>PP.H0.abf</t>
  </si>
  <si>
    <t>nsnps</t>
  </si>
  <si>
    <t>Gene</t>
  </si>
  <si>
    <t>Results of colocalization.</t>
    <phoneticPr fontId="9" type="noConversion"/>
  </si>
  <si>
    <t xml:space="preserve">This table provides detailed information about various data sources used in the study. The table includes several characteristics such as specific phenotypes and genetic data, indicating the resource or author, sample size, population background, and associated PubMed and IEU GWAS IDs. </t>
    <phoneticPr fontId="1" type="noConversion"/>
  </si>
  <si>
    <t>SMR replication analysis</t>
  </si>
  <si>
    <t>https://yanglab.westlake.edu.cn/software/smr/#eQTLsummarydata</t>
  </si>
  <si>
    <t>Mixed</t>
  </si>
  <si>
    <t>PsychENCODE</t>
  </si>
  <si>
    <t>eQTLs</t>
  </si>
  <si>
    <t>Predominantly European American</t>
  </si>
  <si>
    <t>SMR analysis and coloclization analysis</t>
    <phoneticPr fontId="1" type="noConversion"/>
  </si>
  <si>
    <t>https://www.eqtlgen.org/</t>
  </si>
  <si>
    <t>eqtl-a</t>
  </si>
  <si>
    <t>Predominantly European</t>
  </si>
  <si>
    <t>eQTLGen</t>
    <phoneticPr fontId="1" type="noConversion"/>
  </si>
  <si>
    <t>Covariates in MVMR analysis</t>
  </si>
  <si>
    <t>https://gwas.mrcieu.ac.uk/datasets/ukb-d-20117_2/</t>
  </si>
  <si>
    <t>ukb-d-20117_2</t>
  </si>
  <si>
    <t>European</t>
  </si>
  <si>
    <t>UK Biobank</t>
  </si>
  <si>
    <t>Alcohol drinker status</t>
  </si>
  <si>
    <t>https://gwas.mrcieu.ac.uk/datasets/ebi-a-GCST90029014/</t>
  </si>
  <si>
    <t>ebi-a-GCST90029014</t>
  </si>
  <si>
    <t>Smoking status</t>
  </si>
  <si>
    <t>https://gwas.mrcieu.ac.uk/datasets/ebi-a-GCST90029011/</t>
  </si>
  <si>
    <t>ebi-a-GCST90029011</t>
  </si>
  <si>
    <t>Systolic blood pressure</t>
  </si>
  <si>
    <t>https://gwas.mrcieu.ac.uk/datasets/ebi-a-GCST90013974/</t>
  </si>
  <si>
    <t>ebi-a-GCST90013974</t>
  </si>
  <si>
    <t xml:space="preserve">European </t>
  </si>
  <si>
    <t>Body mass index</t>
  </si>
  <si>
    <t>Positive control in MR</t>
  </si>
  <si>
    <t>https://gwas.mrcieu.ac.uk/datasets/finn-b-E4_DM2_STRICT/</t>
  </si>
  <si>
    <t>finn-b-E4_DM2_STRICT</t>
    <phoneticPr fontId="1" type="noConversion"/>
  </si>
  <si>
    <t>FinnGen</t>
  </si>
  <si>
    <t>https://gwas.mrcieu.ac.uk/datasets/ebi-a-GCST006867/</t>
  </si>
  <si>
    <t>ebi-a-GCST006867</t>
    <phoneticPr fontId="1" type="noConversion"/>
  </si>
  <si>
    <t>DIAGRAM, GERA, and UKB</t>
  </si>
  <si>
    <t>Type 2 diabetes</t>
    <phoneticPr fontId="1" type="noConversion"/>
  </si>
  <si>
    <t xml:space="preserve">Positive control in MR, scale the effects from HbA1c to glucose </t>
  </si>
  <si>
    <t>https://gwas.mrcieu.ac.uk/datasets/ebi-a-GCST90014005/</t>
  </si>
  <si>
    <t>ebi-a-GCST90014005</t>
    <phoneticPr fontId="1" type="noConversion"/>
  </si>
  <si>
    <t xml:space="preserve">Glucose </t>
  </si>
  <si>
    <t>https://gwas.mrcieu.ac.uk/datasets/met-d-Glucose/</t>
  </si>
  <si>
    <t>met-d-Glucose</t>
    <phoneticPr fontId="1" type="noConversion"/>
  </si>
  <si>
    <t>Select IVs in replication analysis</t>
    <phoneticPr fontId="1" type="noConversion"/>
  </si>
  <si>
    <t>https://gwas.mrcieu.ac.uk/datasets/ieu-b-114/</t>
  </si>
  <si>
    <t>ieu-b-114</t>
    <phoneticPr fontId="1" type="noConversion"/>
  </si>
  <si>
    <t>MAGIC</t>
  </si>
  <si>
    <t>https://gwas.mrcieu.ac.uk/datasets/ebi-a-GCST005413/</t>
  </si>
  <si>
    <t>Sílvia Bonàs-Guarch</t>
    <phoneticPr fontId="1" type="noConversion"/>
  </si>
  <si>
    <t>https://gwas.mrcieu.ac.uk/datasets/ieu-a-23/</t>
  </si>
  <si>
    <t>https://gwas.mrcieu.ac.uk/datasets/ieu-b-103/</t>
  </si>
  <si>
    <t>ieu-b-103</t>
    <phoneticPr fontId="1" type="noConversion"/>
  </si>
  <si>
    <t>https://gwas.mrcieu.ac.uk/datasets/ieu-b-4842/</t>
  </si>
  <si>
    <t>ieu-b-4842</t>
    <phoneticPr fontId="1" type="noConversion"/>
  </si>
  <si>
    <t>Select IVs in principal analysis</t>
    <phoneticPr fontId="1" type="noConversion"/>
  </si>
  <si>
    <t>https://gwas.mrcieu.ac.uk/datasets/ebi-a-GCST90014006/</t>
  </si>
  <si>
    <t>ebi-a-GCST90014006</t>
    <phoneticPr fontId="1" type="noConversion"/>
  </si>
  <si>
    <t>Two-sample MR</t>
    <phoneticPr fontId="1" type="noConversion"/>
  </si>
  <si>
    <t>Outcomes in all analysis</t>
  </si>
  <si>
    <t>https://gwas.mrcieu.ac.uk/datasets/ieu-a-1120/</t>
    <phoneticPr fontId="1" type="noConversion"/>
  </si>
  <si>
    <t>ieu-a-1120, ieu-a-1121, ieu-a-1122, ieu-a-1124, ieu-a-1231, ieu-a-1125, ieu-a-1236, ieu-a-1234, ieu-a-1237</t>
    <phoneticPr fontId="1" type="noConversion"/>
  </si>
  <si>
    <t>European</t>
    <phoneticPr fontId="1" type="noConversion"/>
  </si>
  <si>
    <t>Ovarian Cancer Association Consortium (OCAC)</t>
    <phoneticPr fontId="1" type="noConversion"/>
  </si>
  <si>
    <t>9 ovarian cancer (OC) phenotypes</t>
    <phoneticPr fontId="1" type="noConversion"/>
  </si>
  <si>
    <t>Two-sample MR
SMR colocalization</t>
    <phoneticPr fontId="1" type="noConversion"/>
  </si>
  <si>
    <t>Statistical analysis</t>
  </si>
  <si>
    <t>Data Source</t>
  </si>
  <si>
    <t>IEU GWAS ID</t>
  </si>
  <si>
    <t>PubMed ID</t>
  </si>
  <si>
    <t>Population</t>
  </si>
  <si>
    <t>Sample Size</t>
  </si>
  <si>
    <t>Resource/Author</t>
  </si>
  <si>
    <t>Characteristic</t>
  </si>
  <si>
    <t>Details of all data sources</t>
    <phoneticPr fontId="1" type="noConversion"/>
  </si>
  <si>
    <t>Within family GWAS consortium</t>
    <phoneticPr fontId="1" type="noConversion"/>
  </si>
  <si>
    <t>DIAGRAM</t>
    <phoneticPr fontId="1" type="noConversion"/>
  </si>
  <si>
    <t>FinnGen</t>
    <phoneticPr fontId="1" type="noConversion"/>
  </si>
  <si>
    <t>SMR or
colocalization</t>
    <phoneticPr fontId="1" type="noConversion"/>
  </si>
  <si>
    <t>UK Biobank</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</si>
</sst>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0000_ "/>
  </numFmts>
  <fonts count="19" x14ac:knownFonts="1">
    <font>
      <sz val="11"/>
      <color theme="1"/>
      <name val="等线"/>
      <family val="2"/>
      <scheme val="minor"/>
    </font>
    <font>
      <sz val="9"/>
      <name val="等线"/>
      <family val="3"/>
      <charset val="134"/>
      <scheme val="minor"/>
    </font>
    <font>
      <b/>
      <sz val="11"/>
      <color theme="1"/>
      <name val="Calibri"/>
      <family val="2"/>
    </font>
    <font>
      <b/>
      <sz val="12"/>
      <name val="Calibri"/>
      <family val="2"/>
    </font>
    <font>
      <sz val="12"/>
      <name val="Calibri"/>
      <family val="2"/>
    </font>
    <font>
      <sz val="12"/>
      <color theme="1"/>
      <name val="Calibri"/>
      <family val="2"/>
    </font>
    <font>
      <b/>
      <sz val="12"/>
      <color theme="1"/>
      <name val="Calibri"/>
      <family val="2"/>
    </font>
    <font>
      <sz val="11"/>
      <color theme="1"/>
      <name val="Calibri"/>
      <family val="2"/>
    </font>
    <font>
      <sz val="11"/>
      <color theme="1"/>
      <name val="等线"/>
      <family val="2"/>
      <charset val="134"/>
      <scheme val="minor"/>
    </font>
    <font>
      <sz val="9"/>
      <name val="等线"/>
      <family val="2"/>
      <charset val="134"/>
      <scheme val="minor"/>
    </font>
    <font>
      <b/>
      <sz val="11"/>
      <color theme="1"/>
      <name val="等线"/>
      <family val="2"/>
      <charset val="134"/>
      <scheme val="minor"/>
    </font>
    <font>
      <sz val="12"/>
      <color theme="1"/>
      <name val="等线"/>
      <family val="2"/>
      <charset val="134"/>
      <scheme val="minor"/>
    </font>
    <font>
      <sz val="11"/>
      <color theme="1"/>
      <name val="等线"/>
      <family val="2"/>
      <charset val="134"/>
    </font>
    <font>
      <b/>
      <sz val="11"/>
      <color theme="1"/>
      <name val="等线"/>
      <family val="3"/>
      <charset val="134"/>
      <scheme val="minor"/>
    </font>
    <font>
      <b/>
      <vertAlign val="superscript"/>
      <sz val="11"/>
      <color theme="1"/>
      <name val="Calibri"/>
      <family val="2"/>
    </font>
    <font>
      <sz val="11"/>
      <color indexed="8"/>
      <name val="Calibri"/>
      <family val="2"/>
    </font>
    <font>
      <sz val="12"/>
      <color rgb="FF000000"/>
      <name val="Calibri"/>
      <family val="2"/>
    </font>
    <font>
      <u/>
      <sz val="11"/>
      <color theme="10"/>
      <name val="等线"/>
      <family val="2"/>
      <scheme val="minor"/>
    </font>
    <font>
      <b/>
      <sz val="12"/>
      <color rgb="FF000000"/>
      <name val="Calibri"/>
      <family val="2"/>
    </font>
  </fonts>
  <fills count="2">
    <fill>
      <patternFill patternType="none"/>
    </fill>
    <fill>
      <patternFill patternType="gray125"/>
    </fill>
  </fills>
  <borders count="2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medium">
        <color auto="1"/>
      </top>
      <bottom/>
      <diagonal/>
    </border>
    <border>
      <left/>
      <right/>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8" fillId="0" borderId="0">
      <alignment vertical="center"/>
    </xf>
    <xf numFmtId="0" fontId="17" fillId="0" borderId="0" applyNumberFormat="0" applyFill="0" applyBorder="0" applyAlignment="0" applyProtection="0"/>
  </cellStyleXfs>
  <cellXfs count="154">
    <xf numFmtId="0" fontId="0" fillId="0" borderId="0" xfId="0"/>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5" fillId="0" borderId="6"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xf>
    <xf numFmtId="0" fontId="8" fillId="0" borderId="0" xfId="1">
      <alignment vertical="center"/>
    </xf>
    <xf numFmtId="0" fontId="7" fillId="0" borderId="0" xfId="1" applyFont="1" applyAlignment="1">
      <alignment horizontal="center" vertical="center"/>
    </xf>
    <xf numFmtId="0" fontId="10" fillId="0" borderId="0" xfId="1" applyFont="1">
      <alignment vertical="center"/>
    </xf>
    <xf numFmtId="0" fontId="11" fillId="0" borderId="0" xfId="1" applyFont="1">
      <alignmen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11" fontId="5" fillId="0" borderId="5" xfId="1" applyNumberFormat="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11" fontId="5" fillId="0" borderId="8" xfId="1" applyNumberFormat="1" applyFont="1" applyBorder="1" applyAlignment="1">
      <alignment horizontal="left" vertical="center"/>
    </xf>
    <xf numFmtId="0" fontId="5" fillId="0" borderId="9" xfId="1" applyFont="1" applyBorder="1" applyAlignment="1">
      <alignment horizontal="left" vertical="center"/>
    </xf>
    <xf numFmtId="0" fontId="0" fillId="0" borderId="0" xfId="0" applyAlignment="1">
      <alignmen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13" fillId="0" borderId="0" xfId="1" applyFont="1">
      <alignmen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11" fontId="2" fillId="0" borderId="6" xfId="1" applyNumberFormat="1" applyFont="1" applyBorder="1" applyAlignment="1">
      <alignment horizontal="left" vertical="center"/>
    </xf>
    <xf numFmtId="0" fontId="2" fillId="0" borderId="6"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5" xfId="0" applyFont="1" applyBorder="1" applyAlignment="1">
      <alignment vertical="center"/>
    </xf>
    <xf numFmtId="0" fontId="7" fillId="0" borderId="5" xfId="0" applyFont="1" applyBorder="1" applyAlignment="1">
      <alignment vertical="center"/>
    </xf>
    <xf numFmtId="0" fontId="2" fillId="0" borderId="8" xfId="0" applyFont="1" applyBorder="1" applyAlignment="1">
      <alignmen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7" fillId="0" borderId="4" xfId="0" applyFont="1" applyBorder="1" applyAlignment="1">
      <alignment horizontal="left" vertical="center"/>
    </xf>
    <xf numFmtId="10" fontId="7" fillId="0" borderId="6" xfId="1" applyNumberFormat="1" applyFont="1" applyBorder="1" applyAlignment="1">
      <alignment horizontal="left" vertical="center"/>
    </xf>
    <xf numFmtId="11" fontId="7" fillId="0" borderId="5" xfId="1" applyNumberFormat="1" applyFont="1" applyBorder="1" applyAlignment="1">
      <alignment horizontal="left" vertical="center"/>
    </xf>
    <xf numFmtId="9" fontId="7" fillId="0" borderId="6" xfId="1" applyNumberFormat="1" applyFont="1" applyBorder="1" applyAlignment="1">
      <alignment horizontal="left" vertical="center"/>
    </xf>
    <xf numFmtId="0" fontId="7" fillId="0" borderId="5" xfId="0"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10" fontId="7" fillId="0" borderId="9" xfId="1" applyNumberFormat="1" applyFont="1" applyBorder="1" applyAlignment="1">
      <alignment horizontal="left" vertical="center"/>
    </xf>
    <xf numFmtId="10" fontId="7" fillId="0" borderId="6" xfId="0" applyNumberFormat="1" applyFont="1" applyBorder="1" applyAlignment="1">
      <alignment horizontal="left" vertical="center"/>
    </xf>
    <xf numFmtId="11" fontId="7" fillId="0" borderId="5" xfId="0" applyNumberFormat="1" applyFont="1" applyBorder="1" applyAlignment="1">
      <alignment horizontal="left" vertical="center"/>
    </xf>
    <xf numFmtId="0" fontId="7" fillId="0" borderId="8" xfId="0" applyFont="1" applyBorder="1" applyAlignment="1">
      <alignment horizontal="left" vertical="center"/>
    </xf>
    <xf numFmtId="0" fontId="7" fillId="0" borderId="0" xfId="0" applyFont="1"/>
    <xf numFmtId="176" fontId="7" fillId="0" borderId="0" xfId="0" applyNumberFormat="1" applyFont="1"/>
    <xf numFmtId="177" fontId="7" fillId="0" borderId="0" xfId="0" applyNumberFormat="1" applyFont="1"/>
    <xf numFmtId="11" fontId="7" fillId="0" borderId="9" xfId="0" applyNumberFormat="1" applyFont="1" applyBorder="1" applyAlignment="1">
      <alignment horizontal="left"/>
    </xf>
    <xf numFmtId="11" fontId="7" fillId="0" borderId="8" xfId="0" applyNumberFormat="1" applyFont="1" applyBorder="1" applyAlignment="1">
      <alignment horizontal="left"/>
    </xf>
    <xf numFmtId="176" fontId="7" fillId="0" borderId="8" xfId="0" applyNumberFormat="1" applyFont="1" applyBorder="1" applyAlignment="1">
      <alignment horizontal="left"/>
    </xf>
    <xf numFmtId="177" fontId="7" fillId="0" borderId="8" xfId="0" applyNumberFormat="1" applyFont="1" applyBorder="1" applyAlignment="1">
      <alignment horizontal="left"/>
    </xf>
    <xf numFmtId="0" fontId="7" fillId="0" borderId="8" xfId="0" applyFont="1" applyBorder="1" applyAlignment="1">
      <alignment horizontal="left"/>
    </xf>
    <xf numFmtId="0" fontId="7" fillId="0" borderId="7" xfId="0" applyFont="1" applyBorder="1" applyAlignment="1">
      <alignment horizontal="left"/>
    </xf>
    <xf numFmtId="11" fontId="7" fillId="0" borderId="6" xfId="0" applyNumberFormat="1" applyFont="1" applyBorder="1" applyAlignment="1">
      <alignment horizontal="left"/>
    </xf>
    <xf numFmtId="11" fontId="7" fillId="0" borderId="5" xfId="0" applyNumberFormat="1" applyFont="1" applyBorder="1" applyAlignment="1">
      <alignment horizontal="left"/>
    </xf>
    <xf numFmtId="176" fontId="7" fillId="0" borderId="5" xfId="0" applyNumberFormat="1" applyFont="1" applyBorder="1" applyAlignment="1">
      <alignment horizontal="left"/>
    </xf>
    <xf numFmtId="177" fontId="7" fillId="0" borderId="5" xfId="0" applyNumberFormat="1" applyFont="1" applyBorder="1" applyAlignment="1">
      <alignment horizontal="left"/>
    </xf>
    <xf numFmtId="0" fontId="7" fillId="0" borderId="5" xfId="0" applyFont="1" applyBorder="1" applyAlignment="1">
      <alignment horizontal="left"/>
    </xf>
    <xf numFmtId="0" fontId="7" fillId="0" borderId="4" xfId="0" applyFont="1" applyBorder="1" applyAlignment="1">
      <alignment horizontal="left"/>
    </xf>
    <xf numFmtId="0" fontId="7" fillId="0" borderId="6" xfId="0" applyFont="1" applyBorder="1" applyAlignment="1">
      <alignment horizontal="left"/>
    </xf>
    <xf numFmtId="176" fontId="15" fillId="0" borderId="5" xfId="0" applyNumberFormat="1"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177" fontId="15" fillId="0" borderId="5" xfId="0" applyNumberFormat="1" applyFont="1" applyBorder="1" applyAlignment="1">
      <alignment horizontal="left" vertical="center"/>
    </xf>
    <xf numFmtId="11" fontId="15" fillId="0" borderId="5" xfId="0" applyNumberFormat="1" applyFont="1" applyBorder="1" applyAlignment="1">
      <alignment horizontal="left" vertical="center"/>
    </xf>
    <xf numFmtId="176" fontId="15" fillId="0" borderId="3" xfId="0" applyNumberFormat="1" applyFont="1" applyBorder="1" applyAlignment="1">
      <alignment horizontal="left" vertical="center"/>
    </xf>
    <xf numFmtId="0" fontId="7" fillId="0" borderId="2" xfId="0" applyFont="1" applyBorder="1" applyAlignment="1">
      <alignment horizontal="left"/>
    </xf>
    <xf numFmtId="176" fontId="15" fillId="0" borderId="2" xfId="0" applyNumberFormat="1" applyFont="1" applyBorder="1" applyAlignment="1">
      <alignment horizontal="left" vertical="center"/>
    </xf>
    <xf numFmtId="177" fontId="15" fillId="0" borderId="2" xfId="0" applyNumberFormat="1" applyFont="1" applyBorder="1" applyAlignment="1">
      <alignment horizontal="left" vertical="center"/>
    </xf>
    <xf numFmtId="0" fontId="15" fillId="0" borderId="2" xfId="0" applyFont="1" applyBorder="1" applyAlignment="1">
      <alignment horizontal="left" vertical="center"/>
    </xf>
    <xf numFmtId="0" fontId="15" fillId="0" borderId="1" xfId="0" applyFont="1" applyBorder="1" applyAlignment="1">
      <alignment horizontal="left" vertical="center"/>
    </xf>
    <xf numFmtId="0" fontId="7" fillId="0" borderId="0" xfId="1" applyFont="1">
      <alignment vertical="center"/>
    </xf>
    <xf numFmtId="0" fontId="7" fillId="0" borderId="5" xfId="1" applyFont="1" applyBorder="1">
      <alignment vertical="center"/>
    </xf>
    <xf numFmtId="11" fontId="7" fillId="0" borderId="5" xfId="1" applyNumberFormat="1" applyFont="1" applyBorder="1">
      <alignment vertical="center"/>
    </xf>
    <xf numFmtId="0" fontId="2" fillId="0" borderId="5" xfId="1" applyFont="1" applyBorder="1">
      <alignmen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3" fontId="5" fillId="0" borderId="17" xfId="0" applyNumberFormat="1" applyFont="1" applyBorder="1" applyAlignment="1">
      <alignment horizontal="left" vertical="center"/>
    </xf>
    <xf numFmtId="0" fontId="5" fillId="0" borderId="19" xfId="0" applyFont="1" applyBorder="1" applyAlignment="1">
      <alignment horizontal="left" vertical="center"/>
    </xf>
    <xf numFmtId="3" fontId="5" fillId="0" borderId="0" xfId="0" applyNumberFormat="1" applyFont="1" applyAlignment="1">
      <alignment horizontal="left" vertical="center"/>
    </xf>
    <xf numFmtId="0" fontId="5" fillId="0" borderId="20" xfId="0" applyFont="1" applyBorder="1" applyAlignment="1">
      <alignment horizontal="left" vertical="center" wrapText="1"/>
    </xf>
    <xf numFmtId="0" fontId="16" fillId="0" borderId="19" xfId="0" applyFont="1" applyBorder="1" applyAlignment="1">
      <alignment horizontal="left" vertical="center"/>
    </xf>
    <xf numFmtId="49" fontId="4" fillId="0" borderId="0" xfId="2" applyNumberFormat="1"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3" fontId="16" fillId="0" borderId="0" xfId="0" applyNumberFormat="1" applyFont="1" applyAlignment="1">
      <alignment horizontal="left" vertical="center" wrapText="1"/>
    </xf>
    <xf numFmtId="0" fontId="18" fillId="0" borderId="21" xfId="0" applyFont="1" applyBorder="1" applyAlignment="1">
      <alignment horizontal="left" vertical="center"/>
    </xf>
    <xf numFmtId="0" fontId="18" fillId="0" borderId="15" xfId="0" applyFont="1" applyBorder="1" applyAlignment="1">
      <alignment horizontal="left" vertical="center"/>
    </xf>
    <xf numFmtId="0" fontId="18" fillId="0" borderId="15" xfId="0" applyFont="1" applyBorder="1" applyAlignment="1">
      <alignment horizontal="left" vertical="center" wrapText="1"/>
    </xf>
    <xf numFmtId="0" fontId="5" fillId="0" borderId="22" xfId="0" applyFont="1" applyBorder="1" applyAlignment="1">
      <alignment horizontal="left" vertical="center"/>
    </xf>
    <xf numFmtId="0" fontId="2" fillId="0" borderId="0" xfId="0" applyFont="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7" fillId="0" borderId="0" xfId="0" applyFont="1" applyAlignment="1">
      <alignment horizontal="left" vertical="top"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left" vertical="top"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0" xfId="0" applyFont="1" applyAlignment="1">
      <alignment horizontal="left" vertical="center"/>
    </xf>
    <xf numFmtId="0" fontId="5" fillId="0" borderId="20" xfId="0" applyFont="1" applyBorder="1" applyAlignment="1">
      <alignment horizontal="center" vertical="center"/>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Alignment="1">
      <alignment horizontal="left" vertical="center" wrapText="1"/>
    </xf>
    <xf numFmtId="0" fontId="6"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wrapText="1"/>
    </xf>
    <xf numFmtId="0" fontId="6" fillId="0" borderId="0" xfId="1" applyFont="1" applyAlignment="1">
      <alignment horizontal="center" vertical="center"/>
    </xf>
    <xf numFmtId="0" fontId="5" fillId="0" borderId="0" xfId="1" applyFont="1" applyAlignment="1">
      <alignment horizontal="center" vertical="center"/>
    </xf>
    <xf numFmtId="0" fontId="7" fillId="0" borderId="0" xfId="1" applyFont="1" applyAlignment="1">
      <alignment horizontal="center" vertical="center" wrapText="1"/>
    </xf>
    <xf numFmtId="0" fontId="5" fillId="0" borderId="0" xfId="1" applyFont="1" applyAlignment="1">
      <alignment horizontal="left" vertical="center" wrapText="1"/>
    </xf>
    <xf numFmtId="0" fontId="2" fillId="0" borderId="0" xfId="1" applyFont="1" applyAlignment="1">
      <alignment horizontal="left" vertical="center"/>
    </xf>
    <xf numFmtId="0" fontId="7" fillId="0" borderId="0" xfId="1" applyFont="1" applyAlignment="1">
      <alignment horizontal="left" vertical="center" wrapText="1"/>
    </xf>
    <xf numFmtId="0" fontId="7" fillId="0" borderId="13" xfId="1" applyFont="1" applyBorder="1" applyAlignment="1">
      <alignment horizontal="center" vertical="center" wrapText="1"/>
    </xf>
    <xf numFmtId="0" fontId="2" fillId="0" borderId="14" xfId="0" applyFont="1" applyBorder="1" applyAlignment="1">
      <alignment horizontal="left"/>
    </xf>
    <xf numFmtId="0" fontId="7" fillId="0" borderId="14" xfId="0" applyFont="1" applyBorder="1" applyAlignment="1">
      <alignment horizontal="left"/>
    </xf>
    <xf numFmtId="0" fontId="7" fillId="0" borderId="13" xfId="0" applyFont="1" applyBorder="1" applyAlignment="1">
      <alignment horizontal="left" wrapText="1"/>
    </xf>
    <xf numFmtId="0" fontId="7" fillId="0" borderId="0" xfId="1" applyFont="1" applyAlignment="1">
      <alignment horizontal="left" vertical="center"/>
    </xf>
    <xf numFmtId="0" fontId="7" fillId="0" borderId="15" xfId="1" applyFont="1" applyBorder="1" applyAlignment="1">
      <alignment horizontal="left" vertical="center" wrapText="1"/>
    </xf>
  </cellXfs>
  <cellStyles count="3">
    <cellStyle name="常规" xfId="0" builtinId="0"/>
    <cellStyle name="常规 2" xfId="1" xr:uid="{C8B99942-F791-48AE-9A7E-6DF17B2CECEA}"/>
    <cellStyle name="超链接"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gwas.mrcieu.ac.uk/datasets/met-d-Glucose/" TargetMode="External"/><Relationship Id="rId13" Type="http://schemas.openxmlformats.org/officeDocument/2006/relationships/hyperlink" Target="https://yanglab.westlake.edu.cn/software/smr/" TargetMode="External"/><Relationship Id="rId18" Type="http://schemas.openxmlformats.org/officeDocument/2006/relationships/hyperlink" Target="https://gwas.mrcieu.ac.uk/datasets/ukb-d-20117_2/" TargetMode="External"/><Relationship Id="rId3" Type="http://schemas.openxmlformats.org/officeDocument/2006/relationships/hyperlink" Target="https://gwas.mrcieu.ac.uk/datasets/finn-b-E4_DM2_STRICT/" TargetMode="External"/><Relationship Id="rId7" Type="http://schemas.openxmlformats.org/officeDocument/2006/relationships/hyperlink" Target="https://gwas.mrcieu.ac.uk/datasets/ieu-b-114/" TargetMode="External"/><Relationship Id="rId12" Type="http://schemas.openxmlformats.org/officeDocument/2006/relationships/hyperlink" Target="https://yanglab.westlake.edu.cn/software/smr/" TargetMode="External"/><Relationship Id="rId17" Type="http://schemas.openxmlformats.org/officeDocument/2006/relationships/hyperlink" Target="https://gwas.mrcieu.ac.uk/datasets/ebi-a-GCST90029014/" TargetMode="External"/><Relationship Id="rId2" Type="http://schemas.openxmlformats.org/officeDocument/2006/relationships/hyperlink" Target="https://gwas.mrcieu.ac.uk/datasets/ieu-a-23/" TargetMode="External"/><Relationship Id="rId16" Type="http://schemas.openxmlformats.org/officeDocument/2006/relationships/hyperlink" Target="https://gwas.mrcieu.ac.uk/datasets/ebi-a-GCST90029011/" TargetMode="External"/><Relationship Id="rId20" Type="http://schemas.openxmlformats.org/officeDocument/2006/relationships/printerSettings" Target="../printerSettings/printerSettings2.bin"/><Relationship Id="rId1" Type="http://schemas.openxmlformats.org/officeDocument/2006/relationships/hyperlink" Target="https://gwas.mrcieu.ac.uk/datasets/ebi-a-GCST90014006/" TargetMode="External"/><Relationship Id="rId6" Type="http://schemas.openxmlformats.org/officeDocument/2006/relationships/hyperlink" Target="https://gwas.mrcieu.ac.uk/datasets/ieu-b-103/" TargetMode="External"/><Relationship Id="rId11" Type="http://schemas.openxmlformats.org/officeDocument/2006/relationships/hyperlink" Target="https://www.eqtlgen.org/" TargetMode="External"/><Relationship Id="rId5" Type="http://schemas.openxmlformats.org/officeDocument/2006/relationships/hyperlink" Target="https://gwas.mrcieu.ac.uk/datasets/ieu-b-4842/" TargetMode="External"/><Relationship Id="rId15" Type="http://schemas.openxmlformats.org/officeDocument/2006/relationships/hyperlink" Target="https://gwas.mrcieu.ac.uk/datasets/ebi-a-GCST90013974/" TargetMode="External"/><Relationship Id="rId10" Type="http://schemas.openxmlformats.org/officeDocument/2006/relationships/hyperlink" Target="https://gwas.mrcieu.ac.uk/datasets/ebi-a-GCST006867/" TargetMode="External"/><Relationship Id="rId19" Type="http://schemas.openxmlformats.org/officeDocument/2006/relationships/hyperlink" Target="https://gwas.mrcieu.ac.uk/datasets/ieu-a-1120/" TargetMode="External"/><Relationship Id="rId4" Type="http://schemas.openxmlformats.org/officeDocument/2006/relationships/hyperlink" Target="https://gwas.mrcieu.ac.uk/datasets/ebi-a-GCST005413/" TargetMode="External"/><Relationship Id="rId9" Type="http://schemas.openxmlformats.org/officeDocument/2006/relationships/hyperlink" Target="https://gwas.mrcieu.ac.uk/datasets/ebi-a-GCST90014005/" TargetMode="External"/><Relationship Id="rId14" Type="http://schemas.openxmlformats.org/officeDocument/2006/relationships/hyperlink" Target="https://gwas.mrcieu.ac.uk/datasets/finn-b-E4_DM2_STRI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5"/>
  <sheetViews>
    <sheetView zoomScale="70" zoomScaleNormal="70" workbookViewId="0">
      <selection activeCell="E47" sqref="E47"/>
    </sheetView>
  </sheetViews>
  <sheetFormatPr defaultRowHeight="14.15" x14ac:dyDescent="0.35"/>
  <cols>
    <col min="1" max="1" width="40.5" customWidth="1"/>
    <col min="2" max="2" width="18.0703125" customWidth="1"/>
    <col min="3" max="3" width="28.0703125" customWidth="1"/>
    <col min="5" max="5" width="30.5" customWidth="1"/>
    <col min="7" max="7" width="25.5703125" customWidth="1"/>
  </cols>
  <sheetData>
    <row r="1" spans="1:7" ht="15" thickBot="1" x14ac:dyDescent="0.4">
      <c r="A1" s="119" t="s">
        <v>352</v>
      </c>
      <c r="B1" s="119"/>
      <c r="C1" s="119"/>
      <c r="D1" s="119"/>
      <c r="E1" s="119"/>
      <c r="F1" s="119"/>
      <c r="G1" s="119"/>
    </row>
    <row r="2" spans="1:7" ht="15.9" x14ac:dyDescent="0.35">
      <c r="A2" s="1" t="s">
        <v>173</v>
      </c>
      <c r="B2" s="2" t="s">
        <v>0</v>
      </c>
      <c r="C2" s="2" t="s">
        <v>1</v>
      </c>
      <c r="D2" s="2" t="s">
        <v>2</v>
      </c>
      <c r="E2" s="3" t="s">
        <v>3</v>
      </c>
      <c r="F2" s="3" t="s">
        <v>2</v>
      </c>
      <c r="G2" s="4" t="s">
        <v>4</v>
      </c>
    </row>
    <row r="3" spans="1:7" ht="31.75" x14ac:dyDescent="0.35">
      <c r="A3" s="120" t="s">
        <v>5</v>
      </c>
      <c r="B3" s="121" t="s">
        <v>6</v>
      </c>
      <c r="C3" s="121" t="s">
        <v>7</v>
      </c>
      <c r="D3" s="121" t="s">
        <v>8</v>
      </c>
      <c r="E3" s="6" t="s">
        <v>255</v>
      </c>
      <c r="F3" s="6" t="s">
        <v>10</v>
      </c>
      <c r="G3" s="7" t="s">
        <v>186</v>
      </c>
    </row>
    <row r="4" spans="1:7" ht="15.9" x14ac:dyDescent="0.35">
      <c r="A4" s="120"/>
      <c r="B4" s="121"/>
      <c r="C4" s="121"/>
      <c r="D4" s="121"/>
      <c r="E4" s="6" t="s">
        <v>11</v>
      </c>
      <c r="F4" s="6" t="s">
        <v>12</v>
      </c>
      <c r="G4" s="7" t="s">
        <v>13</v>
      </c>
    </row>
    <row r="5" spans="1:7" ht="15.9" x14ac:dyDescent="0.35">
      <c r="A5" s="120"/>
      <c r="B5" s="121"/>
      <c r="C5" s="121"/>
      <c r="D5" s="121"/>
      <c r="E5" s="6" t="s">
        <v>14</v>
      </c>
      <c r="F5" s="6" t="s">
        <v>15</v>
      </c>
      <c r="G5" s="7" t="s">
        <v>13</v>
      </c>
    </row>
    <row r="6" spans="1:7" ht="15.9" x14ac:dyDescent="0.35">
      <c r="A6" s="120"/>
      <c r="B6" s="121"/>
      <c r="C6" s="121"/>
      <c r="D6" s="121"/>
      <c r="E6" s="6" t="s">
        <v>187</v>
      </c>
      <c r="F6" s="6" t="s">
        <v>17</v>
      </c>
      <c r="G6" s="7" t="s">
        <v>13</v>
      </c>
    </row>
    <row r="7" spans="1:7" ht="15.9" x14ac:dyDescent="0.35">
      <c r="A7" s="120"/>
      <c r="B7" s="121"/>
      <c r="C7" s="121"/>
      <c r="D7" s="121"/>
      <c r="E7" s="6" t="s">
        <v>18</v>
      </c>
      <c r="F7" s="6" t="s">
        <v>19</v>
      </c>
      <c r="G7" s="7" t="s">
        <v>13</v>
      </c>
    </row>
    <row r="8" spans="1:7" ht="15.9" x14ac:dyDescent="0.35">
      <c r="A8" s="120"/>
      <c r="B8" s="121"/>
      <c r="C8" s="121"/>
      <c r="D8" s="121"/>
      <c r="E8" s="6" t="s">
        <v>20</v>
      </c>
      <c r="F8" s="6" t="s">
        <v>21</v>
      </c>
      <c r="G8" s="7" t="s">
        <v>13</v>
      </c>
    </row>
    <row r="9" spans="1:7" ht="15.9" x14ac:dyDescent="0.35">
      <c r="A9" s="120"/>
      <c r="B9" s="121"/>
      <c r="C9" s="121"/>
      <c r="D9" s="121"/>
      <c r="E9" s="6" t="s">
        <v>22</v>
      </c>
      <c r="F9" s="6" t="s">
        <v>23</v>
      </c>
      <c r="G9" s="7" t="s">
        <v>209</v>
      </c>
    </row>
    <row r="10" spans="1:7" ht="31.75" x14ac:dyDescent="0.35">
      <c r="A10" s="120"/>
      <c r="B10" s="121"/>
      <c r="C10" s="121" t="s">
        <v>24</v>
      </c>
      <c r="D10" s="121" t="s">
        <v>25</v>
      </c>
      <c r="E10" s="6" t="s">
        <v>9</v>
      </c>
      <c r="F10" s="6" t="s">
        <v>26</v>
      </c>
      <c r="G10" s="7" t="s">
        <v>186</v>
      </c>
    </row>
    <row r="11" spans="1:7" ht="15.9" x14ac:dyDescent="0.35">
      <c r="A11" s="120"/>
      <c r="B11" s="121"/>
      <c r="C11" s="121"/>
      <c r="D11" s="121"/>
      <c r="E11" s="6" t="s">
        <v>11</v>
      </c>
      <c r="F11" s="6" t="s">
        <v>27</v>
      </c>
      <c r="G11" s="7" t="s">
        <v>13</v>
      </c>
    </row>
    <row r="12" spans="1:7" ht="15.9" x14ac:dyDescent="0.35">
      <c r="A12" s="120"/>
      <c r="B12" s="121"/>
      <c r="C12" s="121"/>
      <c r="D12" s="121"/>
      <c r="E12" s="6" t="s">
        <v>14</v>
      </c>
      <c r="F12" s="6" t="s">
        <v>28</v>
      </c>
      <c r="G12" s="7" t="s">
        <v>13</v>
      </c>
    </row>
    <row r="13" spans="1:7" ht="15.9" x14ac:dyDescent="0.35">
      <c r="A13" s="120"/>
      <c r="B13" s="121"/>
      <c r="C13" s="121"/>
      <c r="D13" s="121"/>
      <c r="E13" s="6" t="s">
        <v>16</v>
      </c>
      <c r="F13" s="6" t="s">
        <v>29</v>
      </c>
      <c r="G13" s="7" t="s">
        <v>13</v>
      </c>
    </row>
    <row r="14" spans="1:7" ht="15.9" x14ac:dyDescent="0.35">
      <c r="A14" s="120"/>
      <c r="B14" s="121"/>
      <c r="C14" s="121"/>
      <c r="D14" s="121"/>
      <c r="E14" s="6" t="s">
        <v>22</v>
      </c>
      <c r="F14" s="6" t="s">
        <v>191</v>
      </c>
      <c r="G14" s="7" t="s">
        <v>209</v>
      </c>
    </row>
    <row r="15" spans="1:7" ht="31.75" x14ac:dyDescent="0.35">
      <c r="A15" s="120"/>
      <c r="B15" s="121"/>
      <c r="C15" s="121" t="s">
        <v>189</v>
      </c>
      <c r="D15" s="121" t="s">
        <v>188</v>
      </c>
      <c r="E15" s="6" t="s">
        <v>9</v>
      </c>
      <c r="F15" s="6" t="s">
        <v>30</v>
      </c>
      <c r="G15" s="7" t="s">
        <v>186</v>
      </c>
    </row>
    <row r="16" spans="1:7" ht="15.9" x14ac:dyDescent="0.35">
      <c r="A16" s="120"/>
      <c r="B16" s="121"/>
      <c r="C16" s="121"/>
      <c r="D16" s="121"/>
      <c r="E16" s="6" t="s">
        <v>11</v>
      </c>
      <c r="F16" s="6" t="s">
        <v>31</v>
      </c>
      <c r="G16" s="7" t="s">
        <v>13</v>
      </c>
    </row>
    <row r="17" spans="1:7" ht="15.9" x14ac:dyDescent="0.35">
      <c r="A17" s="120"/>
      <c r="B17" s="121"/>
      <c r="C17" s="121"/>
      <c r="D17" s="121"/>
      <c r="E17" s="6" t="s">
        <v>14</v>
      </c>
      <c r="F17" s="6" t="s">
        <v>32</v>
      </c>
      <c r="G17" s="7" t="s">
        <v>13</v>
      </c>
    </row>
    <row r="18" spans="1:7" ht="15.9" x14ac:dyDescent="0.35">
      <c r="A18" s="120"/>
      <c r="B18" s="121"/>
      <c r="C18" s="121"/>
      <c r="D18" s="121"/>
      <c r="E18" s="6" t="s">
        <v>16</v>
      </c>
      <c r="F18" s="6" t="s">
        <v>33</v>
      </c>
      <c r="G18" s="7" t="s">
        <v>13</v>
      </c>
    </row>
    <row r="19" spans="1:7" ht="15.9" x14ac:dyDescent="0.35">
      <c r="A19" s="120"/>
      <c r="B19" s="121"/>
      <c r="C19" s="121"/>
      <c r="D19" s="121"/>
      <c r="E19" s="6" t="s">
        <v>18</v>
      </c>
      <c r="F19" s="6" t="s">
        <v>34</v>
      </c>
      <c r="G19" s="7" t="s">
        <v>13</v>
      </c>
    </row>
    <row r="20" spans="1:7" ht="15.9" x14ac:dyDescent="0.35">
      <c r="A20" s="120"/>
      <c r="B20" s="121"/>
      <c r="C20" s="121"/>
      <c r="D20" s="121"/>
      <c r="E20" s="6" t="s">
        <v>35</v>
      </c>
      <c r="F20" s="6" t="s">
        <v>36</v>
      </c>
      <c r="G20" s="7" t="s">
        <v>192</v>
      </c>
    </row>
    <row r="21" spans="1:7" ht="15.9" x14ac:dyDescent="0.35">
      <c r="A21" s="120"/>
      <c r="B21" s="121"/>
      <c r="C21" s="121"/>
      <c r="D21" s="121"/>
      <c r="E21" s="6" t="s">
        <v>22</v>
      </c>
      <c r="F21" s="6" t="s">
        <v>190</v>
      </c>
      <c r="G21" s="7" t="s">
        <v>209</v>
      </c>
    </row>
    <row r="22" spans="1:7" ht="31.75" x14ac:dyDescent="0.35">
      <c r="A22" s="120"/>
      <c r="B22" s="121"/>
      <c r="C22" s="121" t="s">
        <v>37</v>
      </c>
      <c r="D22" s="121" t="s">
        <v>38</v>
      </c>
      <c r="E22" s="6" t="s">
        <v>9</v>
      </c>
      <c r="F22" s="6" t="s">
        <v>39</v>
      </c>
      <c r="G22" s="7" t="s">
        <v>186</v>
      </c>
    </row>
    <row r="23" spans="1:7" ht="31.75" customHeight="1" x14ac:dyDescent="0.35">
      <c r="A23" s="120"/>
      <c r="B23" s="121"/>
      <c r="C23" s="121"/>
      <c r="D23" s="121"/>
      <c r="E23" s="6" t="s">
        <v>11</v>
      </c>
      <c r="F23" s="6" t="s">
        <v>40</v>
      </c>
      <c r="G23" s="7" t="s">
        <v>13</v>
      </c>
    </row>
    <row r="24" spans="1:7" ht="31.75" customHeight="1" x14ac:dyDescent="0.35">
      <c r="A24" s="120"/>
      <c r="B24" s="121"/>
      <c r="C24" s="121"/>
      <c r="D24" s="121"/>
      <c r="E24" s="6" t="s">
        <v>14</v>
      </c>
      <c r="F24" s="6" t="s">
        <v>41</v>
      </c>
      <c r="G24" s="7" t="s">
        <v>13</v>
      </c>
    </row>
    <row r="25" spans="1:7" ht="15.9" x14ac:dyDescent="0.35">
      <c r="A25" s="120"/>
      <c r="B25" s="121"/>
      <c r="C25" s="121"/>
      <c r="D25" s="121"/>
      <c r="E25" s="6" t="s">
        <v>42</v>
      </c>
      <c r="F25" s="6" t="s">
        <v>43</v>
      </c>
      <c r="G25" s="7" t="s">
        <v>196</v>
      </c>
    </row>
    <row r="26" spans="1:7" ht="15.9" x14ac:dyDescent="0.35">
      <c r="A26" s="120"/>
      <c r="B26" s="121"/>
      <c r="C26" s="121"/>
      <c r="D26" s="121"/>
      <c r="E26" s="6" t="s">
        <v>44</v>
      </c>
      <c r="F26" s="6" t="s">
        <v>45</v>
      </c>
      <c r="G26" s="7" t="s">
        <v>196</v>
      </c>
    </row>
    <row r="27" spans="1:7" ht="15.9" x14ac:dyDescent="0.35">
      <c r="A27" s="120"/>
      <c r="B27" s="121"/>
      <c r="C27" s="121"/>
      <c r="D27" s="121"/>
      <c r="E27" s="6" t="s">
        <v>46</v>
      </c>
      <c r="F27" s="6" t="s">
        <v>47</v>
      </c>
      <c r="G27" s="7" t="s">
        <v>192</v>
      </c>
    </row>
    <row r="28" spans="1:7" ht="15.9" x14ac:dyDescent="0.35">
      <c r="A28" s="120"/>
      <c r="B28" s="121"/>
      <c r="C28" s="121"/>
      <c r="D28" s="121"/>
      <c r="E28" s="6" t="s">
        <v>22</v>
      </c>
      <c r="F28" s="6" t="s">
        <v>23</v>
      </c>
      <c r="G28" s="7" t="s">
        <v>209</v>
      </c>
    </row>
    <row r="29" spans="1:7" ht="79.3" customHeight="1" x14ac:dyDescent="0.35">
      <c r="A29" s="120"/>
      <c r="B29" s="121"/>
      <c r="C29" s="121"/>
      <c r="D29" s="121"/>
      <c r="E29" s="6" t="s">
        <v>48</v>
      </c>
      <c r="F29" s="6" t="s">
        <v>49</v>
      </c>
      <c r="G29" s="7" t="s">
        <v>198</v>
      </c>
    </row>
    <row r="30" spans="1:7" ht="15.9" x14ac:dyDescent="0.35">
      <c r="A30" s="120"/>
      <c r="B30" s="121"/>
      <c r="C30" s="121"/>
      <c r="D30" s="121"/>
      <c r="E30" s="6" t="s">
        <v>50</v>
      </c>
      <c r="F30" s="6" t="s">
        <v>51</v>
      </c>
      <c r="G30" s="7" t="s">
        <v>197</v>
      </c>
    </row>
    <row r="31" spans="1:7" ht="15.9" x14ac:dyDescent="0.35">
      <c r="A31" s="120"/>
      <c r="B31" s="121"/>
      <c r="C31" s="121"/>
      <c r="D31" s="121"/>
      <c r="E31" s="6" t="s">
        <v>193</v>
      </c>
      <c r="F31" s="6" t="s">
        <v>194</v>
      </c>
      <c r="G31" s="7" t="s">
        <v>196</v>
      </c>
    </row>
    <row r="32" spans="1:7" ht="31.75" x14ac:dyDescent="0.35">
      <c r="A32" s="120"/>
      <c r="B32" s="121"/>
      <c r="C32" s="5" t="s">
        <v>52</v>
      </c>
      <c r="D32" s="5" t="s">
        <v>53</v>
      </c>
      <c r="E32" s="6" t="s">
        <v>9</v>
      </c>
      <c r="F32" s="6" t="s">
        <v>54</v>
      </c>
      <c r="G32" s="7" t="s">
        <v>186</v>
      </c>
    </row>
    <row r="33" spans="1:7" ht="33.549999999999997" customHeight="1" x14ac:dyDescent="0.35">
      <c r="A33" s="123" t="s">
        <v>55</v>
      </c>
      <c r="B33" s="121" t="s">
        <v>56</v>
      </c>
      <c r="C33" s="121" t="s">
        <v>57</v>
      </c>
      <c r="D33" s="121" t="s">
        <v>58</v>
      </c>
      <c r="E33" s="6" t="s">
        <v>199</v>
      </c>
      <c r="F33" s="6" t="s">
        <v>200</v>
      </c>
      <c r="G33" s="7" t="s">
        <v>203</v>
      </c>
    </row>
    <row r="34" spans="1:7" ht="28.85" customHeight="1" x14ac:dyDescent="0.35">
      <c r="A34" s="123"/>
      <c r="B34" s="121"/>
      <c r="C34" s="121"/>
      <c r="D34" s="121"/>
      <c r="E34" s="6" t="s">
        <v>59</v>
      </c>
      <c r="F34" s="6" t="s">
        <v>60</v>
      </c>
      <c r="G34" s="7" t="s">
        <v>204</v>
      </c>
    </row>
    <row r="35" spans="1:7" ht="14.15" customHeight="1" x14ac:dyDescent="0.35">
      <c r="A35" s="123"/>
      <c r="B35" s="121"/>
      <c r="C35" s="121"/>
      <c r="D35" s="121"/>
      <c r="E35" s="6" t="s">
        <v>201</v>
      </c>
      <c r="F35" s="6" t="s">
        <v>202</v>
      </c>
      <c r="G35" s="7" t="s">
        <v>209</v>
      </c>
    </row>
    <row r="36" spans="1:7" ht="47.6" x14ac:dyDescent="0.35">
      <c r="A36" s="123"/>
      <c r="B36" s="121"/>
      <c r="C36" s="121" t="s">
        <v>608</v>
      </c>
      <c r="D36" s="121" t="s">
        <v>61</v>
      </c>
      <c r="E36" s="6" t="s">
        <v>62</v>
      </c>
      <c r="F36" s="6" t="s">
        <v>63</v>
      </c>
      <c r="G36" s="7" t="s">
        <v>256</v>
      </c>
    </row>
    <row r="37" spans="1:7" ht="15.9" x14ac:dyDescent="0.35">
      <c r="A37" s="123"/>
      <c r="B37" s="121"/>
      <c r="C37" s="121"/>
      <c r="D37" s="121"/>
      <c r="E37" s="6" t="s">
        <v>205</v>
      </c>
      <c r="F37" s="6" t="s">
        <v>64</v>
      </c>
      <c r="G37" s="7" t="s">
        <v>206</v>
      </c>
    </row>
    <row r="38" spans="1:7" ht="15.9" x14ac:dyDescent="0.35">
      <c r="A38" s="123"/>
      <c r="B38" s="121"/>
      <c r="C38" s="121"/>
      <c r="D38" s="121"/>
      <c r="E38" s="6" t="s">
        <v>65</v>
      </c>
      <c r="F38" s="6" t="s">
        <v>66</v>
      </c>
      <c r="G38" s="7" t="s">
        <v>207</v>
      </c>
    </row>
    <row r="39" spans="1:7" ht="15.9" x14ac:dyDescent="0.35">
      <c r="A39" s="123"/>
      <c r="B39" s="121"/>
      <c r="C39" s="121"/>
      <c r="D39" s="121"/>
      <c r="E39" s="6" t="s">
        <v>67</v>
      </c>
      <c r="F39" s="6" t="s">
        <v>68</v>
      </c>
      <c r="G39" s="7" t="s">
        <v>209</v>
      </c>
    </row>
    <row r="40" spans="1:7" ht="15.9" x14ac:dyDescent="0.35">
      <c r="A40" s="123"/>
      <c r="B40" s="121"/>
      <c r="C40" s="121"/>
      <c r="D40" s="121"/>
      <c r="E40" s="6" t="s">
        <v>70</v>
      </c>
      <c r="F40" s="6" t="s">
        <v>71</v>
      </c>
      <c r="G40" s="7" t="s">
        <v>208</v>
      </c>
    </row>
    <row r="41" spans="1:7" ht="31.75" customHeight="1" x14ac:dyDescent="0.35">
      <c r="A41" s="123"/>
      <c r="B41" s="121"/>
      <c r="C41" s="121"/>
      <c r="D41" s="121"/>
      <c r="E41" s="6" t="s">
        <v>72</v>
      </c>
      <c r="F41" s="6" t="s">
        <v>73</v>
      </c>
      <c r="G41" s="7" t="s">
        <v>69</v>
      </c>
    </row>
    <row r="42" spans="1:7" ht="15.9" x14ac:dyDescent="0.35">
      <c r="A42" s="123"/>
      <c r="B42" s="121"/>
      <c r="C42" s="121"/>
      <c r="D42" s="121"/>
      <c r="E42" s="6" t="s">
        <v>74</v>
      </c>
      <c r="F42" s="6" t="s">
        <v>75</v>
      </c>
      <c r="G42" s="7" t="s">
        <v>210</v>
      </c>
    </row>
    <row r="43" spans="1:7" ht="15.9" x14ac:dyDescent="0.35">
      <c r="A43" s="123"/>
      <c r="B43" s="121"/>
      <c r="C43" s="121"/>
      <c r="D43" s="121"/>
      <c r="E43" s="6" t="s">
        <v>76</v>
      </c>
      <c r="F43" s="6" t="s">
        <v>77</v>
      </c>
      <c r="G43" s="7" t="s">
        <v>211</v>
      </c>
    </row>
    <row r="44" spans="1:7" ht="31.75" customHeight="1" x14ac:dyDescent="0.35">
      <c r="A44" s="123"/>
      <c r="B44" s="121"/>
      <c r="C44" s="121"/>
      <c r="D44" s="121"/>
      <c r="E44" s="6" t="s">
        <v>78</v>
      </c>
      <c r="F44" s="6" t="s">
        <v>79</v>
      </c>
      <c r="G44" s="8" t="s">
        <v>80</v>
      </c>
    </row>
    <row r="45" spans="1:7" ht="31.75" customHeight="1" x14ac:dyDescent="0.35">
      <c r="A45" s="123"/>
      <c r="B45" s="121"/>
      <c r="C45" s="121"/>
      <c r="D45" s="121"/>
      <c r="E45" s="6" t="s">
        <v>81</v>
      </c>
      <c r="F45" s="6" t="s">
        <v>82</v>
      </c>
      <c r="G45" s="7" t="s">
        <v>69</v>
      </c>
    </row>
    <row r="46" spans="1:7" ht="15.9" x14ac:dyDescent="0.35">
      <c r="A46" s="123"/>
      <c r="B46" s="121"/>
      <c r="C46" s="121"/>
      <c r="D46" s="121"/>
      <c r="E46" s="6" t="s">
        <v>83</v>
      </c>
      <c r="F46" s="6" t="s">
        <v>84</v>
      </c>
      <c r="G46" s="7" t="s">
        <v>212</v>
      </c>
    </row>
    <row r="47" spans="1:7" ht="15.9" x14ac:dyDescent="0.35">
      <c r="A47" s="123"/>
      <c r="B47" s="121"/>
      <c r="C47" s="121"/>
      <c r="D47" s="121"/>
      <c r="E47" s="6" t="s">
        <v>85</v>
      </c>
      <c r="F47" s="6" t="s">
        <v>86</v>
      </c>
      <c r="G47" s="7" t="s">
        <v>213</v>
      </c>
    </row>
    <row r="48" spans="1:7" ht="15.9" x14ac:dyDescent="0.35">
      <c r="A48" s="123"/>
      <c r="B48" s="121"/>
      <c r="C48" s="121"/>
      <c r="D48" s="121"/>
      <c r="E48" s="6" t="s">
        <v>87</v>
      </c>
      <c r="F48" s="6" t="s">
        <v>88</v>
      </c>
      <c r="G48" s="7" t="s">
        <v>214</v>
      </c>
    </row>
    <row r="49" spans="1:7" ht="15.9" x14ac:dyDescent="0.35">
      <c r="A49" s="123"/>
      <c r="B49" s="121"/>
      <c r="C49" s="5" t="s">
        <v>89</v>
      </c>
      <c r="D49" s="5" t="s">
        <v>90</v>
      </c>
      <c r="E49" s="6" t="s">
        <v>91</v>
      </c>
      <c r="F49" s="6" t="s">
        <v>92</v>
      </c>
      <c r="G49" s="7" t="s">
        <v>215</v>
      </c>
    </row>
    <row r="50" spans="1:7" ht="31.75" x14ac:dyDescent="0.35">
      <c r="A50" s="123"/>
      <c r="B50" s="121"/>
      <c r="C50" s="5" t="s">
        <v>216</v>
      </c>
      <c r="D50" s="5" t="s">
        <v>217</v>
      </c>
      <c r="E50" s="6" t="s">
        <v>254</v>
      </c>
      <c r="F50" s="6"/>
      <c r="G50" s="7" t="s">
        <v>253</v>
      </c>
    </row>
    <row r="51" spans="1:7" ht="15.9" x14ac:dyDescent="0.35">
      <c r="A51" s="123"/>
      <c r="B51" s="121"/>
      <c r="C51" s="121" t="s">
        <v>93</v>
      </c>
      <c r="D51" s="121" t="s">
        <v>94</v>
      </c>
      <c r="E51" s="6" t="s">
        <v>95</v>
      </c>
      <c r="F51" s="6" t="s">
        <v>96</v>
      </c>
      <c r="G51" s="7" t="s">
        <v>97</v>
      </c>
    </row>
    <row r="52" spans="1:7" ht="47.6" customHeight="1" x14ac:dyDescent="0.35">
      <c r="A52" s="123"/>
      <c r="B52" s="121"/>
      <c r="C52" s="121"/>
      <c r="D52" s="121"/>
      <c r="E52" s="6" t="s">
        <v>98</v>
      </c>
      <c r="F52" s="6" t="s">
        <v>99</v>
      </c>
      <c r="G52" s="7" t="s">
        <v>100</v>
      </c>
    </row>
    <row r="53" spans="1:7" ht="15.9" x14ac:dyDescent="0.35">
      <c r="A53" s="123"/>
      <c r="B53" s="121"/>
      <c r="C53" s="121"/>
      <c r="D53" s="121"/>
      <c r="E53" s="6" t="s">
        <v>101</v>
      </c>
      <c r="F53" s="6" t="s">
        <v>102</v>
      </c>
      <c r="G53" s="7" t="s">
        <v>103</v>
      </c>
    </row>
    <row r="54" spans="1:7" ht="111" customHeight="1" x14ac:dyDescent="0.35">
      <c r="A54" s="123"/>
      <c r="B54" s="121"/>
      <c r="C54" s="121" t="s">
        <v>104</v>
      </c>
      <c r="D54" s="121" t="s">
        <v>105</v>
      </c>
      <c r="E54" s="6" t="s">
        <v>106</v>
      </c>
      <c r="F54" s="6" t="s">
        <v>107</v>
      </c>
      <c r="G54" s="7" t="s">
        <v>108</v>
      </c>
    </row>
    <row r="55" spans="1:7" ht="79.3" customHeight="1" x14ac:dyDescent="0.35">
      <c r="A55" s="123"/>
      <c r="B55" s="121"/>
      <c r="C55" s="121"/>
      <c r="D55" s="121"/>
      <c r="E55" s="6" t="s">
        <v>109</v>
      </c>
      <c r="F55" s="6" t="s">
        <v>110</v>
      </c>
      <c r="G55" s="7" t="s">
        <v>111</v>
      </c>
    </row>
    <row r="56" spans="1:7" ht="31.75" customHeight="1" x14ac:dyDescent="0.35">
      <c r="A56" s="123"/>
      <c r="B56" s="121"/>
      <c r="C56" s="121"/>
      <c r="D56" s="121"/>
      <c r="E56" s="6" t="s">
        <v>112</v>
      </c>
      <c r="F56" s="6" t="s">
        <v>113</v>
      </c>
      <c r="G56" s="7" t="s">
        <v>114</v>
      </c>
    </row>
    <row r="57" spans="1:7" ht="15.9" x14ac:dyDescent="0.35">
      <c r="A57" s="123"/>
      <c r="B57" s="121"/>
      <c r="C57" s="121"/>
      <c r="D57" s="121"/>
      <c r="E57" s="6" t="s">
        <v>115</v>
      </c>
      <c r="F57" s="6" t="s">
        <v>116</v>
      </c>
      <c r="G57" s="7" t="s">
        <v>218</v>
      </c>
    </row>
    <row r="58" spans="1:7" ht="15.9" x14ac:dyDescent="0.35">
      <c r="A58" s="123"/>
      <c r="B58" s="121"/>
      <c r="C58" s="121" t="s">
        <v>117</v>
      </c>
      <c r="D58" s="121" t="s">
        <v>118</v>
      </c>
      <c r="E58" s="6" t="s">
        <v>119</v>
      </c>
      <c r="F58" s="6" t="s">
        <v>120</v>
      </c>
      <c r="G58" s="7" t="s">
        <v>121</v>
      </c>
    </row>
    <row r="59" spans="1:7" ht="31.75" customHeight="1" x14ac:dyDescent="0.35">
      <c r="A59" s="123"/>
      <c r="B59" s="121"/>
      <c r="C59" s="121"/>
      <c r="D59" s="121"/>
      <c r="E59" s="6" t="s">
        <v>122</v>
      </c>
      <c r="F59" s="6" t="s">
        <v>123</v>
      </c>
      <c r="G59" s="7" t="s">
        <v>121</v>
      </c>
    </row>
    <row r="60" spans="1:7" ht="15.9" x14ac:dyDescent="0.35">
      <c r="A60" s="123"/>
      <c r="B60" s="121"/>
      <c r="C60" s="121"/>
      <c r="D60" s="121"/>
      <c r="E60" s="6" t="s">
        <v>124</v>
      </c>
      <c r="F60" s="6" t="s">
        <v>125</v>
      </c>
      <c r="G60" s="7" t="s">
        <v>121</v>
      </c>
    </row>
    <row r="61" spans="1:7" ht="15.9" x14ac:dyDescent="0.35">
      <c r="A61" s="123"/>
      <c r="B61" s="121"/>
      <c r="C61" s="121"/>
      <c r="D61" s="121"/>
      <c r="E61" s="6" t="s">
        <v>126</v>
      </c>
      <c r="F61" s="6" t="s">
        <v>127</v>
      </c>
      <c r="G61" s="7" t="s">
        <v>121</v>
      </c>
    </row>
    <row r="62" spans="1:7" ht="15.9" x14ac:dyDescent="0.35">
      <c r="A62" s="123"/>
      <c r="B62" s="121"/>
      <c r="C62" s="121"/>
      <c r="D62" s="121"/>
      <c r="E62" s="6" t="s">
        <v>128</v>
      </c>
      <c r="F62" s="6" t="s">
        <v>129</v>
      </c>
      <c r="G62" s="7" t="s">
        <v>121</v>
      </c>
    </row>
    <row r="63" spans="1:7" ht="15.9" x14ac:dyDescent="0.35">
      <c r="A63" s="123"/>
      <c r="B63" s="121"/>
      <c r="C63" s="121"/>
      <c r="D63" s="121"/>
      <c r="E63" s="6" t="s">
        <v>130</v>
      </c>
      <c r="F63" s="6" t="s">
        <v>131</v>
      </c>
      <c r="G63" s="7" t="s">
        <v>220</v>
      </c>
    </row>
    <row r="64" spans="1:7" ht="15.9" x14ac:dyDescent="0.35">
      <c r="A64" s="123"/>
      <c r="B64" s="121"/>
      <c r="C64" s="121"/>
      <c r="D64" s="121"/>
      <c r="E64" s="6" t="s">
        <v>132</v>
      </c>
      <c r="F64" s="6" t="s">
        <v>133</v>
      </c>
      <c r="G64" s="7" t="s">
        <v>220</v>
      </c>
    </row>
    <row r="65" spans="1:7" ht="15.9" x14ac:dyDescent="0.35">
      <c r="A65" s="123"/>
      <c r="B65" s="121"/>
      <c r="C65" s="121"/>
      <c r="D65" s="121"/>
      <c r="E65" s="6" t="s">
        <v>134</v>
      </c>
      <c r="F65" s="6" t="s">
        <v>135</v>
      </c>
      <c r="G65" s="7" t="s">
        <v>220</v>
      </c>
    </row>
    <row r="66" spans="1:7" ht="15.9" x14ac:dyDescent="0.35">
      <c r="A66" s="123"/>
      <c r="B66" s="121"/>
      <c r="C66" s="121"/>
      <c r="D66" s="121"/>
      <c r="E66" s="6" t="s">
        <v>258</v>
      </c>
      <c r="F66" s="6" t="s">
        <v>136</v>
      </c>
      <c r="G66" s="7" t="s">
        <v>219</v>
      </c>
    </row>
    <row r="67" spans="1:7" ht="15.9" x14ac:dyDescent="0.35">
      <c r="A67" s="123"/>
      <c r="B67" s="121"/>
      <c r="C67" s="121"/>
      <c r="D67" s="121"/>
      <c r="E67" s="6" t="s">
        <v>257</v>
      </c>
      <c r="F67" s="6" t="s">
        <v>137</v>
      </c>
      <c r="G67" s="7" t="s">
        <v>221</v>
      </c>
    </row>
    <row r="68" spans="1:7" ht="15.9" x14ac:dyDescent="0.35">
      <c r="A68" s="123"/>
      <c r="B68" s="121"/>
      <c r="C68" s="121" t="s">
        <v>138</v>
      </c>
      <c r="D68" s="121" t="s">
        <v>139</v>
      </c>
      <c r="E68" s="6" t="s">
        <v>140</v>
      </c>
      <c r="F68" s="6" t="s">
        <v>141</v>
      </c>
      <c r="G68" s="7" t="s">
        <v>142</v>
      </c>
    </row>
    <row r="69" spans="1:7" ht="15.9" x14ac:dyDescent="0.35">
      <c r="A69" s="123"/>
      <c r="B69" s="121"/>
      <c r="C69" s="121"/>
      <c r="D69" s="121"/>
      <c r="E69" s="6" t="s">
        <v>143</v>
      </c>
      <c r="F69" s="6" t="s">
        <v>144</v>
      </c>
      <c r="G69" s="7" t="s">
        <v>142</v>
      </c>
    </row>
    <row r="70" spans="1:7" ht="31.75" customHeight="1" x14ac:dyDescent="0.35">
      <c r="A70" s="123"/>
      <c r="B70" s="121"/>
      <c r="C70" s="121"/>
      <c r="D70" s="121"/>
      <c r="E70" s="6" t="s">
        <v>145</v>
      </c>
      <c r="F70" s="6" t="s">
        <v>146</v>
      </c>
      <c r="G70" s="7" t="s">
        <v>142</v>
      </c>
    </row>
    <row r="71" spans="1:7" ht="15.9" x14ac:dyDescent="0.35">
      <c r="A71" s="123"/>
      <c r="B71" s="121"/>
      <c r="C71" s="121"/>
      <c r="D71" s="121"/>
      <c r="E71" s="6" t="s">
        <v>147</v>
      </c>
      <c r="F71" s="6" t="s">
        <v>148</v>
      </c>
      <c r="G71" s="7" t="s">
        <v>142</v>
      </c>
    </row>
    <row r="72" spans="1:7" ht="31.75" customHeight="1" x14ac:dyDescent="0.35">
      <c r="A72" s="123"/>
      <c r="B72" s="121"/>
      <c r="C72" s="121"/>
      <c r="D72" s="121"/>
      <c r="E72" s="6" t="s">
        <v>149</v>
      </c>
      <c r="F72" s="6" t="s">
        <v>150</v>
      </c>
      <c r="G72" s="7" t="s">
        <v>142</v>
      </c>
    </row>
    <row r="73" spans="1:7" ht="31.75" customHeight="1" x14ac:dyDescent="0.35">
      <c r="A73" s="123"/>
      <c r="B73" s="121"/>
      <c r="C73" s="121"/>
      <c r="D73" s="121"/>
      <c r="E73" s="6" t="s">
        <v>151</v>
      </c>
      <c r="F73" s="6" t="s">
        <v>152</v>
      </c>
      <c r="G73" s="7" t="s">
        <v>142</v>
      </c>
    </row>
    <row r="74" spans="1:7" ht="15.9" x14ac:dyDescent="0.35">
      <c r="A74" s="123"/>
      <c r="B74" s="121"/>
      <c r="C74" s="121"/>
      <c r="D74" s="121"/>
      <c r="E74" s="6" t="s">
        <v>153</v>
      </c>
      <c r="F74" s="6" t="s">
        <v>154</v>
      </c>
      <c r="G74" s="7" t="s">
        <v>69</v>
      </c>
    </row>
    <row r="75" spans="1:7" ht="31.75" customHeight="1" x14ac:dyDescent="0.35">
      <c r="A75" s="123"/>
      <c r="B75" s="121"/>
      <c r="C75" s="121" t="s">
        <v>155</v>
      </c>
      <c r="D75" s="121" t="s">
        <v>156</v>
      </c>
      <c r="E75" s="6" t="s">
        <v>157</v>
      </c>
      <c r="F75" s="6" t="s">
        <v>158</v>
      </c>
      <c r="G75" s="7" t="s">
        <v>159</v>
      </c>
    </row>
    <row r="76" spans="1:7" ht="31.75" customHeight="1" x14ac:dyDescent="0.35">
      <c r="A76" s="123"/>
      <c r="B76" s="121"/>
      <c r="C76" s="121"/>
      <c r="D76" s="121"/>
      <c r="E76" s="6" t="s">
        <v>160</v>
      </c>
      <c r="F76" s="6" t="s">
        <v>161</v>
      </c>
      <c r="G76" s="7" t="s">
        <v>159</v>
      </c>
    </row>
    <row r="77" spans="1:7" ht="31.75" customHeight="1" x14ac:dyDescent="0.35">
      <c r="A77" s="123"/>
      <c r="B77" s="121"/>
      <c r="C77" s="121"/>
      <c r="D77" s="121"/>
      <c r="E77" s="6" t="s">
        <v>162</v>
      </c>
      <c r="F77" s="6" t="s">
        <v>163</v>
      </c>
      <c r="G77" s="7" t="s">
        <v>159</v>
      </c>
    </row>
    <row r="78" spans="1:7" ht="31.75" customHeight="1" x14ac:dyDescent="0.35">
      <c r="A78" s="123"/>
      <c r="B78" s="121"/>
      <c r="C78" s="121"/>
      <c r="D78" s="121"/>
      <c r="E78" s="6" t="s">
        <v>164</v>
      </c>
      <c r="F78" s="6" t="s">
        <v>165</v>
      </c>
      <c r="G78" s="7" t="s">
        <v>159</v>
      </c>
    </row>
    <row r="79" spans="1:7" ht="15.9" x14ac:dyDescent="0.35">
      <c r="A79" s="123"/>
      <c r="B79" s="121"/>
      <c r="C79" s="121"/>
      <c r="D79" s="121"/>
      <c r="E79" s="6" t="s">
        <v>225</v>
      </c>
      <c r="F79" s="6" t="s">
        <v>166</v>
      </c>
      <c r="G79" s="7" t="s">
        <v>226</v>
      </c>
    </row>
    <row r="80" spans="1:7" ht="15.9" x14ac:dyDescent="0.35">
      <c r="A80" s="123"/>
      <c r="B80" s="121"/>
      <c r="C80" s="121"/>
      <c r="D80" s="121"/>
      <c r="E80" s="6" t="s">
        <v>167</v>
      </c>
      <c r="F80" s="6" t="s">
        <v>168</v>
      </c>
      <c r="G80" s="7" t="s">
        <v>169</v>
      </c>
    </row>
    <row r="81" spans="1:7" ht="15.9" x14ac:dyDescent="0.35">
      <c r="A81" s="123"/>
      <c r="B81" s="121"/>
      <c r="C81" s="121"/>
      <c r="D81" s="121"/>
      <c r="E81" s="6" t="s">
        <v>170</v>
      </c>
      <c r="F81" s="6" t="s">
        <v>171</v>
      </c>
      <c r="G81" s="7" t="s">
        <v>69</v>
      </c>
    </row>
    <row r="82" spans="1:7" ht="15.9" x14ac:dyDescent="0.35">
      <c r="A82" s="123"/>
      <c r="B82" s="121"/>
      <c r="C82" s="121"/>
      <c r="D82" s="121"/>
      <c r="E82" s="6" t="s">
        <v>223</v>
      </c>
      <c r="F82" s="6" t="s">
        <v>224</v>
      </c>
      <c r="G82" s="7" t="s">
        <v>226</v>
      </c>
    </row>
    <row r="83" spans="1:7" ht="31.75" customHeight="1" x14ac:dyDescent="0.35">
      <c r="A83" s="123"/>
      <c r="B83" s="121"/>
      <c r="C83" s="121" t="s">
        <v>227</v>
      </c>
      <c r="D83" s="121" t="s">
        <v>222</v>
      </c>
      <c r="E83" s="6" t="s">
        <v>228</v>
      </c>
      <c r="F83" s="6" t="s">
        <v>229</v>
      </c>
      <c r="G83" s="7" t="s">
        <v>209</v>
      </c>
    </row>
    <row r="84" spans="1:7" ht="15.9" x14ac:dyDescent="0.35">
      <c r="A84" s="123"/>
      <c r="B84" s="121"/>
      <c r="C84" s="121"/>
      <c r="D84" s="121"/>
      <c r="E84" s="6" t="s">
        <v>239</v>
      </c>
      <c r="F84" s="6" t="s">
        <v>230</v>
      </c>
      <c r="G84" s="7" t="s">
        <v>248</v>
      </c>
    </row>
    <row r="85" spans="1:7" ht="15.9" x14ac:dyDescent="0.35">
      <c r="A85" s="123"/>
      <c r="B85" s="121"/>
      <c r="C85" s="121"/>
      <c r="D85" s="121"/>
      <c r="E85" s="6" t="s">
        <v>240</v>
      </c>
      <c r="F85" s="6" t="s">
        <v>231</v>
      </c>
      <c r="G85" s="7" t="s">
        <v>249</v>
      </c>
    </row>
    <row r="86" spans="1:7" ht="31.75" x14ac:dyDescent="0.35">
      <c r="A86" s="123"/>
      <c r="B86" s="121"/>
      <c r="C86" s="121"/>
      <c r="D86" s="121"/>
      <c r="E86" s="6" t="s">
        <v>241</v>
      </c>
      <c r="F86" s="6" t="s">
        <v>232</v>
      </c>
      <c r="G86" s="7" t="s">
        <v>250</v>
      </c>
    </row>
    <row r="87" spans="1:7" ht="15.9" x14ac:dyDescent="0.35">
      <c r="A87" s="123"/>
      <c r="B87" s="121"/>
      <c r="C87" s="121"/>
      <c r="D87" s="121"/>
      <c r="E87" s="6" t="s">
        <v>242</v>
      </c>
      <c r="F87" s="6" t="s">
        <v>233</v>
      </c>
      <c r="G87" s="7" t="s">
        <v>209</v>
      </c>
    </row>
    <row r="88" spans="1:7" ht="15.9" x14ac:dyDescent="0.35">
      <c r="A88" s="123"/>
      <c r="B88" s="121"/>
      <c r="C88" s="121"/>
      <c r="D88" s="121"/>
      <c r="E88" s="6" t="s">
        <v>243</v>
      </c>
      <c r="F88" s="6" t="s">
        <v>234</v>
      </c>
      <c r="G88" s="7" t="s">
        <v>210</v>
      </c>
    </row>
    <row r="89" spans="1:7" ht="15.9" x14ac:dyDescent="0.35">
      <c r="A89" s="123"/>
      <c r="B89" s="121"/>
      <c r="C89" s="121"/>
      <c r="D89" s="121"/>
      <c r="E89" s="6" t="s">
        <v>244</v>
      </c>
      <c r="F89" s="6" t="s">
        <v>235</v>
      </c>
      <c r="G89" s="7" t="s">
        <v>251</v>
      </c>
    </row>
    <row r="90" spans="1:7" ht="15.9" x14ac:dyDescent="0.35">
      <c r="A90" s="123"/>
      <c r="B90" s="121"/>
      <c r="C90" s="121"/>
      <c r="D90" s="121"/>
      <c r="E90" s="6" t="s">
        <v>245</v>
      </c>
      <c r="F90" s="6" t="s">
        <v>236</v>
      </c>
      <c r="G90" s="7" t="s">
        <v>195</v>
      </c>
    </row>
    <row r="91" spans="1:7" ht="15.9" x14ac:dyDescent="0.35">
      <c r="A91" s="123"/>
      <c r="B91" s="121"/>
      <c r="C91" s="121"/>
      <c r="D91" s="121"/>
      <c r="E91" s="6" t="s">
        <v>246</v>
      </c>
      <c r="F91" s="6" t="s">
        <v>237</v>
      </c>
      <c r="G91" s="7" t="s">
        <v>209</v>
      </c>
    </row>
    <row r="92" spans="1:7" ht="15.9" x14ac:dyDescent="0.35">
      <c r="A92" s="123"/>
      <c r="B92" s="121"/>
      <c r="C92" s="121"/>
      <c r="D92" s="121"/>
      <c r="E92" s="6" t="s">
        <v>247</v>
      </c>
      <c r="F92" s="6" t="s">
        <v>238</v>
      </c>
      <c r="G92" s="7" t="s">
        <v>252</v>
      </c>
    </row>
    <row r="93" spans="1:7" ht="31.75" x14ac:dyDescent="0.35">
      <c r="A93" s="123" t="s">
        <v>174</v>
      </c>
      <c r="B93" s="121" t="s">
        <v>175</v>
      </c>
      <c r="C93" s="5" t="s">
        <v>176</v>
      </c>
      <c r="D93" s="5" t="s">
        <v>177</v>
      </c>
      <c r="E93" s="6" t="s">
        <v>179</v>
      </c>
      <c r="F93" s="6" t="s">
        <v>180</v>
      </c>
      <c r="G93" s="7" t="s">
        <v>181</v>
      </c>
    </row>
    <row r="94" spans="1:7" ht="16.3" thickBot="1" x14ac:dyDescent="0.4">
      <c r="A94" s="124"/>
      <c r="B94" s="125"/>
      <c r="C94" s="9" t="s">
        <v>182</v>
      </c>
      <c r="D94" s="9" t="s">
        <v>183</v>
      </c>
      <c r="E94" s="10" t="s">
        <v>178</v>
      </c>
      <c r="F94" s="10" t="s">
        <v>184</v>
      </c>
      <c r="G94" s="11" t="s">
        <v>185</v>
      </c>
    </row>
    <row r="95" spans="1:7" ht="33" customHeight="1" x14ac:dyDescent="0.35">
      <c r="A95" s="122" t="s">
        <v>172</v>
      </c>
      <c r="B95" s="122"/>
      <c r="C95" s="122"/>
      <c r="D95" s="122"/>
      <c r="E95" s="122"/>
      <c r="F95" s="122"/>
      <c r="G95" s="122"/>
    </row>
  </sheetData>
  <mergeCells count="32">
    <mergeCell ref="D83:D92"/>
    <mergeCell ref="D75:D82"/>
    <mergeCell ref="C75:C82"/>
    <mergeCell ref="C68:C74"/>
    <mergeCell ref="D68:D74"/>
    <mergeCell ref="A95:G95"/>
    <mergeCell ref="A93:A94"/>
    <mergeCell ref="B93:B94"/>
    <mergeCell ref="B33:B92"/>
    <mergeCell ref="A33:A92"/>
    <mergeCell ref="C36:C48"/>
    <mergeCell ref="D36:D48"/>
    <mergeCell ref="C51:C53"/>
    <mergeCell ref="D51:D53"/>
    <mergeCell ref="C33:C35"/>
    <mergeCell ref="D33:D35"/>
    <mergeCell ref="C54:C57"/>
    <mergeCell ref="D54:D57"/>
    <mergeCell ref="C58:C67"/>
    <mergeCell ref="D58:D67"/>
    <mergeCell ref="C83:C92"/>
    <mergeCell ref="A1:G1"/>
    <mergeCell ref="A3:A32"/>
    <mergeCell ref="B3:B32"/>
    <mergeCell ref="C3:C9"/>
    <mergeCell ref="D3:D9"/>
    <mergeCell ref="C10:C14"/>
    <mergeCell ref="D10:D14"/>
    <mergeCell ref="C15:C21"/>
    <mergeCell ref="D15:D21"/>
    <mergeCell ref="D22:D31"/>
    <mergeCell ref="C22:C31"/>
  </mergeCells>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514D-AF2A-434E-989D-343CE73C9BE9}">
  <dimension ref="A1:I291"/>
  <sheetViews>
    <sheetView workbookViewId="0">
      <selection activeCell="H11" sqref="H11"/>
    </sheetView>
  </sheetViews>
  <sheetFormatPr defaultRowHeight="14.6" x14ac:dyDescent="0.35"/>
  <cols>
    <col min="1" max="1" width="13.78515625" style="99" customWidth="1"/>
    <col min="2" max="2" width="9.140625" style="99"/>
    <col min="3" max="3" width="16.140625" style="99" customWidth="1"/>
    <col min="4" max="16384" width="9.140625" style="99"/>
  </cols>
  <sheetData>
    <row r="1" spans="1:9" x14ac:dyDescent="0.35">
      <c r="A1" s="146" t="s">
        <v>2451</v>
      </c>
      <c r="B1" s="152"/>
      <c r="C1" s="152"/>
      <c r="D1" s="152"/>
      <c r="E1" s="152"/>
      <c r="F1" s="152"/>
      <c r="G1" s="152"/>
      <c r="H1" s="152"/>
      <c r="I1" s="152"/>
    </row>
    <row r="2" spans="1:9" x14ac:dyDescent="0.35">
      <c r="A2" s="102" t="s">
        <v>350</v>
      </c>
      <c r="B2" s="102" t="s">
        <v>2450</v>
      </c>
      <c r="C2" s="102" t="s">
        <v>597</v>
      </c>
      <c r="D2" s="102" t="s">
        <v>2449</v>
      </c>
      <c r="E2" s="102" t="s">
        <v>2448</v>
      </c>
      <c r="F2" s="102" t="s">
        <v>2447</v>
      </c>
      <c r="G2" s="102" t="s">
        <v>2446</v>
      </c>
      <c r="H2" s="102" t="s">
        <v>2445</v>
      </c>
      <c r="I2" s="102" t="s">
        <v>2444</v>
      </c>
    </row>
    <row r="3" spans="1:9" x14ac:dyDescent="0.35">
      <c r="A3" s="100" t="s">
        <v>346</v>
      </c>
      <c r="B3" s="100" t="s">
        <v>339</v>
      </c>
      <c r="C3" s="100" t="s">
        <v>625</v>
      </c>
      <c r="D3" s="100">
        <v>4929</v>
      </c>
      <c r="E3" s="101">
        <v>2.1800000000000001E-45</v>
      </c>
      <c r="F3" s="101">
        <v>3.7700000000000003E-46</v>
      </c>
      <c r="G3" s="100">
        <v>0.71983959799999997</v>
      </c>
      <c r="H3" s="100">
        <v>0.12435882500000001</v>
      </c>
      <c r="I3" s="100">
        <v>0.155801576</v>
      </c>
    </row>
    <row r="4" spans="1:9" x14ac:dyDescent="0.35">
      <c r="A4" s="100" t="s">
        <v>638</v>
      </c>
      <c r="B4" s="100" t="s">
        <v>409</v>
      </c>
      <c r="C4" s="100" t="s">
        <v>625</v>
      </c>
      <c r="D4" s="100">
        <v>2745</v>
      </c>
      <c r="E4" s="101">
        <v>6.7199999999999997E-28</v>
      </c>
      <c r="F4" s="101">
        <v>4.7100000000000001E-29</v>
      </c>
      <c r="G4" s="100">
        <v>0.78345325700000001</v>
      </c>
      <c r="H4" s="100">
        <v>5.4934175000000002E-2</v>
      </c>
      <c r="I4" s="100">
        <v>0.16161256800000001</v>
      </c>
    </row>
    <row r="5" spans="1:9" x14ac:dyDescent="0.35">
      <c r="A5" s="100" t="s">
        <v>638</v>
      </c>
      <c r="B5" s="100" t="s">
        <v>1500</v>
      </c>
      <c r="C5" s="100" t="s">
        <v>625</v>
      </c>
      <c r="D5" s="100">
        <v>4048</v>
      </c>
      <c r="E5" s="101">
        <v>2.7599999999999999E-240</v>
      </c>
      <c r="F5" s="101">
        <v>5.1799999999999997E-241</v>
      </c>
      <c r="G5" s="100">
        <v>0.75173632099999999</v>
      </c>
      <c r="H5" s="100">
        <v>0.141144247</v>
      </c>
      <c r="I5" s="100">
        <v>0.107119432</v>
      </c>
    </row>
    <row r="6" spans="1:9" x14ac:dyDescent="0.35">
      <c r="A6" s="100" t="s">
        <v>310</v>
      </c>
      <c r="B6" s="100" t="s">
        <v>2443</v>
      </c>
      <c r="C6" s="100" t="s">
        <v>625</v>
      </c>
      <c r="D6" s="100">
        <v>3991</v>
      </c>
      <c r="E6" s="101">
        <v>1.19E-81</v>
      </c>
      <c r="F6" s="101">
        <v>1.8E-82</v>
      </c>
      <c r="G6" s="100">
        <v>0.75097056200000001</v>
      </c>
      <c r="H6" s="100">
        <v>0.113099223</v>
      </c>
      <c r="I6" s="100">
        <v>0.13593021499999999</v>
      </c>
    </row>
    <row r="7" spans="1:9" x14ac:dyDescent="0.35">
      <c r="A7" s="100" t="s">
        <v>638</v>
      </c>
      <c r="B7" s="100" t="s">
        <v>2442</v>
      </c>
      <c r="C7" s="100" t="s">
        <v>625</v>
      </c>
      <c r="D7" s="100">
        <v>3779</v>
      </c>
      <c r="E7" s="101">
        <v>2.42E-67</v>
      </c>
      <c r="F7" s="101">
        <v>4.2100000000000003E-68</v>
      </c>
      <c r="G7" s="100">
        <v>0.72370214700000002</v>
      </c>
      <c r="H7" s="100">
        <v>0.126163051</v>
      </c>
      <c r="I7" s="100">
        <v>0.15013480300000001</v>
      </c>
    </row>
    <row r="8" spans="1:9" x14ac:dyDescent="0.35">
      <c r="A8" s="100" t="s">
        <v>346</v>
      </c>
      <c r="B8" s="100" t="s">
        <v>337</v>
      </c>
      <c r="C8" s="100" t="s">
        <v>625</v>
      </c>
      <c r="D8" s="100">
        <v>3889</v>
      </c>
      <c r="E8" s="101">
        <v>1.86E-256</v>
      </c>
      <c r="F8" s="101">
        <v>1.01E-256</v>
      </c>
      <c r="G8" s="100">
        <v>0.57476313999999995</v>
      </c>
      <c r="H8" s="100">
        <v>0.31192752600000001</v>
      </c>
      <c r="I8" s="100">
        <v>0.113309334</v>
      </c>
    </row>
    <row r="9" spans="1:9" x14ac:dyDescent="0.35">
      <c r="A9" s="100" t="s">
        <v>283</v>
      </c>
      <c r="B9" s="100" t="s">
        <v>121</v>
      </c>
      <c r="C9" s="100" t="s">
        <v>625</v>
      </c>
      <c r="D9" s="100">
        <v>2669</v>
      </c>
      <c r="E9" s="101">
        <v>2.9600000000000001E-49</v>
      </c>
      <c r="F9" s="101">
        <v>2.8700000000000002E-50</v>
      </c>
      <c r="G9" s="100">
        <v>0.75130391299999999</v>
      </c>
      <c r="H9" s="100">
        <v>7.2883046000000007E-2</v>
      </c>
      <c r="I9" s="100">
        <v>0.175813041</v>
      </c>
    </row>
    <row r="10" spans="1:9" x14ac:dyDescent="0.35">
      <c r="A10" s="100" t="s">
        <v>605</v>
      </c>
      <c r="B10" s="100" t="s">
        <v>292</v>
      </c>
      <c r="C10" s="100" t="s">
        <v>625</v>
      </c>
      <c r="D10" s="100">
        <v>2782</v>
      </c>
      <c r="E10" s="101">
        <v>6.7599999999999997E-303</v>
      </c>
      <c r="F10" s="101">
        <v>5.8200000000000003E-304</v>
      </c>
      <c r="G10" s="100">
        <v>0.58356664700000005</v>
      </c>
      <c r="H10" s="100">
        <v>5.0303618000000001E-2</v>
      </c>
      <c r="I10" s="100">
        <v>0.36612973500000001</v>
      </c>
    </row>
    <row r="11" spans="1:9" x14ac:dyDescent="0.35">
      <c r="A11" s="100" t="s">
        <v>290</v>
      </c>
      <c r="B11" s="100" t="s">
        <v>287</v>
      </c>
      <c r="C11" s="100" t="s">
        <v>625</v>
      </c>
      <c r="D11" s="100">
        <v>4244</v>
      </c>
      <c r="E11" s="101">
        <v>7.7899999999999995E-305</v>
      </c>
      <c r="F11" s="101">
        <v>2.08E-305</v>
      </c>
      <c r="G11" s="100">
        <v>0.57433371200000005</v>
      </c>
      <c r="H11" s="100">
        <v>0.15300796999999999</v>
      </c>
      <c r="I11" s="100">
        <v>0.27265831899999998</v>
      </c>
    </row>
    <row r="12" spans="1:9" x14ac:dyDescent="0.35">
      <c r="A12" s="100" t="s">
        <v>290</v>
      </c>
      <c r="B12" s="100" t="s">
        <v>286</v>
      </c>
      <c r="C12" s="100" t="s">
        <v>625</v>
      </c>
      <c r="D12" s="100">
        <v>3055</v>
      </c>
      <c r="E12" s="101">
        <v>3.3E-53</v>
      </c>
      <c r="F12" s="101">
        <v>8.1699999999999997E-52</v>
      </c>
      <c r="G12" s="100">
        <v>3.8184489000000002E-2</v>
      </c>
      <c r="H12" s="100">
        <v>0.94427117199999999</v>
      </c>
      <c r="I12" s="100">
        <v>1.7544338999999999E-2</v>
      </c>
    </row>
    <row r="13" spans="1:9" x14ac:dyDescent="0.35">
      <c r="A13" s="100" t="s">
        <v>638</v>
      </c>
      <c r="B13" s="100" t="s">
        <v>358</v>
      </c>
      <c r="C13" s="100" t="s">
        <v>625</v>
      </c>
      <c r="D13" s="100">
        <v>2992</v>
      </c>
      <c r="E13" s="101">
        <v>1.13E-21</v>
      </c>
      <c r="F13" s="101">
        <v>6.9199999999999995E-23</v>
      </c>
      <c r="G13" s="100">
        <v>0.70866070400000003</v>
      </c>
      <c r="H13" s="100">
        <v>4.3402326999999997E-2</v>
      </c>
      <c r="I13" s="100">
        <v>0.24793696900000001</v>
      </c>
    </row>
    <row r="14" spans="1:9" x14ac:dyDescent="0.35">
      <c r="A14" s="100" t="s">
        <v>278</v>
      </c>
      <c r="B14" s="100" t="s">
        <v>142</v>
      </c>
      <c r="C14" s="100" t="s">
        <v>625</v>
      </c>
      <c r="D14" s="100">
        <v>4587</v>
      </c>
      <c r="E14" s="101">
        <v>2.0699999999999999E-12</v>
      </c>
      <c r="F14" s="101">
        <v>2.8799999999999998E-13</v>
      </c>
      <c r="G14" s="100">
        <v>0.756444589</v>
      </c>
      <c r="H14" s="100">
        <v>0.105335921</v>
      </c>
      <c r="I14" s="100">
        <v>0.13821949</v>
      </c>
    </row>
    <row r="15" spans="1:9" x14ac:dyDescent="0.35">
      <c r="A15" s="100" t="s">
        <v>603</v>
      </c>
      <c r="B15" s="100" t="s">
        <v>320</v>
      </c>
      <c r="C15" s="100" t="s">
        <v>625</v>
      </c>
      <c r="D15" s="100">
        <v>3855</v>
      </c>
      <c r="E15" s="101">
        <v>2.9E-5</v>
      </c>
      <c r="F15" s="101">
        <v>4.8300000000000003E-6</v>
      </c>
      <c r="G15" s="100">
        <v>0.65834357600000004</v>
      </c>
      <c r="H15" s="100">
        <v>0.109828201</v>
      </c>
      <c r="I15" s="100">
        <v>0.231794418</v>
      </c>
    </row>
    <row r="16" spans="1:9" x14ac:dyDescent="0.35">
      <c r="A16" s="100" t="s">
        <v>283</v>
      </c>
      <c r="B16" s="100" t="s">
        <v>447</v>
      </c>
      <c r="C16" s="100" t="s">
        <v>625</v>
      </c>
      <c r="D16" s="100">
        <v>3080</v>
      </c>
      <c r="E16" s="101">
        <v>4.0900000000000001E-44</v>
      </c>
      <c r="F16" s="101">
        <v>4.1400000000000002E-45</v>
      </c>
      <c r="G16" s="100">
        <v>0.70853926700000003</v>
      </c>
      <c r="H16" s="100">
        <v>7.1662659000000004E-2</v>
      </c>
      <c r="I16" s="100">
        <v>0.21979807400000001</v>
      </c>
    </row>
    <row r="17" spans="1:9" x14ac:dyDescent="0.35">
      <c r="A17" s="100" t="s">
        <v>310</v>
      </c>
      <c r="B17" s="100" t="s">
        <v>308</v>
      </c>
      <c r="C17" s="100" t="s">
        <v>625</v>
      </c>
      <c r="D17" s="100">
        <v>5473</v>
      </c>
      <c r="E17" s="101">
        <v>5.4499999999999996E-77</v>
      </c>
      <c r="F17" s="101">
        <v>1.48E-77</v>
      </c>
      <c r="G17" s="100">
        <v>0.708341369</v>
      </c>
      <c r="H17" s="100">
        <v>0.19175023299999999</v>
      </c>
      <c r="I17" s="100">
        <v>9.9908398999999995E-2</v>
      </c>
    </row>
    <row r="18" spans="1:9" x14ac:dyDescent="0.35">
      <c r="A18" s="100" t="s">
        <v>310</v>
      </c>
      <c r="B18" s="100" t="s">
        <v>1418</v>
      </c>
      <c r="C18" s="100" t="s">
        <v>625</v>
      </c>
      <c r="D18" s="100">
        <v>5101</v>
      </c>
      <c r="E18" s="101">
        <v>3.6899999999999999E-134</v>
      </c>
      <c r="F18" s="101">
        <v>5.3100000000000002E-135</v>
      </c>
      <c r="G18" s="100">
        <v>0.78904190600000002</v>
      </c>
      <c r="H18" s="100">
        <v>0.11353904400000001</v>
      </c>
      <c r="I18" s="100">
        <v>9.7419048999999994E-2</v>
      </c>
    </row>
    <row r="19" spans="1:9" x14ac:dyDescent="0.35">
      <c r="A19" s="100" t="s">
        <v>310</v>
      </c>
      <c r="B19" s="100" t="s">
        <v>309</v>
      </c>
      <c r="C19" s="100" t="s">
        <v>625</v>
      </c>
      <c r="D19" s="100">
        <v>5773</v>
      </c>
      <c r="E19" s="101">
        <v>9.7299999999999999E-13</v>
      </c>
      <c r="F19" s="101">
        <v>1.55E-13</v>
      </c>
      <c r="G19" s="100">
        <v>0.70652456299999999</v>
      </c>
      <c r="H19" s="100">
        <v>0.11266483200000001</v>
      </c>
      <c r="I19" s="100">
        <v>0.18081060600000001</v>
      </c>
    </row>
    <row r="20" spans="1:9" x14ac:dyDescent="0.35">
      <c r="A20" s="100" t="s">
        <v>283</v>
      </c>
      <c r="B20" s="100" t="s">
        <v>440</v>
      </c>
      <c r="C20" s="100" t="s">
        <v>625</v>
      </c>
      <c r="D20" s="100">
        <v>1481</v>
      </c>
      <c r="E20" s="101">
        <v>3.1300000000000001E-143</v>
      </c>
      <c r="F20" s="101">
        <v>1.1400000000000001E-144</v>
      </c>
      <c r="G20" s="100">
        <v>0.69432049600000001</v>
      </c>
      <c r="H20" s="100">
        <v>2.5231818999999999E-2</v>
      </c>
      <c r="I20" s="100">
        <v>0.280447685</v>
      </c>
    </row>
    <row r="21" spans="1:9" x14ac:dyDescent="0.35">
      <c r="A21" s="100" t="s">
        <v>346</v>
      </c>
      <c r="B21" s="100" t="s">
        <v>1407</v>
      </c>
      <c r="C21" s="100" t="s">
        <v>625</v>
      </c>
      <c r="D21" s="100">
        <v>3479</v>
      </c>
      <c r="E21" s="101">
        <v>1.9000000000000002E-68</v>
      </c>
      <c r="F21" s="101">
        <v>8.3800000000000002E-69</v>
      </c>
      <c r="G21" s="100">
        <v>0.60891754600000003</v>
      </c>
      <c r="H21" s="100">
        <v>0.26837348799999999</v>
      </c>
      <c r="I21" s="100">
        <v>0.122708966</v>
      </c>
    </row>
    <row r="22" spans="1:9" x14ac:dyDescent="0.35">
      <c r="A22" s="100" t="s">
        <v>346</v>
      </c>
      <c r="B22" s="100" t="s">
        <v>344</v>
      </c>
      <c r="C22" s="100" t="s">
        <v>625</v>
      </c>
      <c r="D22" s="100">
        <v>3059</v>
      </c>
      <c r="E22" s="101">
        <v>6.5099999999999997E-32</v>
      </c>
      <c r="F22" s="101">
        <v>4.1400000000000002E-32</v>
      </c>
      <c r="G22" s="100">
        <v>0.45611290599999998</v>
      </c>
      <c r="H22" s="100">
        <v>0.28972007100000002</v>
      </c>
      <c r="I22" s="100">
        <v>0.25416702299999999</v>
      </c>
    </row>
    <row r="23" spans="1:9" x14ac:dyDescent="0.35">
      <c r="A23" s="100" t="s">
        <v>290</v>
      </c>
      <c r="B23" s="100" t="s">
        <v>103</v>
      </c>
      <c r="C23" s="100" t="s">
        <v>625</v>
      </c>
      <c r="D23" s="100">
        <v>3676</v>
      </c>
      <c r="E23" s="101">
        <v>5.4399999999999996E-196</v>
      </c>
      <c r="F23" s="101">
        <v>5.6399999999999997E-197</v>
      </c>
      <c r="G23" s="100">
        <v>0.78096852000000005</v>
      </c>
      <c r="H23" s="100">
        <v>8.0965880000000004E-2</v>
      </c>
      <c r="I23" s="100">
        <v>0.13806560000000001</v>
      </c>
    </row>
    <row r="24" spans="1:9" x14ac:dyDescent="0.35">
      <c r="A24" s="100" t="s">
        <v>603</v>
      </c>
      <c r="B24" s="100" t="s">
        <v>321</v>
      </c>
      <c r="C24" s="100" t="s">
        <v>625</v>
      </c>
      <c r="D24" s="100">
        <v>4770</v>
      </c>
      <c r="E24" s="101">
        <v>2.8499999999999999E-11</v>
      </c>
      <c r="F24" s="101">
        <v>4.6599999999999999E-12</v>
      </c>
      <c r="G24" s="100">
        <v>0.767847532</v>
      </c>
      <c r="H24" s="100">
        <v>0.12564984100000001</v>
      </c>
      <c r="I24" s="100">
        <v>0.106502627</v>
      </c>
    </row>
    <row r="25" spans="1:9" x14ac:dyDescent="0.35">
      <c r="A25" s="100" t="s">
        <v>346</v>
      </c>
      <c r="B25" s="100" t="s">
        <v>485</v>
      </c>
      <c r="C25" s="100" t="s">
        <v>625</v>
      </c>
      <c r="D25" s="100">
        <v>4083</v>
      </c>
      <c r="E25" s="101">
        <v>4.9400000000000002E-215</v>
      </c>
      <c r="F25" s="101">
        <v>8.2699999999999994E-216</v>
      </c>
      <c r="G25" s="100">
        <v>0.76506032899999998</v>
      </c>
      <c r="H25" s="100">
        <v>0.12812878799999999</v>
      </c>
      <c r="I25" s="100">
        <v>0.106810882</v>
      </c>
    </row>
    <row r="26" spans="1:9" x14ac:dyDescent="0.35">
      <c r="A26" s="100" t="s">
        <v>605</v>
      </c>
      <c r="B26" s="100" t="s">
        <v>2441</v>
      </c>
      <c r="C26" s="100" t="s">
        <v>625</v>
      </c>
      <c r="D26" s="100">
        <v>3740</v>
      </c>
      <c r="E26" s="101">
        <v>5.3899999999999998E-19</v>
      </c>
      <c r="F26" s="101">
        <v>5.4800000000000002E-20</v>
      </c>
      <c r="G26" s="100">
        <v>0.580859809</v>
      </c>
      <c r="H26" s="100">
        <v>5.9081818000000001E-2</v>
      </c>
      <c r="I26" s="100">
        <v>0.36005837299999999</v>
      </c>
    </row>
    <row r="27" spans="1:9" x14ac:dyDescent="0.35">
      <c r="A27" s="100" t="s">
        <v>638</v>
      </c>
      <c r="B27" s="100" t="s">
        <v>407</v>
      </c>
      <c r="C27" s="100" t="s">
        <v>625</v>
      </c>
      <c r="D27" s="100">
        <v>4897</v>
      </c>
      <c r="E27" s="101">
        <v>5.7299999999999999E-147</v>
      </c>
      <c r="F27" s="101">
        <v>8.1100000000000005E-148</v>
      </c>
      <c r="G27" s="100">
        <v>0.75447808900000002</v>
      </c>
      <c r="H27" s="100">
        <v>0.10675623300000001</v>
      </c>
      <c r="I27" s="100">
        <v>0.138765678</v>
      </c>
    </row>
    <row r="28" spans="1:9" x14ac:dyDescent="0.35">
      <c r="A28" s="100" t="s">
        <v>638</v>
      </c>
      <c r="B28" s="100" t="s">
        <v>397</v>
      </c>
      <c r="C28" s="100" t="s">
        <v>625</v>
      </c>
      <c r="D28" s="100">
        <v>3898</v>
      </c>
      <c r="E28" s="101">
        <v>8.8699999999999995E-217</v>
      </c>
      <c r="F28" s="101">
        <v>3.47E-217</v>
      </c>
      <c r="G28" s="100">
        <v>0.50611575900000005</v>
      </c>
      <c r="H28" s="100">
        <v>0.19773701699999999</v>
      </c>
      <c r="I28" s="100">
        <v>0.29614722500000001</v>
      </c>
    </row>
    <row r="29" spans="1:9" x14ac:dyDescent="0.35">
      <c r="A29" s="100" t="s">
        <v>603</v>
      </c>
      <c r="B29" s="100" t="s">
        <v>318</v>
      </c>
      <c r="C29" s="100" t="s">
        <v>625</v>
      </c>
      <c r="D29" s="100">
        <v>4237</v>
      </c>
      <c r="E29" s="101">
        <v>6.8099999999999998E-15</v>
      </c>
      <c r="F29" s="101">
        <v>1.1599999999999999E-15</v>
      </c>
      <c r="G29" s="100">
        <v>0.67823976900000005</v>
      </c>
      <c r="H29" s="100">
        <v>0.11529544</v>
      </c>
      <c r="I29" s="100">
        <v>0.20646479100000001</v>
      </c>
    </row>
    <row r="30" spans="1:9" x14ac:dyDescent="0.35">
      <c r="A30" s="100" t="s">
        <v>638</v>
      </c>
      <c r="B30" s="100" t="s">
        <v>2440</v>
      </c>
      <c r="C30" s="100" t="s">
        <v>625</v>
      </c>
      <c r="D30" s="100">
        <v>2981</v>
      </c>
      <c r="E30" s="101">
        <v>1.8599999999999999E-299</v>
      </c>
      <c r="F30" s="101">
        <v>1.4100000000000001E-300</v>
      </c>
      <c r="G30" s="100">
        <v>0.62999660199999996</v>
      </c>
      <c r="H30" s="100">
        <v>4.7630152000000002E-2</v>
      </c>
      <c r="I30" s="100">
        <v>0.32237324499999997</v>
      </c>
    </row>
    <row r="31" spans="1:9" x14ac:dyDescent="0.35">
      <c r="A31" s="100" t="s">
        <v>603</v>
      </c>
      <c r="B31" s="100" t="s">
        <v>317</v>
      </c>
      <c r="C31" s="100" t="s">
        <v>625</v>
      </c>
      <c r="D31" s="100">
        <v>4031</v>
      </c>
      <c r="E31" s="101">
        <v>9.2300000000000007E-34</v>
      </c>
      <c r="F31" s="101">
        <v>1.8200000000000001E-34</v>
      </c>
      <c r="G31" s="100">
        <v>0.45644114299999999</v>
      </c>
      <c r="H31" s="100">
        <v>9.0072062999999994E-2</v>
      </c>
      <c r="I31" s="100">
        <v>0.45348679400000003</v>
      </c>
    </row>
    <row r="32" spans="1:9" x14ac:dyDescent="0.35">
      <c r="A32" s="100" t="s">
        <v>605</v>
      </c>
      <c r="B32" s="100" t="s">
        <v>451</v>
      </c>
      <c r="C32" s="100" t="s">
        <v>625</v>
      </c>
      <c r="D32" s="100">
        <v>2520</v>
      </c>
      <c r="E32" s="101">
        <v>8.5199999999999999E-244</v>
      </c>
      <c r="F32" s="101">
        <v>1.5000000000000001E-244</v>
      </c>
      <c r="G32" s="100">
        <v>0.478792732</v>
      </c>
      <c r="H32" s="100">
        <v>8.4125991999999997E-2</v>
      </c>
      <c r="I32" s="100">
        <v>0.43708127600000002</v>
      </c>
    </row>
    <row r="33" spans="1:9" x14ac:dyDescent="0.35">
      <c r="A33" s="100" t="s">
        <v>346</v>
      </c>
      <c r="B33" s="100" t="s">
        <v>335</v>
      </c>
      <c r="C33" s="100" t="s">
        <v>625</v>
      </c>
      <c r="D33" s="100">
        <v>3983</v>
      </c>
      <c r="E33" s="101">
        <v>2.54E-182</v>
      </c>
      <c r="F33" s="101">
        <v>3.1499999999999999E-183</v>
      </c>
      <c r="G33" s="100">
        <v>0.68202746000000003</v>
      </c>
      <c r="H33" s="100">
        <v>8.4464559999999994E-2</v>
      </c>
      <c r="I33" s="100">
        <v>0.23350798</v>
      </c>
    </row>
    <row r="34" spans="1:9" x14ac:dyDescent="0.35">
      <c r="A34" s="100" t="s">
        <v>346</v>
      </c>
      <c r="B34" s="100" t="s">
        <v>330</v>
      </c>
      <c r="C34" s="100" t="s">
        <v>625</v>
      </c>
      <c r="D34" s="100">
        <v>3490</v>
      </c>
      <c r="E34" s="101">
        <v>1.3399999999999999E-184</v>
      </c>
      <c r="F34" s="101">
        <v>2.3500000000000001E-185</v>
      </c>
      <c r="G34" s="100">
        <v>0.62169984199999995</v>
      </c>
      <c r="H34" s="100">
        <v>0.108811649</v>
      </c>
      <c r="I34" s="100">
        <v>0.26948850899999999</v>
      </c>
    </row>
    <row r="35" spans="1:9" x14ac:dyDescent="0.35">
      <c r="A35" s="100" t="s">
        <v>346</v>
      </c>
      <c r="B35" s="100" t="s">
        <v>339</v>
      </c>
      <c r="C35" s="100" t="s">
        <v>615</v>
      </c>
      <c r="D35" s="100">
        <v>4928</v>
      </c>
      <c r="E35" s="101">
        <v>2.06E-45</v>
      </c>
      <c r="F35" s="101">
        <v>3.6899999999999998E-46</v>
      </c>
      <c r="G35" s="100">
        <v>0.67741184300000001</v>
      </c>
      <c r="H35" s="100">
        <v>0.121549095</v>
      </c>
      <c r="I35" s="100">
        <v>0.20103906199999999</v>
      </c>
    </row>
    <row r="36" spans="1:9" x14ac:dyDescent="0.35">
      <c r="A36" s="100" t="s">
        <v>638</v>
      </c>
      <c r="B36" s="100" t="s">
        <v>409</v>
      </c>
      <c r="C36" s="100" t="s">
        <v>615</v>
      </c>
      <c r="D36" s="100">
        <v>2744</v>
      </c>
      <c r="E36" s="101">
        <v>6.2999999999999997E-28</v>
      </c>
      <c r="F36" s="101">
        <v>5.9300000000000002E-29</v>
      </c>
      <c r="G36" s="100">
        <v>0.73396281900000004</v>
      </c>
      <c r="H36" s="100">
        <v>6.9129405000000005E-2</v>
      </c>
      <c r="I36" s="100">
        <v>0.19690777600000001</v>
      </c>
    </row>
    <row r="37" spans="1:9" x14ac:dyDescent="0.35">
      <c r="A37" s="100" t="s">
        <v>638</v>
      </c>
      <c r="B37" s="100" t="s">
        <v>1500</v>
      </c>
      <c r="C37" s="100" t="s">
        <v>615</v>
      </c>
      <c r="D37" s="100">
        <v>4048</v>
      </c>
      <c r="E37" s="101">
        <v>2.6500000000000001E-240</v>
      </c>
      <c r="F37" s="101">
        <v>5.3799999999999997E-241</v>
      </c>
      <c r="G37" s="100">
        <v>0.72304046300000002</v>
      </c>
      <c r="H37" s="100">
        <v>0.14640483800000001</v>
      </c>
      <c r="I37" s="100">
        <v>0.130554699</v>
      </c>
    </row>
    <row r="38" spans="1:9" x14ac:dyDescent="0.35">
      <c r="A38" s="100" t="s">
        <v>310</v>
      </c>
      <c r="B38" s="100" t="s">
        <v>2443</v>
      </c>
      <c r="C38" s="100" t="s">
        <v>615</v>
      </c>
      <c r="D38" s="100">
        <v>3990</v>
      </c>
      <c r="E38" s="101">
        <v>1.14E-81</v>
      </c>
      <c r="F38" s="101">
        <v>1.9299999999999999E-82</v>
      </c>
      <c r="G38" s="100">
        <v>0.71702705300000003</v>
      </c>
      <c r="H38" s="100">
        <v>0.121563382</v>
      </c>
      <c r="I38" s="100">
        <v>0.161409565</v>
      </c>
    </row>
    <row r="39" spans="1:9" x14ac:dyDescent="0.35">
      <c r="A39" s="100" t="s">
        <v>638</v>
      </c>
      <c r="B39" s="100" t="s">
        <v>2442</v>
      </c>
      <c r="C39" s="100" t="s">
        <v>615</v>
      </c>
      <c r="D39" s="100">
        <v>3779</v>
      </c>
      <c r="E39" s="101">
        <v>2.38E-67</v>
      </c>
      <c r="F39" s="101">
        <v>3.7500000000000004E-68</v>
      </c>
      <c r="G39" s="100">
        <v>0.71151253699999994</v>
      </c>
      <c r="H39" s="100">
        <v>0.11220298200000001</v>
      </c>
      <c r="I39" s="100">
        <v>0.17628448099999999</v>
      </c>
    </row>
    <row r="40" spans="1:9" x14ac:dyDescent="0.35">
      <c r="A40" s="100" t="s">
        <v>346</v>
      </c>
      <c r="B40" s="100" t="s">
        <v>337</v>
      </c>
      <c r="C40" s="100" t="s">
        <v>615</v>
      </c>
      <c r="D40" s="100">
        <v>3888</v>
      </c>
      <c r="E40" s="101">
        <v>2.2999999999999999E-256</v>
      </c>
      <c r="F40" s="101">
        <v>3.65E-257</v>
      </c>
      <c r="G40" s="100">
        <v>0.71193677</v>
      </c>
      <c r="H40" s="100">
        <v>0.11293452900000001</v>
      </c>
      <c r="I40" s="100">
        <v>0.175128701</v>
      </c>
    </row>
    <row r="41" spans="1:9" x14ac:dyDescent="0.35">
      <c r="A41" s="100" t="s">
        <v>283</v>
      </c>
      <c r="B41" s="100" t="s">
        <v>121</v>
      </c>
      <c r="C41" s="100" t="s">
        <v>615</v>
      </c>
      <c r="D41" s="100">
        <v>2670</v>
      </c>
      <c r="E41" s="101">
        <v>2.7699999999999999E-49</v>
      </c>
      <c r="F41" s="101">
        <v>2.7299999999999998E-50</v>
      </c>
      <c r="G41" s="100">
        <v>0.70233083900000004</v>
      </c>
      <c r="H41" s="100">
        <v>6.9286096000000005E-2</v>
      </c>
      <c r="I41" s="100">
        <v>0.228383066</v>
      </c>
    </row>
    <row r="42" spans="1:9" x14ac:dyDescent="0.35">
      <c r="A42" s="100" t="s">
        <v>605</v>
      </c>
      <c r="B42" s="100" t="s">
        <v>292</v>
      </c>
      <c r="C42" s="100" t="s">
        <v>615</v>
      </c>
      <c r="D42" s="100">
        <v>2782</v>
      </c>
      <c r="E42" s="101">
        <v>6.4799999999999999E-303</v>
      </c>
      <c r="F42" s="101">
        <v>7.7899999999999993E-304</v>
      </c>
      <c r="G42" s="100">
        <v>0.56014214200000001</v>
      </c>
      <c r="H42" s="100">
        <v>6.7270546000000001E-2</v>
      </c>
      <c r="I42" s="100">
        <v>0.372587312</v>
      </c>
    </row>
    <row r="43" spans="1:9" x14ac:dyDescent="0.35">
      <c r="A43" s="100" t="s">
        <v>290</v>
      </c>
      <c r="B43" s="100" t="s">
        <v>287</v>
      </c>
      <c r="C43" s="100" t="s">
        <v>615</v>
      </c>
      <c r="D43" s="100">
        <v>4244</v>
      </c>
      <c r="E43" s="101">
        <v>9.2199999999999998E-305</v>
      </c>
      <c r="F43" s="101">
        <v>1.24E-305</v>
      </c>
      <c r="G43" s="100">
        <v>0.67937074900000005</v>
      </c>
      <c r="H43" s="100">
        <v>9.1176498999999994E-2</v>
      </c>
      <c r="I43" s="100">
        <v>0.22945275200000001</v>
      </c>
    </row>
    <row r="44" spans="1:9" x14ac:dyDescent="0.35">
      <c r="A44" s="100" t="s">
        <v>290</v>
      </c>
      <c r="B44" s="100" t="s">
        <v>286</v>
      </c>
      <c r="C44" s="100" t="s">
        <v>615</v>
      </c>
      <c r="D44" s="100">
        <v>3055</v>
      </c>
      <c r="E44" s="101">
        <v>2.4500000000000001E-52</v>
      </c>
      <c r="F44" s="101">
        <v>5.3400000000000001E-52</v>
      </c>
      <c r="G44" s="100">
        <v>0.283511754</v>
      </c>
      <c r="H44" s="100">
        <v>0.61676092000000005</v>
      </c>
      <c r="I44" s="100">
        <v>9.9727326000000005E-2</v>
      </c>
    </row>
    <row r="45" spans="1:9" x14ac:dyDescent="0.35">
      <c r="A45" s="100" t="s">
        <v>638</v>
      </c>
      <c r="B45" s="100" t="s">
        <v>358</v>
      </c>
      <c r="C45" s="100" t="s">
        <v>615</v>
      </c>
      <c r="D45" s="100">
        <v>2991</v>
      </c>
      <c r="E45" s="101">
        <v>1.1699999999999999E-21</v>
      </c>
      <c r="F45" s="101">
        <v>1.2900000000000001E-22</v>
      </c>
      <c r="G45" s="100">
        <v>0.73635817800000003</v>
      </c>
      <c r="H45" s="100">
        <v>8.0773444999999999E-2</v>
      </c>
      <c r="I45" s="100">
        <v>0.182868376</v>
      </c>
    </row>
    <row r="46" spans="1:9" x14ac:dyDescent="0.35">
      <c r="A46" s="100" t="s">
        <v>278</v>
      </c>
      <c r="B46" s="100" t="s">
        <v>142</v>
      </c>
      <c r="C46" s="100" t="s">
        <v>615</v>
      </c>
      <c r="D46" s="100">
        <v>4587</v>
      </c>
      <c r="E46" s="101">
        <v>2E-12</v>
      </c>
      <c r="F46" s="101">
        <v>2.7100000000000001E-13</v>
      </c>
      <c r="G46" s="100">
        <v>0.73018539100000002</v>
      </c>
      <c r="H46" s="100">
        <v>9.8943031000000001E-2</v>
      </c>
      <c r="I46" s="100">
        <v>0.170871578</v>
      </c>
    </row>
    <row r="47" spans="1:9" x14ac:dyDescent="0.35">
      <c r="A47" s="100" t="s">
        <v>603</v>
      </c>
      <c r="B47" s="100" t="s">
        <v>320</v>
      </c>
      <c r="C47" s="100" t="s">
        <v>615</v>
      </c>
      <c r="D47" s="100">
        <v>3856</v>
      </c>
      <c r="E47" s="101">
        <v>1.9000000000000001E-5</v>
      </c>
      <c r="F47" s="101">
        <v>8.9500000000000007E-6</v>
      </c>
      <c r="G47" s="100">
        <v>0.43138357900000002</v>
      </c>
      <c r="H47" s="100">
        <v>0.20326394</v>
      </c>
      <c r="I47" s="100">
        <v>0.365324553</v>
      </c>
    </row>
    <row r="48" spans="1:9" x14ac:dyDescent="0.35">
      <c r="A48" s="100" t="s">
        <v>283</v>
      </c>
      <c r="B48" s="100" t="s">
        <v>447</v>
      </c>
      <c r="C48" s="100" t="s">
        <v>615</v>
      </c>
      <c r="D48" s="100">
        <v>3080</v>
      </c>
      <c r="E48" s="101">
        <v>4.3300000000000001E-44</v>
      </c>
      <c r="F48" s="101">
        <v>3.7200000000000001E-45</v>
      </c>
      <c r="G48" s="100">
        <v>0.74937525800000004</v>
      </c>
      <c r="H48" s="100">
        <v>6.4420168E-2</v>
      </c>
      <c r="I48" s="100">
        <v>0.18620457400000001</v>
      </c>
    </row>
    <row r="49" spans="1:9" x14ac:dyDescent="0.35">
      <c r="A49" s="100" t="s">
        <v>310</v>
      </c>
      <c r="B49" s="100" t="s">
        <v>308</v>
      </c>
      <c r="C49" s="100" t="s">
        <v>615</v>
      </c>
      <c r="D49" s="100">
        <v>5473</v>
      </c>
      <c r="E49" s="101">
        <v>5.33E-77</v>
      </c>
      <c r="F49" s="101">
        <v>1.54E-77</v>
      </c>
      <c r="G49" s="100">
        <v>0.692062544</v>
      </c>
      <c r="H49" s="100">
        <v>0.199940165</v>
      </c>
      <c r="I49" s="100">
        <v>0.107997291</v>
      </c>
    </row>
    <row r="50" spans="1:9" x14ac:dyDescent="0.35">
      <c r="A50" s="100" t="s">
        <v>310</v>
      </c>
      <c r="B50" s="100" t="s">
        <v>1418</v>
      </c>
      <c r="C50" s="100" t="s">
        <v>615</v>
      </c>
      <c r="D50" s="100">
        <v>5101</v>
      </c>
      <c r="E50" s="101">
        <v>3.4199999999999999E-134</v>
      </c>
      <c r="F50" s="101">
        <v>6.2200000000000005E-135</v>
      </c>
      <c r="G50" s="100">
        <v>0.73213040799999995</v>
      </c>
      <c r="H50" s="100">
        <v>0.13289559200000001</v>
      </c>
      <c r="I50" s="100">
        <v>0.13497400000000001</v>
      </c>
    </row>
    <row r="51" spans="1:9" x14ac:dyDescent="0.35">
      <c r="A51" s="100" t="s">
        <v>310</v>
      </c>
      <c r="B51" s="100" t="s">
        <v>309</v>
      </c>
      <c r="C51" s="100" t="s">
        <v>615</v>
      </c>
      <c r="D51" s="100">
        <v>5773</v>
      </c>
      <c r="E51" s="101">
        <v>1.0200000000000001E-12</v>
      </c>
      <c r="F51" s="101">
        <v>2.0000000000000001E-13</v>
      </c>
      <c r="G51" s="100">
        <v>0.74065819399999999</v>
      </c>
      <c r="H51" s="100">
        <v>0.145229407</v>
      </c>
      <c r="I51" s="100">
        <v>0.114112399</v>
      </c>
    </row>
    <row r="52" spans="1:9" x14ac:dyDescent="0.35">
      <c r="A52" s="100" t="s">
        <v>283</v>
      </c>
      <c r="B52" s="100" t="s">
        <v>440</v>
      </c>
      <c r="C52" s="100" t="s">
        <v>615</v>
      </c>
      <c r="D52" s="100">
        <v>1480</v>
      </c>
      <c r="E52" s="101">
        <v>2.7500000000000002E-143</v>
      </c>
      <c r="F52" s="101">
        <v>2.7199999999999999E-144</v>
      </c>
      <c r="G52" s="100">
        <v>0.61019564999999998</v>
      </c>
      <c r="H52" s="100">
        <v>6.0234705999999999E-2</v>
      </c>
      <c r="I52" s="100">
        <v>0.32956964399999999</v>
      </c>
    </row>
    <row r="53" spans="1:9" x14ac:dyDescent="0.35">
      <c r="A53" s="100" t="s">
        <v>346</v>
      </c>
      <c r="B53" s="100" t="s">
        <v>1407</v>
      </c>
      <c r="C53" s="100" t="s">
        <v>615</v>
      </c>
      <c r="D53" s="100">
        <v>3478</v>
      </c>
      <c r="E53" s="101">
        <v>2.2199999999999999E-68</v>
      </c>
      <c r="F53" s="101">
        <v>3.9999999999999999E-69</v>
      </c>
      <c r="G53" s="100">
        <v>0.71075740799999998</v>
      </c>
      <c r="H53" s="100">
        <v>0.12818162699999999</v>
      </c>
      <c r="I53" s="100">
        <v>0.161060965</v>
      </c>
    </row>
    <row r="54" spans="1:9" x14ac:dyDescent="0.35">
      <c r="A54" s="100" t="s">
        <v>346</v>
      </c>
      <c r="B54" s="100" t="s">
        <v>344</v>
      </c>
      <c r="C54" s="100" t="s">
        <v>615</v>
      </c>
      <c r="D54" s="100">
        <v>3058</v>
      </c>
      <c r="E54" s="101">
        <v>3.7099999999999998E-32</v>
      </c>
      <c r="F54" s="101">
        <v>8.4200000000000004E-32</v>
      </c>
      <c r="G54" s="100">
        <v>0.25985374300000003</v>
      </c>
      <c r="H54" s="100">
        <v>0.58998474899999998</v>
      </c>
      <c r="I54" s="100">
        <v>0.150161508</v>
      </c>
    </row>
    <row r="55" spans="1:9" x14ac:dyDescent="0.35">
      <c r="A55" s="100" t="s">
        <v>290</v>
      </c>
      <c r="B55" s="100" t="s">
        <v>103</v>
      </c>
      <c r="C55" s="100" t="s">
        <v>615</v>
      </c>
      <c r="D55" s="100">
        <v>3675</v>
      </c>
      <c r="E55" s="101">
        <v>5.1100000000000003E-196</v>
      </c>
      <c r="F55" s="101">
        <v>6.7699999999999998E-197</v>
      </c>
      <c r="G55" s="100">
        <v>0.73290143200000002</v>
      </c>
      <c r="H55" s="100">
        <v>9.7142415999999995E-2</v>
      </c>
      <c r="I55" s="100">
        <v>0.169956152</v>
      </c>
    </row>
    <row r="56" spans="1:9" x14ac:dyDescent="0.35">
      <c r="A56" s="100" t="s">
        <v>603</v>
      </c>
      <c r="B56" s="100" t="s">
        <v>321</v>
      </c>
      <c r="C56" s="100" t="s">
        <v>615</v>
      </c>
      <c r="D56" s="100">
        <v>4770</v>
      </c>
      <c r="E56" s="101">
        <v>2.6800000000000001E-11</v>
      </c>
      <c r="F56" s="101">
        <v>5.3499999999999996E-12</v>
      </c>
      <c r="G56" s="100">
        <v>0.72068072299999997</v>
      </c>
      <c r="H56" s="100">
        <v>0.14423897899999999</v>
      </c>
      <c r="I56" s="100">
        <v>0.13508029799999999</v>
      </c>
    </row>
    <row r="57" spans="1:9" x14ac:dyDescent="0.35">
      <c r="A57" s="100" t="s">
        <v>346</v>
      </c>
      <c r="B57" s="100" t="s">
        <v>485</v>
      </c>
      <c r="C57" s="100" t="s">
        <v>615</v>
      </c>
      <c r="D57" s="100">
        <v>4084</v>
      </c>
      <c r="E57" s="101">
        <v>4.9100000000000005E-215</v>
      </c>
      <c r="F57" s="101">
        <v>5.7299999999999999E-216</v>
      </c>
      <c r="G57" s="100">
        <v>0.76187577100000003</v>
      </c>
      <c r="H57" s="100">
        <v>8.8750489000000002E-2</v>
      </c>
      <c r="I57" s="100">
        <v>0.14937374</v>
      </c>
    </row>
    <row r="58" spans="1:9" x14ac:dyDescent="0.35">
      <c r="A58" s="100" t="s">
        <v>605</v>
      </c>
      <c r="B58" s="100" t="s">
        <v>2441</v>
      </c>
      <c r="C58" s="100" t="s">
        <v>615</v>
      </c>
      <c r="D58" s="100">
        <v>3739</v>
      </c>
      <c r="E58" s="101">
        <v>6.9400000000000002E-19</v>
      </c>
      <c r="F58" s="101">
        <v>6.6699999999999999E-20</v>
      </c>
      <c r="G58" s="100">
        <v>0.74806454700000002</v>
      </c>
      <c r="H58" s="100">
        <v>7.1862483000000005E-2</v>
      </c>
      <c r="I58" s="100">
        <v>0.18007297</v>
      </c>
    </row>
    <row r="59" spans="1:9" x14ac:dyDescent="0.35">
      <c r="A59" s="100" t="s">
        <v>638</v>
      </c>
      <c r="B59" s="100" t="s">
        <v>407</v>
      </c>
      <c r="C59" s="100" t="s">
        <v>615</v>
      </c>
      <c r="D59" s="100">
        <v>4896</v>
      </c>
      <c r="E59" s="101">
        <v>5.3999999999999999E-147</v>
      </c>
      <c r="F59" s="101">
        <v>1.07E-147</v>
      </c>
      <c r="G59" s="100">
        <v>0.71046301199999995</v>
      </c>
      <c r="H59" s="100">
        <v>0.14027451299999999</v>
      </c>
      <c r="I59" s="100">
        <v>0.14926247600000001</v>
      </c>
    </row>
    <row r="60" spans="1:9" x14ac:dyDescent="0.35">
      <c r="A60" s="100" t="s">
        <v>638</v>
      </c>
      <c r="B60" s="100" t="s">
        <v>397</v>
      </c>
      <c r="C60" s="100" t="s">
        <v>615</v>
      </c>
      <c r="D60" s="100">
        <v>3897</v>
      </c>
      <c r="E60" s="101">
        <v>1.0199999999999999E-216</v>
      </c>
      <c r="F60" s="101">
        <v>2.2100000000000001E-217</v>
      </c>
      <c r="G60" s="100">
        <v>0.58101127200000002</v>
      </c>
      <c r="H60" s="100">
        <v>0.12604296000000001</v>
      </c>
      <c r="I60" s="100">
        <v>0.292945768</v>
      </c>
    </row>
    <row r="61" spans="1:9" x14ac:dyDescent="0.35">
      <c r="A61" s="100" t="s">
        <v>603</v>
      </c>
      <c r="B61" s="100" t="s">
        <v>318</v>
      </c>
      <c r="C61" s="100" t="s">
        <v>615</v>
      </c>
      <c r="D61" s="100">
        <v>4236</v>
      </c>
      <c r="E61" s="101">
        <v>7.3099999999999993E-15</v>
      </c>
      <c r="F61" s="101">
        <v>1.1700000000000001E-15</v>
      </c>
      <c r="G61" s="100">
        <v>0.72797744499999995</v>
      </c>
      <c r="H61" s="100">
        <v>0.116335024</v>
      </c>
      <c r="I61" s="100">
        <v>0.15568753099999999</v>
      </c>
    </row>
    <row r="62" spans="1:9" x14ac:dyDescent="0.35">
      <c r="A62" s="100" t="s">
        <v>638</v>
      </c>
      <c r="B62" s="100" t="s">
        <v>2440</v>
      </c>
      <c r="C62" s="100" t="s">
        <v>615</v>
      </c>
      <c r="D62" s="100">
        <v>2980</v>
      </c>
      <c r="E62" s="101">
        <v>1.7300000000000001E-299</v>
      </c>
      <c r="F62" s="101">
        <v>1.7400000000000002E-300</v>
      </c>
      <c r="G62" s="100">
        <v>0.58430727100000002</v>
      </c>
      <c r="H62" s="100">
        <v>5.8855382999999997E-2</v>
      </c>
      <c r="I62" s="100">
        <v>0.35683734499999997</v>
      </c>
    </row>
    <row r="63" spans="1:9" x14ac:dyDescent="0.35">
      <c r="A63" s="100" t="s">
        <v>603</v>
      </c>
      <c r="B63" s="100" t="s">
        <v>317</v>
      </c>
      <c r="C63" s="100" t="s">
        <v>615</v>
      </c>
      <c r="D63" s="100">
        <v>4031</v>
      </c>
      <c r="E63" s="101">
        <v>8.1400000000000002E-34</v>
      </c>
      <c r="F63" s="101">
        <v>1.3600000000000001E-34</v>
      </c>
      <c r="G63" s="100">
        <v>0.40262706199999998</v>
      </c>
      <c r="H63" s="100">
        <v>6.6984431999999997E-2</v>
      </c>
      <c r="I63" s="100">
        <v>0.53038850599999998</v>
      </c>
    </row>
    <row r="64" spans="1:9" x14ac:dyDescent="0.35">
      <c r="A64" s="100" t="s">
        <v>605</v>
      </c>
      <c r="B64" s="100" t="s">
        <v>451</v>
      </c>
      <c r="C64" s="100" t="s">
        <v>615</v>
      </c>
      <c r="D64" s="100">
        <v>2518</v>
      </c>
      <c r="E64" s="101">
        <v>8.9700000000000004E-244</v>
      </c>
      <c r="F64" s="101">
        <v>8.2900000000000003E-245</v>
      </c>
      <c r="G64" s="100">
        <v>0.503736615</v>
      </c>
      <c r="H64" s="100">
        <v>4.6539773E-2</v>
      </c>
      <c r="I64" s="100">
        <v>0.44972361199999999</v>
      </c>
    </row>
    <row r="65" spans="1:9" x14ac:dyDescent="0.35">
      <c r="A65" s="100" t="s">
        <v>346</v>
      </c>
      <c r="B65" s="100" t="s">
        <v>335</v>
      </c>
      <c r="C65" s="100" t="s">
        <v>615</v>
      </c>
      <c r="D65" s="100">
        <v>3983</v>
      </c>
      <c r="E65" s="101">
        <v>2.31E-182</v>
      </c>
      <c r="F65" s="101">
        <v>4.6400000000000002E-183</v>
      </c>
      <c r="G65" s="100">
        <v>0.61903769900000005</v>
      </c>
      <c r="H65" s="100">
        <v>0.124442963</v>
      </c>
      <c r="I65" s="100">
        <v>0.25651933700000001</v>
      </c>
    </row>
    <row r="66" spans="1:9" x14ac:dyDescent="0.35">
      <c r="A66" s="100" t="s">
        <v>346</v>
      </c>
      <c r="B66" s="100" t="s">
        <v>330</v>
      </c>
      <c r="C66" s="100" t="s">
        <v>615</v>
      </c>
      <c r="D66" s="100">
        <v>3490</v>
      </c>
      <c r="E66" s="101">
        <v>1.4700000000000001E-184</v>
      </c>
      <c r="F66" s="101">
        <v>2.51E-185</v>
      </c>
      <c r="G66" s="100">
        <v>0.67965209900000001</v>
      </c>
      <c r="H66" s="100">
        <v>0.116069662</v>
      </c>
      <c r="I66" s="100">
        <v>0.204278239</v>
      </c>
    </row>
    <row r="67" spans="1:9" x14ac:dyDescent="0.35">
      <c r="A67" s="100" t="s">
        <v>346</v>
      </c>
      <c r="B67" s="100" t="s">
        <v>339</v>
      </c>
      <c r="C67" s="100" t="s">
        <v>617</v>
      </c>
      <c r="D67" s="100">
        <v>4924</v>
      </c>
      <c r="E67" s="101">
        <v>1.19E-45</v>
      </c>
      <c r="F67" s="101">
        <v>4.4300000000000004E-46</v>
      </c>
      <c r="G67" s="100">
        <v>0.39359907999999999</v>
      </c>
      <c r="H67" s="100">
        <v>0.14596220900000001</v>
      </c>
      <c r="I67" s="100">
        <v>0.460438711</v>
      </c>
    </row>
    <row r="68" spans="1:9" x14ac:dyDescent="0.35">
      <c r="A68" s="100" t="s">
        <v>638</v>
      </c>
      <c r="B68" s="100" t="s">
        <v>409</v>
      </c>
      <c r="C68" s="100" t="s">
        <v>617</v>
      </c>
      <c r="D68" s="100">
        <v>2738</v>
      </c>
      <c r="E68" s="101">
        <v>2.3400000000000001E-28</v>
      </c>
      <c r="F68" s="101">
        <v>4.4500000000000001E-29</v>
      </c>
      <c r="G68" s="100">
        <v>0.273051394</v>
      </c>
      <c r="H68" s="100">
        <v>5.1844572999999998E-2</v>
      </c>
      <c r="I68" s="100">
        <v>0.67510403399999996</v>
      </c>
    </row>
    <row r="69" spans="1:9" x14ac:dyDescent="0.35">
      <c r="A69" s="100" t="s">
        <v>638</v>
      </c>
      <c r="B69" s="100" t="s">
        <v>1500</v>
      </c>
      <c r="C69" s="100" t="s">
        <v>617</v>
      </c>
      <c r="D69" s="100">
        <v>4048</v>
      </c>
      <c r="E69" s="101">
        <v>1.9700000000000001E-240</v>
      </c>
      <c r="F69" s="101">
        <v>5.4499999999999998E-241</v>
      </c>
      <c r="G69" s="100">
        <v>0.53744537299999995</v>
      </c>
      <c r="H69" s="100">
        <v>0.148535888</v>
      </c>
      <c r="I69" s="100">
        <v>0.31401873899999999</v>
      </c>
    </row>
    <row r="70" spans="1:9" x14ac:dyDescent="0.35">
      <c r="A70" s="100" t="s">
        <v>310</v>
      </c>
      <c r="B70" s="100" t="s">
        <v>2443</v>
      </c>
      <c r="C70" s="100" t="s">
        <v>617</v>
      </c>
      <c r="D70" s="100">
        <v>3988</v>
      </c>
      <c r="E70" s="101">
        <v>7.8700000000000001E-82</v>
      </c>
      <c r="F70" s="101">
        <v>2.1799999999999999E-82</v>
      </c>
      <c r="G70" s="100">
        <v>0.49484427399999997</v>
      </c>
      <c r="H70" s="100">
        <v>0.136964418</v>
      </c>
      <c r="I70" s="100">
        <v>0.36819130799999999</v>
      </c>
    </row>
    <row r="71" spans="1:9" x14ac:dyDescent="0.35">
      <c r="A71" s="100" t="s">
        <v>638</v>
      </c>
      <c r="B71" s="100" t="s">
        <v>2442</v>
      </c>
      <c r="C71" s="100" t="s">
        <v>617</v>
      </c>
      <c r="D71" s="100">
        <v>3772</v>
      </c>
      <c r="E71" s="101">
        <v>1.6500000000000001E-67</v>
      </c>
      <c r="F71" s="101">
        <v>4.5200000000000003E-68</v>
      </c>
      <c r="G71" s="100">
        <v>0.49449929599999998</v>
      </c>
      <c r="H71" s="100">
        <v>0.13549446600000001</v>
      </c>
      <c r="I71" s="100">
        <v>0.37000623700000002</v>
      </c>
    </row>
    <row r="72" spans="1:9" x14ac:dyDescent="0.35">
      <c r="A72" s="100" t="s">
        <v>346</v>
      </c>
      <c r="B72" s="100" t="s">
        <v>337</v>
      </c>
      <c r="C72" s="100" t="s">
        <v>617</v>
      </c>
      <c r="D72" s="100">
        <v>3888</v>
      </c>
      <c r="E72" s="101">
        <v>1.4200000000000001E-256</v>
      </c>
      <c r="F72" s="101">
        <v>3.5300000000000002E-257</v>
      </c>
      <c r="G72" s="100">
        <v>0.43837626600000001</v>
      </c>
      <c r="H72" s="100">
        <v>0.109242853</v>
      </c>
      <c r="I72" s="100">
        <v>0.45238088100000001</v>
      </c>
    </row>
    <row r="73" spans="1:9" x14ac:dyDescent="0.35">
      <c r="A73" s="100" t="s">
        <v>283</v>
      </c>
      <c r="B73" s="100" t="s">
        <v>121</v>
      </c>
      <c r="C73" s="100" t="s">
        <v>617</v>
      </c>
      <c r="D73" s="100">
        <v>2666</v>
      </c>
      <c r="E73" s="101">
        <v>1.9299999999999999E-49</v>
      </c>
      <c r="F73" s="101">
        <v>3.5100000000000002E-50</v>
      </c>
      <c r="G73" s="100">
        <v>0.48984133099999999</v>
      </c>
      <c r="H73" s="100">
        <v>8.9136839999999995E-2</v>
      </c>
      <c r="I73" s="100">
        <v>0.42102182900000001</v>
      </c>
    </row>
    <row r="74" spans="1:9" x14ac:dyDescent="0.35">
      <c r="A74" s="100" t="s">
        <v>605</v>
      </c>
      <c r="B74" s="100" t="s">
        <v>292</v>
      </c>
      <c r="C74" s="100" t="s">
        <v>617</v>
      </c>
      <c r="D74" s="100">
        <v>2780</v>
      </c>
      <c r="E74" s="101">
        <v>5.0200000000000002E-303</v>
      </c>
      <c r="F74" s="101">
        <v>8.7600000000000002E-304</v>
      </c>
      <c r="G74" s="100">
        <v>0.43401040600000002</v>
      </c>
      <c r="H74" s="100">
        <v>7.5686940999999994E-2</v>
      </c>
      <c r="I74" s="100">
        <v>0.49030265299999998</v>
      </c>
    </row>
    <row r="75" spans="1:9" x14ac:dyDescent="0.35">
      <c r="A75" s="100" t="s">
        <v>290</v>
      </c>
      <c r="B75" s="100" t="s">
        <v>287</v>
      </c>
      <c r="C75" s="100" t="s">
        <v>617</v>
      </c>
      <c r="D75" s="100">
        <v>4237</v>
      </c>
      <c r="E75" s="101">
        <v>4.8900000000000001E-305</v>
      </c>
      <c r="F75" s="101">
        <v>2.18E-305</v>
      </c>
      <c r="G75" s="100">
        <v>0.360608928</v>
      </c>
      <c r="H75" s="100">
        <v>0.16043887000000001</v>
      </c>
      <c r="I75" s="100">
        <v>0.47895220199999999</v>
      </c>
    </row>
    <row r="76" spans="1:9" x14ac:dyDescent="0.35">
      <c r="A76" s="100" t="s">
        <v>290</v>
      </c>
      <c r="B76" s="100" t="s">
        <v>286</v>
      </c>
      <c r="C76" s="100" t="s">
        <v>617</v>
      </c>
      <c r="D76" s="100">
        <v>3055</v>
      </c>
      <c r="E76" s="101">
        <v>3.5999999999999999E-52</v>
      </c>
      <c r="F76" s="101">
        <v>1.1300000000000001E-52</v>
      </c>
      <c r="G76" s="100">
        <v>0.41597433900000003</v>
      </c>
      <c r="H76" s="100">
        <v>0.13105272500000001</v>
      </c>
      <c r="I76" s="100">
        <v>0.45297293599999999</v>
      </c>
    </row>
    <row r="77" spans="1:9" x14ac:dyDescent="0.35">
      <c r="A77" s="100" t="s">
        <v>638</v>
      </c>
      <c r="B77" s="100" t="s">
        <v>358</v>
      </c>
      <c r="C77" s="100" t="s">
        <v>617</v>
      </c>
      <c r="D77" s="100">
        <v>2991</v>
      </c>
      <c r="E77" s="101">
        <v>2.8100000000000001E-22</v>
      </c>
      <c r="F77" s="101">
        <v>8.5599999999999999E-23</v>
      </c>
      <c r="G77" s="100">
        <v>0.176098115</v>
      </c>
      <c r="H77" s="100">
        <v>5.3673928000000003E-2</v>
      </c>
      <c r="I77" s="100">
        <v>0.77022795700000002</v>
      </c>
    </row>
    <row r="78" spans="1:9" x14ac:dyDescent="0.35">
      <c r="A78" s="100" t="s">
        <v>278</v>
      </c>
      <c r="B78" s="100" t="s">
        <v>142</v>
      </c>
      <c r="C78" s="100" t="s">
        <v>617</v>
      </c>
      <c r="D78" s="100">
        <v>4585</v>
      </c>
      <c r="E78" s="101">
        <v>1.3899999999999999E-12</v>
      </c>
      <c r="F78" s="101">
        <v>4.4199999999999998E-13</v>
      </c>
      <c r="G78" s="100">
        <v>0.50728912599999998</v>
      </c>
      <c r="H78" s="100">
        <v>0.16152114300000001</v>
      </c>
      <c r="I78" s="100">
        <v>0.33118973200000001</v>
      </c>
    </row>
    <row r="79" spans="1:9" x14ac:dyDescent="0.35">
      <c r="A79" s="100" t="s">
        <v>603</v>
      </c>
      <c r="B79" s="100" t="s">
        <v>320</v>
      </c>
      <c r="C79" s="100" t="s">
        <v>617</v>
      </c>
      <c r="D79" s="100">
        <v>3853</v>
      </c>
      <c r="E79" s="101">
        <v>2.2500000000000001E-5</v>
      </c>
      <c r="F79" s="101">
        <v>6.1099999999999999E-6</v>
      </c>
      <c r="G79" s="100">
        <v>0.51096735500000001</v>
      </c>
      <c r="H79" s="100">
        <v>0.13875209699999999</v>
      </c>
      <c r="I79" s="100">
        <v>0.35025195599999998</v>
      </c>
    </row>
    <row r="80" spans="1:9" x14ac:dyDescent="0.35">
      <c r="A80" s="100" t="s">
        <v>283</v>
      </c>
      <c r="B80" s="100" t="s">
        <v>447</v>
      </c>
      <c r="C80" s="100" t="s">
        <v>617</v>
      </c>
      <c r="D80" s="100">
        <v>3073</v>
      </c>
      <c r="E80" s="101">
        <v>2.72E-44</v>
      </c>
      <c r="F80" s="101">
        <v>9.6800000000000001E-45</v>
      </c>
      <c r="G80" s="100">
        <v>0.47057707199999999</v>
      </c>
      <c r="H80" s="100">
        <v>0.16764846799999999</v>
      </c>
      <c r="I80" s="100">
        <v>0.36177446099999999</v>
      </c>
    </row>
    <row r="81" spans="1:9" x14ac:dyDescent="0.35">
      <c r="A81" s="100" t="s">
        <v>310</v>
      </c>
      <c r="B81" s="100" t="s">
        <v>308</v>
      </c>
      <c r="C81" s="100" t="s">
        <v>617</v>
      </c>
      <c r="D81" s="100">
        <v>5471</v>
      </c>
      <c r="E81" s="101">
        <v>4.2099999999999998E-77</v>
      </c>
      <c r="F81" s="101">
        <v>1.4900000000000001E-77</v>
      </c>
      <c r="G81" s="100">
        <v>0.54683887399999997</v>
      </c>
      <c r="H81" s="100">
        <v>0.193592294</v>
      </c>
      <c r="I81" s="100">
        <v>0.25956883200000003</v>
      </c>
    </row>
    <row r="82" spans="1:9" x14ac:dyDescent="0.35">
      <c r="A82" s="100" t="s">
        <v>310</v>
      </c>
      <c r="B82" s="100" t="s">
        <v>1418</v>
      </c>
      <c r="C82" s="100" t="s">
        <v>617</v>
      </c>
      <c r="D82" s="100">
        <v>5099</v>
      </c>
      <c r="E82" s="101">
        <v>2.5000000000000002E-134</v>
      </c>
      <c r="F82" s="101">
        <v>1.03E-134</v>
      </c>
      <c r="G82" s="100">
        <v>0.53406295699999995</v>
      </c>
      <c r="H82" s="100">
        <v>0.220687883</v>
      </c>
      <c r="I82" s="100">
        <v>0.24524915999999999</v>
      </c>
    </row>
    <row r="83" spans="1:9" x14ac:dyDescent="0.35">
      <c r="A83" s="100" t="s">
        <v>310</v>
      </c>
      <c r="B83" s="100" t="s">
        <v>309</v>
      </c>
      <c r="C83" s="100" t="s">
        <v>617</v>
      </c>
      <c r="D83" s="100">
        <v>5769</v>
      </c>
      <c r="E83" s="101">
        <v>6.1799999999999999E-13</v>
      </c>
      <c r="F83" s="101">
        <v>3.5300000000000001E-13</v>
      </c>
      <c r="G83" s="100">
        <v>0.44831014499999999</v>
      </c>
      <c r="H83" s="100">
        <v>0.25600170300000002</v>
      </c>
      <c r="I83" s="100">
        <v>0.29568815199999998</v>
      </c>
    </row>
    <row r="84" spans="1:9" x14ac:dyDescent="0.35">
      <c r="A84" s="100" t="s">
        <v>283</v>
      </c>
      <c r="B84" s="100" t="s">
        <v>440</v>
      </c>
      <c r="C84" s="100" t="s">
        <v>617</v>
      </c>
      <c r="D84" s="100">
        <v>1473</v>
      </c>
      <c r="E84" s="101">
        <v>1.1899999999999999E-143</v>
      </c>
      <c r="F84" s="101">
        <v>1.15E-144</v>
      </c>
      <c r="G84" s="100">
        <v>0.26437484999999999</v>
      </c>
      <c r="H84" s="100">
        <v>2.5522778999999999E-2</v>
      </c>
      <c r="I84" s="100">
        <v>0.71010237099999995</v>
      </c>
    </row>
    <row r="85" spans="1:9" x14ac:dyDescent="0.35">
      <c r="A85" s="100" t="s">
        <v>346</v>
      </c>
      <c r="B85" s="100" t="s">
        <v>1407</v>
      </c>
      <c r="C85" s="100" t="s">
        <v>617</v>
      </c>
      <c r="D85" s="100">
        <v>3471</v>
      </c>
      <c r="E85" s="101">
        <v>1.5599999999999999E-68</v>
      </c>
      <c r="F85" s="101">
        <v>4.3E-69</v>
      </c>
      <c r="G85" s="100">
        <v>0.498836693</v>
      </c>
      <c r="H85" s="100">
        <v>0.137689387</v>
      </c>
      <c r="I85" s="100">
        <v>0.36347392000000001</v>
      </c>
    </row>
    <row r="86" spans="1:9" x14ac:dyDescent="0.35">
      <c r="A86" s="100" t="s">
        <v>346</v>
      </c>
      <c r="B86" s="100" t="s">
        <v>344</v>
      </c>
      <c r="C86" s="100" t="s">
        <v>617</v>
      </c>
      <c r="D86" s="100">
        <v>3057</v>
      </c>
      <c r="E86" s="101">
        <v>7.3399999999999998E-32</v>
      </c>
      <c r="F86" s="101">
        <v>1.45E-32</v>
      </c>
      <c r="G86" s="100">
        <v>0.514107074</v>
      </c>
      <c r="H86" s="100">
        <v>0.10158236299999999</v>
      </c>
      <c r="I86" s="100">
        <v>0.38431056400000002</v>
      </c>
    </row>
    <row r="87" spans="1:9" x14ac:dyDescent="0.35">
      <c r="A87" s="100" t="s">
        <v>290</v>
      </c>
      <c r="B87" s="100" t="s">
        <v>103</v>
      </c>
      <c r="C87" s="100" t="s">
        <v>617</v>
      </c>
      <c r="D87" s="100">
        <v>3674</v>
      </c>
      <c r="E87" s="101">
        <v>2.4400000000000002E-196</v>
      </c>
      <c r="F87" s="101">
        <v>6.9199999999999998E-197</v>
      </c>
      <c r="G87" s="100">
        <v>0.350257498</v>
      </c>
      <c r="H87" s="100">
        <v>9.9312602E-2</v>
      </c>
      <c r="I87" s="100">
        <v>0.55042990000000003</v>
      </c>
    </row>
    <row r="88" spans="1:9" x14ac:dyDescent="0.35">
      <c r="A88" s="100" t="s">
        <v>603</v>
      </c>
      <c r="B88" s="100" t="s">
        <v>321</v>
      </c>
      <c r="C88" s="100" t="s">
        <v>617</v>
      </c>
      <c r="D88" s="100">
        <v>4763</v>
      </c>
      <c r="E88" s="101">
        <v>1.34E-11</v>
      </c>
      <c r="F88" s="101">
        <v>4.87E-12</v>
      </c>
      <c r="G88" s="100">
        <v>0.36137483199999998</v>
      </c>
      <c r="H88" s="100">
        <v>0.131105897</v>
      </c>
      <c r="I88" s="100">
        <v>0.50751927100000005</v>
      </c>
    </row>
    <row r="89" spans="1:9" x14ac:dyDescent="0.35">
      <c r="A89" s="100" t="s">
        <v>346</v>
      </c>
      <c r="B89" s="100" t="s">
        <v>485</v>
      </c>
      <c r="C89" s="100" t="s">
        <v>617</v>
      </c>
      <c r="D89" s="100">
        <v>4074</v>
      </c>
      <c r="E89" s="101">
        <v>3.4200000000000002E-215</v>
      </c>
      <c r="F89" s="101">
        <v>9.1000000000000004E-216</v>
      </c>
      <c r="G89" s="100">
        <v>0.52968285699999995</v>
      </c>
      <c r="H89" s="100">
        <v>0.141061722</v>
      </c>
      <c r="I89" s="100">
        <v>0.32925542099999999</v>
      </c>
    </row>
    <row r="90" spans="1:9" x14ac:dyDescent="0.35">
      <c r="A90" s="100" t="s">
        <v>605</v>
      </c>
      <c r="B90" s="100" t="s">
        <v>2441</v>
      </c>
      <c r="C90" s="100" t="s">
        <v>617</v>
      </c>
      <c r="D90" s="100">
        <v>3736</v>
      </c>
      <c r="E90" s="101">
        <v>4.7600000000000001E-19</v>
      </c>
      <c r="F90" s="101">
        <v>1.21E-19</v>
      </c>
      <c r="G90" s="100">
        <v>0.51321299899999995</v>
      </c>
      <c r="H90" s="100">
        <v>0.129859904</v>
      </c>
      <c r="I90" s="100">
        <v>0.356927098</v>
      </c>
    </row>
    <row r="91" spans="1:9" x14ac:dyDescent="0.35">
      <c r="A91" s="100" t="s">
        <v>638</v>
      </c>
      <c r="B91" s="100" t="s">
        <v>407</v>
      </c>
      <c r="C91" s="100" t="s">
        <v>617</v>
      </c>
      <c r="D91" s="100">
        <v>4895</v>
      </c>
      <c r="E91" s="101">
        <v>3.96E-147</v>
      </c>
      <c r="F91" s="101">
        <v>1.21E-147</v>
      </c>
      <c r="G91" s="100">
        <v>0.52164028600000001</v>
      </c>
      <c r="H91" s="100">
        <v>0.15870956999999999</v>
      </c>
      <c r="I91" s="100">
        <v>0.31965014400000002</v>
      </c>
    </row>
    <row r="92" spans="1:9" x14ac:dyDescent="0.35">
      <c r="A92" s="100" t="s">
        <v>638</v>
      </c>
      <c r="B92" s="100" t="s">
        <v>397</v>
      </c>
      <c r="C92" s="100" t="s">
        <v>617</v>
      </c>
      <c r="D92" s="100">
        <v>3895</v>
      </c>
      <c r="E92" s="101">
        <v>7.49E-217</v>
      </c>
      <c r="F92" s="101">
        <v>2.6899999999999999E-217</v>
      </c>
      <c r="G92" s="100">
        <v>0.42725113100000001</v>
      </c>
      <c r="H92" s="100">
        <v>0.153639897</v>
      </c>
      <c r="I92" s="100">
        <v>0.41910897200000002</v>
      </c>
    </row>
    <row r="93" spans="1:9" x14ac:dyDescent="0.35">
      <c r="A93" s="100" t="s">
        <v>603</v>
      </c>
      <c r="B93" s="100" t="s">
        <v>318</v>
      </c>
      <c r="C93" s="100" t="s">
        <v>617</v>
      </c>
      <c r="D93" s="100">
        <v>4236</v>
      </c>
      <c r="E93" s="101">
        <v>4.9799999999999997E-15</v>
      </c>
      <c r="F93" s="101">
        <v>1.75E-15</v>
      </c>
      <c r="G93" s="100">
        <v>0.49619147800000002</v>
      </c>
      <c r="H93" s="100">
        <v>0.174560989</v>
      </c>
      <c r="I93" s="100">
        <v>0.32924753400000001</v>
      </c>
    </row>
    <row r="94" spans="1:9" x14ac:dyDescent="0.35">
      <c r="A94" s="100" t="s">
        <v>638</v>
      </c>
      <c r="B94" s="100" t="s">
        <v>2440</v>
      </c>
      <c r="C94" s="100" t="s">
        <v>617</v>
      </c>
      <c r="D94" s="100">
        <v>2978</v>
      </c>
      <c r="E94" s="101">
        <v>9.7200000000000005E-300</v>
      </c>
      <c r="F94" s="101">
        <v>1.86E-300</v>
      </c>
      <c r="G94" s="100">
        <v>0.32864597899999998</v>
      </c>
      <c r="H94" s="100">
        <v>6.2923911999999999E-2</v>
      </c>
      <c r="I94" s="100">
        <v>0.60843010900000005</v>
      </c>
    </row>
    <row r="95" spans="1:9" x14ac:dyDescent="0.35">
      <c r="A95" s="100" t="s">
        <v>603</v>
      </c>
      <c r="B95" s="100" t="s">
        <v>317</v>
      </c>
      <c r="C95" s="100" t="s">
        <v>617</v>
      </c>
      <c r="D95" s="100">
        <v>4021</v>
      </c>
      <c r="E95" s="101">
        <v>9.3800000000000004E-34</v>
      </c>
      <c r="F95" s="101">
        <v>3.1700000000000002E-34</v>
      </c>
      <c r="G95" s="100">
        <v>0.463636557</v>
      </c>
      <c r="H95" s="100">
        <v>0.15661721300000001</v>
      </c>
      <c r="I95" s="100">
        <v>0.37974623000000002</v>
      </c>
    </row>
    <row r="96" spans="1:9" x14ac:dyDescent="0.35">
      <c r="A96" s="100" t="s">
        <v>605</v>
      </c>
      <c r="B96" s="100" t="s">
        <v>451</v>
      </c>
      <c r="C96" s="100" t="s">
        <v>617</v>
      </c>
      <c r="D96" s="100">
        <v>2513</v>
      </c>
      <c r="E96" s="101">
        <v>8.41E-244</v>
      </c>
      <c r="F96" s="101">
        <v>1.4900000000000001E-244</v>
      </c>
      <c r="G96" s="100">
        <v>0.47226536200000002</v>
      </c>
      <c r="H96" s="100">
        <v>8.3584534000000002E-2</v>
      </c>
      <c r="I96" s="100">
        <v>0.44415010399999999</v>
      </c>
    </row>
    <row r="97" spans="1:9" x14ac:dyDescent="0.35">
      <c r="A97" s="100" t="s">
        <v>346</v>
      </c>
      <c r="B97" s="100" t="s">
        <v>335</v>
      </c>
      <c r="C97" s="100" t="s">
        <v>617</v>
      </c>
      <c r="D97" s="100">
        <v>3980</v>
      </c>
      <c r="E97" s="101">
        <v>1.0600000000000001E-182</v>
      </c>
      <c r="F97" s="101">
        <v>3.46E-183</v>
      </c>
      <c r="G97" s="100">
        <v>0.28519362999999998</v>
      </c>
      <c r="H97" s="100">
        <v>9.2789695000000005E-2</v>
      </c>
      <c r="I97" s="100">
        <v>0.62201667500000002</v>
      </c>
    </row>
    <row r="98" spans="1:9" x14ac:dyDescent="0.35">
      <c r="A98" s="100" t="s">
        <v>346</v>
      </c>
      <c r="B98" s="100" t="s">
        <v>330</v>
      </c>
      <c r="C98" s="100" t="s">
        <v>617</v>
      </c>
      <c r="D98" s="100">
        <v>3482</v>
      </c>
      <c r="E98" s="101">
        <v>9.5000000000000004E-185</v>
      </c>
      <c r="F98" s="101">
        <v>3.1100000000000002E-185</v>
      </c>
      <c r="G98" s="100">
        <v>0.44002158000000002</v>
      </c>
      <c r="H98" s="100">
        <v>0.14382925899999999</v>
      </c>
      <c r="I98" s="100">
        <v>0.41614916099999999</v>
      </c>
    </row>
    <row r="99" spans="1:9" x14ac:dyDescent="0.35">
      <c r="A99" s="100" t="s">
        <v>346</v>
      </c>
      <c r="B99" s="100" t="s">
        <v>339</v>
      </c>
      <c r="C99" s="100" t="s">
        <v>618</v>
      </c>
      <c r="D99" s="100">
        <v>4923</v>
      </c>
      <c r="E99" s="101">
        <v>1.5600000000000001E-45</v>
      </c>
      <c r="F99" s="101">
        <v>7.0100000000000004E-46</v>
      </c>
      <c r="G99" s="100">
        <v>0.51304293999999995</v>
      </c>
      <c r="H99" s="100">
        <v>0.23111942299999999</v>
      </c>
      <c r="I99" s="100">
        <v>0.25583763599999998</v>
      </c>
    </row>
    <row r="100" spans="1:9" x14ac:dyDescent="0.35">
      <c r="A100" s="100" t="s">
        <v>638</v>
      </c>
      <c r="B100" s="100" t="s">
        <v>409</v>
      </c>
      <c r="C100" s="100" t="s">
        <v>618</v>
      </c>
      <c r="D100" s="100">
        <v>2741</v>
      </c>
      <c r="E100" s="101">
        <v>2.2400000000000002E-28</v>
      </c>
      <c r="F100" s="101">
        <v>3.9999999999999998E-29</v>
      </c>
      <c r="G100" s="100">
        <v>0.26085123799999999</v>
      </c>
      <c r="H100" s="100">
        <v>4.6653210000000001E-2</v>
      </c>
      <c r="I100" s="100">
        <v>0.69249555100000004</v>
      </c>
    </row>
    <row r="101" spans="1:9" x14ac:dyDescent="0.35">
      <c r="A101" s="100" t="s">
        <v>638</v>
      </c>
      <c r="B101" s="100" t="s">
        <v>1500</v>
      </c>
      <c r="C101" s="100" t="s">
        <v>618</v>
      </c>
      <c r="D101" s="100">
        <v>4048</v>
      </c>
      <c r="E101" s="101">
        <v>1.8300000000000001E-240</v>
      </c>
      <c r="F101" s="101">
        <v>6.1100000000000002E-241</v>
      </c>
      <c r="G101" s="100">
        <v>0.49923615700000001</v>
      </c>
      <c r="H101" s="100">
        <v>0.16631523000000001</v>
      </c>
      <c r="I101" s="100">
        <v>0.33444861399999998</v>
      </c>
    </row>
    <row r="102" spans="1:9" x14ac:dyDescent="0.35">
      <c r="A102" s="100" t="s">
        <v>310</v>
      </c>
      <c r="B102" s="100" t="s">
        <v>2443</v>
      </c>
      <c r="C102" s="100" t="s">
        <v>618</v>
      </c>
      <c r="D102" s="100">
        <v>3988</v>
      </c>
      <c r="E102" s="101">
        <v>2.5800000000000001E-82</v>
      </c>
      <c r="F102" s="101">
        <v>6.6799999999999994E-83</v>
      </c>
      <c r="G102" s="100">
        <v>0.16254443099999999</v>
      </c>
      <c r="H102" s="100">
        <v>4.1988682999999999E-2</v>
      </c>
      <c r="I102" s="100">
        <v>0.79546688600000004</v>
      </c>
    </row>
    <row r="103" spans="1:9" x14ac:dyDescent="0.35">
      <c r="A103" s="100" t="s">
        <v>638</v>
      </c>
      <c r="B103" s="100" t="s">
        <v>2442</v>
      </c>
      <c r="C103" s="100" t="s">
        <v>618</v>
      </c>
      <c r="D103" s="100">
        <v>3777</v>
      </c>
      <c r="E103" s="101">
        <v>1.6800000000000001E-67</v>
      </c>
      <c r="F103" s="101">
        <v>6.4800000000000002E-68</v>
      </c>
      <c r="G103" s="100">
        <v>0.502266094</v>
      </c>
      <c r="H103" s="100">
        <v>0.19403305800000001</v>
      </c>
      <c r="I103" s="100">
        <v>0.30370084800000002</v>
      </c>
    </row>
    <row r="104" spans="1:9" x14ac:dyDescent="0.35">
      <c r="A104" s="100" t="s">
        <v>346</v>
      </c>
      <c r="B104" s="100" t="s">
        <v>337</v>
      </c>
      <c r="C104" s="100" t="s">
        <v>618</v>
      </c>
      <c r="D104" s="100">
        <v>3888</v>
      </c>
      <c r="E104" s="101">
        <v>9.8099999999999995E-257</v>
      </c>
      <c r="F104" s="101">
        <v>2.81E-257</v>
      </c>
      <c r="G104" s="100">
        <v>0.30344011199999998</v>
      </c>
      <c r="H104" s="100">
        <v>8.7020221999999994E-2</v>
      </c>
      <c r="I104" s="100">
        <v>0.60953966599999998</v>
      </c>
    </row>
    <row r="105" spans="1:9" x14ac:dyDescent="0.35">
      <c r="A105" s="100" t="s">
        <v>283</v>
      </c>
      <c r="B105" s="100" t="s">
        <v>121</v>
      </c>
      <c r="C105" s="100" t="s">
        <v>618</v>
      </c>
      <c r="D105" s="100">
        <v>2667</v>
      </c>
      <c r="E105" s="101">
        <v>2.0299999999999999E-49</v>
      </c>
      <c r="F105" s="101">
        <v>4.16E-50</v>
      </c>
      <c r="G105" s="100">
        <v>0.51447358499999996</v>
      </c>
      <c r="H105" s="100">
        <v>0.10554807300000001</v>
      </c>
      <c r="I105" s="100">
        <v>0.37997834200000002</v>
      </c>
    </row>
    <row r="106" spans="1:9" x14ac:dyDescent="0.35">
      <c r="A106" s="100" t="s">
        <v>605</v>
      </c>
      <c r="B106" s="100" t="s">
        <v>292</v>
      </c>
      <c r="C106" s="100" t="s">
        <v>618</v>
      </c>
      <c r="D106" s="100">
        <v>2782</v>
      </c>
      <c r="E106" s="101">
        <v>4.6200000000000003E-303</v>
      </c>
      <c r="F106" s="101">
        <v>7.6500000000000001E-304</v>
      </c>
      <c r="G106" s="100">
        <v>0.39876345200000002</v>
      </c>
      <c r="H106" s="100">
        <v>6.6107792999999998E-2</v>
      </c>
      <c r="I106" s="100">
        <v>0.53512875500000001</v>
      </c>
    </row>
    <row r="107" spans="1:9" x14ac:dyDescent="0.35">
      <c r="A107" s="100" t="s">
        <v>290</v>
      </c>
      <c r="B107" s="100" t="s">
        <v>287</v>
      </c>
      <c r="C107" s="100" t="s">
        <v>618</v>
      </c>
      <c r="D107" s="100">
        <v>4240</v>
      </c>
      <c r="E107" s="101">
        <v>6.0600000000000001E-305</v>
      </c>
      <c r="F107" s="101">
        <v>2.2199999999999999E-305</v>
      </c>
      <c r="G107" s="100">
        <v>0.44677725299999999</v>
      </c>
      <c r="H107" s="100">
        <v>0.16337470700000001</v>
      </c>
      <c r="I107" s="100">
        <v>0.38984804099999998</v>
      </c>
    </row>
    <row r="108" spans="1:9" x14ac:dyDescent="0.35">
      <c r="A108" s="100" t="s">
        <v>290</v>
      </c>
      <c r="B108" s="100" t="s">
        <v>286</v>
      </c>
      <c r="C108" s="100" t="s">
        <v>618</v>
      </c>
      <c r="D108" s="100">
        <v>3055</v>
      </c>
      <c r="E108" s="101">
        <v>3.2000000000000001E-52</v>
      </c>
      <c r="F108" s="101">
        <v>8.2700000000000003E-53</v>
      </c>
      <c r="G108" s="100">
        <v>0.37029478100000002</v>
      </c>
      <c r="H108" s="100">
        <v>9.5514531999999999E-2</v>
      </c>
      <c r="I108" s="100">
        <v>0.53419068700000005</v>
      </c>
    </row>
    <row r="109" spans="1:9" x14ac:dyDescent="0.35">
      <c r="A109" s="100" t="s">
        <v>638</v>
      </c>
      <c r="B109" s="100" t="s">
        <v>358</v>
      </c>
      <c r="C109" s="100" t="s">
        <v>618</v>
      </c>
      <c r="D109" s="100">
        <v>2990</v>
      </c>
      <c r="E109" s="101">
        <v>8.6399999999999995E-22</v>
      </c>
      <c r="F109" s="101">
        <v>1.4500000000000001E-22</v>
      </c>
      <c r="G109" s="100">
        <v>0.54176088099999997</v>
      </c>
      <c r="H109" s="100">
        <v>9.1082667000000006E-2</v>
      </c>
      <c r="I109" s="100">
        <v>0.36715645200000002</v>
      </c>
    </row>
    <row r="110" spans="1:9" x14ac:dyDescent="0.35">
      <c r="A110" s="100" t="s">
        <v>278</v>
      </c>
      <c r="B110" s="100" t="s">
        <v>142</v>
      </c>
      <c r="C110" s="100" t="s">
        <v>618</v>
      </c>
      <c r="D110" s="100">
        <v>4587</v>
      </c>
      <c r="E110" s="101">
        <v>1.46E-12</v>
      </c>
      <c r="F110" s="101">
        <v>4.3700000000000001E-13</v>
      </c>
      <c r="G110" s="100">
        <v>0.53310349099999998</v>
      </c>
      <c r="H110" s="100">
        <v>0.159651284</v>
      </c>
      <c r="I110" s="100">
        <v>0.30724522500000001</v>
      </c>
    </row>
    <row r="111" spans="1:9" x14ac:dyDescent="0.35">
      <c r="A111" s="100" t="s">
        <v>603</v>
      </c>
      <c r="B111" s="100" t="s">
        <v>320</v>
      </c>
      <c r="C111" s="100" t="s">
        <v>618</v>
      </c>
      <c r="D111" s="100">
        <v>3854</v>
      </c>
      <c r="E111" s="101">
        <v>2.1800000000000001E-5</v>
      </c>
      <c r="F111" s="101">
        <v>6.2700000000000001E-6</v>
      </c>
      <c r="G111" s="100">
        <v>0.495937026</v>
      </c>
      <c r="H111" s="100">
        <v>0.142406483</v>
      </c>
      <c r="I111" s="100">
        <v>0.36162840000000002</v>
      </c>
    </row>
    <row r="112" spans="1:9" x14ac:dyDescent="0.35">
      <c r="A112" s="100" t="s">
        <v>283</v>
      </c>
      <c r="B112" s="100" t="s">
        <v>447</v>
      </c>
      <c r="C112" s="100" t="s">
        <v>618</v>
      </c>
      <c r="D112" s="100">
        <v>3075</v>
      </c>
      <c r="E112" s="101">
        <v>1.2900000000000001E-44</v>
      </c>
      <c r="F112" s="101">
        <v>2.5400000000000001E-45</v>
      </c>
      <c r="G112" s="100">
        <v>0.22307744900000001</v>
      </c>
      <c r="H112" s="100">
        <v>4.3930275999999997E-2</v>
      </c>
      <c r="I112" s="100">
        <v>0.73299227499999997</v>
      </c>
    </row>
    <row r="113" spans="1:9" x14ac:dyDescent="0.35">
      <c r="A113" s="100" t="s">
        <v>310</v>
      </c>
      <c r="B113" s="100" t="s">
        <v>308</v>
      </c>
      <c r="C113" s="100" t="s">
        <v>618</v>
      </c>
      <c r="D113" s="100">
        <v>5473</v>
      </c>
      <c r="E113" s="101">
        <v>4.3199999999999999E-77</v>
      </c>
      <c r="F113" s="101">
        <v>1.6E-77</v>
      </c>
      <c r="G113" s="100">
        <v>0.56091524500000001</v>
      </c>
      <c r="H113" s="100">
        <v>0.20793136300000001</v>
      </c>
      <c r="I113" s="100">
        <v>0.23115339300000001</v>
      </c>
    </row>
    <row r="114" spans="1:9" x14ac:dyDescent="0.35">
      <c r="A114" s="100" t="s">
        <v>310</v>
      </c>
      <c r="B114" s="100" t="s">
        <v>1418</v>
      </c>
      <c r="C114" s="100" t="s">
        <v>618</v>
      </c>
      <c r="D114" s="100">
        <v>5101</v>
      </c>
      <c r="E114" s="101">
        <v>2.6299999999999999E-134</v>
      </c>
      <c r="F114" s="101">
        <v>8.4399999999999996E-135</v>
      </c>
      <c r="G114" s="100">
        <v>0.56270404600000001</v>
      </c>
      <c r="H114" s="100">
        <v>0.180400062</v>
      </c>
      <c r="I114" s="100">
        <v>0.25689589200000001</v>
      </c>
    </row>
    <row r="115" spans="1:9" x14ac:dyDescent="0.35">
      <c r="A115" s="100" t="s">
        <v>310</v>
      </c>
      <c r="B115" s="100" t="s">
        <v>309</v>
      </c>
      <c r="C115" s="100" t="s">
        <v>618</v>
      </c>
      <c r="D115" s="100">
        <v>5771</v>
      </c>
      <c r="E115" s="101">
        <v>2.4099999999999998E-13</v>
      </c>
      <c r="F115" s="101">
        <v>1.1099999999999999E-13</v>
      </c>
      <c r="G115" s="100">
        <v>0.17486612000000001</v>
      </c>
      <c r="H115" s="100">
        <v>8.0809304999999998E-2</v>
      </c>
      <c r="I115" s="100">
        <v>0.74432457600000002</v>
      </c>
    </row>
    <row r="116" spans="1:9" x14ac:dyDescent="0.35">
      <c r="A116" s="100" t="s">
        <v>283</v>
      </c>
      <c r="B116" s="100" t="s">
        <v>440</v>
      </c>
      <c r="C116" s="100" t="s">
        <v>618</v>
      </c>
      <c r="D116" s="100">
        <v>1479</v>
      </c>
      <c r="E116" s="101">
        <v>1.12E-143</v>
      </c>
      <c r="F116" s="101">
        <v>2.1399999999999999E-144</v>
      </c>
      <c r="G116" s="100">
        <v>0.24825344899999999</v>
      </c>
      <c r="H116" s="100">
        <v>4.7449817999999998E-2</v>
      </c>
      <c r="I116" s="100">
        <v>0.70429673299999995</v>
      </c>
    </row>
    <row r="117" spans="1:9" x14ac:dyDescent="0.35">
      <c r="A117" s="100" t="s">
        <v>346</v>
      </c>
      <c r="B117" s="100" t="s">
        <v>1407</v>
      </c>
      <c r="C117" s="100" t="s">
        <v>618</v>
      </c>
      <c r="D117" s="100">
        <v>3474</v>
      </c>
      <c r="E117" s="101">
        <v>1.63E-68</v>
      </c>
      <c r="F117" s="101">
        <v>5.7300000000000002E-69</v>
      </c>
      <c r="G117" s="100">
        <v>0.52057888399999996</v>
      </c>
      <c r="H117" s="100">
        <v>0.183470456</v>
      </c>
      <c r="I117" s="100">
        <v>0.29595065999999998</v>
      </c>
    </row>
    <row r="118" spans="1:9" x14ac:dyDescent="0.35">
      <c r="A118" s="100" t="s">
        <v>346</v>
      </c>
      <c r="B118" s="100" t="s">
        <v>344</v>
      </c>
      <c r="C118" s="100" t="s">
        <v>618</v>
      </c>
      <c r="D118" s="100">
        <v>3059</v>
      </c>
      <c r="E118" s="101">
        <v>4.1400000000000002E-32</v>
      </c>
      <c r="F118" s="101">
        <v>7.7100000000000003E-33</v>
      </c>
      <c r="G118" s="100">
        <v>0.28979759700000002</v>
      </c>
      <c r="H118" s="100">
        <v>5.4002795999999999E-2</v>
      </c>
      <c r="I118" s="100">
        <v>0.65619960799999999</v>
      </c>
    </row>
    <row r="119" spans="1:9" x14ac:dyDescent="0.35">
      <c r="A119" s="100" t="s">
        <v>290</v>
      </c>
      <c r="B119" s="100" t="s">
        <v>103</v>
      </c>
      <c r="C119" s="100" t="s">
        <v>618</v>
      </c>
      <c r="D119" s="100">
        <v>3674</v>
      </c>
      <c r="E119" s="101">
        <v>3.0300000000000001E-196</v>
      </c>
      <c r="F119" s="101">
        <v>8.3599999999999995E-197</v>
      </c>
      <c r="G119" s="100">
        <v>0.43472250000000001</v>
      </c>
      <c r="H119" s="100">
        <v>0.11985238600000001</v>
      </c>
      <c r="I119" s="100">
        <v>0.44542511400000001</v>
      </c>
    </row>
    <row r="120" spans="1:9" x14ac:dyDescent="0.35">
      <c r="A120" s="100" t="s">
        <v>603</v>
      </c>
      <c r="B120" s="100" t="s">
        <v>321</v>
      </c>
      <c r="C120" s="100" t="s">
        <v>618</v>
      </c>
      <c r="D120" s="100">
        <v>4767</v>
      </c>
      <c r="E120" s="101">
        <v>1.9399999999999999E-11</v>
      </c>
      <c r="F120" s="101">
        <v>8.3200000000000001E-12</v>
      </c>
      <c r="G120" s="100">
        <v>0.521757158</v>
      </c>
      <c r="H120" s="100">
        <v>0.22414120900000001</v>
      </c>
      <c r="I120" s="100">
        <v>0.25410163299999999</v>
      </c>
    </row>
    <row r="121" spans="1:9" x14ac:dyDescent="0.35">
      <c r="A121" s="100" t="s">
        <v>346</v>
      </c>
      <c r="B121" s="100" t="s">
        <v>485</v>
      </c>
      <c r="C121" s="100" t="s">
        <v>618</v>
      </c>
      <c r="D121" s="100">
        <v>4077</v>
      </c>
      <c r="E121" s="101">
        <v>3.4499999999999999E-215</v>
      </c>
      <c r="F121" s="101">
        <v>1.01E-215</v>
      </c>
      <c r="G121" s="100">
        <v>0.53439421399999998</v>
      </c>
      <c r="H121" s="100">
        <v>0.15590567999999999</v>
      </c>
      <c r="I121" s="100">
        <v>0.309700105</v>
      </c>
    </row>
    <row r="122" spans="1:9" x14ac:dyDescent="0.35">
      <c r="A122" s="100" t="s">
        <v>605</v>
      </c>
      <c r="B122" s="100" t="s">
        <v>2441</v>
      </c>
      <c r="C122" s="100" t="s">
        <v>618</v>
      </c>
      <c r="D122" s="100">
        <v>3740</v>
      </c>
      <c r="E122" s="101">
        <v>2.9999999999999999E-19</v>
      </c>
      <c r="F122" s="101">
        <v>7.3199999999999999E-20</v>
      </c>
      <c r="G122" s="100">
        <v>0.32300925600000002</v>
      </c>
      <c r="H122" s="100">
        <v>7.8908783999999996E-2</v>
      </c>
      <c r="I122" s="100">
        <v>0.598081961</v>
      </c>
    </row>
    <row r="123" spans="1:9" x14ac:dyDescent="0.35">
      <c r="A123" s="100" t="s">
        <v>638</v>
      </c>
      <c r="B123" s="100" t="s">
        <v>407</v>
      </c>
      <c r="C123" s="100" t="s">
        <v>618</v>
      </c>
      <c r="D123" s="100">
        <v>4897</v>
      </c>
      <c r="E123" s="101">
        <v>3.2899999999999998E-147</v>
      </c>
      <c r="F123" s="101">
        <v>1.33E-147</v>
      </c>
      <c r="G123" s="100">
        <v>0.43372602900000001</v>
      </c>
      <c r="H123" s="100">
        <v>0.175541696</v>
      </c>
      <c r="I123" s="100">
        <v>0.39073227399999999</v>
      </c>
    </row>
    <row r="124" spans="1:9" x14ac:dyDescent="0.35">
      <c r="A124" s="100" t="s">
        <v>638</v>
      </c>
      <c r="B124" s="100" t="s">
        <v>397</v>
      </c>
      <c r="C124" s="100" t="s">
        <v>618</v>
      </c>
      <c r="D124" s="100">
        <v>3897</v>
      </c>
      <c r="E124" s="101">
        <v>9.1099999999999994E-217</v>
      </c>
      <c r="F124" s="101">
        <v>2.89E-217</v>
      </c>
      <c r="G124" s="100">
        <v>0.51971197899999999</v>
      </c>
      <c r="H124" s="100">
        <v>0.16498691100000001</v>
      </c>
      <c r="I124" s="100">
        <v>0.31530111</v>
      </c>
    </row>
    <row r="125" spans="1:9" x14ac:dyDescent="0.35">
      <c r="A125" s="100" t="s">
        <v>603</v>
      </c>
      <c r="B125" s="100" t="s">
        <v>318</v>
      </c>
      <c r="C125" s="100" t="s">
        <v>618</v>
      </c>
      <c r="D125" s="100">
        <v>4237</v>
      </c>
      <c r="E125" s="101">
        <v>5.3799999999999999E-15</v>
      </c>
      <c r="F125" s="101">
        <v>1.5499999999999999E-15</v>
      </c>
      <c r="G125" s="100">
        <v>0.53630083799999995</v>
      </c>
      <c r="H125" s="100">
        <v>0.15454261</v>
      </c>
      <c r="I125" s="100">
        <v>0.30915655199999997</v>
      </c>
    </row>
    <row r="126" spans="1:9" x14ac:dyDescent="0.35">
      <c r="A126" s="100" t="s">
        <v>638</v>
      </c>
      <c r="B126" s="100" t="s">
        <v>2440</v>
      </c>
      <c r="C126" s="100" t="s">
        <v>618</v>
      </c>
      <c r="D126" s="100">
        <v>2980</v>
      </c>
      <c r="E126" s="101">
        <v>9.8300000000000004E-300</v>
      </c>
      <c r="F126" s="101">
        <v>2.2400000000000001E-300</v>
      </c>
      <c r="G126" s="100">
        <v>0.33245825600000001</v>
      </c>
      <c r="H126" s="100">
        <v>7.5712398E-2</v>
      </c>
      <c r="I126" s="100">
        <v>0.59182934600000003</v>
      </c>
    </row>
    <row r="127" spans="1:9" x14ac:dyDescent="0.35">
      <c r="A127" s="100" t="s">
        <v>603</v>
      </c>
      <c r="B127" s="100" t="s">
        <v>317</v>
      </c>
      <c r="C127" s="100" t="s">
        <v>618</v>
      </c>
      <c r="D127" s="100">
        <v>4032</v>
      </c>
      <c r="E127" s="101">
        <v>1.0599999999999999E-33</v>
      </c>
      <c r="F127" s="101">
        <v>2.82E-34</v>
      </c>
      <c r="G127" s="100">
        <v>0.52584369099999995</v>
      </c>
      <c r="H127" s="100">
        <v>0.139416711</v>
      </c>
      <c r="I127" s="100">
        <v>0.33473959800000003</v>
      </c>
    </row>
    <row r="128" spans="1:9" x14ac:dyDescent="0.35">
      <c r="A128" s="100" t="s">
        <v>605</v>
      </c>
      <c r="B128" s="100" t="s">
        <v>451</v>
      </c>
      <c r="C128" s="100" t="s">
        <v>618</v>
      </c>
      <c r="D128" s="100">
        <v>2516</v>
      </c>
      <c r="E128" s="101">
        <v>9.8399999999999992E-245</v>
      </c>
      <c r="F128" s="101">
        <v>2.61E-245</v>
      </c>
      <c r="G128" s="100">
        <v>5.5289010999999999E-2</v>
      </c>
      <c r="H128" s="100">
        <v>1.4661148000000001E-2</v>
      </c>
      <c r="I128" s="100">
        <v>0.93004984199999996</v>
      </c>
    </row>
    <row r="129" spans="1:9" x14ac:dyDescent="0.35">
      <c r="A129" s="100" t="s">
        <v>346</v>
      </c>
      <c r="B129" s="100" t="s">
        <v>335</v>
      </c>
      <c r="C129" s="100" t="s">
        <v>618</v>
      </c>
      <c r="D129" s="100">
        <v>3982</v>
      </c>
      <c r="E129" s="101">
        <v>1.87E-182</v>
      </c>
      <c r="F129" s="101">
        <v>5.8599999999999999E-183</v>
      </c>
      <c r="G129" s="100">
        <v>0.50080780199999997</v>
      </c>
      <c r="H129" s="100">
        <v>0.156970994</v>
      </c>
      <c r="I129" s="100">
        <v>0.342221204</v>
      </c>
    </row>
    <row r="130" spans="1:9" x14ac:dyDescent="0.35">
      <c r="A130" s="100" t="s">
        <v>346</v>
      </c>
      <c r="B130" s="100" t="s">
        <v>330</v>
      </c>
      <c r="C130" s="100" t="s">
        <v>618</v>
      </c>
      <c r="D130" s="100">
        <v>3490</v>
      </c>
      <c r="E130" s="101">
        <v>5.79E-185</v>
      </c>
      <c r="F130" s="101">
        <v>1.4399999999999999E-185</v>
      </c>
      <c r="G130" s="100">
        <v>0.26794488599999999</v>
      </c>
      <c r="H130" s="100">
        <v>6.6886196999999994E-2</v>
      </c>
      <c r="I130" s="100">
        <v>0.66516891700000003</v>
      </c>
    </row>
    <row r="131" spans="1:9" x14ac:dyDescent="0.35">
      <c r="A131" s="100" t="s">
        <v>346</v>
      </c>
      <c r="B131" s="100" t="s">
        <v>339</v>
      </c>
      <c r="C131" s="100" t="s">
        <v>620</v>
      </c>
      <c r="D131" s="100">
        <v>4928</v>
      </c>
      <c r="E131" s="101">
        <v>1.8E-45</v>
      </c>
      <c r="F131" s="101">
        <v>4.7199999999999998E-46</v>
      </c>
      <c r="G131" s="100">
        <v>0.594338013</v>
      </c>
      <c r="H131" s="100">
        <v>0.155704494</v>
      </c>
      <c r="I131" s="100">
        <v>0.249957493</v>
      </c>
    </row>
    <row r="132" spans="1:9" x14ac:dyDescent="0.35">
      <c r="A132" s="100" t="s">
        <v>638</v>
      </c>
      <c r="B132" s="100" t="s">
        <v>409</v>
      </c>
      <c r="C132" s="100" t="s">
        <v>620</v>
      </c>
      <c r="D132" s="100">
        <v>2741</v>
      </c>
      <c r="E132" s="101">
        <v>4.8100000000000001E-28</v>
      </c>
      <c r="F132" s="101">
        <v>5.9099999999999997E-29</v>
      </c>
      <c r="G132" s="100">
        <v>0.56047661599999998</v>
      </c>
      <c r="H132" s="100">
        <v>6.8858185000000002E-2</v>
      </c>
      <c r="I132" s="100">
        <v>0.370665199</v>
      </c>
    </row>
    <row r="133" spans="1:9" x14ac:dyDescent="0.35">
      <c r="A133" s="100" t="s">
        <v>638</v>
      </c>
      <c r="B133" s="100" t="s">
        <v>1500</v>
      </c>
      <c r="C133" s="100" t="s">
        <v>620</v>
      </c>
      <c r="D133" s="100">
        <v>4048</v>
      </c>
      <c r="E133" s="101">
        <v>2.0799999999999999E-240</v>
      </c>
      <c r="F133" s="101">
        <v>4.7400000000000001E-241</v>
      </c>
      <c r="G133" s="100">
        <v>0.56606022</v>
      </c>
      <c r="H133" s="100">
        <v>0.12900957900000001</v>
      </c>
      <c r="I133" s="100">
        <v>0.30493020100000001</v>
      </c>
    </row>
    <row r="134" spans="1:9" x14ac:dyDescent="0.35">
      <c r="A134" s="100" t="s">
        <v>310</v>
      </c>
      <c r="B134" s="100" t="s">
        <v>2443</v>
      </c>
      <c r="C134" s="100" t="s">
        <v>620</v>
      </c>
      <c r="D134" s="100">
        <v>3989</v>
      </c>
      <c r="E134" s="101">
        <v>9.3599999999999996E-82</v>
      </c>
      <c r="F134" s="101">
        <v>2.4700000000000001E-82</v>
      </c>
      <c r="G134" s="100">
        <v>0.58892984199999998</v>
      </c>
      <c r="H134" s="100">
        <v>0.15538386200000001</v>
      </c>
      <c r="I134" s="100">
        <v>0.25568629599999998</v>
      </c>
    </row>
    <row r="135" spans="1:9" x14ac:dyDescent="0.35">
      <c r="A135" s="100" t="s">
        <v>638</v>
      </c>
      <c r="B135" s="100" t="s">
        <v>2442</v>
      </c>
      <c r="C135" s="100" t="s">
        <v>620</v>
      </c>
      <c r="D135" s="100">
        <v>3777</v>
      </c>
      <c r="E135" s="101">
        <v>1.5600000000000001E-67</v>
      </c>
      <c r="F135" s="101">
        <v>4.1000000000000002E-68</v>
      </c>
      <c r="G135" s="100">
        <v>0.46849306499999999</v>
      </c>
      <c r="H135" s="100">
        <v>0.12264494500000001</v>
      </c>
      <c r="I135" s="100">
        <v>0.40886199000000001</v>
      </c>
    </row>
    <row r="136" spans="1:9" x14ac:dyDescent="0.35">
      <c r="A136" s="100" t="s">
        <v>346</v>
      </c>
      <c r="B136" s="100" t="s">
        <v>337</v>
      </c>
      <c r="C136" s="100" t="s">
        <v>620</v>
      </c>
      <c r="D136" s="100">
        <v>3889</v>
      </c>
      <c r="E136" s="101">
        <v>1.8099999999999999E-256</v>
      </c>
      <c r="F136" s="101">
        <v>4.7499999999999997E-257</v>
      </c>
      <c r="G136" s="100">
        <v>0.55905085499999996</v>
      </c>
      <c r="H136" s="100">
        <v>0.14704420000000001</v>
      </c>
      <c r="I136" s="100">
        <v>0.29390494499999997</v>
      </c>
    </row>
    <row r="137" spans="1:9" x14ac:dyDescent="0.35">
      <c r="A137" s="100" t="s">
        <v>283</v>
      </c>
      <c r="B137" s="100" t="s">
        <v>121</v>
      </c>
      <c r="C137" s="100" t="s">
        <v>620</v>
      </c>
      <c r="D137" s="100">
        <v>2665</v>
      </c>
      <c r="E137" s="101">
        <v>2.1500000000000001E-49</v>
      </c>
      <c r="F137" s="101">
        <v>6.6200000000000002E-50</v>
      </c>
      <c r="G137" s="100">
        <v>0.546643184</v>
      </c>
      <c r="H137" s="100">
        <v>0.167916432</v>
      </c>
      <c r="I137" s="100">
        <v>0.28544038399999999</v>
      </c>
    </row>
    <row r="138" spans="1:9" x14ac:dyDescent="0.35">
      <c r="A138" s="100" t="s">
        <v>605</v>
      </c>
      <c r="B138" s="100" t="s">
        <v>292</v>
      </c>
      <c r="C138" s="100" t="s">
        <v>620</v>
      </c>
      <c r="D138" s="100">
        <v>2781</v>
      </c>
      <c r="E138" s="101">
        <v>5.01E-303</v>
      </c>
      <c r="F138" s="101">
        <v>8.2599999999999995E-304</v>
      </c>
      <c r="G138" s="100">
        <v>0.43302607199999998</v>
      </c>
      <c r="H138" s="100">
        <v>7.1350784E-2</v>
      </c>
      <c r="I138" s="100">
        <v>0.49562314400000002</v>
      </c>
    </row>
    <row r="139" spans="1:9" x14ac:dyDescent="0.35">
      <c r="A139" s="100" t="s">
        <v>290</v>
      </c>
      <c r="B139" s="100" t="s">
        <v>287</v>
      </c>
      <c r="C139" s="100" t="s">
        <v>620</v>
      </c>
      <c r="D139" s="100">
        <v>4241</v>
      </c>
      <c r="E139" s="101">
        <v>7.9400000000000001E-305</v>
      </c>
      <c r="F139" s="101">
        <v>1.8299999999999999E-305</v>
      </c>
      <c r="G139" s="100">
        <v>0.58520991</v>
      </c>
      <c r="H139" s="100">
        <v>0.13514267199999999</v>
      </c>
      <c r="I139" s="100">
        <v>0.27964741799999998</v>
      </c>
    </row>
    <row r="140" spans="1:9" x14ac:dyDescent="0.35">
      <c r="A140" s="100" t="s">
        <v>290</v>
      </c>
      <c r="B140" s="100" t="s">
        <v>286</v>
      </c>
      <c r="C140" s="100" t="s">
        <v>620</v>
      </c>
      <c r="D140" s="100">
        <v>3055</v>
      </c>
      <c r="E140" s="101">
        <v>1.9099999999999999E-52</v>
      </c>
      <c r="F140" s="101">
        <v>2.7999999999999999E-53</v>
      </c>
      <c r="G140" s="100">
        <v>0.22102453899999999</v>
      </c>
      <c r="H140" s="100">
        <v>3.2337892E-2</v>
      </c>
      <c r="I140" s="100">
        <v>0.74663756800000003</v>
      </c>
    </row>
    <row r="141" spans="1:9" x14ac:dyDescent="0.35">
      <c r="A141" s="100" t="s">
        <v>638</v>
      </c>
      <c r="B141" s="100" t="s">
        <v>358</v>
      </c>
      <c r="C141" s="100" t="s">
        <v>620</v>
      </c>
      <c r="D141" s="100">
        <v>2991</v>
      </c>
      <c r="E141" s="101">
        <v>9.1099999999999992E-22</v>
      </c>
      <c r="F141" s="101">
        <v>1.33E-22</v>
      </c>
      <c r="G141" s="100">
        <v>0.57143739199999999</v>
      </c>
      <c r="H141" s="100">
        <v>8.3334642E-2</v>
      </c>
      <c r="I141" s="100">
        <v>0.345227966</v>
      </c>
    </row>
    <row r="142" spans="1:9" x14ac:dyDescent="0.35">
      <c r="A142" s="100" t="s">
        <v>278</v>
      </c>
      <c r="B142" s="100" t="s">
        <v>142</v>
      </c>
      <c r="C142" s="100" t="s">
        <v>620</v>
      </c>
      <c r="D142" s="100">
        <v>4587</v>
      </c>
      <c r="E142" s="101">
        <v>8.3799999999999996E-13</v>
      </c>
      <c r="F142" s="101">
        <v>1.52E-12</v>
      </c>
      <c r="G142" s="100">
        <v>0.30610964400000001</v>
      </c>
      <c r="H142" s="100">
        <v>0.55678488400000004</v>
      </c>
      <c r="I142" s="100">
        <v>0.13710547300000001</v>
      </c>
    </row>
    <row r="143" spans="1:9" x14ac:dyDescent="0.35">
      <c r="A143" s="100" t="s">
        <v>603</v>
      </c>
      <c r="B143" s="100" t="s">
        <v>320</v>
      </c>
      <c r="C143" s="100" t="s">
        <v>620</v>
      </c>
      <c r="D143" s="100">
        <v>3855</v>
      </c>
      <c r="E143" s="101">
        <v>1.2999999999999999E-5</v>
      </c>
      <c r="F143" s="101">
        <v>5.8799999999999996E-6</v>
      </c>
      <c r="G143" s="100">
        <v>0.29485374800000003</v>
      </c>
      <c r="H143" s="100">
        <v>0.13352165899999999</v>
      </c>
      <c r="I143" s="100">
        <v>0.57160574099999995</v>
      </c>
    </row>
    <row r="144" spans="1:9" x14ac:dyDescent="0.35">
      <c r="A144" s="100" t="s">
        <v>283</v>
      </c>
      <c r="B144" s="100" t="s">
        <v>447</v>
      </c>
      <c r="C144" s="100" t="s">
        <v>620</v>
      </c>
      <c r="D144" s="100">
        <v>3076</v>
      </c>
      <c r="E144" s="101">
        <v>2.6100000000000001E-44</v>
      </c>
      <c r="F144" s="101">
        <v>4.9999999999999998E-45</v>
      </c>
      <c r="G144" s="100">
        <v>0.45193327799999999</v>
      </c>
      <c r="H144" s="100">
        <v>8.6646217999999997E-2</v>
      </c>
      <c r="I144" s="100">
        <v>0.46142050400000001</v>
      </c>
    </row>
    <row r="145" spans="1:9" x14ac:dyDescent="0.35">
      <c r="A145" s="100" t="s">
        <v>310</v>
      </c>
      <c r="B145" s="100" t="s">
        <v>308</v>
      </c>
      <c r="C145" s="100" t="s">
        <v>620</v>
      </c>
      <c r="D145" s="100">
        <v>5473</v>
      </c>
      <c r="E145" s="101">
        <v>2.7900000000000001E-77</v>
      </c>
      <c r="F145" s="101">
        <v>1.09E-77</v>
      </c>
      <c r="G145" s="100">
        <v>0.36206465799999998</v>
      </c>
      <c r="H145" s="100">
        <v>0.141384703</v>
      </c>
      <c r="I145" s="100">
        <v>0.49655063900000002</v>
      </c>
    </row>
    <row r="146" spans="1:9" x14ac:dyDescent="0.35">
      <c r="A146" s="100" t="s">
        <v>310</v>
      </c>
      <c r="B146" s="100" t="s">
        <v>1418</v>
      </c>
      <c r="C146" s="100" t="s">
        <v>620</v>
      </c>
      <c r="D146" s="100">
        <v>5101</v>
      </c>
      <c r="E146" s="101">
        <v>2.48E-134</v>
      </c>
      <c r="F146" s="101">
        <v>8.7000000000000005E-135</v>
      </c>
      <c r="G146" s="100">
        <v>0.52982222300000004</v>
      </c>
      <c r="H146" s="100">
        <v>0.18594807199999999</v>
      </c>
      <c r="I146" s="100">
        <v>0.284229705</v>
      </c>
    </row>
    <row r="147" spans="1:9" x14ac:dyDescent="0.35">
      <c r="A147" s="100" t="s">
        <v>310</v>
      </c>
      <c r="B147" s="100" t="s">
        <v>309</v>
      </c>
      <c r="C147" s="100" t="s">
        <v>620</v>
      </c>
      <c r="D147" s="100">
        <v>5772</v>
      </c>
      <c r="E147" s="101">
        <v>6.8899999999999999E-13</v>
      </c>
      <c r="F147" s="101">
        <v>2.0899999999999999E-13</v>
      </c>
      <c r="G147" s="100">
        <v>0.50045862299999999</v>
      </c>
      <c r="H147" s="100">
        <v>0.15173789200000001</v>
      </c>
      <c r="I147" s="100">
        <v>0.347803486</v>
      </c>
    </row>
    <row r="148" spans="1:9" x14ac:dyDescent="0.35">
      <c r="A148" s="100" t="s">
        <v>283</v>
      </c>
      <c r="B148" s="100" t="s">
        <v>440</v>
      </c>
      <c r="C148" s="100" t="s">
        <v>620</v>
      </c>
      <c r="D148" s="100">
        <v>1480</v>
      </c>
      <c r="E148" s="101">
        <v>9.1599999999999997E-144</v>
      </c>
      <c r="F148" s="101">
        <v>3.3500000000000001E-144</v>
      </c>
      <c r="G148" s="100">
        <v>0.203254184</v>
      </c>
      <c r="H148" s="100">
        <v>7.4211016000000005E-2</v>
      </c>
      <c r="I148" s="100">
        <v>0.72253480000000003</v>
      </c>
    </row>
    <row r="149" spans="1:9" x14ac:dyDescent="0.35">
      <c r="A149" s="100" t="s">
        <v>346</v>
      </c>
      <c r="B149" s="100" t="s">
        <v>1407</v>
      </c>
      <c r="C149" s="100" t="s">
        <v>620</v>
      </c>
      <c r="D149" s="100">
        <v>3476</v>
      </c>
      <c r="E149" s="101">
        <v>1.54E-68</v>
      </c>
      <c r="F149" s="101">
        <v>3.6400000000000001E-69</v>
      </c>
      <c r="G149" s="100">
        <v>0.49313758000000002</v>
      </c>
      <c r="H149" s="100">
        <v>0.11643568999999999</v>
      </c>
      <c r="I149" s="100">
        <v>0.39042673</v>
      </c>
    </row>
    <row r="150" spans="1:9" x14ac:dyDescent="0.35">
      <c r="A150" s="100" t="s">
        <v>346</v>
      </c>
      <c r="B150" s="100" t="s">
        <v>344</v>
      </c>
      <c r="C150" s="100" t="s">
        <v>620</v>
      </c>
      <c r="D150" s="100">
        <v>3058</v>
      </c>
      <c r="E150" s="101">
        <v>6.7799999999999999E-32</v>
      </c>
      <c r="F150" s="101">
        <v>1.24E-32</v>
      </c>
      <c r="G150" s="100">
        <v>0.47500365900000002</v>
      </c>
      <c r="H150" s="100">
        <v>8.6572078999999996E-2</v>
      </c>
      <c r="I150" s="100">
        <v>0.43842426200000001</v>
      </c>
    </row>
    <row r="151" spans="1:9" x14ac:dyDescent="0.35">
      <c r="A151" s="100" t="s">
        <v>290</v>
      </c>
      <c r="B151" s="100" t="s">
        <v>103</v>
      </c>
      <c r="C151" s="100" t="s">
        <v>620</v>
      </c>
      <c r="D151" s="100">
        <v>3674</v>
      </c>
      <c r="E151" s="101">
        <v>3.8699999999999999E-196</v>
      </c>
      <c r="F151" s="101">
        <v>7.6799999999999996E-197</v>
      </c>
      <c r="G151" s="100">
        <v>0.55470096400000002</v>
      </c>
      <c r="H151" s="100">
        <v>0.11009279299999999</v>
      </c>
      <c r="I151" s="100">
        <v>0.33520624199999999</v>
      </c>
    </row>
    <row r="152" spans="1:9" x14ac:dyDescent="0.35">
      <c r="A152" s="100" t="s">
        <v>603</v>
      </c>
      <c r="B152" s="100" t="s">
        <v>321</v>
      </c>
      <c r="C152" s="100" t="s">
        <v>620</v>
      </c>
      <c r="D152" s="100">
        <v>4768</v>
      </c>
      <c r="E152" s="101">
        <v>2.09E-11</v>
      </c>
      <c r="F152" s="101">
        <v>9.4099999999999997E-12</v>
      </c>
      <c r="G152" s="100">
        <v>0.56269673200000003</v>
      </c>
      <c r="H152" s="100">
        <v>0.25349864799999999</v>
      </c>
      <c r="I152" s="100">
        <v>0.18380462</v>
      </c>
    </row>
    <row r="153" spans="1:9" x14ac:dyDescent="0.35">
      <c r="A153" s="100" t="s">
        <v>346</v>
      </c>
      <c r="B153" s="100" t="s">
        <v>485</v>
      </c>
      <c r="C153" s="100" t="s">
        <v>620</v>
      </c>
      <c r="D153" s="100">
        <v>4079</v>
      </c>
      <c r="E153" s="101">
        <v>4.0000000000000002E-215</v>
      </c>
      <c r="F153" s="101">
        <v>1.1100000000000001E-215</v>
      </c>
      <c r="G153" s="100">
        <v>0.61991874899999999</v>
      </c>
      <c r="H153" s="100">
        <v>0.17173776399999999</v>
      </c>
      <c r="I153" s="100">
        <v>0.20834348699999999</v>
      </c>
    </row>
    <row r="154" spans="1:9" x14ac:dyDescent="0.35">
      <c r="A154" s="100" t="s">
        <v>605</v>
      </c>
      <c r="B154" s="100" t="s">
        <v>2441</v>
      </c>
      <c r="C154" s="100" t="s">
        <v>620</v>
      </c>
      <c r="D154" s="100">
        <v>3739</v>
      </c>
      <c r="E154" s="101">
        <v>1.7599999999999999E-19</v>
      </c>
      <c r="F154" s="101">
        <v>8.3299999999999997E-20</v>
      </c>
      <c r="G154" s="100">
        <v>0.18953767399999999</v>
      </c>
      <c r="H154" s="100">
        <v>8.9773954000000003E-2</v>
      </c>
      <c r="I154" s="100">
        <v>0.72068837200000002</v>
      </c>
    </row>
    <row r="155" spans="1:9" x14ac:dyDescent="0.35">
      <c r="A155" s="100" t="s">
        <v>638</v>
      </c>
      <c r="B155" s="100" t="s">
        <v>407</v>
      </c>
      <c r="C155" s="100" t="s">
        <v>620</v>
      </c>
      <c r="D155" s="100">
        <v>4897</v>
      </c>
      <c r="E155" s="101">
        <v>4.8399999999999999E-147</v>
      </c>
      <c r="F155" s="101">
        <v>1.3699999999999999E-147</v>
      </c>
      <c r="G155" s="100">
        <v>0.63757038099999996</v>
      </c>
      <c r="H155" s="100">
        <v>0.180867108</v>
      </c>
      <c r="I155" s="100">
        <v>0.18156251200000001</v>
      </c>
    </row>
    <row r="156" spans="1:9" x14ac:dyDescent="0.35">
      <c r="A156" s="100" t="s">
        <v>638</v>
      </c>
      <c r="B156" s="100" t="s">
        <v>397</v>
      </c>
      <c r="C156" s="100" t="s">
        <v>620</v>
      </c>
      <c r="D156" s="100">
        <v>3895</v>
      </c>
      <c r="E156" s="101">
        <v>5.8699999999999999E-217</v>
      </c>
      <c r="F156" s="101">
        <v>1.2299999999999999E-217</v>
      </c>
      <c r="G156" s="100">
        <v>0.335221133</v>
      </c>
      <c r="H156" s="100">
        <v>7.0051080000000002E-2</v>
      </c>
      <c r="I156" s="100">
        <v>0.59472778800000003</v>
      </c>
    </row>
    <row r="157" spans="1:9" x14ac:dyDescent="0.35">
      <c r="A157" s="100" t="s">
        <v>603</v>
      </c>
      <c r="B157" s="100" t="s">
        <v>318</v>
      </c>
      <c r="C157" s="100" t="s">
        <v>620</v>
      </c>
      <c r="D157" s="100">
        <v>4235</v>
      </c>
      <c r="E157" s="101">
        <v>5.5499999999999999E-15</v>
      </c>
      <c r="F157" s="101">
        <v>1.25E-15</v>
      </c>
      <c r="G157" s="100">
        <v>0.55232288699999998</v>
      </c>
      <c r="H157" s="100">
        <v>0.12497156800000001</v>
      </c>
      <c r="I157" s="100">
        <v>0.32270554499999998</v>
      </c>
    </row>
    <row r="158" spans="1:9" x14ac:dyDescent="0.35">
      <c r="A158" s="100" t="s">
        <v>638</v>
      </c>
      <c r="B158" s="100" t="s">
        <v>2440</v>
      </c>
      <c r="C158" s="100" t="s">
        <v>620</v>
      </c>
      <c r="D158" s="100">
        <v>2977</v>
      </c>
      <c r="E158" s="101">
        <v>1.26E-299</v>
      </c>
      <c r="F158" s="101">
        <v>2.6200000000000002E-300</v>
      </c>
      <c r="G158" s="100">
        <v>0.42688465799999997</v>
      </c>
      <c r="H158" s="100">
        <v>8.8671805000000006E-2</v>
      </c>
      <c r="I158" s="100">
        <v>0.48444353699999998</v>
      </c>
    </row>
    <row r="159" spans="1:9" x14ac:dyDescent="0.35">
      <c r="A159" s="100" t="s">
        <v>603</v>
      </c>
      <c r="B159" s="100" t="s">
        <v>317</v>
      </c>
      <c r="C159" s="100" t="s">
        <v>620</v>
      </c>
      <c r="D159" s="100">
        <v>4030</v>
      </c>
      <c r="E159" s="101">
        <v>1.0800000000000001E-33</v>
      </c>
      <c r="F159" s="101">
        <v>2.7000000000000002E-34</v>
      </c>
      <c r="G159" s="100">
        <v>0.53179602599999998</v>
      </c>
      <c r="H159" s="100">
        <v>0.13334168800000001</v>
      </c>
      <c r="I159" s="100">
        <v>0.33486228600000001</v>
      </c>
    </row>
    <row r="160" spans="1:9" x14ac:dyDescent="0.35">
      <c r="A160" s="100" t="s">
        <v>605</v>
      </c>
      <c r="B160" s="100" t="s">
        <v>451</v>
      </c>
      <c r="C160" s="100" t="s">
        <v>620</v>
      </c>
      <c r="D160" s="100">
        <v>2519</v>
      </c>
      <c r="E160" s="101">
        <v>9.1100000000000002E-244</v>
      </c>
      <c r="F160" s="101">
        <v>2.09E-244</v>
      </c>
      <c r="G160" s="100">
        <v>0.51175761500000005</v>
      </c>
      <c r="H160" s="100">
        <v>0.117195471</v>
      </c>
      <c r="I160" s="100">
        <v>0.37104691400000001</v>
      </c>
    </row>
    <row r="161" spans="1:9" x14ac:dyDescent="0.35">
      <c r="A161" s="100" t="s">
        <v>346</v>
      </c>
      <c r="B161" s="100" t="s">
        <v>335</v>
      </c>
      <c r="C161" s="100" t="s">
        <v>620</v>
      </c>
      <c r="D161" s="100">
        <v>3982</v>
      </c>
      <c r="E161" s="101">
        <v>2.32E-182</v>
      </c>
      <c r="F161" s="101">
        <v>5.2300000000000001E-183</v>
      </c>
      <c r="G161" s="100">
        <v>0.62307180500000003</v>
      </c>
      <c r="H161" s="100">
        <v>0.14008501700000001</v>
      </c>
      <c r="I161" s="100">
        <v>0.23684317899999999</v>
      </c>
    </row>
    <row r="162" spans="1:9" x14ac:dyDescent="0.35">
      <c r="A162" s="100" t="s">
        <v>346</v>
      </c>
      <c r="B162" s="100" t="s">
        <v>330</v>
      </c>
      <c r="C162" s="100" t="s">
        <v>620</v>
      </c>
      <c r="D162" s="100">
        <v>3489</v>
      </c>
      <c r="E162" s="101">
        <v>9.1800000000000006E-185</v>
      </c>
      <c r="F162" s="101">
        <v>1.97E-185</v>
      </c>
      <c r="G162" s="100">
        <v>0.42509293199999998</v>
      </c>
      <c r="H162" s="100">
        <v>9.1425727999999998E-2</v>
      </c>
      <c r="I162" s="100">
        <v>0.48348134100000001</v>
      </c>
    </row>
    <row r="163" spans="1:9" x14ac:dyDescent="0.35">
      <c r="A163" s="100" t="s">
        <v>346</v>
      </c>
      <c r="B163" s="100" t="s">
        <v>339</v>
      </c>
      <c r="C163" s="100" t="s">
        <v>619</v>
      </c>
      <c r="D163" s="100">
        <v>4928</v>
      </c>
      <c r="E163" s="101">
        <v>1.7899999999999999E-45</v>
      </c>
      <c r="F163" s="101">
        <v>5.7299999999999997E-46</v>
      </c>
      <c r="G163" s="100">
        <v>0.59016436699999997</v>
      </c>
      <c r="H163" s="100">
        <v>0.18879912900000001</v>
      </c>
      <c r="I163" s="100">
        <v>0.22103650399999999</v>
      </c>
    </row>
    <row r="164" spans="1:9" x14ac:dyDescent="0.35">
      <c r="A164" s="100" t="s">
        <v>638</v>
      </c>
      <c r="B164" s="100" t="s">
        <v>409</v>
      </c>
      <c r="C164" s="100" t="s">
        <v>619</v>
      </c>
      <c r="D164" s="100">
        <v>2742</v>
      </c>
      <c r="E164" s="101">
        <v>5.0099999999999999E-28</v>
      </c>
      <c r="F164" s="101">
        <v>7.5099999999999998E-29</v>
      </c>
      <c r="G164" s="100">
        <v>0.58429945100000003</v>
      </c>
      <c r="H164" s="100">
        <v>8.7495831999999996E-2</v>
      </c>
      <c r="I164" s="100">
        <v>0.32820471699999998</v>
      </c>
    </row>
    <row r="165" spans="1:9" x14ac:dyDescent="0.35">
      <c r="A165" s="100" t="s">
        <v>638</v>
      </c>
      <c r="B165" s="100" t="s">
        <v>1500</v>
      </c>
      <c r="C165" s="100" t="s">
        <v>619</v>
      </c>
      <c r="D165" s="100">
        <v>4049</v>
      </c>
      <c r="E165" s="101">
        <v>7.0100000000000002E-241</v>
      </c>
      <c r="F165" s="101">
        <v>2.3300000000000001E-241</v>
      </c>
      <c r="G165" s="100">
        <v>0.19085918399999999</v>
      </c>
      <c r="H165" s="100">
        <v>6.3401002999999997E-2</v>
      </c>
      <c r="I165" s="100">
        <v>0.74573981300000003</v>
      </c>
    </row>
    <row r="166" spans="1:9" x14ac:dyDescent="0.35">
      <c r="A166" s="100" t="s">
        <v>310</v>
      </c>
      <c r="B166" s="100" t="s">
        <v>2443</v>
      </c>
      <c r="C166" s="100" t="s">
        <v>619</v>
      </c>
      <c r="D166" s="100">
        <v>3989</v>
      </c>
      <c r="E166" s="101">
        <v>8.6999999999999999E-82</v>
      </c>
      <c r="F166" s="101">
        <v>2.37E-82</v>
      </c>
      <c r="G166" s="100">
        <v>0.54714156000000003</v>
      </c>
      <c r="H166" s="100">
        <v>0.149132187</v>
      </c>
      <c r="I166" s="100">
        <v>0.303726253</v>
      </c>
    </row>
    <row r="167" spans="1:9" x14ac:dyDescent="0.35">
      <c r="A167" s="100" t="s">
        <v>638</v>
      </c>
      <c r="B167" s="100" t="s">
        <v>2442</v>
      </c>
      <c r="C167" s="100" t="s">
        <v>619</v>
      </c>
      <c r="D167" s="100">
        <v>3778</v>
      </c>
      <c r="E167" s="101">
        <v>1.84E-67</v>
      </c>
      <c r="F167" s="101">
        <v>4.9599999999999999E-68</v>
      </c>
      <c r="G167" s="100">
        <v>0.55033541399999997</v>
      </c>
      <c r="H167" s="100">
        <v>0.14838826199999999</v>
      </c>
      <c r="I167" s="100">
        <v>0.30127632500000001</v>
      </c>
    </row>
    <row r="168" spans="1:9" x14ac:dyDescent="0.35">
      <c r="A168" s="100" t="s">
        <v>346</v>
      </c>
      <c r="B168" s="100" t="s">
        <v>337</v>
      </c>
      <c r="C168" s="100" t="s">
        <v>619</v>
      </c>
      <c r="D168" s="100">
        <v>3888</v>
      </c>
      <c r="E168" s="101">
        <v>1.8500000000000001E-256</v>
      </c>
      <c r="F168" s="101">
        <v>4.7099999999999998E-257</v>
      </c>
      <c r="G168" s="100">
        <v>0.57178370899999997</v>
      </c>
      <c r="H168" s="100">
        <v>0.145659757</v>
      </c>
      <c r="I168" s="100">
        <v>0.28255653400000003</v>
      </c>
    </row>
    <row r="169" spans="1:9" x14ac:dyDescent="0.35">
      <c r="A169" s="100" t="s">
        <v>283</v>
      </c>
      <c r="B169" s="100" t="s">
        <v>121</v>
      </c>
      <c r="C169" s="100" t="s">
        <v>619</v>
      </c>
      <c r="D169" s="100">
        <v>2668</v>
      </c>
      <c r="E169" s="101">
        <v>2.1999999999999999E-49</v>
      </c>
      <c r="F169" s="101">
        <v>2.9999999999999999E-50</v>
      </c>
      <c r="G169" s="100">
        <v>0.55811253999999999</v>
      </c>
      <c r="H169" s="100">
        <v>7.6240912999999993E-2</v>
      </c>
      <c r="I169" s="100">
        <v>0.36564654699999999</v>
      </c>
    </row>
    <row r="170" spans="1:9" x14ac:dyDescent="0.35">
      <c r="A170" s="100" t="s">
        <v>605</v>
      </c>
      <c r="B170" s="100" t="s">
        <v>292</v>
      </c>
      <c r="C170" s="100" t="s">
        <v>619</v>
      </c>
      <c r="D170" s="100">
        <v>2782</v>
      </c>
      <c r="E170" s="101">
        <v>1.25E-303</v>
      </c>
      <c r="F170" s="101">
        <v>1.6199999999999999E-304</v>
      </c>
      <c r="G170" s="100">
        <v>0.107864609</v>
      </c>
      <c r="H170" s="100">
        <v>1.3927683999999999E-2</v>
      </c>
      <c r="I170" s="100">
        <v>0.87820770599999998</v>
      </c>
    </row>
    <row r="171" spans="1:9" x14ac:dyDescent="0.35">
      <c r="A171" s="100" t="s">
        <v>290</v>
      </c>
      <c r="B171" s="100" t="s">
        <v>287</v>
      </c>
      <c r="C171" s="100" t="s">
        <v>619</v>
      </c>
      <c r="D171" s="100">
        <v>4241</v>
      </c>
      <c r="E171" s="101">
        <v>6.7300000000000003E-305</v>
      </c>
      <c r="F171" s="101">
        <v>2.0600000000000001E-305</v>
      </c>
      <c r="G171" s="100">
        <v>0.49643882</v>
      </c>
      <c r="H171" s="100">
        <v>0.15213922599999999</v>
      </c>
      <c r="I171" s="100">
        <v>0.35142195399999998</v>
      </c>
    </row>
    <row r="172" spans="1:9" x14ac:dyDescent="0.35">
      <c r="A172" s="100" t="s">
        <v>290</v>
      </c>
      <c r="B172" s="100" t="s">
        <v>286</v>
      </c>
      <c r="C172" s="100" t="s">
        <v>619</v>
      </c>
      <c r="D172" s="100">
        <v>3055</v>
      </c>
      <c r="E172" s="101">
        <v>3.9799999999999998E-52</v>
      </c>
      <c r="F172" s="101">
        <v>1.6799999999999998E-52</v>
      </c>
      <c r="G172" s="100">
        <v>0.45996203400000002</v>
      </c>
      <c r="H172" s="100">
        <v>0.19400413599999999</v>
      </c>
      <c r="I172" s="100">
        <v>0.34603382999999999</v>
      </c>
    </row>
    <row r="173" spans="1:9" x14ac:dyDescent="0.35">
      <c r="A173" s="100" t="s">
        <v>638</v>
      </c>
      <c r="B173" s="100" t="s">
        <v>358</v>
      </c>
      <c r="C173" s="100" t="s">
        <v>619</v>
      </c>
      <c r="D173" s="100">
        <v>2990</v>
      </c>
      <c r="E173" s="101">
        <v>9.6400000000000007E-22</v>
      </c>
      <c r="F173" s="101">
        <v>1.6699999999999999E-22</v>
      </c>
      <c r="G173" s="100">
        <v>0.60453961499999997</v>
      </c>
      <c r="H173" s="100">
        <v>0.104646219</v>
      </c>
      <c r="I173" s="100">
        <v>0.29081416700000001</v>
      </c>
    </row>
    <row r="174" spans="1:9" x14ac:dyDescent="0.35">
      <c r="A174" s="100" t="s">
        <v>278</v>
      </c>
      <c r="B174" s="100" t="s">
        <v>142</v>
      </c>
      <c r="C174" s="100" t="s">
        <v>619</v>
      </c>
      <c r="D174" s="100">
        <v>4587</v>
      </c>
      <c r="E174" s="101">
        <v>1.42E-12</v>
      </c>
      <c r="F174" s="101">
        <v>6.6899999999999998E-13</v>
      </c>
      <c r="G174" s="100">
        <v>0.51881724699999998</v>
      </c>
      <c r="H174" s="100">
        <v>0.24434594000000001</v>
      </c>
      <c r="I174" s="100">
        <v>0.23683681300000001</v>
      </c>
    </row>
    <row r="175" spans="1:9" x14ac:dyDescent="0.35">
      <c r="A175" s="100" t="s">
        <v>603</v>
      </c>
      <c r="B175" s="100" t="s">
        <v>320</v>
      </c>
      <c r="C175" s="100" t="s">
        <v>619</v>
      </c>
      <c r="D175" s="100">
        <v>3855</v>
      </c>
      <c r="E175" s="101">
        <v>2.6800000000000001E-5</v>
      </c>
      <c r="F175" s="101">
        <v>5.3000000000000001E-6</v>
      </c>
      <c r="G175" s="100">
        <v>0.60950306600000004</v>
      </c>
      <c r="H175" s="100">
        <v>0.120440298</v>
      </c>
      <c r="I175" s="100">
        <v>0.27002451399999999</v>
      </c>
    </row>
    <row r="176" spans="1:9" x14ac:dyDescent="0.35">
      <c r="A176" s="100" t="s">
        <v>283</v>
      </c>
      <c r="B176" s="100" t="s">
        <v>447</v>
      </c>
      <c r="C176" s="100" t="s">
        <v>619</v>
      </c>
      <c r="D176" s="100">
        <v>3076</v>
      </c>
      <c r="E176" s="101">
        <v>1.27E-44</v>
      </c>
      <c r="F176" s="101">
        <v>1.05E-44</v>
      </c>
      <c r="G176" s="100">
        <v>0.22023326200000001</v>
      </c>
      <c r="H176" s="100">
        <v>0.181893797</v>
      </c>
      <c r="I176" s="100">
        <v>0.59787294099999999</v>
      </c>
    </row>
    <row r="177" spans="1:9" x14ac:dyDescent="0.35">
      <c r="A177" s="100" t="s">
        <v>310</v>
      </c>
      <c r="B177" s="100" t="s">
        <v>308</v>
      </c>
      <c r="C177" s="100" t="s">
        <v>619</v>
      </c>
      <c r="D177" s="100">
        <v>5473</v>
      </c>
      <c r="E177" s="101">
        <v>4.2399999999999997E-77</v>
      </c>
      <c r="F177" s="101">
        <v>1.6300000000000001E-77</v>
      </c>
      <c r="G177" s="100">
        <v>0.55085642999999995</v>
      </c>
      <c r="H177" s="100">
        <v>0.21181804300000001</v>
      </c>
      <c r="I177" s="100">
        <v>0.23732552700000001</v>
      </c>
    </row>
    <row r="178" spans="1:9" x14ac:dyDescent="0.35">
      <c r="A178" s="100" t="s">
        <v>310</v>
      </c>
      <c r="B178" s="100" t="s">
        <v>1418</v>
      </c>
      <c r="C178" s="100" t="s">
        <v>619</v>
      </c>
      <c r="D178" s="100">
        <v>5101</v>
      </c>
      <c r="E178" s="101">
        <v>2.6199999999999998E-134</v>
      </c>
      <c r="F178" s="101">
        <v>6.3300000000000006E-135</v>
      </c>
      <c r="G178" s="100">
        <v>0.56011829700000004</v>
      </c>
      <c r="H178" s="100">
        <v>0.13533769200000001</v>
      </c>
      <c r="I178" s="100">
        <v>0.304544011</v>
      </c>
    </row>
    <row r="179" spans="1:9" x14ac:dyDescent="0.35">
      <c r="A179" s="100" t="s">
        <v>310</v>
      </c>
      <c r="B179" s="100" t="s">
        <v>309</v>
      </c>
      <c r="C179" s="100" t="s">
        <v>619</v>
      </c>
      <c r="D179" s="100">
        <v>5771</v>
      </c>
      <c r="E179" s="101">
        <v>7.7100000000000005E-13</v>
      </c>
      <c r="F179" s="101">
        <v>2.5199999999999999E-13</v>
      </c>
      <c r="G179" s="100">
        <v>0.55973298199999999</v>
      </c>
      <c r="H179" s="100">
        <v>0.1826335</v>
      </c>
      <c r="I179" s="100">
        <v>0.25763351800000001</v>
      </c>
    </row>
    <row r="180" spans="1:9" x14ac:dyDescent="0.35">
      <c r="A180" s="100" t="s">
        <v>283</v>
      </c>
      <c r="B180" s="100" t="s">
        <v>440</v>
      </c>
      <c r="C180" s="100" t="s">
        <v>619</v>
      </c>
      <c r="D180" s="100">
        <v>1480</v>
      </c>
      <c r="E180" s="101">
        <v>1.3999999999999999E-143</v>
      </c>
      <c r="F180" s="101">
        <v>1.7700000000000001E-144</v>
      </c>
      <c r="G180" s="100">
        <v>0.30987589900000001</v>
      </c>
      <c r="H180" s="100">
        <v>3.9349007999999998E-2</v>
      </c>
      <c r="I180" s="100">
        <v>0.65077509300000003</v>
      </c>
    </row>
    <row r="181" spans="1:9" x14ac:dyDescent="0.35">
      <c r="A181" s="100" t="s">
        <v>346</v>
      </c>
      <c r="B181" s="100" t="s">
        <v>1407</v>
      </c>
      <c r="C181" s="100" t="s">
        <v>619</v>
      </c>
      <c r="D181" s="100">
        <v>3474</v>
      </c>
      <c r="E181" s="101">
        <v>1.89E-68</v>
      </c>
      <c r="F181" s="101">
        <v>4.4E-69</v>
      </c>
      <c r="G181" s="100">
        <v>0.60556765800000001</v>
      </c>
      <c r="H181" s="100">
        <v>0.140832015</v>
      </c>
      <c r="I181" s="100">
        <v>0.25360032799999999</v>
      </c>
    </row>
    <row r="182" spans="1:9" x14ac:dyDescent="0.35">
      <c r="A182" s="100" t="s">
        <v>346</v>
      </c>
      <c r="B182" s="100" t="s">
        <v>344</v>
      </c>
      <c r="C182" s="100" t="s">
        <v>619</v>
      </c>
      <c r="D182" s="100">
        <v>3058</v>
      </c>
      <c r="E182" s="101">
        <v>7.7099999999999995E-32</v>
      </c>
      <c r="F182" s="101">
        <v>2.6400000000000002E-32</v>
      </c>
      <c r="G182" s="100">
        <v>0.54014543199999998</v>
      </c>
      <c r="H182" s="100">
        <v>0.184660716</v>
      </c>
      <c r="I182" s="100">
        <v>0.27519385200000002</v>
      </c>
    </row>
    <row r="183" spans="1:9" x14ac:dyDescent="0.35">
      <c r="A183" s="100" t="s">
        <v>290</v>
      </c>
      <c r="B183" s="100" t="s">
        <v>103</v>
      </c>
      <c r="C183" s="100" t="s">
        <v>619</v>
      </c>
      <c r="D183" s="100">
        <v>3674</v>
      </c>
      <c r="E183" s="101">
        <v>2.9199999999999999E-196</v>
      </c>
      <c r="F183" s="101">
        <v>5.86E-197</v>
      </c>
      <c r="G183" s="100">
        <v>0.41833702299999997</v>
      </c>
      <c r="H183" s="100">
        <v>8.4110162000000002E-2</v>
      </c>
      <c r="I183" s="100">
        <v>0.49755281600000001</v>
      </c>
    </row>
    <row r="184" spans="1:9" x14ac:dyDescent="0.35">
      <c r="A184" s="100" t="s">
        <v>603</v>
      </c>
      <c r="B184" s="100" t="s">
        <v>321</v>
      </c>
      <c r="C184" s="100" t="s">
        <v>619</v>
      </c>
      <c r="D184" s="100">
        <v>4767</v>
      </c>
      <c r="E184" s="101">
        <v>2.11E-11</v>
      </c>
      <c r="F184" s="101">
        <v>5.4300000000000001E-12</v>
      </c>
      <c r="G184" s="100">
        <v>0.56844439400000002</v>
      </c>
      <c r="H184" s="100">
        <v>0.14636049900000001</v>
      </c>
      <c r="I184" s="100">
        <v>0.285195107</v>
      </c>
    </row>
    <row r="185" spans="1:9" x14ac:dyDescent="0.35">
      <c r="A185" s="100" t="s">
        <v>346</v>
      </c>
      <c r="B185" s="100" t="s">
        <v>485</v>
      </c>
      <c r="C185" s="100" t="s">
        <v>619</v>
      </c>
      <c r="D185" s="100">
        <v>4078</v>
      </c>
      <c r="E185" s="101">
        <v>4.0000000000000002E-215</v>
      </c>
      <c r="F185" s="101">
        <v>1.05E-215</v>
      </c>
      <c r="G185" s="100">
        <v>0.62002474799999996</v>
      </c>
      <c r="H185" s="100">
        <v>0.16206088599999999</v>
      </c>
      <c r="I185" s="100">
        <v>0.217914367</v>
      </c>
    </row>
    <row r="186" spans="1:9" x14ac:dyDescent="0.35">
      <c r="A186" s="100" t="s">
        <v>605</v>
      </c>
      <c r="B186" s="100" t="s">
        <v>2441</v>
      </c>
      <c r="C186" s="100" t="s">
        <v>619</v>
      </c>
      <c r="D186" s="100">
        <v>3739</v>
      </c>
      <c r="E186" s="101">
        <v>5.3899999999999998E-19</v>
      </c>
      <c r="F186" s="101">
        <v>9.8700000000000003E-20</v>
      </c>
      <c r="G186" s="100">
        <v>0.58091577400000005</v>
      </c>
      <c r="H186" s="100">
        <v>0.106407368</v>
      </c>
      <c r="I186" s="100">
        <v>0.312676858</v>
      </c>
    </row>
    <row r="187" spans="1:9" x14ac:dyDescent="0.35">
      <c r="A187" s="100" t="s">
        <v>638</v>
      </c>
      <c r="B187" s="100" t="s">
        <v>407</v>
      </c>
      <c r="C187" s="100" t="s">
        <v>619</v>
      </c>
      <c r="D187" s="100">
        <v>4897</v>
      </c>
      <c r="E187" s="101">
        <v>3.7400000000000001E-147</v>
      </c>
      <c r="F187" s="101">
        <v>9.5799999999999994E-148</v>
      </c>
      <c r="G187" s="100">
        <v>0.49249817499999998</v>
      </c>
      <c r="H187" s="100">
        <v>0.126078042</v>
      </c>
      <c r="I187" s="100">
        <v>0.38142378300000002</v>
      </c>
    </row>
    <row r="188" spans="1:9" x14ac:dyDescent="0.35">
      <c r="A188" s="100" t="s">
        <v>638</v>
      </c>
      <c r="B188" s="100" t="s">
        <v>397</v>
      </c>
      <c r="C188" s="100" t="s">
        <v>619</v>
      </c>
      <c r="D188" s="100">
        <v>3895</v>
      </c>
      <c r="E188" s="101">
        <v>6.1300000000000003E-217</v>
      </c>
      <c r="F188" s="101">
        <v>2.2400000000000001E-217</v>
      </c>
      <c r="G188" s="100">
        <v>0.34976074499999998</v>
      </c>
      <c r="H188" s="100">
        <v>0.12800687399999999</v>
      </c>
      <c r="I188" s="100">
        <v>0.52223238100000002</v>
      </c>
    </row>
    <row r="189" spans="1:9" x14ac:dyDescent="0.35">
      <c r="A189" s="100" t="s">
        <v>603</v>
      </c>
      <c r="B189" s="100" t="s">
        <v>318</v>
      </c>
      <c r="C189" s="100" t="s">
        <v>619</v>
      </c>
      <c r="D189" s="100">
        <v>4235</v>
      </c>
      <c r="E189" s="101">
        <v>5.0600000000000002E-15</v>
      </c>
      <c r="F189" s="101">
        <v>2.21E-15</v>
      </c>
      <c r="G189" s="100">
        <v>0.50384531399999999</v>
      </c>
      <c r="H189" s="100">
        <v>0.22028698899999999</v>
      </c>
      <c r="I189" s="100">
        <v>0.27586769700000002</v>
      </c>
    </row>
    <row r="190" spans="1:9" x14ac:dyDescent="0.35">
      <c r="A190" s="100" t="s">
        <v>638</v>
      </c>
      <c r="B190" s="100" t="s">
        <v>2440</v>
      </c>
      <c r="C190" s="100" t="s">
        <v>619</v>
      </c>
      <c r="D190" s="100">
        <v>2977</v>
      </c>
      <c r="E190" s="101">
        <v>1.06E-299</v>
      </c>
      <c r="F190" s="101">
        <v>1.9299999999999999E-300</v>
      </c>
      <c r="G190" s="100">
        <v>0.35799877899999999</v>
      </c>
      <c r="H190" s="100">
        <v>6.5152205000000005E-2</v>
      </c>
      <c r="I190" s="100">
        <v>0.57684901600000005</v>
      </c>
    </row>
    <row r="191" spans="1:9" x14ac:dyDescent="0.35">
      <c r="A191" s="100" t="s">
        <v>603</v>
      </c>
      <c r="B191" s="100" t="s">
        <v>317</v>
      </c>
      <c r="C191" s="100" t="s">
        <v>619</v>
      </c>
      <c r="D191" s="100">
        <v>4030</v>
      </c>
      <c r="E191" s="101">
        <v>1.1600000000000001E-33</v>
      </c>
      <c r="F191" s="101">
        <v>2.6600000000000001E-34</v>
      </c>
      <c r="G191" s="100">
        <v>0.57189303800000002</v>
      </c>
      <c r="H191" s="100">
        <v>0.13164827400000001</v>
      </c>
      <c r="I191" s="100">
        <v>0.29645868800000003</v>
      </c>
    </row>
    <row r="192" spans="1:9" x14ac:dyDescent="0.35">
      <c r="A192" s="100" t="s">
        <v>605</v>
      </c>
      <c r="B192" s="100" t="s">
        <v>451</v>
      </c>
      <c r="C192" s="100" t="s">
        <v>619</v>
      </c>
      <c r="D192" s="100">
        <v>2519</v>
      </c>
      <c r="E192" s="101">
        <v>1E-243</v>
      </c>
      <c r="F192" s="101">
        <v>1.5899999999999999E-244</v>
      </c>
      <c r="G192" s="100">
        <v>0.56442164900000003</v>
      </c>
      <c r="H192" s="100">
        <v>8.9420016000000005E-2</v>
      </c>
      <c r="I192" s="100">
        <v>0.34615833499999998</v>
      </c>
    </row>
    <row r="193" spans="1:9" x14ac:dyDescent="0.35">
      <c r="A193" s="100" t="s">
        <v>346</v>
      </c>
      <c r="B193" s="100" t="s">
        <v>335</v>
      </c>
      <c r="C193" s="100" t="s">
        <v>619</v>
      </c>
      <c r="D193" s="100">
        <v>3983</v>
      </c>
      <c r="E193" s="101">
        <v>2.1899999999999999E-182</v>
      </c>
      <c r="F193" s="101">
        <v>6.8600000000000002E-183</v>
      </c>
      <c r="G193" s="100">
        <v>0.58787488600000004</v>
      </c>
      <c r="H193" s="100">
        <v>0.18389698400000001</v>
      </c>
      <c r="I193" s="100">
        <v>0.228228129</v>
      </c>
    </row>
    <row r="194" spans="1:9" x14ac:dyDescent="0.35">
      <c r="A194" s="100" t="s">
        <v>346</v>
      </c>
      <c r="B194" s="100" t="s">
        <v>330</v>
      </c>
      <c r="C194" s="100" t="s">
        <v>619</v>
      </c>
      <c r="D194" s="100">
        <v>3489</v>
      </c>
      <c r="E194" s="101">
        <v>1.2200000000000001E-184</v>
      </c>
      <c r="F194" s="101">
        <v>2.5999999999999998E-185</v>
      </c>
      <c r="G194" s="100">
        <v>0.56593596899999998</v>
      </c>
      <c r="H194" s="100">
        <v>0.120582015</v>
      </c>
      <c r="I194" s="100">
        <v>0.31348201599999997</v>
      </c>
    </row>
    <row r="195" spans="1:9" x14ac:dyDescent="0.35">
      <c r="A195" s="100" t="s">
        <v>346</v>
      </c>
      <c r="B195" s="100" t="s">
        <v>339</v>
      </c>
      <c r="C195" s="100" t="s">
        <v>626</v>
      </c>
      <c r="D195" s="100">
        <v>4924</v>
      </c>
      <c r="E195" s="101">
        <v>9.5600000000000004E-234</v>
      </c>
      <c r="F195" s="101">
        <v>3.0300000000000003E-45</v>
      </c>
      <c r="G195" s="101">
        <v>3.15E-189</v>
      </c>
      <c r="H195" s="100">
        <v>1</v>
      </c>
      <c r="I195" s="101">
        <v>3.9200000000000001E-45</v>
      </c>
    </row>
    <row r="196" spans="1:9" x14ac:dyDescent="0.35">
      <c r="A196" s="100" t="s">
        <v>638</v>
      </c>
      <c r="B196" s="100" t="s">
        <v>409</v>
      </c>
      <c r="C196" s="100" t="s">
        <v>626</v>
      </c>
      <c r="D196" s="100">
        <v>2735</v>
      </c>
      <c r="E196" s="101">
        <v>7.22E-28</v>
      </c>
      <c r="F196" s="101">
        <v>3.55E-29</v>
      </c>
      <c r="G196" s="100">
        <v>0.84145314800000004</v>
      </c>
      <c r="H196" s="100">
        <v>4.1437270999999998E-2</v>
      </c>
      <c r="I196" s="100">
        <v>0.117109581</v>
      </c>
    </row>
    <row r="197" spans="1:9" x14ac:dyDescent="0.35">
      <c r="A197" s="100" t="s">
        <v>638</v>
      </c>
      <c r="B197" s="100" t="s">
        <v>1500</v>
      </c>
      <c r="C197" s="100" t="s">
        <v>626</v>
      </c>
      <c r="D197" s="100">
        <v>4045</v>
      </c>
      <c r="E197" s="101">
        <v>3.1099999999999998E-240</v>
      </c>
      <c r="F197" s="101">
        <v>2.7399999999999998E-241</v>
      </c>
      <c r="G197" s="100">
        <v>0.84634788599999999</v>
      </c>
      <c r="H197" s="100">
        <v>7.4681483000000007E-2</v>
      </c>
      <c r="I197" s="100">
        <v>7.8970630999999999E-2</v>
      </c>
    </row>
    <row r="198" spans="1:9" x14ac:dyDescent="0.35">
      <c r="A198" s="100" t="s">
        <v>310</v>
      </c>
      <c r="B198" s="100" t="s">
        <v>2443</v>
      </c>
      <c r="C198" s="100" t="s">
        <v>626</v>
      </c>
      <c r="D198" s="100">
        <v>3990</v>
      </c>
      <c r="E198" s="101">
        <v>5.3299999999999997E-82</v>
      </c>
      <c r="F198" s="101">
        <v>4.2300000000000002E-83</v>
      </c>
      <c r="G198" s="100">
        <v>0.33523310099999998</v>
      </c>
      <c r="H198" s="100">
        <v>2.6549949E-2</v>
      </c>
      <c r="I198" s="100">
        <v>0.63821695000000001</v>
      </c>
    </row>
    <row r="199" spans="1:9" x14ac:dyDescent="0.35">
      <c r="A199" s="100" t="s">
        <v>638</v>
      </c>
      <c r="B199" s="100" t="s">
        <v>2442</v>
      </c>
      <c r="C199" s="100" t="s">
        <v>626</v>
      </c>
      <c r="D199" s="100">
        <v>3778</v>
      </c>
      <c r="E199" s="101">
        <v>2.7600000000000001E-67</v>
      </c>
      <c r="F199" s="101">
        <v>2.9300000000000001E-68</v>
      </c>
      <c r="G199" s="100">
        <v>0.82619495799999998</v>
      </c>
      <c r="H199" s="100">
        <v>8.7811082999999998E-2</v>
      </c>
      <c r="I199" s="100">
        <v>8.5993958999999995E-2</v>
      </c>
    </row>
    <row r="200" spans="1:9" x14ac:dyDescent="0.35">
      <c r="A200" s="100" t="s">
        <v>346</v>
      </c>
      <c r="B200" s="100" t="s">
        <v>337</v>
      </c>
      <c r="C200" s="100" t="s">
        <v>626</v>
      </c>
      <c r="D200" s="100">
        <v>3883</v>
      </c>
      <c r="E200" s="101">
        <v>2.6000000000000001E-256</v>
      </c>
      <c r="F200" s="101">
        <v>2.3899999999999998E-257</v>
      </c>
      <c r="G200" s="100">
        <v>0.80402009399999996</v>
      </c>
      <c r="H200" s="100">
        <v>7.3993418000000005E-2</v>
      </c>
      <c r="I200" s="100">
        <v>0.121986489</v>
      </c>
    </row>
    <row r="201" spans="1:9" x14ac:dyDescent="0.35">
      <c r="A201" s="100" t="s">
        <v>283</v>
      </c>
      <c r="B201" s="100" t="s">
        <v>121</v>
      </c>
      <c r="C201" s="100" t="s">
        <v>626</v>
      </c>
      <c r="D201" s="100">
        <v>2663</v>
      </c>
      <c r="E201" s="101">
        <v>3.0499999999999998E-49</v>
      </c>
      <c r="F201" s="101">
        <v>1.53E-50</v>
      </c>
      <c r="G201" s="100">
        <v>0.77319327800000004</v>
      </c>
      <c r="H201" s="100">
        <v>3.8758587999999997E-2</v>
      </c>
      <c r="I201" s="100">
        <v>0.18804813400000001</v>
      </c>
    </row>
    <row r="202" spans="1:9" x14ac:dyDescent="0.35">
      <c r="A202" s="100" t="s">
        <v>605</v>
      </c>
      <c r="B202" s="100" t="s">
        <v>292</v>
      </c>
      <c r="C202" s="100" t="s">
        <v>626</v>
      </c>
      <c r="D202" s="100">
        <v>2769</v>
      </c>
      <c r="E202" s="101">
        <v>8.5000000000000005E-303</v>
      </c>
      <c r="F202" s="101">
        <v>1.75E-303</v>
      </c>
      <c r="G202" s="100">
        <v>0.73406149600000004</v>
      </c>
      <c r="H202" s="100">
        <v>0.15081650699999999</v>
      </c>
      <c r="I202" s="100">
        <v>0.115121997</v>
      </c>
    </row>
    <row r="203" spans="1:9" x14ac:dyDescent="0.35">
      <c r="A203" s="100" t="s">
        <v>290</v>
      </c>
      <c r="B203" s="100" t="s">
        <v>287</v>
      </c>
      <c r="C203" s="100" t="s">
        <v>626</v>
      </c>
      <c r="D203" s="100">
        <v>4241</v>
      </c>
      <c r="E203" s="101">
        <v>1.0300000000000001E-304</v>
      </c>
      <c r="F203" s="101">
        <v>1.08E-305</v>
      </c>
      <c r="G203" s="100">
        <v>0.75748454399999998</v>
      </c>
      <c r="H203" s="100">
        <v>7.9531464999999996E-2</v>
      </c>
      <c r="I203" s="100">
        <v>0.16298399099999999</v>
      </c>
    </row>
    <row r="204" spans="1:9" x14ac:dyDescent="0.35">
      <c r="A204" s="100" t="s">
        <v>290</v>
      </c>
      <c r="B204" s="100" t="s">
        <v>286</v>
      </c>
      <c r="C204" s="100" t="s">
        <v>626</v>
      </c>
      <c r="D204" s="100">
        <v>3054</v>
      </c>
      <c r="E204" s="101">
        <v>6.7700000000000003E-52</v>
      </c>
      <c r="F204" s="101">
        <v>3.7599999999999998E-53</v>
      </c>
      <c r="G204" s="100">
        <v>0.78271543099999996</v>
      </c>
      <c r="H204" s="100">
        <v>4.3475333999999997E-2</v>
      </c>
      <c r="I204" s="100">
        <v>0.17380923500000001</v>
      </c>
    </row>
    <row r="205" spans="1:9" x14ac:dyDescent="0.35">
      <c r="A205" s="100" t="s">
        <v>638</v>
      </c>
      <c r="B205" s="100" t="s">
        <v>358</v>
      </c>
      <c r="C205" s="100" t="s">
        <v>626</v>
      </c>
      <c r="D205" s="100">
        <v>2990</v>
      </c>
      <c r="E205" s="101">
        <v>1.3500000000000001E-21</v>
      </c>
      <c r="F205" s="101">
        <v>7.56E-23</v>
      </c>
      <c r="G205" s="100">
        <v>0.84766153399999999</v>
      </c>
      <c r="H205" s="100">
        <v>4.7422690000000003E-2</v>
      </c>
      <c r="I205" s="100">
        <v>0.104915775</v>
      </c>
    </row>
    <row r="206" spans="1:9" x14ac:dyDescent="0.35">
      <c r="A206" s="100" t="s">
        <v>278</v>
      </c>
      <c r="B206" s="100" t="s">
        <v>142</v>
      </c>
      <c r="C206" s="100" t="s">
        <v>626</v>
      </c>
      <c r="D206" s="100">
        <v>4585</v>
      </c>
      <c r="E206" s="101">
        <v>2.0400000000000002E-12</v>
      </c>
      <c r="F206" s="101">
        <v>2.0899999999999999E-13</v>
      </c>
      <c r="G206" s="100">
        <v>0.743434382</v>
      </c>
      <c r="H206" s="100">
        <v>7.6290699000000003E-2</v>
      </c>
      <c r="I206" s="100">
        <v>0.18027491900000001</v>
      </c>
    </row>
    <row r="207" spans="1:9" x14ac:dyDescent="0.35">
      <c r="A207" s="100" t="s">
        <v>603</v>
      </c>
      <c r="B207" s="100" t="s">
        <v>320</v>
      </c>
      <c r="C207" s="100" t="s">
        <v>626</v>
      </c>
      <c r="D207" s="100">
        <v>3834</v>
      </c>
      <c r="E207" s="101">
        <v>3.5800000000000003E-5</v>
      </c>
      <c r="F207" s="101">
        <v>2.9900000000000002E-6</v>
      </c>
      <c r="G207" s="100">
        <v>0.81421039699999997</v>
      </c>
      <c r="H207" s="100">
        <v>6.7982938000000007E-2</v>
      </c>
      <c r="I207" s="100">
        <v>0.117767843</v>
      </c>
    </row>
    <row r="208" spans="1:9" x14ac:dyDescent="0.35">
      <c r="A208" s="100" t="s">
        <v>283</v>
      </c>
      <c r="B208" s="100" t="s">
        <v>447</v>
      </c>
      <c r="C208" s="100" t="s">
        <v>626</v>
      </c>
      <c r="D208" s="100">
        <v>3077</v>
      </c>
      <c r="E208" s="101">
        <v>4.8700000000000003E-44</v>
      </c>
      <c r="F208" s="101">
        <v>2.4800000000000001E-45</v>
      </c>
      <c r="G208" s="100">
        <v>0.84447834399999999</v>
      </c>
      <c r="H208" s="100">
        <v>4.2896394999999997E-2</v>
      </c>
      <c r="I208" s="100">
        <v>0.11262526</v>
      </c>
    </row>
    <row r="209" spans="1:9" x14ac:dyDescent="0.35">
      <c r="A209" s="100" t="s">
        <v>310</v>
      </c>
      <c r="B209" s="100" t="s">
        <v>308</v>
      </c>
      <c r="C209" s="100" t="s">
        <v>626</v>
      </c>
      <c r="D209" s="100">
        <v>5470</v>
      </c>
      <c r="E209" s="101">
        <v>9.8900000000000004E-266</v>
      </c>
      <c r="F209" s="101">
        <v>7.7000000000000004E-77</v>
      </c>
      <c r="G209" s="101">
        <v>1.28E-189</v>
      </c>
      <c r="H209" s="100">
        <v>1</v>
      </c>
      <c r="I209" s="101">
        <v>5.3199999999999998E-77</v>
      </c>
    </row>
    <row r="210" spans="1:9" x14ac:dyDescent="0.35">
      <c r="A210" s="100" t="s">
        <v>310</v>
      </c>
      <c r="B210" s="100" t="s">
        <v>1418</v>
      </c>
      <c r="C210" s="100" t="s">
        <v>626</v>
      </c>
      <c r="D210" s="100">
        <v>5095</v>
      </c>
      <c r="E210" s="101">
        <v>3.9299999999999998E-134</v>
      </c>
      <c r="F210" s="101">
        <v>4.5999999999999998E-135</v>
      </c>
      <c r="G210" s="100">
        <v>0.83928451000000004</v>
      </c>
      <c r="H210" s="100">
        <v>9.8409711999999996E-2</v>
      </c>
      <c r="I210" s="100">
        <v>6.2305777E-2</v>
      </c>
    </row>
    <row r="211" spans="1:9" x14ac:dyDescent="0.35">
      <c r="A211" s="100" t="s">
        <v>310</v>
      </c>
      <c r="B211" s="100" t="s">
        <v>309</v>
      </c>
      <c r="C211" s="100" t="s">
        <v>626</v>
      </c>
      <c r="D211" s="100">
        <v>5768</v>
      </c>
      <c r="E211" s="101">
        <v>1.0099999999999999E-12</v>
      </c>
      <c r="F211" s="101">
        <v>1.53E-13</v>
      </c>
      <c r="G211" s="100">
        <v>0.73616843499999995</v>
      </c>
      <c r="H211" s="100">
        <v>0.11071742499999999</v>
      </c>
      <c r="I211" s="100">
        <v>0.15311414000000001</v>
      </c>
    </row>
    <row r="212" spans="1:9" x14ac:dyDescent="0.35">
      <c r="A212" s="100" t="s">
        <v>283</v>
      </c>
      <c r="B212" s="100" t="s">
        <v>440</v>
      </c>
      <c r="C212" s="100" t="s">
        <v>626</v>
      </c>
      <c r="D212" s="100">
        <v>1473</v>
      </c>
      <c r="E212" s="101">
        <v>1.9800000000000001E-143</v>
      </c>
      <c r="F212" s="101">
        <v>8.4299999999999993E-145</v>
      </c>
      <c r="G212" s="100">
        <v>0.44006046199999999</v>
      </c>
      <c r="H212" s="100">
        <v>1.8685571000000002E-2</v>
      </c>
      <c r="I212" s="100">
        <v>0.54125396699999995</v>
      </c>
    </row>
    <row r="213" spans="1:9" x14ac:dyDescent="0.35">
      <c r="A213" s="100" t="s">
        <v>346</v>
      </c>
      <c r="B213" s="100" t="s">
        <v>1407</v>
      </c>
      <c r="C213" s="100" t="s">
        <v>626</v>
      </c>
      <c r="D213" s="100">
        <v>3475</v>
      </c>
      <c r="E213" s="101">
        <v>2.1099999999999998E-68</v>
      </c>
      <c r="F213" s="101">
        <v>6.71E-69</v>
      </c>
      <c r="G213" s="100">
        <v>0.67553533099999996</v>
      </c>
      <c r="H213" s="100">
        <v>0.21499405699999999</v>
      </c>
      <c r="I213" s="100">
        <v>0.10947061199999999</v>
      </c>
    </row>
    <row r="214" spans="1:9" x14ac:dyDescent="0.35">
      <c r="A214" s="100" t="s">
        <v>346</v>
      </c>
      <c r="B214" s="100" t="s">
        <v>344</v>
      </c>
      <c r="C214" s="100" t="s">
        <v>626</v>
      </c>
      <c r="D214" s="100">
        <v>3057</v>
      </c>
      <c r="E214" s="101">
        <v>1.19E-31</v>
      </c>
      <c r="F214" s="101">
        <v>8.6600000000000005E-33</v>
      </c>
      <c r="G214" s="100">
        <v>0.83532022100000003</v>
      </c>
      <c r="H214" s="100">
        <v>6.0610682999999999E-2</v>
      </c>
      <c r="I214" s="100">
        <v>0.104069095</v>
      </c>
    </row>
    <row r="215" spans="1:9" x14ac:dyDescent="0.35">
      <c r="A215" s="100" t="s">
        <v>290</v>
      </c>
      <c r="B215" s="100" t="s">
        <v>103</v>
      </c>
      <c r="C215" s="100" t="s">
        <v>626</v>
      </c>
      <c r="D215" s="100">
        <v>3672</v>
      </c>
      <c r="E215" s="100">
        <v>0</v>
      </c>
      <c r="F215" s="101">
        <v>6.9700000000000003E-196</v>
      </c>
      <c r="G215" s="101">
        <v>9.8400000000000005E-190</v>
      </c>
      <c r="H215" s="100">
        <v>1</v>
      </c>
      <c r="I215" s="101">
        <v>1.02E-190</v>
      </c>
    </row>
    <row r="216" spans="1:9" x14ac:dyDescent="0.35">
      <c r="A216" s="100" t="s">
        <v>603</v>
      </c>
      <c r="B216" s="100" t="s">
        <v>321</v>
      </c>
      <c r="C216" s="100" t="s">
        <v>626</v>
      </c>
      <c r="D216" s="100">
        <v>4769</v>
      </c>
      <c r="E216" s="101">
        <v>3.0899999999999998E-11</v>
      </c>
      <c r="F216" s="101">
        <v>3.0200000000000001E-12</v>
      </c>
      <c r="G216" s="100">
        <v>0.83315876300000002</v>
      </c>
      <c r="H216" s="100">
        <v>8.1450468999999998E-2</v>
      </c>
      <c r="I216" s="100">
        <v>8.5390767000000006E-2</v>
      </c>
    </row>
    <row r="217" spans="1:9" x14ac:dyDescent="0.35">
      <c r="A217" s="100" t="s">
        <v>346</v>
      </c>
      <c r="B217" s="100" t="s">
        <v>485</v>
      </c>
      <c r="C217" s="100" t="s">
        <v>626</v>
      </c>
      <c r="D217" s="100">
        <v>4074</v>
      </c>
      <c r="E217" s="101">
        <v>5.13E-215</v>
      </c>
      <c r="F217" s="101">
        <v>5.3300000000000002E-216</v>
      </c>
      <c r="G217" s="100">
        <v>0.79530506300000003</v>
      </c>
      <c r="H217" s="100">
        <v>8.2626439999999995E-2</v>
      </c>
      <c r="I217" s="100">
        <v>0.122068497</v>
      </c>
    </row>
    <row r="218" spans="1:9" x14ac:dyDescent="0.35">
      <c r="A218" s="100" t="s">
        <v>605</v>
      </c>
      <c r="B218" s="100" t="s">
        <v>2441</v>
      </c>
      <c r="C218" s="100" t="s">
        <v>626</v>
      </c>
      <c r="D218" s="100">
        <v>3737</v>
      </c>
      <c r="E218" s="101">
        <v>1.77E-19</v>
      </c>
      <c r="F218" s="101">
        <v>7.2399999999999996E-19</v>
      </c>
      <c r="G218" s="100">
        <v>0.19074113000000001</v>
      </c>
      <c r="H218" s="100">
        <v>0.78000461600000004</v>
      </c>
      <c r="I218" s="100">
        <v>2.9254254E-2</v>
      </c>
    </row>
    <row r="219" spans="1:9" x14ac:dyDescent="0.35">
      <c r="A219" s="100" t="s">
        <v>638</v>
      </c>
      <c r="B219" s="100" t="s">
        <v>407</v>
      </c>
      <c r="C219" s="100" t="s">
        <v>626</v>
      </c>
      <c r="D219" s="100">
        <v>4895</v>
      </c>
      <c r="E219" s="101">
        <v>2.0999999999999999E-295</v>
      </c>
      <c r="F219" s="101">
        <v>7.5899999999999999E-147</v>
      </c>
      <c r="G219" s="101">
        <v>2.7600000000000001E-149</v>
      </c>
      <c r="H219" s="100">
        <v>1</v>
      </c>
      <c r="I219" s="101">
        <v>1.5699999999999999E-144</v>
      </c>
    </row>
    <row r="220" spans="1:9" x14ac:dyDescent="0.35">
      <c r="A220" s="100" t="s">
        <v>638</v>
      </c>
      <c r="B220" s="100" t="s">
        <v>397</v>
      </c>
      <c r="C220" s="100" t="s">
        <v>626</v>
      </c>
      <c r="D220" s="100">
        <v>3896</v>
      </c>
      <c r="E220" s="101">
        <v>1.4399999999999999E-216</v>
      </c>
      <c r="F220" s="101">
        <v>1.09E-217</v>
      </c>
      <c r="G220" s="100">
        <v>0.82280330700000004</v>
      </c>
      <c r="H220" s="100">
        <v>6.2156982E-2</v>
      </c>
      <c r="I220" s="100">
        <v>0.115039712</v>
      </c>
    </row>
    <row r="221" spans="1:9" x14ac:dyDescent="0.35">
      <c r="A221" s="100" t="s">
        <v>603</v>
      </c>
      <c r="B221" s="100" t="s">
        <v>318</v>
      </c>
      <c r="C221" s="100" t="s">
        <v>626</v>
      </c>
      <c r="D221" s="100">
        <v>4231</v>
      </c>
      <c r="E221" s="101">
        <v>7.2999999999999999E-206</v>
      </c>
      <c r="F221" s="101">
        <v>1E-14</v>
      </c>
      <c r="G221" s="101">
        <v>7.2799999999999992E-192</v>
      </c>
      <c r="H221" s="100">
        <v>1</v>
      </c>
      <c r="I221" s="101">
        <v>7.7400000000000003E-15</v>
      </c>
    </row>
    <row r="222" spans="1:9" x14ac:dyDescent="0.35">
      <c r="A222" s="100" t="s">
        <v>638</v>
      </c>
      <c r="B222" s="100" t="s">
        <v>2440</v>
      </c>
      <c r="C222" s="100" t="s">
        <v>626</v>
      </c>
      <c r="D222" s="100">
        <v>2968</v>
      </c>
      <c r="E222" s="101">
        <v>1.5899999999999998E-300</v>
      </c>
      <c r="F222" s="101">
        <v>9.7500000000000003E-302</v>
      </c>
      <c r="G222" s="100">
        <v>5.3780135999999999E-2</v>
      </c>
      <c r="H222" s="100">
        <v>3.268342E-3</v>
      </c>
      <c r="I222" s="100">
        <v>0.94295152199999999</v>
      </c>
    </row>
    <row r="223" spans="1:9" x14ac:dyDescent="0.35">
      <c r="A223" s="100" t="s">
        <v>603</v>
      </c>
      <c r="B223" s="100" t="s">
        <v>317</v>
      </c>
      <c r="C223" s="100" t="s">
        <v>626</v>
      </c>
      <c r="D223" s="100">
        <v>4030</v>
      </c>
      <c r="E223" s="101">
        <v>1.52E-33</v>
      </c>
      <c r="F223" s="101">
        <v>3.1599999999999999E-34</v>
      </c>
      <c r="G223" s="100">
        <v>0.75111454499999997</v>
      </c>
      <c r="H223" s="100">
        <v>0.156334367</v>
      </c>
      <c r="I223" s="100">
        <v>9.2551088000000004E-2</v>
      </c>
    </row>
    <row r="224" spans="1:9" x14ac:dyDescent="0.35">
      <c r="A224" s="100" t="s">
        <v>605</v>
      </c>
      <c r="B224" s="100" t="s">
        <v>451</v>
      </c>
      <c r="C224" s="100" t="s">
        <v>626</v>
      </c>
      <c r="D224" s="100">
        <v>2509</v>
      </c>
      <c r="E224" s="101">
        <v>1.4E-243</v>
      </c>
      <c r="F224" s="101">
        <v>6.2399999999999997E-245</v>
      </c>
      <c r="G224" s="100">
        <v>0.78865291500000001</v>
      </c>
      <c r="H224" s="100">
        <v>3.5070990000000003E-2</v>
      </c>
      <c r="I224" s="100">
        <v>0.17627609499999999</v>
      </c>
    </row>
    <row r="225" spans="1:9" x14ac:dyDescent="0.35">
      <c r="A225" s="100" t="s">
        <v>346</v>
      </c>
      <c r="B225" s="100" t="s">
        <v>335</v>
      </c>
      <c r="C225" s="100" t="s">
        <v>626</v>
      </c>
      <c r="D225" s="100">
        <v>3979</v>
      </c>
      <c r="E225" s="101">
        <v>3.1900000000000003E-182</v>
      </c>
      <c r="F225" s="101">
        <v>2.2399999999999999E-183</v>
      </c>
      <c r="G225" s="100">
        <v>0.85437229400000003</v>
      </c>
      <c r="H225" s="100">
        <v>6.0142200999999999E-2</v>
      </c>
      <c r="I225" s="100">
        <v>8.5485505000000003E-2</v>
      </c>
    </row>
    <row r="226" spans="1:9" x14ac:dyDescent="0.35">
      <c r="A226" s="100" t="s">
        <v>346</v>
      </c>
      <c r="B226" s="100" t="s">
        <v>330</v>
      </c>
      <c r="C226" s="100" t="s">
        <v>626</v>
      </c>
      <c r="D226" s="100">
        <v>3486</v>
      </c>
      <c r="E226" s="100">
        <v>0</v>
      </c>
      <c r="F226" s="101">
        <v>2.1599999999999999E-184</v>
      </c>
      <c r="G226" s="101">
        <v>2.3899999999999998E-190</v>
      </c>
      <c r="H226" s="100">
        <v>1</v>
      </c>
      <c r="I226" s="101">
        <v>1.3399999999999999E-184</v>
      </c>
    </row>
    <row r="227" spans="1:9" x14ac:dyDescent="0.35">
      <c r="A227" s="100" t="s">
        <v>346</v>
      </c>
      <c r="B227" s="100" t="s">
        <v>339</v>
      </c>
      <c r="C227" s="100" t="s">
        <v>636</v>
      </c>
      <c r="D227" s="100">
        <v>4923</v>
      </c>
      <c r="E227" s="101">
        <v>2.42E-45</v>
      </c>
      <c r="F227" s="101">
        <v>3.0500000000000002E-46</v>
      </c>
      <c r="G227" s="100">
        <v>0.79718566499999999</v>
      </c>
      <c r="H227" s="100">
        <v>0.100585938</v>
      </c>
      <c r="I227" s="100">
        <v>0.102228397</v>
      </c>
    </row>
    <row r="228" spans="1:9" x14ac:dyDescent="0.35">
      <c r="A228" s="100" t="s">
        <v>638</v>
      </c>
      <c r="B228" s="100" t="s">
        <v>409</v>
      </c>
      <c r="C228" s="100" t="s">
        <v>636</v>
      </c>
      <c r="D228" s="100">
        <v>2732</v>
      </c>
      <c r="E228" s="101">
        <v>6.7799999999999998E-28</v>
      </c>
      <c r="F228" s="101">
        <v>3.8999999999999998E-29</v>
      </c>
      <c r="G228" s="100">
        <v>0.78980164399999997</v>
      </c>
      <c r="H228" s="100">
        <v>4.5470139999999999E-2</v>
      </c>
      <c r="I228" s="100">
        <v>0.16472821500000001</v>
      </c>
    </row>
    <row r="229" spans="1:9" x14ac:dyDescent="0.35">
      <c r="A229" s="100" t="s">
        <v>638</v>
      </c>
      <c r="B229" s="100" t="s">
        <v>1500</v>
      </c>
      <c r="C229" s="100" t="s">
        <v>636</v>
      </c>
      <c r="D229" s="100">
        <v>4044</v>
      </c>
      <c r="E229" s="101">
        <v>2.9899999999999998E-240</v>
      </c>
      <c r="F229" s="101">
        <v>2.2999999999999999E-241</v>
      </c>
      <c r="G229" s="100">
        <v>0.81488273899999997</v>
      </c>
      <c r="H229" s="100">
        <v>6.2537243000000006E-2</v>
      </c>
      <c r="I229" s="100">
        <v>0.122580018</v>
      </c>
    </row>
    <row r="230" spans="1:9" x14ac:dyDescent="0.35">
      <c r="A230" s="100" t="s">
        <v>310</v>
      </c>
      <c r="B230" s="100" t="s">
        <v>2443</v>
      </c>
      <c r="C230" s="100" t="s">
        <v>636</v>
      </c>
      <c r="D230" s="100">
        <v>3987</v>
      </c>
      <c r="E230" s="101">
        <v>1.18E-81</v>
      </c>
      <c r="F230" s="101">
        <v>8.6900000000000004E-83</v>
      </c>
      <c r="G230" s="100">
        <v>0.74491215099999997</v>
      </c>
      <c r="H230" s="100">
        <v>5.4654460000000002E-2</v>
      </c>
      <c r="I230" s="100">
        <v>0.20043338899999999</v>
      </c>
    </row>
    <row r="231" spans="1:9" x14ac:dyDescent="0.35">
      <c r="A231" s="100" t="s">
        <v>638</v>
      </c>
      <c r="B231" s="100" t="s">
        <v>2442</v>
      </c>
      <c r="C231" s="100" t="s">
        <v>636</v>
      </c>
      <c r="D231" s="100">
        <v>3776</v>
      </c>
      <c r="E231" s="101">
        <v>2.7300000000000001E-67</v>
      </c>
      <c r="F231" s="101">
        <v>2.6200000000000001E-68</v>
      </c>
      <c r="G231" s="100">
        <v>0.81641095900000005</v>
      </c>
      <c r="H231" s="100">
        <v>7.8355233999999996E-2</v>
      </c>
      <c r="I231" s="100">
        <v>0.105233807</v>
      </c>
    </row>
    <row r="232" spans="1:9" x14ac:dyDescent="0.35">
      <c r="A232" s="100" t="s">
        <v>346</v>
      </c>
      <c r="B232" s="100" t="s">
        <v>337</v>
      </c>
      <c r="C232" s="100" t="s">
        <v>636</v>
      </c>
      <c r="D232" s="100">
        <v>3879</v>
      </c>
      <c r="E232" s="101">
        <v>2.52E-256</v>
      </c>
      <c r="F232" s="101">
        <v>2.9200000000000001E-257</v>
      </c>
      <c r="G232" s="100">
        <v>0.77925619499999998</v>
      </c>
      <c r="H232" s="100">
        <v>9.0402451999999994E-2</v>
      </c>
      <c r="I232" s="100">
        <v>0.13034135299999999</v>
      </c>
    </row>
    <row r="233" spans="1:9" x14ac:dyDescent="0.35">
      <c r="A233" s="100" t="s">
        <v>283</v>
      </c>
      <c r="B233" s="100" t="s">
        <v>121</v>
      </c>
      <c r="C233" s="100" t="s">
        <v>636</v>
      </c>
      <c r="D233" s="100">
        <v>2664</v>
      </c>
      <c r="E233" s="101">
        <v>7.9099999999999996E-50</v>
      </c>
      <c r="F233" s="101">
        <v>6.0500000000000002E-51</v>
      </c>
      <c r="G233" s="100">
        <v>0.20077894299999999</v>
      </c>
      <c r="H233" s="100">
        <v>1.5329120999999999E-2</v>
      </c>
      <c r="I233" s="100">
        <v>0.78389193700000004</v>
      </c>
    </row>
    <row r="234" spans="1:9" x14ac:dyDescent="0.35">
      <c r="A234" s="100" t="s">
        <v>605</v>
      </c>
      <c r="B234" s="100" t="s">
        <v>292</v>
      </c>
      <c r="C234" s="100" t="s">
        <v>636</v>
      </c>
      <c r="D234" s="100">
        <v>2774</v>
      </c>
      <c r="E234" s="101">
        <v>8.7599999999999999E-303</v>
      </c>
      <c r="F234" s="101">
        <v>5.0400000000000004E-304</v>
      </c>
      <c r="G234" s="100">
        <v>0.75653005200000001</v>
      </c>
      <c r="H234" s="100">
        <v>4.3559441999999997E-2</v>
      </c>
      <c r="I234" s="100">
        <v>0.19991050599999999</v>
      </c>
    </row>
    <row r="235" spans="1:9" x14ac:dyDescent="0.35">
      <c r="A235" s="100" t="s">
        <v>290</v>
      </c>
      <c r="B235" s="100" t="s">
        <v>287</v>
      </c>
      <c r="C235" s="100" t="s">
        <v>636</v>
      </c>
      <c r="D235" s="100">
        <v>4238</v>
      </c>
      <c r="E235" s="101">
        <v>9.2700000000000006E-305</v>
      </c>
      <c r="F235" s="101">
        <v>1.1799999999999999E-305</v>
      </c>
      <c r="G235" s="100">
        <v>0.68370060499999996</v>
      </c>
      <c r="H235" s="100">
        <v>8.6731086999999998E-2</v>
      </c>
      <c r="I235" s="100">
        <v>0.229568308</v>
      </c>
    </row>
    <row r="236" spans="1:9" x14ac:dyDescent="0.35">
      <c r="A236" s="100" t="s">
        <v>290</v>
      </c>
      <c r="B236" s="100" t="s">
        <v>286</v>
      </c>
      <c r="C236" s="100" t="s">
        <v>636</v>
      </c>
      <c r="D236" s="100">
        <v>3052</v>
      </c>
      <c r="E236" s="101">
        <v>6.1299999999999999E-52</v>
      </c>
      <c r="F236" s="101">
        <v>7.3099999999999999E-53</v>
      </c>
      <c r="G236" s="100">
        <v>0.70785909300000005</v>
      </c>
      <c r="H236" s="100">
        <v>8.4464196000000005E-2</v>
      </c>
      <c r="I236" s="100">
        <v>0.20767671100000001</v>
      </c>
    </row>
    <row r="237" spans="1:9" x14ac:dyDescent="0.35">
      <c r="A237" s="100" t="s">
        <v>638</v>
      </c>
      <c r="B237" s="100" t="s">
        <v>358</v>
      </c>
      <c r="C237" s="100" t="s">
        <v>636</v>
      </c>
      <c r="D237" s="100">
        <v>2989</v>
      </c>
      <c r="E237" s="101">
        <v>1.3000000000000001E-21</v>
      </c>
      <c r="F237" s="101">
        <v>1.0900000000000001E-22</v>
      </c>
      <c r="G237" s="100">
        <v>0.81823045900000002</v>
      </c>
      <c r="H237" s="100">
        <v>6.8129301000000003E-2</v>
      </c>
      <c r="I237" s="100">
        <v>0.11364024</v>
      </c>
    </row>
    <row r="238" spans="1:9" x14ac:dyDescent="0.35">
      <c r="A238" s="100" t="s">
        <v>278</v>
      </c>
      <c r="B238" s="100" t="s">
        <v>142</v>
      </c>
      <c r="C238" s="100" t="s">
        <v>636</v>
      </c>
      <c r="D238" s="100">
        <v>4580</v>
      </c>
      <c r="E238" s="101">
        <v>2.2499999999999999E-12</v>
      </c>
      <c r="F238" s="101">
        <v>1.9199999999999999E-13</v>
      </c>
      <c r="G238" s="100">
        <v>0.82249754100000005</v>
      </c>
      <c r="H238" s="100">
        <v>7.0237493999999998E-2</v>
      </c>
      <c r="I238" s="100">
        <v>0.107264965</v>
      </c>
    </row>
    <row r="239" spans="1:9" x14ac:dyDescent="0.35">
      <c r="A239" s="100" t="s">
        <v>603</v>
      </c>
      <c r="B239" s="100" t="s">
        <v>320</v>
      </c>
      <c r="C239" s="100" t="s">
        <v>636</v>
      </c>
      <c r="D239" s="100">
        <v>3825</v>
      </c>
      <c r="E239" s="101">
        <v>3.5599999999999998E-5</v>
      </c>
      <c r="F239" s="101">
        <v>3.6399999999999999E-6</v>
      </c>
      <c r="G239" s="100">
        <v>0.80804670999999995</v>
      </c>
      <c r="H239" s="100">
        <v>8.2799889000000002E-2</v>
      </c>
      <c r="I239" s="100">
        <v>0.109114198</v>
      </c>
    </row>
    <row r="240" spans="1:9" x14ac:dyDescent="0.35">
      <c r="A240" s="100" t="s">
        <v>283</v>
      </c>
      <c r="B240" s="100" t="s">
        <v>447</v>
      </c>
      <c r="C240" s="100" t="s">
        <v>636</v>
      </c>
      <c r="D240" s="100">
        <v>3075</v>
      </c>
      <c r="E240" s="101">
        <v>4.7599999999999999E-44</v>
      </c>
      <c r="F240" s="101">
        <v>2.5099999999999999E-45</v>
      </c>
      <c r="G240" s="100">
        <v>0.82447513500000003</v>
      </c>
      <c r="H240" s="100">
        <v>4.3485613999999999E-2</v>
      </c>
      <c r="I240" s="100">
        <v>0.132039251</v>
      </c>
    </row>
    <row r="241" spans="1:9" x14ac:dyDescent="0.35">
      <c r="A241" s="100" t="s">
        <v>310</v>
      </c>
      <c r="B241" s="100" t="s">
        <v>308</v>
      </c>
      <c r="C241" s="100" t="s">
        <v>636</v>
      </c>
      <c r="D241" s="100">
        <v>5465</v>
      </c>
      <c r="E241" s="101">
        <v>6.3899999999999998E-77</v>
      </c>
      <c r="F241" s="101">
        <v>7.0100000000000003E-78</v>
      </c>
      <c r="G241" s="100">
        <v>0.82928647700000002</v>
      </c>
      <c r="H241" s="100">
        <v>9.1098584999999996E-2</v>
      </c>
      <c r="I241" s="100">
        <v>7.9614936999999997E-2</v>
      </c>
    </row>
    <row r="242" spans="1:9" x14ac:dyDescent="0.35">
      <c r="A242" s="100" t="s">
        <v>310</v>
      </c>
      <c r="B242" s="100" t="s">
        <v>1418</v>
      </c>
      <c r="C242" s="100" t="s">
        <v>636</v>
      </c>
      <c r="D242" s="100">
        <v>5095</v>
      </c>
      <c r="E242" s="101">
        <v>3.8E-134</v>
      </c>
      <c r="F242" s="101">
        <v>4.8200000000000001E-135</v>
      </c>
      <c r="G242" s="100">
        <v>0.81312910699999996</v>
      </c>
      <c r="H242" s="100">
        <v>0.10298128300000001</v>
      </c>
      <c r="I242" s="100">
        <v>8.3889611000000003E-2</v>
      </c>
    </row>
    <row r="243" spans="1:9" x14ac:dyDescent="0.35">
      <c r="A243" s="100" t="s">
        <v>310</v>
      </c>
      <c r="B243" s="100" t="s">
        <v>309</v>
      </c>
      <c r="C243" s="100" t="s">
        <v>636</v>
      </c>
      <c r="D243" s="100">
        <v>5765</v>
      </c>
      <c r="E243" s="101">
        <v>5.1100000000000004E-13</v>
      </c>
      <c r="F243" s="101">
        <v>9.2699999999999999E-14</v>
      </c>
      <c r="G243" s="100">
        <v>0.37081252100000001</v>
      </c>
      <c r="H243" s="100">
        <v>6.7273562999999995E-2</v>
      </c>
      <c r="I243" s="100">
        <v>0.56191391700000004</v>
      </c>
    </row>
    <row r="244" spans="1:9" x14ac:dyDescent="0.35">
      <c r="A244" s="100" t="s">
        <v>283</v>
      </c>
      <c r="B244" s="100" t="s">
        <v>440</v>
      </c>
      <c r="C244" s="100" t="s">
        <v>636</v>
      </c>
      <c r="D244" s="100">
        <v>1470</v>
      </c>
      <c r="E244" s="101">
        <v>2.6900000000000001E-143</v>
      </c>
      <c r="F244" s="101">
        <v>1.9E-144</v>
      </c>
      <c r="G244" s="100">
        <v>0.59756890600000001</v>
      </c>
      <c r="H244" s="100">
        <v>4.2187084999999999E-2</v>
      </c>
      <c r="I244" s="100">
        <v>0.36024400899999998</v>
      </c>
    </row>
    <row r="245" spans="1:9" x14ac:dyDescent="0.35">
      <c r="A245" s="100" t="s">
        <v>346</v>
      </c>
      <c r="B245" s="100" t="s">
        <v>1407</v>
      </c>
      <c r="C245" s="100" t="s">
        <v>636</v>
      </c>
      <c r="D245" s="100">
        <v>3471</v>
      </c>
      <c r="E245" s="101">
        <v>1.2200000000000001E-68</v>
      </c>
      <c r="F245" s="101">
        <v>1.6899999999999999E-68</v>
      </c>
      <c r="G245" s="100">
        <v>0.39211579000000002</v>
      </c>
      <c r="H245" s="100">
        <v>0.54027835199999996</v>
      </c>
      <c r="I245" s="100">
        <v>6.7605858000000005E-2</v>
      </c>
    </row>
    <row r="246" spans="1:9" x14ac:dyDescent="0.35">
      <c r="A246" s="100" t="s">
        <v>346</v>
      </c>
      <c r="B246" s="100" t="s">
        <v>344</v>
      </c>
      <c r="C246" s="100" t="s">
        <v>636</v>
      </c>
      <c r="D246" s="100">
        <v>3057</v>
      </c>
      <c r="E246" s="101">
        <v>1.17E-31</v>
      </c>
      <c r="F246" s="101">
        <v>8.4500000000000002E-33</v>
      </c>
      <c r="G246" s="100">
        <v>0.82232505300000003</v>
      </c>
      <c r="H246" s="100">
        <v>5.9150911E-2</v>
      </c>
      <c r="I246" s="100">
        <v>0.118524036</v>
      </c>
    </row>
    <row r="247" spans="1:9" x14ac:dyDescent="0.35">
      <c r="A247" s="100" t="s">
        <v>290</v>
      </c>
      <c r="B247" s="100" t="s">
        <v>103</v>
      </c>
      <c r="C247" s="100" t="s">
        <v>636</v>
      </c>
      <c r="D247" s="100">
        <v>3672</v>
      </c>
      <c r="E247" s="101">
        <v>5.6499999999999999E-196</v>
      </c>
      <c r="F247" s="101">
        <v>4.6299999999999999E-197</v>
      </c>
      <c r="G247" s="100">
        <v>0.81013360599999995</v>
      </c>
      <c r="H247" s="100">
        <v>6.6477417999999996E-2</v>
      </c>
      <c r="I247" s="100">
        <v>0.123388976</v>
      </c>
    </row>
    <row r="248" spans="1:9" x14ac:dyDescent="0.35">
      <c r="A248" s="100" t="s">
        <v>603</v>
      </c>
      <c r="B248" s="100" t="s">
        <v>321</v>
      </c>
      <c r="C248" s="100" t="s">
        <v>636</v>
      </c>
      <c r="D248" s="100">
        <v>4765</v>
      </c>
      <c r="E248" s="101">
        <v>1.9100000000000001E-11</v>
      </c>
      <c r="F248" s="101">
        <v>3.4600000000000002E-12</v>
      </c>
      <c r="G248" s="100">
        <v>0.51477661399999997</v>
      </c>
      <c r="H248" s="100">
        <v>9.3244647E-2</v>
      </c>
      <c r="I248" s="100">
        <v>0.39197873999999999</v>
      </c>
    </row>
    <row r="249" spans="1:9" x14ac:dyDescent="0.35">
      <c r="A249" s="100" t="s">
        <v>346</v>
      </c>
      <c r="B249" s="100" t="s">
        <v>485</v>
      </c>
      <c r="C249" s="100" t="s">
        <v>636</v>
      </c>
      <c r="D249" s="100">
        <v>4074</v>
      </c>
      <c r="E249" s="101">
        <v>5.0899999999999997E-215</v>
      </c>
      <c r="F249" s="101">
        <v>4.9100000000000001E-216</v>
      </c>
      <c r="G249" s="100">
        <v>0.78959067699999996</v>
      </c>
      <c r="H249" s="100">
        <v>7.6046241000000001E-2</v>
      </c>
      <c r="I249" s="100">
        <v>0.13436308199999999</v>
      </c>
    </row>
    <row r="250" spans="1:9" x14ac:dyDescent="0.35">
      <c r="A250" s="100" t="s">
        <v>605</v>
      </c>
      <c r="B250" s="100" t="s">
        <v>2441</v>
      </c>
      <c r="C250" s="100" t="s">
        <v>636</v>
      </c>
      <c r="D250" s="100">
        <v>3736</v>
      </c>
      <c r="E250" s="101">
        <v>7.5500000000000003E-19</v>
      </c>
      <c r="F250" s="101">
        <v>7.9200000000000005E-20</v>
      </c>
      <c r="G250" s="100">
        <v>0.81381555299999997</v>
      </c>
      <c r="H250" s="100">
        <v>8.5393193000000006E-2</v>
      </c>
      <c r="I250" s="100">
        <v>0.100791254</v>
      </c>
    </row>
    <row r="251" spans="1:9" x14ac:dyDescent="0.35">
      <c r="A251" s="100" t="s">
        <v>638</v>
      </c>
      <c r="B251" s="100" t="s">
        <v>407</v>
      </c>
      <c r="C251" s="100" t="s">
        <v>636</v>
      </c>
      <c r="D251" s="100">
        <v>4890</v>
      </c>
      <c r="E251" s="101">
        <v>6.0300000000000002E-147</v>
      </c>
      <c r="F251" s="101">
        <v>7.2199999999999994E-148</v>
      </c>
      <c r="G251" s="100">
        <v>0.79367599099999997</v>
      </c>
      <c r="H251" s="100">
        <v>9.5051759E-2</v>
      </c>
      <c r="I251" s="100">
        <v>0.11127225</v>
      </c>
    </row>
    <row r="252" spans="1:9" x14ac:dyDescent="0.35">
      <c r="A252" s="100" t="s">
        <v>638</v>
      </c>
      <c r="B252" s="100" t="s">
        <v>397</v>
      </c>
      <c r="C252" s="100" t="s">
        <v>636</v>
      </c>
      <c r="D252" s="100">
        <v>3895</v>
      </c>
      <c r="E252" s="101">
        <v>1.4399999999999999E-216</v>
      </c>
      <c r="F252" s="101">
        <v>1.2299999999999999E-217</v>
      </c>
      <c r="G252" s="100">
        <v>0.82097767700000002</v>
      </c>
      <c r="H252" s="100">
        <v>7.0056569999999999E-2</v>
      </c>
      <c r="I252" s="100">
        <v>0.108965752</v>
      </c>
    </row>
    <row r="253" spans="1:9" x14ac:dyDescent="0.35">
      <c r="A253" s="100" t="s">
        <v>603</v>
      </c>
      <c r="B253" s="100" t="s">
        <v>318</v>
      </c>
      <c r="C253" s="100" t="s">
        <v>636</v>
      </c>
      <c r="D253" s="100">
        <v>4230</v>
      </c>
      <c r="E253" s="101">
        <v>7.0799999999999999E-15</v>
      </c>
      <c r="F253" s="101">
        <v>2.0999999999999998E-15</v>
      </c>
      <c r="G253" s="100">
        <v>0.70526436599999998</v>
      </c>
      <c r="H253" s="100">
        <v>0.20899382599999999</v>
      </c>
      <c r="I253" s="100">
        <v>8.5741807000000003E-2</v>
      </c>
    </row>
    <row r="254" spans="1:9" x14ac:dyDescent="0.35">
      <c r="A254" s="100" t="s">
        <v>638</v>
      </c>
      <c r="B254" s="100" t="s">
        <v>2440</v>
      </c>
      <c r="C254" s="100" t="s">
        <v>636</v>
      </c>
      <c r="D254" s="100">
        <v>2968</v>
      </c>
      <c r="E254" s="101">
        <v>9.8500000000000003E-300</v>
      </c>
      <c r="F254" s="101">
        <v>6.2700000000000001E-301</v>
      </c>
      <c r="G254" s="100">
        <v>0.33309536200000001</v>
      </c>
      <c r="H254" s="100">
        <v>2.1198745000000001E-2</v>
      </c>
      <c r="I254" s="100">
        <v>0.64570589300000003</v>
      </c>
    </row>
    <row r="255" spans="1:9" x14ac:dyDescent="0.35">
      <c r="A255" s="100" t="s">
        <v>603</v>
      </c>
      <c r="B255" s="100" t="s">
        <v>317</v>
      </c>
      <c r="C255" s="100" t="s">
        <v>636</v>
      </c>
      <c r="D255" s="100">
        <v>4026</v>
      </c>
      <c r="E255" s="101">
        <v>1.53E-33</v>
      </c>
      <c r="F255" s="101">
        <v>2.7700000000000001E-34</v>
      </c>
      <c r="G255" s="100">
        <v>0.75733972800000005</v>
      </c>
      <c r="H255" s="100">
        <v>0.136720219</v>
      </c>
      <c r="I255" s="100">
        <v>0.10594005200000001</v>
      </c>
    </row>
    <row r="256" spans="1:9" x14ac:dyDescent="0.35">
      <c r="A256" s="100" t="s">
        <v>605</v>
      </c>
      <c r="B256" s="100" t="s">
        <v>451</v>
      </c>
      <c r="C256" s="100" t="s">
        <v>636</v>
      </c>
      <c r="D256" s="100">
        <v>2513</v>
      </c>
      <c r="E256" s="101">
        <v>1.2E-243</v>
      </c>
      <c r="F256" s="101">
        <v>6.1399999999999998E-245</v>
      </c>
      <c r="G256" s="100">
        <v>0.67227115800000004</v>
      </c>
      <c r="H256" s="100">
        <v>3.4493291000000002E-2</v>
      </c>
      <c r="I256" s="100">
        <v>0.29323555000000001</v>
      </c>
    </row>
    <row r="257" spans="1:9" x14ac:dyDescent="0.35">
      <c r="A257" s="100" t="s">
        <v>346</v>
      </c>
      <c r="B257" s="100" t="s">
        <v>335</v>
      </c>
      <c r="C257" s="100" t="s">
        <v>636</v>
      </c>
      <c r="D257" s="100">
        <v>3980</v>
      </c>
      <c r="E257" s="101">
        <v>3.1299999999999999E-182</v>
      </c>
      <c r="F257" s="101">
        <v>2.4499999999999998E-183</v>
      </c>
      <c r="G257" s="100">
        <v>0.83962401799999997</v>
      </c>
      <c r="H257" s="100">
        <v>6.5568928999999998E-2</v>
      </c>
      <c r="I257" s="100">
        <v>9.4807053000000002E-2</v>
      </c>
    </row>
    <row r="258" spans="1:9" x14ac:dyDescent="0.35">
      <c r="A258" s="100" t="s">
        <v>346</v>
      </c>
      <c r="B258" s="100" t="s">
        <v>330</v>
      </c>
      <c r="C258" s="100" t="s">
        <v>636</v>
      </c>
      <c r="D258" s="100">
        <v>3482</v>
      </c>
      <c r="E258" s="101">
        <v>1.7699999999999999E-184</v>
      </c>
      <c r="F258" s="101">
        <v>1.72E-185</v>
      </c>
      <c r="G258" s="100">
        <v>0.81804700900000005</v>
      </c>
      <c r="H258" s="100">
        <v>7.9658123999999997E-2</v>
      </c>
      <c r="I258" s="100">
        <v>0.102294867</v>
      </c>
    </row>
    <row r="259" spans="1:9" x14ac:dyDescent="0.35">
      <c r="A259" s="100" t="s">
        <v>346</v>
      </c>
      <c r="B259" s="100" t="s">
        <v>339</v>
      </c>
      <c r="C259" s="100" t="s">
        <v>627</v>
      </c>
      <c r="D259" s="100">
        <v>4924</v>
      </c>
      <c r="E259" s="101">
        <v>2.5400000000000001E-45</v>
      </c>
      <c r="F259" s="101">
        <v>2.3900000000000001E-46</v>
      </c>
      <c r="G259" s="100">
        <v>0.83662695200000003</v>
      </c>
      <c r="H259" s="100">
        <v>7.8911721000000004E-2</v>
      </c>
      <c r="I259" s="100">
        <v>8.4461327000000003E-2</v>
      </c>
    </row>
    <row r="260" spans="1:9" x14ac:dyDescent="0.35">
      <c r="A260" s="100" t="s">
        <v>638</v>
      </c>
      <c r="B260" s="100" t="s">
        <v>409</v>
      </c>
      <c r="C260" s="100" t="s">
        <v>627</v>
      </c>
      <c r="D260" s="100">
        <v>2735</v>
      </c>
      <c r="E260" s="101">
        <v>7.2299999999999998E-28</v>
      </c>
      <c r="F260" s="101">
        <v>3.73E-29</v>
      </c>
      <c r="G260" s="100">
        <v>0.842776415</v>
      </c>
      <c r="H260" s="100">
        <v>4.3427445000000002E-2</v>
      </c>
      <c r="I260" s="100">
        <v>0.113796139</v>
      </c>
    </row>
    <row r="261" spans="1:9" x14ac:dyDescent="0.35">
      <c r="A261" s="100" t="s">
        <v>638</v>
      </c>
      <c r="B261" s="100" t="s">
        <v>1500</v>
      </c>
      <c r="C261" s="100" t="s">
        <v>627</v>
      </c>
      <c r="D261" s="100">
        <v>4045</v>
      </c>
      <c r="E261" s="101">
        <v>3.13E-240</v>
      </c>
      <c r="F261" s="101">
        <v>2.46E-241</v>
      </c>
      <c r="G261" s="100">
        <v>0.85331254499999998</v>
      </c>
      <c r="H261" s="100">
        <v>6.6929810000000006E-2</v>
      </c>
      <c r="I261" s="100">
        <v>7.9757645000000002E-2</v>
      </c>
    </row>
    <row r="262" spans="1:9" x14ac:dyDescent="0.35">
      <c r="A262" s="100" t="s">
        <v>310</v>
      </c>
      <c r="B262" s="100" t="s">
        <v>2443</v>
      </c>
      <c r="C262" s="100" t="s">
        <v>627</v>
      </c>
      <c r="D262" s="100">
        <v>3990</v>
      </c>
      <c r="E262" s="101">
        <v>8.0799999999999995E-82</v>
      </c>
      <c r="F262" s="101">
        <v>5.7899999999999997E-83</v>
      </c>
      <c r="G262" s="100">
        <v>0.50791320699999998</v>
      </c>
      <c r="H262" s="100">
        <v>3.6404603000000001E-2</v>
      </c>
      <c r="I262" s="100">
        <v>0.45568218999999999</v>
      </c>
    </row>
    <row r="263" spans="1:9" x14ac:dyDescent="0.35">
      <c r="A263" s="100" t="s">
        <v>638</v>
      </c>
      <c r="B263" s="100" t="s">
        <v>2442</v>
      </c>
      <c r="C263" s="100" t="s">
        <v>627</v>
      </c>
      <c r="D263" s="100">
        <v>3778</v>
      </c>
      <c r="E263" s="101">
        <v>2.6499999999999999E-67</v>
      </c>
      <c r="F263" s="101">
        <v>3.9199999999999998E-68</v>
      </c>
      <c r="G263" s="100">
        <v>0.79255252099999995</v>
      </c>
      <c r="H263" s="100">
        <v>0.117355219</v>
      </c>
      <c r="I263" s="100">
        <v>9.0092259999999993E-2</v>
      </c>
    </row>
    <row r="264" spans="1:9" x14ac:dyDescent="0.35">
      <c r="A264" s="100" t="s">
        <v>346</v>
      </c>
      <c r="B264" s="100" t="s">
        <v>337</v>
      </c>
      <c r="C264" s="100" t="s">
        <v>627</v>
      </c>
      <c r="D264" s="100">
        <v>3883</v>
      </c>
      <c r="E264" s="101">
        <v>2.5300000000000001E-256</v>
      </c>
      <c r="F264" s="101">
        <v>2.15E-257</v>
      </c>
      <c r="G264" s="100">
        <v>0.78356222200000003</v>
      </c>
      <c r="H264" s="100">
        <v>6.6587267000000006E-2</v>
      </c>
      <c r="I264" s="100">
        <v>0.14985051099999999</v>
      </c>
    </row>
    <row r="265" spans="1:9" x14ac:dyDescent="0.35">
      <c r="A265" s="100" t="s">
        <v>283</v>
      </c>
      <c r="B265" s="100" t="s">
        <v>121</v>
      </c>
      <c r="C265" s="100" t="s">
        <v>627</v>
      </c>
      <c r="D265" s="100">
        <v>2663</v>
      </c>
      <c r="E265" s="101">
        <v>2.93E-49</v>
      </c>
      <c r="F265" s="101">
        <v>1.34E-50</v>
      </c>
      <c r="G265" s="100">
        <v>0.74328680199999997</v>
      </c>
      <c r="H265" s="100">
        <v>3.3921966999999997E-2</v>
      </c>
      <c r="I265" s="100">
        <v>0.22279123200000001</v>
      </c>
    </row>
    <row r="266" spans="1:9" x14ac:dyDescent="0.35">
      <c r="A266" s="100" t="s">
        <v>605</v>
      </c>
      <c r="B266" s="100" t="s">
        <v>292</v>
      </c>
      <c r="C266" s="100" t="s">
        <v>627</v>
      </c>
      <c r="D266" s="100">
        <v>2770</v>
      </c>
      <c r="E266" s="101">
        <v>9.2299999999999997E-303</v>
      </c>
      <c r="F266" s="101">
        <v>4.5899999999999997E-304</v>
      </c>
      <c r="G266" s="100">
        <v>0.797239959</v>
      </c>
      <c r="H266" s="100">
        <v>3.9622519000000002E-2</v>
      </c>
      <c r="I266" s="100">
        <v>0.16313752200000001</v>
      </c>
    </row>
    <row r="267" spans="1:9" x14ac:dyDescent="0.35">
      <c r="A267" s="100" t="s">
        <v>290</v>
      </c>
      <c r="B267" s="100" t="s">
        <v>287</v>
      </c>
      <c r="C267" s="100" t="s">
        <v>627</v>
      </c>
      <c r="D267" s="100">
        <v>4241</v>
      </c>
      <c r="E267" s="101">
        <v>9.9300000000000009E-305</v>
      </c>
      <c r="F267" s="101">
        <v>1.1200000000000001E-305</v>
      </c>
      <c r="G267" s="100">
        <v>0.73176016700000002</v>
      </c>
      <c r="H267" s="100">
        <v>8.2590921999999997E-2</v>
      </c>
      <c r="I267" s="100">
        <v>0.185648911</v>
      </c>
    </row>
    <row r="268" spans="1:9" x14ac:dyDescent="0.35">
      <c r="A268" s="100" t="s">
        <v>290</v>
      </c>
      <c r="B268" s="100" t="s">
        <v>286</v>
      </c>
      <c r="C268" s="100" t="s">
        <v>627</v>
      </c>
      <c r="D268" s="100">
        <v>3054</v>
      </c>
      <c r="E268" s="101">
        <v>6.1999999999999998E-52</v>
      </c>
      <c r="F268" s="101">
        <v>3.44E-53</v>
      </c>
      <c r="G268" s="100">
        <v>0.71658325099999998</v>
      </c>
      <c r="H268" s="100">
        <v>3.9691041000000003E-2</v>
      </c>
      <c r="I268" s="100">
        <v>0.24372570800000001</v>
      </c>
    </row>
    <row r="269" spans="1:9" x14ac:dyDescent="0.35">
      <c r="A269" s="100" t="s">
        <v>638</v>
      </c>
      <c r="B269" s="100" t="s">
        <v>358</v>
      </c>
      <c r="C269" s="100" t="s">
        <v>627</v>
      </c>
      <c r="D269" s="100">
        <v>2990</v>
      </c>
      <c r="E269" s="101">
        <v>1.3299999999999999E-21</v>
      </c>
      <c r="F269" s="101">
        <v>7.8400000000000001E-23</v>
      </c>
      <c r="G269" s="100">
        <v>0.83673284400000003</v>
      </c>
      <c r="H269" s="100">
        <v>4.9197763999999998E-2</v>
      </c>
      <c r="I269" s="100">
        <v>0.11406939200000001</v>
      </c>
    </row>
    <row r="270" spans="1:9" x14ac:dyDescent="0.35">
      <c r="A270" s="100" t="s">
        <v>278</v>
      </c>
      <c r="B270" s="100" t="s">
        <v>142</v>
      </c>
      <c r="C270" s="100" t="s">
        <v>627</v>
      </c>
      <c r="D270" s="100">
        <v>4585</v>
      </c>
      <c r="E270" s="101">
        <v>2.1999999999999999E-12</v>
      </c>
      <c r="F270" s="101">
        <v>2.08E-13</v>
      </c>
      <c r="G270" s="100">
        <v>0.80458280500000001</v>
      </c>
      <c r="H270" s="100">
        <v>7.5830761999999996E-2</v>
      </c>
      <c r="I270" s="100">
        <v>0.11958643300000001</v>
      </c>
    </row>
    <row r="271" spans="1:9" x14ac:dyDescent="0.35">
      <c r="A271" s="100" t="s">
        <v>603</v>
      </c>
      <c r="B271" s="100" t="s">
        <v>320</v>
      </c>
      <c r="C271" s="100" t="s">
        <v>627</v>
      </c>
      <c r="D271" s="100">
        <v>3834</v>
      </c>
      <c r="E271" s="101">
        <v>3.6199999999999999E-5</v>
      </c>
      <c r="F271" s="101">
        <v>3.3500000000000001E-6</v>
      </c>
      <c r="G271" s="100">
        <v>0.82334950600000001</v>
      </c>
      <c r="H271" s="100">
        <v>7.6209701000000005E-2</v>
      </c>
      <c r="I271" s="100">
        <v>0.10040120600000001</v>
      </c>
    </row>
    <row r="272" spans="1:9" x14ac:dyDescent="0.35">
      <c r="A272" s="100" t="s">
        <v>283</v>
      </c>
      <c r="B272" s="100" t="s">
        <v>447</v>
      </c>
      <c r="C272" s="100" t="s">
        <v>627</v>
      </c>
      <c r="D272" s="100">
        <v>3077</v>
      </c>
      <c r="E272" s="101">
        <v>4.7899999999999999E-44</v>
      </c>
      <c r="F272" s="101">
        <v>2.5099999999999999E-45</v>
      </c>
      <c r="G272" s="100">
        <v>0.83034888900000003</v>
      </c>
      <c r="H272" s="100">
        <v>4.3417031000000002E-2</v>
      </c>
      <c r="I272" s="100">
        <v>0.12623408</v>
      </c>
    </row>
    <row r="273" spans="1:9" x14ac:dyDescent="0.35">
      <c r="A273" s="100" t="s">
        <v>310</v>
      </c>
      <c r="B273" s="100" t="s">
        <v>308</v>
      </c>
      <c r="C273" s="100" t="s">
        <v>627</v>
      </c>
      <c r="D273" s="100">
        <v>5470</v>
      </c>
      <c r="E273" s="101">
        <v>6.4500000000000003E-77</v>
      </c>
      <c r="F273" s="101">
        <v>7.0399999999999996E-78</v>
      </c>
      <c r="G273" s="100">
        <v>0.83824950200000004</v>
      </c>
      <c r="H273" s="100">
        <v>9.1399337999999997E-2</v>
      </c>
      <c r="I273" s="100">
        <v>7.0351159999999996E-2</v>
      </c>
    </row>
    <row r="274" spans="1:9" x14ac:dyDescent="0.35">
      <c r="A274" s="100" t="s">
        <v>310</v>
      </c>
      <c r="B274" s="100" t="s">
        <v>1418</v>
      </c>
      <c r="C274" s="100" t="s">
        <v>627</v>
      </c>
      <c r="D274" s="100">
        <v>5095</v>
      </c>
      <c r="E274" s="101">
        <v>3.89E-134</v>
      </c>
      <c r="F274" s="101">
        <v>4.7900000000000001E-135</v>
      </c>
      <c r="G274" s="100">
        <v>0.83118649700000002</v>
      </c>
      <c r="H274" s="100">
        <v>0.102400385</v>
      </c>
      <c r="I274" s="100">
        <v>6.6413117999999993E-2</v>
      </c>
    </row>
    <row r="275" spans="1:9" x14ac:dyDescent="0.35">
      <c r="A275" s="100" t="s">
        <v>310</v>
      </c>
      <c r="B275" s="100" t="s">
        <v>309</v>
      </c>
      <c r="C275" s="100" t="s">
        <v>627</v>
      </c>
      <c r="D275" s="100">
        <v>5768</v>
      </c>
      <c r="E275" s="101">
        <v>9.6100000000000005E-13</v>
      </c>
      <c r="F275" s="101">
        <v>1.6199999999999999E-13</v>
      </c>
      <c r="G275" s="100">
        <v>0.69784428799999998</v>
      </c>
      <c r="H275" s="100">
        <v>0.11725837</v>
      </c>
      <c r="I275" s="100">
        <v>0.18489734099999999</v>
      </c>
    </row>
    <row r="276" spans="1:9" x14ac:dyDescent="0.35">
      <c r="A276" s="100" t="s">
        <v>283</v>
      </c>
      <c r="B276" s="100" t="s">
        <v>440</v>
      </c>
      <c r="C276" s="100" t="s">
        <v>627</v>
      </c>
      <c r="D276" s="100">
        <v>1473</v>
      </c>
      <c r="E276" s="101">
        <v>1.7999999999999999E-143</v>
      </c>
      <c r="F276" s="101">
        <v>7.4299999999999999E-145</v>
      </c>
      <c r="G276" s="100">
        <v>0.39831785600000003</v>
      </c>
      <c r="H276" s="100">
        <v>1.6465517999999998E-2</v>
      </c>
      <c r="I276" s="100">
        <v>0.58521662600000002</v>
      </c>
    </row>
    <row r="277" spans="1:9" x14ac:dyDescent="0.35">
      <c r="A277" s="100" t="s">
        <v>346</v>
      </c>
      <c r="B277" s="100" t="s">
        <v>1407</v>
      </c>
      <c r="C277" s="100" t="s">
        <v>627</v>
      </c>
      <c r="D277" s="100">
        <v>3475</v>
      </c>
      <c r="E277" s="101">
        <v>1.3900000000000001E-68</v>
      </c>
      <c r="F277" s="101">
        <v>1.4400000000000001E-68</v>
      </c>
      <c r="G277" s="100">
        <v>0.44436750800000002</v>
      </c>
      <c r="H277" s="100">
        <v>0.46265256799999999</v>
      </c>
      <c r="I277" s="100">
        <v>9.2979924000000005E-2</v>
      </c>
    </row>
    <row r="278" spans="1:9" x14ac:dyDescent="0.35">
      <c r="A278" s="100" t="s">
        <v>346</v>
      </c>
      <c r="B278" s="100" t="s">
        <v>344</v>
      </c>
      <c r="C278" s="100" t="s">
        <v>627</v>
      </c>
      <c r="D278" s="100">
        <v>3057</v>
      </c>
      <c r="E278" s="101">
        <v>1.2100000000000001E-31</v>
      </c>
      <c r="F278" s="101">
        <v>6.7400000000000002E-33</v>
      </c>
      <c r="G278" s="100">
        <v>0.84799899000000001</v>
      </c>
      <c r="H278" s="100">
        <v>4.7178768000000003E-2</v>
      </c>
      <c r="I278" s="100">
        <v>0.104822242</v>
      </c>
    </row>
    <row r="279" spans="1:9" x14ac:dyDescent="0.35">
      <c r="A279" s="100" t="s">
        <v>290</v>
      </c>
      <c r="B279" s="100" t="s">
        <v>103</v>
      </c>
      <c r="C279" s="100" t="s">
        <v>627</v>
      </c>
      <c r="D279" s="100">
        <v>3672</v>
      </c>
      <c r="E279" s="101">
        <v>5.89E-196</v>
      </c>
      <c r="F279" s="101">
        <v>3.9799999999999997E-197</v>
      </c>
      <c r="G279" s="100">
        <v>0.84533879499999998</v>
      </c>
      <c r="H279" s="100">
        <v>5.7143370999999998E-2</v>
      </c>
      <c r="I279" s="100">
        <v>9.7517833999999998E-2</v>
      </c>
    </row>
    <row r="280" spans="1:9" x14ac:dyDescent="0.35">
      <c r="A280" s="100" t="s">
        <v>603</v>
      </c>
      <c r="B280" s="100" t="s">
        <v>321</v>
      </c>
      <c r="C280" s="100" t="s">
        <v>627</v>
      </c>
      <c r="D280" s="100">
        <v>4769</v>
      </c>
      <c r="E280" s="101">
        <v>2.92E-11</v>
      </c>
      <c r="F280" s="101">
        <v>3.3500000000000001E-12</v>
      </c>
      <c r="G280" s="100">
        <v>0.786678989</v>
      </c>
      <c r="H280" s="100">
        <v>9.0133463999999996E-2</v>
      </c>
      <c r="I280" s="100">
        <v>0.12318754699999999</v>
      </c>
    </row>
    <row r="281" spans="1:9" x14ac:dyDescent="0.35">
      <c r="A281" s="100" t="s">
        <v>346</v>
      </c>
      <c r="B281" s="100" t="s">
        <v>485</v>
      </c>
      <c r="C281" s="100" t="s">
        <v>627</v>
      </c>
      <c r="D281" s="100">
        <v>4075</v>
      </c>
      <c r="E281" s="101">
        <v>5.1000000000000003E-215</v>
      </c>
      <c r="F281" s="101">
        <v>4.5999999999999999E-216</v>
      </c>
      <c r="G281" s="100">
        <v>0.79133585200000001</v>
      </c>
      <c r="H281" s="100">
        <v>7.1256179000000003E-2</v>
      </c>
      <c r="I281" s="100">
        <v>0.13740796899999999</v>
      </c>
    </row>
    <row r="282" spans="1:9" x14ac:dyDescent="0.35">
      <c r="A282" s="100" t="s">
        <v>605</v>
      </c>
      <c r="B282" s="100" t="s">
        <v>2441</v>
      </c>
      <c r="C282" s="100" t="s">
        <v>627</v>
      </c>
      <c r="D282" s="100">
        <v>3737</v>
      </c>
      <c r="E282" s="101">
        <v>3.7200000000000002E-19</v>
      </c>
      <c r="F282" s="101">
        <v>5.1100000000000002E-19</v>
      </c>
      <c r="G282" s="100">
        <v>0.40125454999999999</v>
      </c>
      <c r="H282" s="100">
        <v>0.55042969900000005</v>
      </c>
      <c r="I282" s="100">
        <v>4.8315750999999997E-2</v>
      </c>
    </row>
    <row r="283" spans="1:9" x14ac:dyDescent="0.35">
      <c r="A283" s="100" t="s">
        <v>638</v>
      </c>
      <c r="B283" s="100" t="s">
        <v>407</v>
      </c>
      <c r="C283" s="100" t="s">
        <v>627</v>
      </c>
      <c r="D283" s="100">
        <v>4895</v>
      </c>
      <c r="E283" s="101">
        <v>6.2600000000000001E-147</v>
      </c>
      <c r="F283" s="101">
        <v>8.6400000000000004E-148</v>
      </c>
      <c r="G283" s="100">
        <v>0.82391106599999997</v>
      </c>
      <c r="H283" s="100">
        <v>0.113824023</v>
      </c>
      <c r="I283" s="100">
        <v>6.2264910999999999E-2</v>
      </c>
    </row>
    <row r="284" spans="1:9" x14ac:dyDescent="0.35">
      <c r="A284" s="100" t="s">
        <v>638</v>
      </c>
      <c r="B284" s="100" t="s">
        <v>397</v>
      </c>
      <c r="C284" s="100" t="s">
        <v>627</v>
      </c>
      <c r="D284" s="100">
        <v>3896</v>
      </c>
      <c r="E284" s="101">
        <v>1.45E-216</v>
      </c>
      <c r="F284" s="101">
        <v>1.14E-217</v>
      </c>
      <c r="G284" s="100">
        <v>0.83011670900000001</v>
      </c>
      <c r="H284" s="100">
        <v>6.5223308999999993E-2</v>
      </c>
      <c r="I284" s="100">
        <v>0.104659982</v>
      </c>
    </row>
    <row r="285" spans="1:9" x14ac:dyDescent="0.35">
      <c r="A285" s="100" t="s">
        <v>603</v>
      </c>
      <c r="B285" s="100" t="s">
        <v>318</v>
      </c>
      <c r="C285" s="100" t="s">
        <v>627</v>
      </c>
      <c r="D285" s="100">
        <v>4231</v>
      </c>
      <c r="E285" s="101">
        <v>6.9499999999999997E-15</v>
      </c>
      <c r="F285" s="101">
        <v>2.2900000000000001E-15</v>
      </c>
      <c r="G285" s="100">
        <v>0.69203585599999995</v>
      </c>
      <c r="H285" s="100">
        <v>0.22771730100000001</v>
      </c>
      <c r="I285" s="100">
        <v>8.0246842999999998E-2</v>
      </c>
    </row>
    <row r="286" spans="1:9" x14ac:dyDescent="0.35">
      <c r="A286" s="100" t="s">
        <v>638</v>
      </c>
      <c r="B286" s="100" t="s">
        <v>2440</v>
      </c>
      <c r="C286" s="100" t="s">
        <v>627</v>
      </c>
      <c r="D286" s="100">
        <v>2968</v>
      </c>
      <c r="E286" s="101">
        <v>4.1000000000000001E-300</v>
      </c>
      <c r="F286" s="101">
        <v>2.1899999999999999E-301</v>
      </c>
      <c r="G286" s="100">
        <v>0.13881845800000001</v>
      </c>
      <c r="H286" s="100">
        <v>7.3935509999999999E-3</v>
      </c>
      <c r="I286" s="100">
        <v>0.853787992</v>
      </c>
    </row>
    <row r="287" spans="1:9" x14ac:dyDescent="0.35">
      <c r="A287" s="100" t="s">
        <v>603</v>
      </c>
      <c r="B287" s="100" t="s">
        <v>317</v>
      </c>
      <c r="C287" s="100" t="s">
        <v>627</v>
      </c>
      <c r="D287" s="100">
        <v>4030</v>
      </c>
      <c r="E287" s="101">
        <v>1.52E-33</v>
      </c>
      <c r="F287" s="101">
        <v>3.0699999999999999E-34</v>
      </c>
      <c r="G287" s="100">
        <v>0.75098309299999999</v>
      </c>
      <c r="H287" s="100">
        <v>0.151977263</v>
      </c>
      <c r="I287" s="100">
        <v>9.7039642999999995E-2</v>
      </c>
    </row>
    <row r="288" spans="1:9" x14ac:dyDescent="0.35">
      <c r="A288" s="100" t="s">
        <v>605</v>
      </c>
      <c r="B288" s="100" t="s">
        <v>451</v>
      </c>
      <c r="C288" s="100" t="s">
        <v>627</v>
      </c>
      <c r="D288" s="100">
        <v>2509</v>
      </c>
      <c r="E288" s="101">
        <v>1.41E-243</v>
      </c>
      <c r="F288" s="101">
        <v>6.4200000000000003E-245</v>
      </c>
      <c r="G288" s="100">
        <v>0.79042360700000003</v>
      </c>
      <c r="H288" s="100">
        <v>3.6041238000000003E-2</v>
      </c>
      <c r="I288" s="100">
        <v>0.173535156</v>
      </c>
    </row>
    <row r="289" spans="1:9" x14ac:dyDescent="0.35">
      <c r="A289" s="100" t="s">
        <v>346</v>
      </c>
      <c r="B289" s="100" t="s">
        <v>335</v>
      </c>
      <c r="C289" s="100" t="s">
        <v>627</v>
      </c>
      <c r="D289" s="100">
        <v>3979</v>
      </c>
      <c r="E289" s="101">
        <v>3.1799999999999999E-182</v>
      </c>
      <c r="F289" s="101">
        <v>2.0899999999999998E-183</v>
      </c>
      <c r="G289" s="100">
        <v>0.85100640999999999</v>
      </c>
      <c r="H289" s="100">
        <v>5.6080399000000003E-2</v>
      </c>
      <c r="I289" s="100">
        <v>9.2913191000000006E-2</v>
      </c>
    </row>
    <row r="290" spans="1:9" x14ac:dyDescent="0.35">
      <c r="A290" s="100" t="s">
        <v>346</v>
      </c>
      <c r="B290" s="100" t="s">
        <v>330</v>
      </c>
      <c r="C290" s="100" t="s">
        <v>627</v>
      </c>
      <c r="D290" s="100">
        <v>3486</v>
      </c>
      <c r="E290" s="101">
        <v>1.78E-184</v>
      </c>
      <c r="F290" s="101">
        <v>1.8600000000000001E-185</v>
      </c>
      <c r="G290" s="100">
        <v>0.82342670200000001</v>
      </c>
      <c r="H290" s="100">
        <v>8.6297267999999996E-2</v>
      </c>
      <c r="I290" s="100">
        <v>9.0276029999999993E-2</v>
      </c>
    </row>
    <row r="291" spans="1:9" ht="58.75" customHeight="1" x14ac:dyDescent="0.35">
      <c r="A291" s="153" t="s">
        <v>2439</v>
      </c>
      <c r="B291" s="153"/>
      <c r="C291" s="153"/>
      <c r="D291" s="153"/>
      <c r="E291" s="153"/>
      <c r="F291" s="153"/>
      <c r="G291" s="153"/>
      <c r="H291" s="153"/>
      <c r="I291" s="153"/>
    </row>
  </sheetData>
  <mergeCells count="2">
    <mergeCell ref="A1:I1"/>
    <mergeCell ref="A291:I29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30D3-5E99-4056-A944-460E0BFDFA96}">
  <dimension ref="A1:F67"/>
  <sheetViews>
    <sheetView topLeftCell="B34" workbookViewId="0">
      <selection activeCell="D43" sqref="D43"/>
    </sheetView>
  </sheetViews>
  <sheetFormatPr defaultRowHeight="14.15" x14ac:dyDescent="0.35"/>
  <cols>
    <col min="1" max="1" width="26.35546875" customWidth="1"/>
    <col min="2" max="2" width="14.0703125" customWidth="1"/>
    <col min="3" max="3" width="27.640625" customWidth="1"/>
    <col min="4" max="4" width="5.7109375" customWidth="1"/>
    <col min="5" max="5" width="16.85546875" style="20" customWidth="1"/>
    <col min="6" max="6" width="16.35546875" style="20" customWidth="1"/>
  </cols>
  <sheetData>
    <row r="1" spans="1:6" ht="16.3" thickBot="1" x14ac:dyDescent="0.4">
      <c r="A1" s="128" t="s">
        <v>351</v>
      </c>
      <c r="B1" s="128"/>
      <c r="C1" s="128"/>
      <c r="D1" s="128"/>
      <c r="E1" s="128"/>
      <c r="F1" s="128"/>
    </row>
    <row r="2" spans="1:6" ht="15.9" x14ac:dyDescent="0.35">
      <c r="A2" s="19" t="s">
        <v>350</v>
      </c>
      <c r="B2" s="18" t="s">
        <v>349</v>
      </c>
      <c r="C2" s="18" t="s">
        <v>348</v>
      </c>
      <c r="D2" s="18" t="s">
        <v>347</v>
      </c>
      <c r="E2" s="18" t="s">
        <v>354</v>
      </c>
      <c r="F2" s="17" t="s">
        <v>353</v>
      </c>
    </row>
    <row r="3" spans="1:6" ht="15.9" x14ac:dyDescent="0.35">
      <c r="A3" s="126" t="s">
        <v>346</v>
      </c>
      <c r="B3" s="15" t="s">
        <v>345</v>
      </c>
      <c r="C3" s="15" t="s">
        <v>294</v>
      </c>
      <c r="D3" s="15">
        <v>11</v>
      </c>
      <c r="E3" s="15">
        <v>17414045</v>
      </c>
      <c r="F3" s="14">
        <v>17498392</v>
      </c>
    </row>
    <row r="4" spans="1:6" ht="15.9" x14ac:dyDescent="0.35">
      <c r="A4" s="126"/>
      <c r="B4" s="15" t="s">
        <v>344</v>
      </c>
      <c r="C4" s="15" t="s">
        <v>343</v>
      </c>
      <c r="D4" s="15">
        <v>11</v>
      </c>
      <c r="E4" s="15">
        <v>17406795</v>
      </c>
      <c r="F4" s="14">
        <v>17410893</v>
      </c>
    </row>
    <row r="5" spans="1:6" ht="15.9" x14ac:dyDescent="0.35">
      <c r="A5" s="126"/>
      <c r="B5" s="15" t="s">
        <v>342</v>
      </c>
      <c r="C5" s="15" t="s">
        <v>341</v>
      </c>
      <c r="D5" s="15">
        <v>12</v>
      </c>
      <c r="E5" s="15">
        <v>21950323</v>
      </c>
      <c r="F5" s="14">
        <v>22094360</v>
      </c>
    </row>
    <row r="6" spans="1:6" ht="15.9" x14ac:dyDescent="0.35">
      <c r="A6" s="126"/>
      <c r="B6" s="15" t="s">
        <v>340</v>
      </c>
      <c r="C6" s="15" t="s">
        <v>264</v>
      </c>
      <c r="D6" s="15">
        <v>2</v>
      </c>
      <c r="E6" s="15">
        <v>169777291</v>
      </c>
      <c r="F6" s="14">
        <v>169887834</v>
      </c>
    </row>
    <row r="7" spans="1:6" ht="15.9" x14ac:dyDescent="0.35">
      <c r="A7" s="126"/>
      <c r="B7" s="15" t="s">
        <v>339</v>
      </c>
      <c r="C7" s="15" t="s">
        <v>264</v>
      </c>
      <c r="D7" s="15">
        <v>9</v>
      </c>
      <c r="E7" s="15">
        <v>107543287</v>
      </c>
      <c r="F7" s="14">
        <v>107690436</v>
      </c>
    </row>
    <row r="8" spans="1:6" ht="15.9" x14ac:dyDescent="0.35">
      <c r="A8" s="126"/>
      <c r="B8" s="15" t="s">
        <v>338</v>
      </c>
      <c r="C8" s="15" t="s">
        <v>264</v>
      </c>
      <c r="D8" s="15">
        <v>12</v>
      </c>
      <c r="E8" s="15">
        <v>21917889</v>
      </c>
      <c r="F8" s="14">
        <v>21927640</v>
      </c>
    </row>
    <row r="9" spans="1:6" ht="15.9" x14ac:dyDescent="0.35">
      <c r="A9" s="126"/>
      <c r="B9" s="15" t="s">
        <v>337</v>
      </c>
      <c r="C9" s="15" t="s">
        <v>264</v>
      </c>
      <c r="D9" s="15">
        <v>11</v>
      </c>
      <c r="E9" s="15">
        <v>68522088</v>
      </c>
      <c r="F9" s="14">
        <v>68609384</v>
      </c>
    </row>
    <row r="10" spans="1:6" ht="15.9" x14ac:dyDescent="0.35">
      <c r="A10" s="126"/>
      <c r="B10" s="15" t="s">
        <v>336</v>
      </c>
      <c r="C10" s="15" t="s">
        <v>284</v>
      </c>
      <c r="D10" s="15">
        <v>7</v>
      </c>
      <c r="E10" s="15">
        <v>117120079</v>
      </c>
      <c r="F10" s="14">
        <v>117308719</v>
      </c>
    </row>
    <row r="11" spans="1:6" ht="15.9" x14ac:dyDescent="0.35">
      <c r="A11" s="126"/>
      <c r="B11" s="15" t="s">
        <v>335</v>
      </c>
      <c r="C11" s="15" t="s">
        <v>264</v>
      </c>
      <c r="D11" s="15">
        <v>19</v>
      </c>
      <c r="E11" s="15">
        <v>49661049</v>
      </c>
      <c r="F11" s="14">
        <v>49715093</v>
      </c>
    </row>
    <row r="12" spans="1:6" ht="15.9" x14ac:dyDescent="0.35">
      <c r="A12" s="126"/>
      <c r="B12" s="15" t="s">
        <v>334</v>
      </c>
      <c r="C12" s="5" t="s">
        <v>333</v>
      </c>
      <c r="D12" s="15">
        <v>1</v>
      </c>
      <c r="E12" s="15">
        <v>160007257</v>
      </c>
      <c r="F12" s="14">
        <v>160039950</v>
      </c>
    </row>
    <row r="13" spans="1:6" ht="15.9" x14ac:dyDescent="0.35">
      <c r="A13" s="126"/>
      <c r="B13" s="15" t="s">
        <v>332</v>
      </c>
      <c r="C13" s="15" t="s">
        <v>331</v>
      </c>
      <c r="D13" s="15">
        <v>3</v>
      </c>
      <c r="E13" s="15">
        <v>12328867</v>
      </c>
      <c r="F13" s="14">
        <v>12475843</v>
      </c>
    </row>
    <row r="14" spans="1:6" ht="15.9" x14ac:dyDescent="0.35">
      <c r="A14" s="126"/>
      <c r="B14" s="15" t="s">
        <v>330</v>
      </c>
      <c r="C14" s="15" t="s">
        <v>329</v>
      </c>
      <c r="D14" s="15">
        <v>6</v>
      </c>
      <c r="E14" s="15">
        <v>43737946</v>
      </c>
      <c r="F14" s="14">
        <v>43754224</v>
      </c>
    </row>
    <row r="15" spans="1:6" ht="15.9" x14ac:dyDescent="0.35">
      <c r="A15" s="126"/>
      <c r="B15" s="15" t="s">
        <v>328</v>
      </c>
      <c r="C15" s="15" t="s">
        <v>327</v>
      </c>
      <c r="D15" s="15">
        <v>11</v>
      </c>
      <c r="E15" s="15">
        <v>2181009</v>
      </c>
      <c r="F15" s="14">
        <v>2182439</v>
      </c>
    </row>
    <row r="16" spans="1:6" ht="15.9" x14ac:dyDescent="0.35">
      <c r="A16" s="126"/>
      <c r="B16" s="15" t="s">
        <v>326</v>
      </c>
      <c r="C16" s="15" t="s">
        <v>264</v>
      </c>
      <c r="D16" s="15">
        <v>11</v>
      </c>
      <c r="E16" s="15">
        <v>128707915</v>
      </c>
      <c r="F16" s="14">
        <v>128737191</v>
      </c>
    </row>
    <row r="17" spans="1:6" ht="15.9" x14ac:dyDescent="0.35">
      <c r="A17" s="130" t="s">
        <v>104</v>
      </c>
      <c r="B17" s="15" t="s">
        <v>332</v>
      </c>
      <c r="C17" s="15" t="s">
        <v>331</v>
      </c>
      <c r="D17" s="15">
        <v>3</v>
      </c>
      <c r="E17" s="15">
        <v>12328867</v>
      </c>
      <c r="F17" s="14">
        <v>12475843</v>
      </c>
    </row>
    <row r="18" spans="1:6" ht="15.9" x14ac:dyDescent="0.35">
      <c r="A18" s="131"/>
      <c r="B18" s="15" t="s">
        <v>325</v>
      </c>
      <c r="C18" s="15" t="s">
        <v>323</v>
      </c>
      <c r="D18" s="15">
        <v>1</v>
      </c>
      <c r="E18" s="15">
        <v>216676588</v>
      </c>
      <c r="F18" s="14">
        <v>217311044</v>
      </c>
    </row>
    <row r="19" spans="1:6" ht="15.9" x14ac:dyDescent="0.35">
      <c r="A19" s="131"/>
      <c r="B19" s="15" t="s">
        <v>324</v>
      </c>
      <c r="C19" s="15" t="s">
        <v>323</v>
      </c>
      <c r="D19" s="15">
        <v>11</v>
      </c>
      <c r="E19" s="15">
        <v>64072996</v>
      </c>
      <c r="F19" s="14">
        <v>64084215</v>
      </c>
    </row>
    <row r="20" spans="1:6" ht="15.9" x14ac:dyDescent="0.35">
      <c r="A20" s="131"/>
      <c r="B20" s="15" t="s">
        <v>322</v>
      </c>
      <c r="C20" s="15" t="s">
        <v>313</v>
      </c>
      <c r="D20" s="15">
        <v>6</v>
      </c>
      <c r="E20" s="15">
        <v>35310335</v>
      </c>
      <c r="F20" s="14">
        <v>35395955</v>
      </c>
    </row>
    <row r="21" spans="1:6" ht="15.9" x14ac:dyDescent="0.35">
      <c r="A21" s="131"/>
      <c r="B21" s="15" t="s">
        <v>321</v>
      </c>
      <c r="C21" s="15" t="s">
        <v>313</v>
      </c>
      <c r="D21" s="15">
        <v>22</v>
      </c>
      <c r="E21" s="15">
        <v>46546429</v>
      </c>
      <c r="F21" s="14">
        <v>46639653</v>
      </c>
    </row>
    <row r="22" spans="1:6" ht="15.9" x14ac:dyDescent="0.35">
      <c r="A22" s="131"/>
      <c r="B22" s="15" t="s">
        <v>320</v>
      </c>
      <c r="C22" s="15" t="s">
        <v>313</v>
      </c>
      <c r="D22" s="15">
        <v>11</v>
      </c>
      <c r="E22" s="15">
        <v>67351283</v>
      </c>
      <c r="F22" s="14">
        <v>67354124</v>
      </c>
    </row>
    <row r="23" spans="1:6" ht="15.9" x14ac:dyDescent="0.35">
      <c r="A23" s="131"/>
      <c r="B23" s="15" t="s">
        <v>319</v>
      </c>
      <c r="C23" s="15" t="s">
        <v>264</v>
      </c>
      <c r="D23" s="15" t="s">
        <v>311</v>
      </c>
      <c r="E23" s="15">
        <v>108884564</v>
      </c>
      <c r="F23" s="14">
        <v>108976486</v>
      </c>
    </row>
    <row r="24" spans="1:6" ht="15.9" x14ac:dyDescent="0.35">
      <c r="A24" s="131"/>
      <c r="B24" s="15" t="s">
        <v>318</v>
      </c>
      <c r="C24" s="15" t="s">
        <v>284</v>
      </c>
      <c r="D24" s="15">
        <v>7</v>
      </c>
      <c r="E24" s="15">
        <v>100770385</v>
      </c>
      <c r="F24" s="14">
        <v>100782528</v>
      </c>
    </row>
    <row r="25" spans="1:6" ht="15.9" x14ac:dyDescent="0.35">
      <c r="A25" s="131"/>
      <c r="B25" s="15" t="s">
        <v>317</v>
      </c>
      <c r="C25" s="15" t="s">
        <v>264</v>
      </c>
      <c r="D25" s="15">
        <v>6</v>
      </c>
      <c r="E25" s="15">
        <v>44187352</v>
      </c>
      <c r="F25" s="14">
        <v>44201879</v>
      </c>
    </row>
    <row r="26" spans="1:6" ht="15.9" x14ac:dyDescent="0.35">
      <c r="A26" s="131"/>
      <c r="B26" s="15" t="s">
        <v>316</v>
      </c>
      <c r="C26" s="15" t="s">
        <v>313</v>
      </c>
      <c r="D26" s="15">
        <v>9</v>
      </c>
      <c r="E26" s="15">
        <v>137218301</v>
      </c>
      <c r="F26" s="14">
        <v>137332431</v>
      </c>
    </row>
    <row r="27" spans="1:6" ht="15.9" x14ac:dyDescent="0.35">
      <c r="A27" s="131"/>
      <c r="B27" s="15" t="s">
        <v>315</v>
      </c>
      <c r="C27" s="15" t="s">
        <v>313</v>
      </c>
      <c r="D27" s="15">
        <v>6</v>
      </c>
      <c r="E27" s="15">
        <v>33161365</v>
      </c>
      <c r="F27" s="14">
        <v>33168630</v>
      </c>
    </row>
    <row r="28" spans="1:6" ht="15.9" x14ac:dyDescent="0.35">
      <c r="A28" s="131"/>
      <c r="B28" s="15" t="s">
        <v>314</v>
      </c>
      <c r="C28" s="15" t="s">
        <v>313</v>
      </c>
      <c r="D28" s="15">
        <v>1</v>
      </c>
      <c r="E28" s="15">
        <v>165370159</v>
      </c>
      <c r="F28" s="14">
        <v>165414363</v>
      </c>
    </row>
    <row r="29" spans="1:6" ht="15.9" x14ac:dyDescent="0.35">
      <c r="A29" s="132"/>
      <c r="B29" s="15" t="s">
        <v>312</v>
      </c>
      <c r="C29" s="15" t="s">
        <v>264</v>
      </c>
      <c r="D29" s="15" t="s">
        <v>311</v>
      </c>
      <c r="E29" s="15">
        <v>43625857</v>
      </c>
      <c r="F29" s="14">
        <v>43741696</v>
      </c>
    </row>
    <row r="30" spans="1:6" ht="15.9" x14ac:dyDescent="0.35">
      <c r="A30" s="126" t="s">
        <v>310</v>
      </c>
      <c r="B30" s="15" t="s">
        <v>309</v>
      </c>
      <c r="C30" s="15" t="s">
        <v>269</v>
      </c>
      <c r="D30" s="15">
        <v>19</v>
      </c>
      <c r="E30" s="15">
        <v>7112276</v>
      </c>
      <c r="F30" s="14">
        <v>7294425</v>
      </c>
    </row>
    <row r="31" spans="1:6" ht="15.9" x14ac:dyDescent="0.35">
      <c r="A31" s="126"/>
      <c r="B31" s="15" t="s">
        <v>308</v>
      </c>
      <c r="C31" s="5" t="s">
        <v>307</v>
      </c>
      <c r="D31" s="15">
        <v>15</v>
      </c>
      <c r="E31" s="15">
        <v>99191768</v>
      </c>
      <c r="F31" s="14">
        <v>99507759</v>
      </c>
    </row>
    <row r="32" spans="1:6" ht="15.9" x14ac:dyDescent="0.35">
      <c r="A32" s="126"/>
      <c r="B32" s="15" t="s">
        <v>306</v>
      </c>
      <c r="C32" s="15" t="s">
        <v>305</v>
      </c>
      <c r="D32" s="15">
        <v>4</v>
      </c>
      <c r="E32" s="15">
        <v>166300160</v>
      </c>
      <c r="F32" s="14">
        <v>166419699</v>
      </c>
    </row>
    <row r="33" spans="1:6" ht="15.9" x14ac:dyDescent="0.35">
      <c r="A33" s="126"/>
      <c r="B33" s="15" t="s">
        <v>304</v>
      </c>
      <c r="C33" s="15" t="s">
        <v>303</v>
      </c>
      <c r="D33" s="15">
        <v>8</v>
      </c>
      <c r="E33" s="15">
        <v>120428686</v>
      </c>
      <c r="F33" s="14">
        <v>120436674</v>
      </c>
    </row>
    <row r="34" spans="1:6" ht="15.9" x14ac:dyDescent="0.35">
      <c r="A34" s="126"/>
      <c r="B34" s="15" t="s">
        <v>302</v>
      </c>
      <c r="C34" s="15" t="s">
        <v>301</v>
      </c>
      <c r="D34" s="15">
        <v>2</v>
      </c>
      <c r="E34" s="15">
        <v>169983619</v>
      </c>
      <c r="F34" s="14">
        <v>170219044</v>
      </c>
    </row>
    <row r="35" spans="1:6" ht="15.9" x14ac:dyDescent="0.35">
      <c r="A35" s="126"/>
      <c r="B35" s="15" t="s">
        <v>300</v>
      </c>
      <c r="C35" s="15" t="s">
        <v>299</v>
      </c>
      <c r="D35" s="15">
        <v>4</v>
      </c>
      <c r="E35" s="15">
        <v>57896939</v>
      </c>
      <c r="F35" s="14">
        <v>57976551</v>
      </c>
    </row>
    <row r="36" spans="1:6" ht="15.9" x14ac:dyDescent="0.35">
      <c r="A36" s="126" t="s">
        <v>57</v>
      </c>
      <c r="B36" s="15" t="s">
        <v>298</v>
      </c>
      <c r="C36" s="15" t="s">
        <v>268</v>
      </c>
      <c r="D36" s="15">
        <v>5</v>
      </c>
      <c r="E36" s="15">
        <v>40759491</v>
      </c>
      <c r="F36" s="14">
        <v>40798476</v>
      </c>
    </row>
    <row r="37" spans="1:6" ht="15.9" x14ac:dyDescent="0.35">
      <c r="A37" s="126"/>
      <c r="B37" s="15" t="s">
        <v>297</v>
      </c>
      <c r="C37" s="15" t="s">
        <v>268</v>
      </c>
      <c r="D37" s="15">
        <v>12</v>
      </c>
      <c r="E37" s="15">
        <v>49396057</v>
      </c>
      <c r="F37" s="14">
        <v>49412559</v>
      </c>
    </row>
    <row r="38" spans="1:6" ht="15.9" x14ac:dyDescent="0.35">
      <c r="A38" s="126"/>
      <c r="B38" s="15" t="s">
        <v>296</v>
      </c>
      <c r="C38" s="15" t="s">
        <v>268</v>
      </c>
      <c r="D38" s="15">
        <v>12</v>
      </c>
      <c r="E38" s="15">
        <v>120105938</v>
      </c>
      <c r="F38" s="14">
        <v>120119424</v>
      </c>
    </row>
    <row r="39" spans="1:6" ht="15.9" x14ac:dyDescent="0.35">
      <c r="A39" s="126"/>
      <c r="B39" s="15" t="s">
        <v>295</v>
      </c>
      <c r="C39" s="15" t="s">
        <v>294</v>
      </c>
      <c r="D39" s="15">
        <v>17</v>
      </c>
      <c r="E39" s="15">
        <v>19437167</v>
      </c>
      <c r="F39" s="14">
        <v>19482347</v>
      </c>
    </row>
    <row r="40" spans="1:6" ht="15.9" x14ac:dyDescent="0.35">
      <c r="A40" s="126"/>
      <c r="B40" s="15" t="s">
        <v>293</v>
      </c>
      <c r="C40" s="15" t="s">
        <v>268</v>
      </c>
      <c r="D40" s="15">
        <v>12</v>
      </c>
      <c r="E40" s="15">
        <v>109548994</v>
      </c>
      <c r="F40" s="14">
        <v>109706031</v>
      </c>
    </row>
    <row r="41" spans="1:6" ht="15.9" x14ac:dyDescent="0.35">
      <c r="A41" s="126"/>
      <c r="B41" s="15" t="s">
        <v>292</v>
      </c>
      <c r="C41" s="15" t="s">
        <v>264</v>
      </c>
      <c r="D41" s="15">
        <v>4</v>
      </c>
      <c r="E41" s="15">
        <v>159593448</v>
      </c>
      <c r="F41" s="14">
        <v>159630775</v>
      </c>
    </row>
    <row r="42" spans="1:6" ht="15.9" x14ac:dyDescent="0.35">
      <c r="A42" s="126"/>
      <c r="B42" s="15" t="s">
        <v>291</v>
      </c>
      <c r="C42" s="15" t="s">
        <v>264</v>
      </c>
      <c r="D42" s="15">
        <v>12</v>
      </c>
      <c r="E42" s="15">
        <v>50497791</v>
      </c>
      <c r="F42" s="14">
        <v>50505096</v>
      </c>
    </row>
    <row r="43" spans="1:6" ht="15.9" x14ac:dyDescent="0.35">
      <c r="A43" s="126" t="s">
        <v>290</v>
      </c>
      <c r="B43" s="15" t="s">
        <v>103</v>
      </c>
      <c r="C43" s="15" t="s">
        <v>264</v>
      </c>
      <c r="D43" s="15">
        <v>7</v>
      </c>
      <c r="E43" s="15">
        <v>141695679</v>
      </c>
      <c r="F43" s="14">
        <v>141806547</v>
      </c>
    </row>
    <row r="44" spans="1:6" ht="15.9" x14ac:dyDescent="0.35">
      <c r="A44" s="126"/>
      <c r="B44" s="15" t="s">
        <v>289</v>
      </c>
      <c r="C44" s="15" t="s">
        <v>264</v>
      </c>
      <c r="D44" s="15">
        <v>3</v>
      </c>
      <c r="E44" s="15">
        <v>164696686</v>
      </c>
      <c r="F44" s="14">
        <v>164796284</v>
      </c>
    </row>
    <row r="45" spans="1:6" ht="15.9" x14ac:dyDescent="0.35">
      <c r="A45" s="126"/>
      <c r="B45" s="15" t="s">
        <v>288</v>
      </c>
      <c r="C45" s="15" t="s">
        <v>264</v>
      </c>
      <c r="D45" s="15">
        <v>1</v>
      </c>
      <c r="E45" s="15">
        <v>104160049</v>
      </c>
      <c r="F45" s="14">
        <v>104168402</v>
      </c>
    </row>
    <row r="46" spans="1:6" ht="15.9" x14ac:dyDescent="0.35">
      <c r="A46" s="126"/>
      <c r="B46" s="15" t="s">
        <v>287</v>
      </c>
      <c r="C46" s="15" t="s">
        <v>264</v>
      </c>
      <c r="D46" s="15">
        <v>17</v>
      </c>
      <c r="E46" s="15">
        <v>78075380</v>
      </c>
      <c r="F46" s="14">
        <v>78093680</v>
      </c>
    </row>
    <row r="47" spans="1:6" ht="15.9" x14ac:dyDescent="0.35">
      <c r="A47" s="126"/>
      <c r="B47" s="15" t="s">
        <v>286</v>
      </c>
      <c r="C47" s="15" t="s">
        <v>284</v>
      </c>
      <c r="D47" s="15">
        <v>11</v>
      </c>
      <c r="E47" s="15">
        <v>62392301</v>
      </c>
      <c r="F47" s="14">
        <v>62414085</v>
      </c>
    </row>
    <row r="48" spans="1:6" ht="15.9" x14ac:dyDescent="0.35">
      <c r="A48" s="126"/>
      <c r="B48" s="15" t="s">
        <v>285</v>
      </c>
      <c r="C48" s="15" t="s">
        <v>284</v>
      </c>
      <c r="D48" s="15">
        <v>15</v>
      </c>
      <c r="E48" s="15">
        <v>42565399</v>
      </c>
      <c r="F48" s="14">
        <v>42645864</v>
      </c>
    </row>
    <row r="49" spans="1:6" ht="15.9" x14ac:dyDescent="0.35">
      <c r="A49" s="126" t="s">
        <v>283</v>
      </c>
      <c r="B49" s="15" t="s">
        <v>121</v>
      </c>
      <c r="C49" s="15" t="s">
        <v>264</v>
      </c>
      <c r="D49" s="15">
        <v>2</v>
      </c>
      <c r="E49" s="15">
        <v>162848755</v>
      </c>
      <c r="F49" s="14">
        <v>162930725</v>
      </c>
    </row>
    <row r="50" spans="1:6" ht="15.9" x14ac:dyDescent="0.35">
      <c r="A50" s="126"/>
      <c r="B50" s="15" t="s">
        <v>282</v>
      </c>
      <c r="C50" s="15" t="s">
        <v>264</v>
      </c>
      <c r="D50" s="15">
        <v>5</v>
      </c>
      <c r="E50" s="15">
        <v>74632993</v>
      </c>
      <c r="F50" s="14">
        <v>74657941</v>
      </c>
    </row>
    <row r="51" spans="1:6" ht="15.9" x14ac:dyDescent="0.35">
      <c r="A51" s="126"/>
      <c r="B51" s="15" t="s">
        <v>281</v>
      </c>
      <c r="C51" s="15" t="s">
        <v>280</v>
      </c>
      <c r="D51" s="15">
        <v>16</v>
      </c>
      <c r="E51" s="15">
        <v>30484063</v>
      </c>
      <c r="F51" s="14">
        <v>30534506</v>
      </c>
    </row>
    <row r="52" spans="1:6" ht="15.9" x14ac:dyDescent="0.35">
      <c r="A52" s="126"/>
      <c r="B52" s="15" t="s">
        <v>279</v>
      </c>
      <c r="C52" s="15" t="s">
        <v>264</v>
      </c>
      <c r="D52" s="15">
        <v>6</v>
      </c>
      <c r="E52" s="15">
        <v>114254192</v>
      </c>
      <c r="F52" s="14">
        <v>114292312</v>
      </c>
    </row>
    <row r="53" spans="1:6" ht="15.9" x14ac:dyDescent="0.35">
      <c r="A53" s="16" t="s">
        <v>278</v>
      </c>
      <c r="B53" s="15" t="s">
        <v>142</v>
      </c>
      <c r="C53" s="15" t="s">
        <v>269</v>
      </c>
      <c r="D53" s="15">
        <v>6</v>
      </c>
      <c r="E53" s="15">
        <v>39016557</v>
      </c>
      <c r="F53" s="14">
        <v>39059079</v>
      </c>
    </row>
    <row r="54" spans="1:6" ht="15.9" x14ac:dyDescent="0.35">
      <c r="A54" s="126" t="s">
        <v>277</v>
      </c>
      <c r="B54" s="15" t="s">
        <v>159</v>
      </c>
      <c r="C54" s="15" t="s">
        <v>264</v>
      </c>
      <c r="D54" s="15">
        <v>16</v>
      </c>
      <c r="E54" s="15">
        <v>31494444</v>
      </c>
      <c r="F54" s="14">
        <v>31502090</v>
      </c>
    </row>
    <row r="55" spans="1:6" ht="15.9" x14ac:dyDescent="0.35">
      <c r="A55" s="126"/>
      <c r="B55" s="15" t="s">
        <v>276</v>
      </c>
      <c r="C55" s="15" t="s">
        <v>264</v>
      </c>
      <c r="D55" s="15">
        <v>22</v>
      </c>
      <c r="E55" s="15">
        <v>32439248</v>
      </c>
      <c r="F55" s="14">
        <v>32509016</v>
      </c>
    </row>
    <row r="56" spans="1:6" ht="15.9" x14ac:dyDescent="0.35">
      <c r="A56" s="126" t="s">
        <v>275</v>
      </c>
      <c r="B56" s="15" t="s">
        <v>274</v>
      </c>
      <c r="C56" s="15" t="s">
        <v>269</v>
      </c>
      <c r="D56" s="15">
        <v>3</v>
      </c>
      <c r="E56" s="15">
        <v>11178924</v>
      </c>
      <c r="F56" s="14">
        <v>11305243</v>
      </c>
    </row>
    <row r="57" spans="1:6" ht="15.9" x14ac:dyDescent="0.35">
      <c r="A57" s="126"/>
      <c r="B57" s="15" t="s">
        <v>273</v>
      </c>
      <c r="C57" s="15" t="s">
        <v>269</v>
      </c>
      <c r="D57" s="15">
        <v>7</v>
      </c>
      <c r="E57" s="15">
        <v>93053798</v>
      </c>
      <c r="F57" s="14">
        <v>93204036</v>
      </c>
    </row>
    <row r="58" spans="1:6" ht="15.9" x14ac:dyDescent="0.35">
      <c r="A58" s="126"/>
      <c r="B58" s="15" t="s">
        <v>272</v>
      </c>
      <c r="C58" s="15" t="s">
        <v>269</v>
      </c>
      <c r="D58" s="15">
        <v>2</v>
      </c>
      <c r="E58" s="15">
        <v>238768266</v>
      </c>
      <c r="F58" s="14">
        <v>238820748</v>
      </c>
    </row>
    <row r="59" spans="1:6" ht="15.9" x14ac:dyDescent="0.35">
      <c r="A59" s="126"/>
      <c r="B59" s="15" t="s">
        <v>271</v>
      </c>
      <c r="C59" s="15" t="s">
        <v>269</v>
      </c>
      <c r="D59" s="15">
        <v>17</v>
      </c>
      <c r="E59" s="15">
        <v>40913245</v>
      </c>
      <c r="F59" s="14">
        <v>40915059</v>
      </c>
    </row>
    <row r="60" spans="1:6" ht="15.9" x14ac:dyDescent="0.35">
      <c r="A60" s="126"/>
      <c r="B60" s="15" t="s">
        <v>270</v>
      </c>
      <c r="C60" s="15" t="s">
        <v>269</v>
      </c>
      <c r="D60" s="15">
        <v>7</v>
      </c>
      <c r="E60" s="15">
        <v>45197390</v>
      </c>
      <c r="F60" s="14">
        <v>45223849</v>
      </c>
    </row>
    <row r="61" spans="1:6" ht="15.9" x14ac:dyDescent="0.35">
      <c r="A61" s="126"/>
      <c r="B61" s="15" t="s">
        <v>252</v>
      </c>
      <c r="C61" s="15" t="s">
        <v>268</v>
      </c>
      <c r="D61" s="15">
        <v>7</v>
      </c>
      <c r="E61" s="15">
        <v>44182812</v>
      </c>
      <c r="F61" s="14">
        <v>44229038</v>
      </c>
    </row>
    <row r="62" spans="1:6" ht="15.9" x14ac:dyDescent="0.35">
      <c r="A62" s="126"/>
      <c r="B62" s="15" t="s">
        <v>267</v>
      </c>
      <c r="C62" s="15" t="s">
        <v>266</v>
      </c>
      <c r="D62" s="15">
        <v>9</v>
      </c>
      <c r="E62" s="15">
        <v>34634719</v>
      </c>
      <c r="F62" s="14">
        <v>34637784</v>
      </c>
    </row>
    <row r="63" spans="1:6" ht="15.9" x14ac:dyDescent="0.35">
      <c r="A63" s="126"/>
      <c r="B63" s="15" t="s">
        <v>265</v>
      </c>
      <c r="C63" s="15" t="s">
        <v>264</v>
      </c>
      <c r="D63" s="15">
        <v>7</v>
      </c>
      <c r="E63" s="15">
        <v>134127102</v>
      </c>
      <c r="F63" s="14">
        <v>134143991</v>
      </c>
    </row>
    <row r="64" spans="1:6" ht="15.9" x14ac:dyDescent="0.35">
      <c r="A64" s="126"/>
      <c r="B64" s="15" t="s">
        <v>263</v>
      </c>
      <c r="C64" s="15" t="s">
        <v>261</v>
      </c>
      <c r="D64" s="15">
        <v>1</v>
      </c>
      <c r="E64" s="15">
        <v>46016498</v>
      </c>
      <c r="F64" s="14">
        <v>46035721</v>
      </c>
    </row>
    <row r="65" spans="1:6" ht="15.9" x14ac:dyDescent="0.35">
      <c r="A65" s="126"/>
      <c r="B65" s="15" t="s">
        <v>262</v>
      </c>
      <c r="C65" s="15" t="s">
        <v>261</v>
      </c>
      <c r="D65" s="15">
        <v>7</v>
      </c>
      <c r="E65" s="15">
        <v>134212319</v>
      </c>
      <c r="F65" s="14">
        <v>134226164</v>
      </c>
    </row>
    <row r="66" spans="1:6" ht="16.3" thickBot="1" x14ac:dyDescent="0.4">
      <c r="A66" s="127"/>
      <c r="B66" s="13" t="s">
        <v>185</v>
      </c>
      <c r="C66" s="13" t="s">
        <v>260</v>
      </c>
      <c r="D66" s="13">
        <v>11</v>
      </c>
      <c r="E66" s="13">
        <v>118175445</v>
      </c>
      <c r="F66" s="12">
        <v>118186888</v>
      </c>
    </row>
    <row r="67" spans="1:6" ht="102.9" customHeight="1" x14ac:dyDescent="0.35">
      <c r="A67" s="129" t="s">
        <v>259</v>
      </c>
      <c r="B67" s="129"/>
      <c r="C67" s="129"/>
      <c r="D67" s="129"/>
      <c r="E67" s="129"/>
      <c r="F67" s="129"/>
    </row>
  </sheetData>
  <mergeCells count="10">
    <mergeCell ref="A56:A66"/>
    <mergeCell ref="A1:F1"/>
    <mergeCell ref="A67:F67"/>
    <mergeCell ref="A3:A16"/>
    <mergeCell ref="A30:A35"/>
    <mergeCell ref="A36:A42"/>
    <mergeCell ref="A43:A48"/>
    <mergeCell ref="A49:A52"/>
    <mergeCell ref="A54:A55"/>
    <mergeCell ref="A17:A29"/>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821B-10D5-48A5-B36A-0AFC6CC855FA}">
  <dimension ref="A1:I24"/>
  <sheetViews>
    <sheetView workbookViewId="0">
      <selection activeCell="E19" sqref="E19"/>
    </sheetView>
  </sheetViews>
  <sheetFormatPr defaultRowHeight="14.15" x14ac:dyDescent="0.35"/>
  <cols>
    <col min="1" max="1" width="14.42578125" customWidth="1"/>
    <col min="2" max="2" width="22" customWidth="1"/>
    <col min="3" max="3" width="30.5703125" customWidth="1"/>
    <col min="4" max="4" width="28.92578125" customWidth="1"/>
    <col min="5" max="5" width="18.640625" customWidth="1"/>
    <col min="6" max="6" width="15.2109375" customWidth="1"/>
    <col min="7" max="7" width="19.92578125" customWidth="1"/>
    <col min="8" max="8" width="20.2109375" customWidth="1"/>
    <col min="9" max="9" width="54.0703125" customWidth="1"/>
  </cols>
  <sheetData>
    <row r="1" spans="1:9" s="103" customFormat="1" ht="15.9" x14ac:dyDescent="0.35">
      <c r="A1" s="133" t="s">
        <v>2524</v>
      </c>
      <c r="B1" s="133"/>
      <c r="C1" s="133"/>
      <c r="D1" s="133"/>
      <c r="E1" s="133"/>
      <c r="F1" s="133"/>
      <c r="G1" s="133"/>
      <c r="H1" s="133"/>
      <c r="I1" s="133"/>
    </row>
    <row r="2" spans="1:9" s="103" customFormat="1" ht="15.9" x14ac:dyDescent="0.35">
      <c r="A2" s="118"/>
      <c r="B2" s="117" t="s">
        <v>2523</v>
      </c>
      <c r="C2" s="117" t="s">
        <v>2522</v>
      </c>
      <c r="D2" s="117" t="s">
        <v>2521</v>
      </c>
      <c r="E2" s="117" t="s">
        <v>2520</v>
      </c>
      <c r="F2" s="116" t="s">
        <v>2519</v>
      </c>
      <c r="G2" s="116" t="s">
        <v>2518</v>
      </c>
      <c r="H2" s="116" t="s">
        <v>2517</v>
      </c>
      <c r="I2" s="115" t="s">
        <v>2516</v>
      </c>
    </row>
    <row r="3" spans="1:9" s="103" customFormat="1" ht="79.3" x14ac:dyDescent="0.35">
      <c r="A3" s="109" t="s">
        <v>2515</v>
      </c>
      <c r="B3" s="112" t="s">
        <v>2514</v>
      </c>
      <c r="C3" s="112" t="s">
        <v>2513</v>
      </c>
      <c r="D3" s="114">
        <v>66450</v>
      </c>
      <c r="E3" s="112" t="s">
        <v>2512</v>
      </c>
      <c r="F3" s="113">
        <v>28346442</v>
      </c>
      <c r="G3" s="112" t="s">
        <v>2511</v>
      </c>
      <c r="H3" s="111" t="s">
        <v>2510</v>
      </c>
      <c r="I3" s="110" t="s">
        <v>2509</v>
      </c>
    </row>
    <row r="4" spans="1:9" s="103" customFormat="1" ht="15.9" x14ac:dyDescent="0.35">
      <c r="A4" s="134" t="s">
        <v>2508</v>
      </c>
      <c r="B4" s="103" t="s">
        <v>550</v>
      </c>
      <c r="C4" s="103" t="s">
        <v>2468</v>
      </c>
      <c r="D4" s="108">
        <v>389889</v>
      </c>
      <c r="E4" s="103" t="s">
        <v>2478</v>
      </c>
      <c r="F4" s="103">
        <v>34017140</v>
      </c>
      <c r="G4" s="103" t="s">
        <v>2507</v>
      </c>
      <c r="H4" s="103" t="s">
        <v>2506</v>
      </c>
      <c r="I4" s="107" t="s">
        <v>2505</v>
      </c>
    </row>
    <row r="5" spans="1:9" s="103" customFormat="1" ht="15.9" x14ac:dyDescent="0.35">
      <c r="A5" s="134"/>
      <c r="B5" s="103" t="s">
        <v>550</v>
      </c>
      <c r="C5" s="103" t="s">
        <v>2525</v>
      </c>
      <c r="D5" s="108">
        <v>45734</v>
      </c>
      <c r="E5" s="103" t="s">
        <v>2478</v>
      </c>
      <c r="F5" s="103">
        <v>35534559</v>
      </c>
      <c r="G5" s="103" t="s">
        <v>2504</v>
      </c>
      <c r="H5" s="103" t="s">
        <v>2503</v>
      </c>
      <c r="I5" s="107" t="s">
        <v>2494</v>
      </c>
    </row>
    <row r="6" spans="1:9" s="103" customFormat="1" ht="15.9" x14ac:dyDescent="0.35">
      <c r="A6" s="134"/>
      <c r="B6" s="103" t="s">
        <v>550</v>
      </c>
      <c r="C6" s="103" t="s">
        <v>2497</v>
      </c>
      <c r="D6" s="108">
        <v>46368</v>
      </c>
      <c r="E6" s="103" t="s">
        <v>2478</v>
      </c>
      <c r="F6" s="103">
        <v>20858683</v>
      </c>
      <c r="G6" s="103" t="s">
        <v>2502</v>
      </c>
      <c r="H6" s="103" t="s">
        <v>2501</v>
      </c>
      <c r="I6" s="107" t="s">
        <v>2494</v>
      </c>
    </row>
    <row r="7" spans="1:9" s="103" customFormat="1" ht="15.9" x14ac:dyDescent="0.35">
      <c r="A7" s="134"/>
      <c r="B7" s="103" t="s">
        <v>2303</v>
      </c>
      <c r="C7" s="103" t="s">
        <v>2526</v>
      </c>
      <c r="D7" s="108">
        <v>110452</v>
      </c>
      <c r="E7" s="103" t="s">
        <v>2455</v>
      </c>
      <c r="F7" s="103">
        <v>24509480</v>
      </c>
      <c r="G7" s="103" t="s">
        <v>2343</v>
      </c>
      <c r="H7" s="103" t="s">
        <v>2500</v>
      </c>
      <c r="I7" s="107" t="s">
        <v>2494</v>
      </c>
    </row>
    <row r="8" spans="1:9" s="103" customFormat="1" ht="15.9" x14ac:dyDescent="0.35">
      <c r="A8" s="134"/>
      <c r="B8" s="103" t="s">
        <v>2303</v>
      </c>
      <c r="C8" s="103" t="s">
        <v>2527</v>
      </c>
      <c r="D8" s="108">
        <v>212351</v>
      </c>
      <c r="E8" s="103" t="s">
        <v>2478</v>
      </c>
      <c r="F8" s="103" t="s">
        <v>69</v>
      </c>
      <c r="G8" s="103" t="s">
        <v>2324</v>
      </c>
      <c r="H8" s="103" t="s">
        <v>2481</v>
      </c>
      <c r="I8" s="107" t="s">
        <v>2494</v>
      </c>
    </row>
    <row r="9" spans="1:9" s="103" customFormat="1" ht="15.9" x14ac:dyDescent="0.35">
      <c r="A9" s="134"/>
      <c r="B9" s="103" t="s">
        <v>2303</v>
      </c>
      <c r="C9" s="108" t="s">
        <v>2499</v>
      </c>
      <c r="D9" s="108">
        <v>70127</v>
      </c>
      <c r="E9" s="103" t="s">
        <v>2478</v>
      </c>
      <c r="F9" s="103">
        <v>29358691</v>
      </c>
      <c r="G9" s="103" t="s">
        <v>2302</v>
      </c>
      <c r="H9" s="103" t="s">
        <v>2498</v>
      </c>
      <c r="I9" s="107" t="s">
        <v>2494</v>
      </c>
    </row>
    <row r="10" spans="1:9" s="103" customFormat="1" ht="15.9" x14ac:dyDescent="0.35">
      <c r="A10" s="134"/>
      <c r="B10" s="103" t="s">
        <v>2363</v>
      </c>
      <c r="C10" s="103" t="s">
        <v>2497</v>
      </c>
      <c r="D10" s="108">
        <v>133010</v>
      </c>
      <c r="E10" s="103" t="s">
        <v>2478</v>
      </c>
      <c r="F10" s="103">
        <v>22885924</v>
      </c>
      <c r="G10" s="103" t="s">
        <v>2496</v>
      </c>
      <c r="H10" s="103" t="s">
        <v>2495</v>
      </c>
      <c r="I10" s="107" t="s">
        <v>2494</v>
      </c>
    </row>
    <row r="11" spans="1:9" s="103" customFormat="1" ht="15.9" x14ac:dyDescent="0.35">
      <c r="A11" s="134"/>
      <c r="I11" s="107"/>
    </row>
    <row r="12" spans="1:9" s="103" customFormat="1" ht="15.9" x14ac:dyDescent="0.35">
      <c r="A12" s="134"/>
      <c r="B12" s="103" t="s">
        <v>1526</v>
      </c>
      <c r="C12" s="103" t="s">
        <v>2468</v>
      </c>
      <c r="D12" s="108">
        <v>114867</v>
      </c>
      <c r="E12" s="103" t="s">
        <v>2467</v>
      </c>
      <c r="F12" s="103" t="s">
        <v>69</v>
      </c>
      <c r="G12" s="103" t="s">
        <v>2493</v>
      </c>
      <c r="H12" s="103" t="s">
        <v>2492</v>
      </c>
      <c r="I12" s="107" t="s">
        <v>2480</v>
      </c>
    </row>
    <row r="13" spans="1:9" s="103" customFormat="1" ht="15.9" x14ac:dyDescent="0.35">
      <c r="A13" s="134"/>
      <c r="B13" s="103" t="s">
        <v>2491</v>
      </c>
      <c r="C13" s="103" t="s">
        <v>2468</v>
      </c>
      <c r="D13" s="108">
        <v>357580</v>
      </c>
      <c r="E13" s="103" t="s">
        <v>2467</v>
      </c>
      <c r="F13" s="103">
        <v>34017140</v>
      </c>
      <c r="G13" s="103" t="s">
        <v>2490</v>
      </c>
      <c r="H13" s="103" t="s">
        <v>2489</v>
      </c>
      <c r="I13" s="107" t="s">
        <v>2488</v>
      </c>
    </row>
    <row r="14" spans="1:9" s="103" customFormat="1" ht="15.9" x14ac:dyDescent="0.35">
      <c r="A14" s="134"/>
      <c r="B14" s="103" t="s">
        <v>2487</v>
      </c>
      <c r="C14" s="103" t="s">
        <v>2486</v>
      </c>
      <c r="D14" s="108">
        <v>655666</v>
      </c>
      <c r="E14" s="103" t="s">
        <v>2478</v>
      </c>
      <c r="F14" s="103">
        <v>30054458</v>
      </c>
      <c r="G14" s="103" t="s">
        <v>2485</v>
      </c>
      <c r="H14" s="103" t="s">
        <v>2484</v>
      </c>
      <c r="I14" s="107" t="s">
        <v>2480</v>
      </c>
    </row>
    <row r="15" spans="1:9" s="103" customFormat="1" ht="15.9" x14ac:dyDescent="0.35">
      <c r="A15" s="134"/>
      <c r="B15" s="103" t="s">
        <v>2303</v>
      </c>
      <c r="C15" s="103" t="s">
        <v>2483</v>
      </c>
      <c r="D15" s="108">
        <v>212351</v>
      </c>
      <c r="E15" s="103" t="s">
        <v>2478</v>
      </c>
      <c r="F15" s="103" t="s">
        <v>69</v>
      </c>
      <c r="G15" s="103" t="s">
        <v>2482</v>
      </c>
      <c r="H15" s="103" t="s">
        <v>2481</v>
      </c>
      <c r="I15" s="107" t="s">
        <v>2480</v>
      </c>
    </row>
    <row r="16" spans="1:9" s="103" customFormat="1" ht="15.9" x14ac:dyDescent="0.35">
      <c r="A16" s="134"/>
      <c r="D16" s="108"/>
      <c r="I16" s="107"/>
    </row>
    <row r="17" spans="1:9" s="103" customFormat="1" ht="15.9" x14ac:dyDescent="0.35">
      <c r="A17" s="134"/>
      <c r="B17" s="103" t="s">
        <v>2479</v>
      </c>
      <c r="C17" s="103" t="s">
        <v>2468</v>
      </c>
      <c r="D17" s="108">
        <v>407609</v>
      </c>
      <c r="E17" s="103" t="s">
        <v>2478</v>
      </c>
      <c r="F17" s="103">
        <v>34017140</v>
      </c>
      <c r="G17" s="103" t="s">
        <v>2477</v>
      </c>
      <c r="H17" s="103" t="s">
        <v>2476</v>
      </c>
      <c r="I17" s="107" t="s">
        <v>2464</v>
      </c>
    </row>
    <row r="18" spans="1:9" s="103" customFormat="1" ht="15.9" x14ac:dyDescent="0.35">
      <c r="A18" s="134"/>
      <c r="B18" s="103" t="s">
        <v>2475</v>
      </c>
      <c r="C18" s="103" t="s">
        <v>2468</v>
      </c>
      <c r="D18" s="108">
        <v>469767</v>
      </c>
      <c r="E18" s="103" t="s">
        <v>2467</v>
      </c>
      <c r="F18" s="103">
        <v>29892013</v>
      </c>
      <c r="G18" s="103" t="s">
        <v>2474</v>
      </c>
      <c r="H18" s="103" t="s">
        <v>2473</v>
      </c>
      <c r="I18" s="107" t="s">
        <v>2464</v>
      </c>
    </row>
    <row r="19" spans="1:9" s="103" customFormat="1" ht="15.9" x14ac:dyDescent="0.35">
      <c r="A19" s="134"/>
      <c r="B19" s="103" t="s">
        <v>2472</v>
      </c>
      <c r="C19" s="103" t="s">
        <v>2468</v>
      </c>
      <c r="D19" s="108">
        <v>468170</v>
      </c>
      <c r="E19" s="103" t="s">
        <v>2467</v>
      </c>
      <c r="F19" s="103">
        <v>29892013</v>
      </c>
      <c r="G19" s="103" t="s">
        <v>2471</v>
      </c>
      <c r="H19" s="103" t="s">
        <v>2470</v>
      </c>
      <c r="I19" s="107" t="s">
        <v>2464</v>
      </c>
    </row>
    <row r="20" spans="1:9" s="103" customFormat="1" ht="15.9" x14ac:dyDescent="0.35">
      <c r="A20" s="134"/>
      <c r="B20" s="103" t="s">
        <v>2469</v>
      </c>
      <c r="C20" s="103" t="s">
        <v>2529</v>
      </c>
      <c r="D20" s="108">
        <v>360726</v>
      </c>
      <c r="E20" s="103" t="s">
        <v>2467</v>
      </c>
      <c r="F20" s="103" t="s">
        <v>69</v>
      </c>
      <c r="G20" s="103" t="s">
        <v>2466</v>
      </c>
      <c r="H20" s="103" t="s">
        <v>2465</v>
      </c>
      <c r="I20" s="107" t="s">
        <v>2464</v>
      </c>
    </row>
    <row r="21" spans="1:9" s="103" customFormat="1" ht="15.9" x14ac:dyDescent="0.35">
      <c r="A21" s="135" t="s">
        <v>2528</v>
      </c>
      <c r="B21" s="103" t="s">
        <v>2457</v>
      </c>
      <c r="C21" s="103" t="s">
        <v>2463</v>
      </c>
      <c r="D21" s="108">
        <v>31684</v>
      </c>
      <c r="E21" s="103" t="s">
        <v>2462</v>
      </c>
      <c r="F21" s="103">
        <v>34475573</v>
      </c>
      <c r="G21" s="103" t="s">
        <v>2461</v>
      </c>
      <c r="H21" s="103" t="s">
        <v>2460</v>
      </c>
      <c r="I21" s="107" t="s">
        <v>2459</v>
      </c>
    </row>
    <row r="22" spans="1:9" s="103" customFormat="1" ht="15.9" x14ac:dyDescent="0.35">
      <c r="A22" s="136"/>
      <c r="B22" s="103" t="s">
        <v>2457</v>
      </c>
      <c r="C22" s="103" t="s">
        <v>1334</v>
      </c>
      <c r="D22" s="103">
        <v>167</v>
      </c>
      <c r="E22" s="103" t="s">
        <v>2458</v>
      </c>
      <c r="F22" s="103">
        <v>32913098</v>
      </c>
      <c r="G22" s="103" t="s">
        <v>69</v>
      </c>
      <c r="H22" s="103" t="s">
        <v>2454</v>
      </c>
      <c r="I22" s="107" t="s">
        <v>2453</v>
      </c>
    </row>
    <row r="23" spans="1:9" s="103" customFormat="1" ht="15.9" x14ac:dyDescent="0.35">
      <c r="A23" s="137"/>
      <c r="B23" s="105" t="s">
        <v>2457</v>
      </c>
      <c r="C23" s="105" t="s">
        <v>2456</v>
      </c>
      <c r="D23" s="106">
        <v>1387</v>
      </c>
      <c r="E23" s="105" t="s">
        <v>2455</v>
      </c>
      <c r="F23" s="105">
        <v>30545857</v>
      </c>
      <c r="G23" s="105" t="s">
        <v>69</v>
      </c>
      <c r="H23" s="105" t="s">
        <v>2454</v>
      </c>
      <c r="I23" s="104" t="s">
        <v>2453</v>
      </c>
    </row>
    <row r="24" spans="1:9" s="103" customFormat="1" ht="40" customHeight="1" x14ac:dyDescent="0.35">
      <c r="A24" s="138" t="s">
        <v>2452</v>
      </c>
      <c r="B24" s="138"/>
      <c r="C24" s="138"/>
      <c r="D24" s="138"/>
      <c r="E24" s="138"/>
      <c r="F24" s="138"/>
      <c r="G24" s="138"/>
      <c r="H24" s="138"/>
      <c r="I24" s="138"/>
    </row>
  </sheetData>
  <mergeCells count="4">
    <mergeCell ref="A1:I1"/>
    <mergeCell ref="A4:A20"/>
    <mergeCell ref="A21:A23"/>
    <mergeCell ref="A24:I24"/>
  </mergeCells>
  <phoneticPr fontId="1" type="noConversion"/>
  <hyperlinks>
    <hyperlink ref="H4" r:id="rId1" xr:uid="{D85ECDA8-1DEB-47AA-9E36-839764A443EB}"/>
    <hyperlink ref="H7" r:id="rId2" xr:uid="{0DEBF11E-6FC4-4FC8-B934-2082CC2F9CB0}"/>
    <hyperlink ref="H8" r:id="rId3" xr:uid="{28558ABE-25B4-420D-94AC-4BCEB8B6C3F3}"/>
    <hyperlink ref="H9" r:id="rId4" xr:uid="{E0B50375-D863-46F6-BB08-383F29F137C1}"/>
    <hyperlink ref="H5" r:id="rId5" tooltip="https://gwas.mrcieu.ac.uk/datasets/ieu-b-4842/" xr:uid="{7F94D3D2-8043-414F-80D4-9F250F7D1BA1}"/>
    <hyperlink ref="H6" r:id="rId6" xr:uid="{7218F303-0645-4CB3-860E-C5ADCAA9DF53}"/>
    <hyperlink ref="H10" r:id="rId7" xr:uid="{DD6D6069-5E6C-4DE0-A6B8-A9CD6DAAF0B2}"/>
    <hyperlink ref="H12" r:id="rId8" xr:uid="{A50FD3AB-F0C8-4E1B-9281-BFC32E27B465}"/>
    <hyperlink ref="H13" r:id="rId9" xr:uid="{4062C1CB-B089-47B9-9997-B1913CA9A8B4}"/>
    <hyperlink ref="H14" r:id="rId10" xr:uid="{76C2E034-1E0A-4CE4-9F9E-9087C3AFE052}"/>
    <hyperlink ref="H21" r:id="rId11" xr:uid="{CAF3CD3C-12B3-4A45-8CC4-D59D8BE85DA7}"/>
    <hyperlink ref="H22" r:id="rId12" location="eQTLsummarydata" xr:uid="{CA48007B-5F3E-4E4F-B6DE-081FDE3F1D7C}"/>
    <hyperlink ref="H23" r:id="rId13" location="eQTLsummarydata" tooltip="https://yanglab.westlake.edu.cn/software/smr/#eQTLsummarydata" xr:uid="{FF0AE729-5A74-4E05-87DF-75F231D52719}"/>
    <hyperlink ref="H15" r:id="rId14" xr:uid="{E116A18B-AC52-42E1-B506-1563869B211B}"/>
    <hyperlink ref="H17" r:id="rId15" xr:uid="{53D91A1B-9CB0-4D8B-8779-9EE63E7A5E0B}"/>
    <hyperlink ref="H18" r:id="rId16" xr:uid="{AEE483DD-FF11-4224-BB52-03F6204599C1}"/>
    <hyperlink ref="H19" r:id="rId17" xr:uid="{12B1E54D-0CB5-47FB-A1C9-84D334C6F6E0}"/>
    <hyperlink ref="H20" r:id="rId18" xr:uid="{3B2A90E6-4938-4B0A-BE3C-8BD7CE101E0C}"/>
    <hyperlink ref="H3" r:id="rId19" xr:uid="{813D7AD9-E485-436D-9990-FD1992CCA7B9}"/>
  </hyperlinks>
  <pageMargins left="0.7" right="0.7" top="0.75" bottom="0.75" header="0.3" footer="0.3"/>
  <pageSetup paperSize="9" orientation="portrait"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51AD-EFDE-4880-B7AC-CE7F526180BE}">
  <dimension ref="A1:P176"/>
  <sheetViews>
    <sheetView zoomScale="70" zoomScaleNormal="70" workbookViewId="0">
      <selection activeCell="C26" sqref="C26"/>
    </sheetView>
  </sheetViews>
  <sheetFormatPr defaultRowHeight="14.15" x14ac:dyDescent="0.35"/>
  <cols>
    <col min="1" max="2" width="17.0703125" style="21" customWidth="1"/>
    <col min="3" max="3" width="14.2109375" style="21" customWidth="1"/>
    <col min="4" max="4" width="9.28515625" style="21" bestFit="1" customWidth="1"/>
    <col min="5" max="6" width="9.140625" style="21"/>
    <col min="7" max="7" width="10.140625" style="21" bestFit="1" customWidth="1"/>
    <col min="8" max="8" width="9.28515625" style="21" bestFit="1" customWidth="1"/>
    <col min="9" max="9" width="12.0703125" style="21" customWidth="1"/>
    <col min="10" max="15" width="9.28515625" style="21" bestFit="1" customWidth="1"/>
    <col min="16" max="16384" width="9.140625" style="21"/>
  </cols>
  <sheetData>
    <row r="1" spans="1:16" ht="16.3" thickBot="1" x14ac:dyDescent="0.4">
      <c r="A1" s="139" t="s">
        <v>576</v>
      </c>
      <c r="B1" s="140"/>
      <c r="C1" s="140"/>
      <c r="D1" s="140"/>
      <c r="E1" s="140"/>
      <c r="F1" s="140"/>
      <c r="G1" s="140"/>
      <c r="H1" s="140"/>
      <c r="I1" s="140"/>
      <c r="J1" s="140"/>
      <c r="K1" s="140"/>
      <c r="L1" s="140"/>
      <c r="M1" s="140"/>
      <c r="N1" s="140"/>
      <c r="O1" s="140"/>
      <c r="P1" s="24"/>
    </row>
    <row r="2" spans="1:16" s="23" customFormat="1" ht="15.9" x14ac:dyDescent="0.35">
      <c r="A2" s="25" t="s">
        <v>575</v>
      </c>
      <c r="B2" s="26" t="s">
        <v>574</v>
      </c>
      <c r="C2" s="26" t="s">
        <v>548</v>
      </c>
      <c r="D2" s="26" t="s">
        <v>347</v>
      </c>
      <c r="E2" s="26" t="s">
        <v>573</v>
      </c>
      <c r="F2" s="26" t="s">
        <v>572</v>
      </c>
      <c r="G2" s="26" t="s">
        <v>547</v>
      </c>
      <c r="H2" s="26" t="s">
        <v>545</v>
      </c>
      <c r="I2" s="26" t="s">
        <v>544</v>
      </c>
      <c r="J2" s="26" t="s">
        <v>546</v>
      </c>
      <c r="K2" s="26" t="s">
        <v>543</v>
      </c>
      <c r="L2" s="26" t="s">
        <v>542</v>
      </c>
      <c r="M2" s="26" t="s">
        <v>571</v>
      </c>
      <c r="N2" s="26" t="s">
        <v>570</v>
      </c>
      <c r="O2" s="26" t="s">
        <v>569</v>
      </c>
      <c r="P2" s="27" t="s">
        <v>568</v>
      </c>
    </row>
    <row r="3" spans="1:16" ht="15.9" x14ac:dyDescent="0.35">
      <c r="A3" s="28" t="s">
        <v>566</v>
      </c>
      <c r="B3" s="29" t="s">
        <v>563</v>
      </c>
      <c r="C3" s="29" t="s">
        <v>539</v>
      </c>
      <c r="D3" s="29">
        <v>11</v>
      </c>
      <c r="E3" s="29" t="s">
        <v>362</v>
      </c>
      <c r="F3" s="29" t="s">
        <v>361</v>
      </c>
      <c r="G3" s="29">
        <v>17376064</v>
      </c>
      <c r="H3" s="29">
        <v>2.2833900000000002E-3</v>
      </c>
      <c r="I3" s="30">
        <v>4.9000000000000002E-8</v>
      </c>
      <c r="J3" s="29">
        <v>-1.24557E-2</v>
      </c>
      <c r="K3" s="29">
        <v>0.27037773399999998</v>
      </c>
      <c r="L3" s="30">
        <v>7.6299999999999998E-5</v>
      </c>
      <c r="M3" s="29">
        <v>29.75595285</v>
      </c>
      <c r="N3" s="29" t="b">
        <v>0</v>
      </c>
      <c r="O3" s="29" t="b">
        <v>1</v>
      </c>
      <c r="P3" s="31" t="s">
        <v>567</v>
      </c>
    </row>
    <row r="4" spans="1:16" ht="15.9" x14ac:dyDescent="0.35">
      <c r="A4" s="28" t="s">
        <v>566</v>
      </c>
      <c r="B4" s="29" t="s">
        <v>563</v>
      </c>
      <c r="C4" s="29" t="s">
        <v>541</v>
      </c>
      <c r="D4" s="29">
        <v>11</v>
      </c>
      <c r="E4" s="29" t="s">
        <v>362</v>
      </c>
      <c r="F4" s="29" t="s">
        <v>361</v>
      </c>
      <c r="G4" s="29">
        <v>17376498</v>
      </c>
      <c r="H4" s="29">
        <v>3.7889299999999998E-3</v>
      </c>
      <c r="I4" s="30">
        <v>4.3499999999999999E-8</v>
      </c>
      <c r="J4" s="29">
        <v>2.0747999999999999E-2</v>
      </c>
      <c r="K4" s="29">
        <v>7.3558648000000004E-2</v>
      </c>
      <c r="L4" s="30">
        <v>7.6899999999999999E-5</v>
      </c>
      <c r="M4" s="29">
        <v>29.985899920000001</v>
      </c>
      <c r="N4" s="29" t="b">
        <v>0</v>
      </c>
      <c r="O4" s="29" t="b">
        <v>1</v>
      </c>
      <c r="P4" s="31" t="s">
        <v>567</v>
      </c>
    </row>
    <row r="5" spans="1:16" ht="15.9" x14ac:dyDescent="0.35">
      <c r="A5" s="28" t="s">
        <v>566</v>
      </c>
      <c r="B5" s="29" t="s">
        <v>563</v>
      </c>
      <c r="C5" s="29" t="s">
        <v>540</v>
      </c>
      <c r="D5" s="29">
        <v>11</v>
      </c>
      <c r="E5" s="29" t="s">
        <v>356</v>
      </c>
      <c r="F5" s="29" t="s">
        <v>362</v>
      </c>
      <c r="G5" s="29">
        <v>17418477</v>
      </c>
      <c r="H5" s="29">
        <v>2.1001000000000001E-3</v>
      </c>
      <c r="I5" s="30">
        <v>1.5699999999999999E-25</v>
      </c>
      <c r="J5" s="29">
        <v>-2.1932199999999999E-2</v>
      </c>
      <c r="K5" s="29">
        <v>0.64811133200000004</v>
      </c>
      <c r="L5" s="29">
        <v>2.7965500000000002E-4</v>
      </c>
      <c r="M5" s="29">
        <v>109.0641998</v>
      </c>
      <c r="N5" s="29" t="b">
        <v>0</v>
      </c>
      <c r="O5" s="29" t="b">
        <v>1</v>
      </c>
      <c r="P5" s="31" t="s">
        <v>550</v>
      </c>
    </row>
    <row r="6" spans="1:16" ht="15.9" x14ac:dyDescent="0.35">
      <c r="A6" s="28" t="s">
        <v>340</v>
      </c>
      <c r="B6" s="29" t="s">
        <v>563</v>
      </c>
      <c r="C6" s="29" t="s">
        <v>538</v>
      </c>
      <c r="D6" s="29">
        <v>2</v>
      </c>
      <c r="E6" s="29" t="s">
        <v>361</v>
      </c>
      <c r="F6" s="29" t="s">
        <v>362</v>
      </c>
      <c r="G6" s="29">
        <v>169406646</v>
      </c>
      <c r="H6" s="29">
        <v>5.48884E-3</v>
      </c>
      <c r="I6" s="30">
        <v>2.2199999999999999E-14</v>
      </c>
      <c r="J6" s="29">
        <v>-4.1920699999999998E-2</v>
      </c>
      <c r="K6" s="29">
        <v>2.8827037999999999E-2</v>
      </c>
      <c r="L6" s="29">
        <v>1.49586E-4</v>
      </c>
      <c r="M6" s="29">
        <v>58.330229029999998</v>
      </c>
      <c r="N6" s="29" t="b">
        <v>0</v>
      </c>
      <c r="O6" s="29" t="b">
        <v>1</v>
      </c>
      <c r="P6" s="31" t="s">
        <v>550</v>
      </c>
    </row>
    <row r="7" spans="1:16" ht="15.9" x14ac:dyDescent="0.35">
      <c r="A7" s="28" t="s">
        <v>340</v>
      </c>
      <c r="B7" s="29" t="s">
        <v>563</v>
      </c>
      <c r="C7" s="29" t="s">
        <v>537</v>
      </c>
      <c r="D7" s="29">
        <v>2</v>
      </c>
      <c r="E7" s="29" t="s">
        <v>361</v>
      </c>
      <c r="F7" s="29" t="s">
        <v>362</v>
      </c>
      <c r="G7" s="29">
        <v>169313518</v>
      </c>
      <c r="H7" s="29">
        <v>6.6946100000000001E-3</v>
      </c>
      <c r="I7" s="30">
        <v>6.51E-17</v>
      </c>
      <c r="J7" s="29">
        <v>5.5936899999999998E-2</v>
      </c>
      <c r="K7" s="29">
        <v>1.7892643999999999E-2</v>
      </c>
      <c r="L7" s="29">
        <v>1.7903099999999999E-4</v>
      </c>
      <c r="M7" s="29">
        <v>69.814237160000005</v>
      </c>
      <c r="N7" s="29" t="b">
        <v>0</v>
      </c>
      <c r="O7" s="29" t="b">
        <v>1</v>
      </c>
      <c r="P7" s="31" t="s">
        <v>550</v>
      </c>
    </row>
    <row r="8" spans="1:16" ht="15.9" x14ac:dyDescent="0.35">
      <c r="A8" s="28" t="s">
        <v>340</v>
      </c>
      <c r="B8" s="29" t="s">
        <v>563</v>
      </c>
      <c r="C8" s="29" t="s">
        <v>536</v>
      </c>
      <c r="D8" s="29">
        <v>2</v>
      </c>
      <c r="E8" s="29" t="s">
        <v>356</v>
      </c>
      <c r="F8" s="29" t="s">
        <v>355</v>
      </c>
      <c r="G8" s="29">
        <v>169404334</v>
      </c>
      <c r="H8" s="29">
        <v>8.2822699999999996E-3</v>
      </c>
      <c r="I8" s="30">
        <v>3.2300000000000001E-11</v>
      </c>
      <c r="J8" s="29">
        <v>-5.4957199999999998E-2</v>
      </c>
      <c r="K8" s="29">
        <v>1.3916501E-2</v>
      </c>
      <c r="L8" s="29">
        <v>1.12917E-4</v>
      </c>
      <c r="M8" s="29">
        <v>44.029950720000002</v>
      </c>
      <c r="N8" s="29" t="b">
        <v>0</v>
      </c>
      <c r="O8" s="29" t="b">
        <v>1</v>
      </c>
      <c r="P8" s="31" t="s">
        <v>550</v>
      </c>
    </row>
    <row r="9" spans="1:16" ht="15.9" x14ac:dyDescent="0.35">
      <c r="A9" s="28" t="s">
        <v>340</v>
      </c>
      <c r="B9" s="29" t="s">
        <v>563</v>
      </c>
      <c r="C9" s="29" t="s">
        <v>535</v>
      </c>
      <c r="D9" s="29">
        <v>2</v>
      </c>
      <c r="E9" s="29" t="s">
        <v>355</v>
      </c>
      <c r="F9" s="29" t="s">
        <v>356</v>
      </c>
      <c r="G9" s="29">
        <v>169295677</v>
      </c>
      <c r="H9" s="29">
        <v>3.9313200000000003E-3</v>
      </c>
      <c r="I9" s="30">
        <v>4.1400000000000002E-10</v>
      </c>
      <c r="J9" s="29">
        <v>2.45656E-2</v>
      </c>
      <c r="K9" s="29">
        <v>0.92345924499999998</v>
      </c>
      <c r="L9" s="29">
        <v>1.0013699999999999E-4</v>
      </c>
      <c r="M9" s="29">
        <v>39.045926520000002</v>
      </c>
      <c r="N9" s="29" t="b">
        <v>0</v>
      </c>
      <c r="O9" s="29" t="b">
        <v>1</v>
      </c>
      <c r="P9" s="31" t="s">
        <v>550</v>
      </c>
    </row>
    <row r="10" spans="1:16" ht="15.9" x14ac:dyDescent="0.35">
      <c r="A10" s="28" t="s">
        <v>340</v>
      </c>
      <c r="B10" s="29" t="s">
        <v>563</v>
      </c>
      <c r="C10" s="29" t="s">
        <v>534</v>
      </c>
      <c r="D10" s="29">
        <v>2</v>
      </c>
      <c r="E10" s="29" t="s">
        <v>362</v>
      </c>
      <c r="F10" s="29" t="s">
        <v>356</v>
      </c>
      <c r="G10" s="29">
        <v>169448907</v>
      </c>
      <c r="H10" s="29">
        <v>6.8977300000000004E-3</v>
      </c>
      <c r="I10" s="30">
        <v>1.3799999999999999E-10</v>
      </c>
      <c r="J10" s="29">
        <v>-4.4269299999999998E-2</v>
      </c>
      <c r="K10" s="29">
        <v>1.4910537E-2</v>
      </c>
      <c r="L10" s="29">
        <v>1.05635E-4</v>
      </c>
      <c r="M10" s="29">
        <v>41.189896490000002</v>
      </c>
      <c r="N10" s="29" t="b">
        <v>0</v>
      </c>
      <c r="O10" s="29" t="b">
        <v>1</v>
      </c>
      <c r="P10" s="31" t="s">
        <v>550</v>
      </c>
    </row>
    <row r="11" spans="1:16" ht="15.9" x14ac:dyDescent="0.35">
      <c r="A11" s="28" t="s">
        <v>337</v>
      </c>
      <c r="B11" s="29" t="s">
        <v>563</v>
      </c>
      <c r="C11" s="29" t="s">
        <v>533</v>
      </c>
      <c r="D11" s="29">
        <v>11</v>
      </c>
      <c r="E11" s="29" t="s">
        <v>356</v>
      </c>
      <c r="F11" s="29" t="s">
        <v>355</v>
      </c>
      <c r="G11" s="29">
        <v>68980762</v>
      </c>
      <c r="H11" s="29">
        <v>7.8406900000000009E-3</v>
      </c>
      <c r="I11" s="30">
        <v>3.8899999999999998E-8</v>
      </c>
      <c r="J11" s="29">
        <v>-4.3091999999999998E-2</v>
      </c>
      <c r="K11" s="29">
        <v>1.6898607999999999E-2</v>
      </c>
      <c r="L11" s="30">
        <v>7.75E-5</v>
      </c>
      <c r="M11" s="29">
        <v>30.205255090000001</v>
      </c>
      <c r="N11" s="29" t="b">
        <v>0</v>
      </c>
      <c r="O11" s="29" t="b">
        <v>1</v>
      </c>
      <c r="P11" s="31" t="s">
        <v>550</v>
      </c>
    </row>
    <row r="12" spans="1:16" ht="15.9" x14ac:dyDescent="0.35">
      <c r="A12" s="28" t="s">
        <v>337</v>
      </c>
      <c r="B12" s="29" t="s">
        <v>563</v>
      </c>
      <c r="C12" s="29" t="s">
        <v>532</v>
      </c>
      <c r="D12" s="29">
        <v>11</v>
      </c>
      <c r="E12" s="29" t="s">
        <v>361</v>
      </c>
      <c r="F12" s="29" t="s">
        <v>362</v>
      </c>
      <c r="G12" s="29">
        <v>68950835</v>
      </c>
      <c r="H12" s="29">
        <v>3.4963699999999999E-3</v>
      </c>
      <c r="I12" s="30">
        <v>1.7599999999999999E-9</v>
      </c>
      <c r="J12" s="29">
        <v>-2.1044500000000001E-2</v>
      </c>
      <c r="K12" s="29">
        <v>8.6481112999999998E-2</v>
      </c>
      <c r="L12" s="30">
        <v>9.2899999999999995E-5</v>
      </c>
      <c r="M12" s="29">
        <v>36.227655169999998</v>
      </c>
      <c r="N12" s="29" t="b">
        <v>0</v>
      </c>
      <c r="O12" s="29" t="b">
        <v>1</v>
      </c>
      <c r="P12" s="31" t="s">
        <v>550</v>
      </c>
    </row>
    <row r="13" spans="1:16" ht="15.9" x14ac:dyDescent="0.35">
      <c r="A13" s="28" t="s">
        <v>328</v>
      </c>
      <c r="B13" s="29" t="s">
        <v>563</v>
      </c>
      <c r="C13" s="29" t="s">
        <v>529</v>
      </c>
      <c r="D13" s="29">
        <v>11</v>
      </c>
      <c r="E13" s="29" t="s">
        <v>355</v>
      </c>
      <c r="F13" s="29" t="s">
        <v>361</v>
      </c>
      <c r="G13" s="29">
        <v>2118860</v>
      </c>
      <c r="H13" s="29">
        <v>2.1596100000000002E-3</v>
      </c>
      <c r="I13" s="30">
        <v>2.7E-10</v>
      </c>
      <c r="J13" s="29">
        <v>1.3638600000000001E-2</v>
      </c>
      <c r="K13" s="29">
        <v>0.61928429399999996</v>
      </c>
      <c r="L13" s="29">
        <v>1.02283E-4</v>
      </c>
      <c r="M13" s="29">
        <v>39.882897040000003</v>
      </c>
      <c r="N13" s="29" t="b">
        <v>0</v>
      </c>
      <c r="O13" s="29" t="b">
        <v>1</v>
      </c>
      <c r="P13" s="31" t="s">
        <v>550</v>
      </c>
    </row>
    <row r="14" spans="1:16" ht="15.9" x14ac:dyDescent="0.35">
      <c r="A14" s="28" t="s">
        <v>328</v>
      </c>
      <c r="B14" s="29" t="s">
        <v>563</v>
      </c>
      <c r="C14" s="29" t="s">
        <v>528</v>
      </c>
      <c r="D14" s="29">
        <v>11</v>
      </c>
      <c r="E14" s="29" t="s">
        <v>361</v>
      </c>
      <c r="F14" s="29" t="s">
        <v>362</v>
      </c>
      <c r="G14" s="29">
        <v>2191709</v>
      </c>
      <c r="H14" s="29">
        <v>2.1073300000000001E-3</v>
      </c>
      <c r="I14" s="30">
        <v>8.6199999999999997E-11</v>
      </c>
      <c r="J14" s="29">
        <v>-1.36752E-2</v>
      </c>
      <c r="K14" s="29">
        <v>0.404572565</v>
      </c>
      <c r="L14" s="29">
        <v>1.0799800000000001E-4</v>
      </c>
      <c r="M14" s="29">
        <v>42.111435479999997</v>
      </c>
      <c r="N14" s="29" t="b">
        <v>0</v>
      </c>
      <c r="O14" s="29" t="b">
        <v>1</v>
      </c>
      <c r="P14" s="31" t="s">
        <v>550</v>
      </c>
    </row>
    <row r="15" spans="1:16" ht="15.9" x14ac:dyDescent="0.35">
      <c r="A15" s="28" t="s">
        <v>328</v>
      </c>
      <c r="B15" s="29" t="s">
        <v>563</v>
      </c>
      <c r="C15" s="29" t="s">
        <v>530</v>
      </c>
      <c r="D15" s="29">
        <v>11</v>
      </c>
      <c r="E15" s="29" t="s">
        <v>361</v>
      </c>
      <c r="F15" s="29" t="s">
        <v>362</v>
      </c>
      <c r="G15" s="29">
        <v>2177369</v>
      </c>
      <c r="H15" s="29">
        <v>2.3887299999999999E-3</v>
      </c>
      <c r="I15" s="30">
        <v>7.6000000000000003E-26</v>
      </c>
      <c r="J15" s="29">
        <v>2.51106E-2</v>
      </c>
      <c r="K15" s="29">
        <v>0.22067594400000001</v>
      </c>
      <c r="L15" s="29">
        <v>2.8334500000000001E-4</v>
      </c>
      <c r="M15" s="29">
        <v>110.5039556</v>
      </c>
      <c r="N15" s="29" t="b">
        <v>0</v>
      </c>
      <c r="O15" s="29" t="b">
        <v>1</v>
      </c>
      <c r="P15" s="31" t="s">
        <v>550</v>
      </c>
    </row>
    <row r="16" spans="1:16" ht="15.9" x14ac:dyDescent="0.35">
      <c r="A16" s="28" t="s">
        <v>328</v>
      </c>
      <c r="B16" s="29" t="s">
        <v>563</v>
      </c>
      <c r="C16" s="29" t="s">
        <v>531</v>
      </c>
      <c r="D16" s="29">
        <v>11</v>
      </c>
      <c r="E16" s="29" t="s">
        <v>356</v>
      </c>
      <c r="F16" s="29" t="s">
        <v>355</v>
      </c>
      <c r="G16" s="29">
        <v>2156930</v>
      </c>
      <c r="H16" s="29">
        <v>2.39208E-3</v>
      </c>
      <c r="I16" s="30">
        <v>2.26E-15</v>
      </c>
      <c r="J16" s="29">
        <v>1.8959899999999998E-2</v>
      </c>
      <c r="K16" s="29">
        <v>0.20675944299999999</v>
      </c>
      <c r="L16" s="29">
        <v>1.6110500000000001E-4</v>
      </c>
      <c r="M16" s="29">
        <v>62.822968979999999</v>
      </c>
      <c r="N16" s="29" t="b">
        <v>0</v>
      </c>
      <c r="O16" s="29" t="b">
        <v>1</v>
      </c>
      <c r="P16" s="31" t="s">
        <v>550</v>
      </c>
    </row>
    <row r="17" spans="1:16" ht="15.9" x14ac:dyDescent="0.35">
      <c r="A17" s="28" t="s">
        <v>326</v>
      </c>
      <c r="B17" s="29" t="s">
        <v>563</v>
      </c>
      <c r="C17" s="29" t="s">
        <v>527</v>
      </c>
      <c r="D17" s="29">
        <v>11</v>
      </c>
      <c r="E17" s="29" t="s">
        <v>356</v>
      </c>
      <c r="F17" s="29" t="s">
        <v>355</v>
      </c>
      <c r="G17" s="29">
        <v>128328913</v>
      </c>
      <c r="H17" s="29">
        <v>2.1901300000000002E-3</v>
      </c>
      <c r="I17" s="30">
        <v>3.7599999999999998E-11</v>
      </c>
      <c r="J17" s="29">
        <v>-1.44835E-2</v>
      </c>
      <c r="K17" s="29">
        <v>0.32405566600000002</v>
      </c>
      <c r="L17" s="29">
        <v>1.12155E-4</v>
      </c>
      <c r="M17" s="29">
        <v>43.732573160000001</v>
      </c>
      <c r="N17" s="29" t="b">
        <v>0</v>
      </c>
      <c r="O17" s="29" t="b">
        <v>1</v>
      </c>
      <c r="P17" s="31" t="s">
        <v>550</v>
      </c>
    </row>
    <row r="18" spans="1:16" ht="15.9" x14ac:dyDescent="0.35">
      <c r="A18" s="28" t="s">
        <v>565</v>
      </c>
      <c r="B18" s="29" t="s">
        <v>564</v>
      </c>
      <c r="C18" s="29" t="s">
        <v>526</v>
      </c>
      <c r="D18" s="29">
        <v>2</v>
      </c>
      <c r="E18" s="29" t="s">
        <v>361</v>
      </c>
      <c r="F18" s="29" t="s">
        <v>362</v>
      </c>
      <c r="G18" s="29">
        <v>169811749</v>
      </c>
      <c r="H18" s="29">
        <v>9.0243000000000007E-3</v>
      </c>
      <c r="I18" s="30">
        <v>3.65E-21</v>
      </c>
      <c r="J18" s="29">
        <v>8.52107E-2</v>
      </c>
      <c r="K18" s="29">
        <v>1.6898607999999999E-2</v>
      </c>
      <c r="L18" s="29">
        <v>2.28624E-4</v>
      </c>
      <c r="M18" s="29">
        <v>89.157727309999999</v>
      </c>
      <c r="N18" s="29" t="b">
        <v>0</v>
      </c>
      <c r="O18" s="29" t="b">
        <v>1</v>
      </c>
      <c r="P18" s="31" t="s">
        <v>550</v>
      </c>
    </row>
    <row r="19" spans="1:16" ht="15.9" x14ac:dyDescent="0.35">
      <c r="A19" s="28" t="s">
        <v>565</v>
      </c>
      <c r="B19" s="29" t="s">
        <v>564</v>
      </c>
      <c r="C19" s="29" t="s">
        <v>515</v>
      </c>
      <c r="D19" s="29">
        <v>2</v>
      </c>
      <c r="E19" s="29" t="s">
        <v>356</v>
      </c>
      <c r="F19" s="29" t="s">
        <v>355</v>
      </c>
      <c r="G19" s="29">
        <v>169548984</v>
      </c>
      <c r="H19" s="29">
        <v>6.76693E-3</v>
      </c>
      <c r="I19" s="30">
        <v>1.4000000000000001E-12</v>
      </c>
      <c r="J19" s="29">
        <v>-4.7939099999999998E-2</v>
      </c>
      <c r="K19" s="29">
        <v>1.3916501E-2</v>
      </c>
      <c r="L19" s="29">
        <v>1.28706E-4</v>
      </c>
      <c r="M19" s="29">
        <v>50.187337569999997</v>
      </c>
      <c r="N19" s="29" t="b">
        <v>0</v>
      </c>
      <c r="O19" s="29" t="b">
        <v>1</v>
      </c>
      <c r="P19" s="31" t="s">
        <v>550</v>
      </c>
    </row>
    <row r="20" spans="1:16" ht="15.9" x14ac:dyDescent="0.35">
      <c r="A20" s="28" t="s">
        <v>516</v>
      </c>
      <c r="B20" s="29" t="s">
        <v>564</v>
      </c>
      <c r="C20" s="29" t="s">
        <v>519</v>
      </c>
      <c r="D20" s="29">
        <v>2</v>
      </c>
      <c r="E20" s="29" t="s">
        <v>356</v>
      </c>
      <c r="F20" s="29" t="s">
        <v>355</v>
      </c>
      <c r="G20" s="29">
        <v>169639844</v>
      </c>
      <c r="H20" s="29">
        <v>5.6583500000000004E-3</v>
      </c>
      <c r="I20" s="30">
        <v>5.6900000000000002E-12</v>
      </c>
      <c r="J20" s="29">
        <v>-3.89696E-2</v>
      </c>
      <c r="K20" s="29">
        <v>3.5785287999999998E-2</v>
      </c>
      <c r="L20" s="29">
        <v>1.21641E-4</v>
      </c>
      <c r="M20" s="29">
        <v>47.431848850000002</v>
      </c>
      <c r="N20" s="29" t="b">
        <v>0</v>
      </c>
      <c r="O20" s="29" t="b">
        <v>1</v>
      </c>
      <c r="P20" s="31" t="s">
        <v>550</v>
      </c>
    </row>
    <row r="21" spans="1:16" ht="15.9" x14ac:dyDescent="0.35">
      <c r="A21" s="28" t="s">
        <v>516</v>
      </c>
      <c r="B21" s="29" t="s">
        <v>564</v>
      </c>
      <c r="C21" s="29" t="s">
        <v>522</v>
      </c>
      <c r="D21" s="29">
        <v>2</v>
      </c>
      <c r="E21" s="29" t="s">
        <v>356</v>
      </c>
      <c r="F21" s="29" t="s">
        <v>355</v>
      </c>
      <c r="G21" s="29">
        <v>169912240</v>
      </c>
      <c r="H21" s="29">
        <v>7.5116899999999997E-3</v>
      </c>
      <c r="I21" s="30">
        <v>2.16E-10</v>
      </c>
      <c r="J21" s="29">
        <v>-4.7693199999999998E-2</v>
      </c>
      <c r="K21" s="29">
        <v>1.2922464999999999E-2</v>
      </c>
      <c r="L21" s="29">
        <v>1.03384E-4</v>
      </c>
      <c r="M21" s="29">
        <v>40.312096410000002</v>
      </c>
      <c r="N21" s="29" t="b">
        <v>0</v>
      </c>
      <c r="O21" s="29" t="b">
        <v>1</v>
      </c>
      <c r="P21" s="31" t="s">
        <v>550</v>
      </c>
    </row>
    <row r="22" spans="1:16" ht="15.9" x14ac:dyDescent="0.35">
      <c r="A22" s="28" t="s">
        <v>516</v>
      </c>
      <c r="B22" s="29" t="s">
        <v>564</v>
      </c>
      <c r="C22" s="29" t="s">
        <v>524</v>
      </c>
      <c r="D22" s="29">
        <v>2</v>
      </c>
      <c r="E22" s="29" t="s">
        <v>362</v>
      </c>
      <c r="F22" s="29" t="s">
        <v>361</v>
      </c>
      <c r="G22" s="29">
        <v>169652647</v>
      </c>
      <c r="H22" s="29">
        <v>4.6324599999999997E-3</v>
      </c>
      <c r="I22" s="30">
        <v>4.9400000000000004E-16</v>
      </c>
      <c r="J22" s="29">
        <v>3.75833E-2</v>
      </c>
      <c r="K22" s="29">
        <v>5.1689860999999997E-2</v>
      </c>
      <c r="L22" s="29">
        <v>1.6879199999999999E-4</v>
      </c>
      <c r="M22" s="29">
        <v>65.820963840000005</v>
      </c>
      <c r="N22" s="29" t="b">
        <v>0</v>
      </c>
      <c r="O22" s="29" t="b">
        <v>1</v>
      </c>
      <c r="P22" s="31" t="s">
        <v>550</v>
      </c>
    </row>
    <row r="23" spans="1:16" ht="15.9" x14ac:dyDescent="0.35">
      <c r="A23" s="28" t="s">
        <v>516</v>
      </c>
      <c r="B23" s="29" t="s">
        <v>564</v>
      </c>
      <c r="C23" s="29" t="s">
        <v>521</v>
      </c>
      <c r="D23" s="29">
        <v>2</v>
      </c>
      <c r="E23" s="29" t="s">
        <v>355</v>
      </c>
      <c r="F23" s="29" t="s">
        <v>356</v>
      </c>
      <c r="G23" s="29">
        <v>169588195</v>
      </c>
      <c r="H23" s="29">
        <v>2.1925199999999999E-3</v>
      </c>
      <c r="I23" s="30">
        <v>5.2999999999999998E-11</v>
      </c>
      <c r="J23" s="29">
        <v>-1.4388099999999999E-2</v>
      </c>
      <c r="K23" s="29">
        <v>0.49602385700000001</v>
      </c>
      <c r="L23" s="29">
        <v>1.10441E-4</v>
      </c>
      <c r="M23" s="29">
        <v>43.064314660000001</v>
      </c>
      <c r="N23" s="29" t="b">
        <v>0</v>
      </c>
      <c r="O23" s="29" t="b">
        <v>1</v>
      </c>
      <c r="P23" s="31" t="s">
        <v>550</v>
      </c>
    </row>
    <row r="24" spans="1:16" ht="15.9" x14ac:dyDescent="0.35">
      <c r="A24" s="28" t="s">
        <v>516</v>
      </c>
      <c r="B24" s="29" t="s">
        <v>564</v>
      </c>
      <c r="C24" s="29" t="s">
        <v>520</v>
      </c>
      <c r="D24" s="29">
        <v>2</v>
      </c>
      <c r="E24" s="29" t="s">
        <v>356</v>
      </c>
      <c r="F24" s="29" t="s">
        <v>355</v>
      </c>
      <c r="G24" s="29">
        <v>169613639</v>
      </c>
      <c r="H24" s="29">
        <v>6.5391900000000003E-3</v>
      </c>
      <c r="I24" s="30">
        <v>8.1800000000000002E-14</v>
      </c>
      <c r="J24" s="29">
        <v>-4.8831199999999998E-2</v>
      </c>
      <c r="K24" s="29">
        <v>2.7833001999999999E-2</v>
      </c>
      <c r="L24" s="29">
        <v>1.43003E-4</v>
      </c>
      <c r="M24" s="29">
        <v>55.762810389999999</v>
      </c>
      <c r="N24" s="29" t="b">
        <v>0</v>
      </c>
      <c r="O24" s="29" t="b">
        <v>1</v>
      </c>
      <c r="P24" s="31" t="s">
        <v>550</v>
      </c>
    </row>
    <row r="25" spans="1:16" ht="15.9" x14ac:dyDescent="0.35">
      <c r="A25" s="28" t="s">
        <v>516</v>
      </c>
      <c r="B25" s="29" t="s">
        <v>564</v>
      </c>
      <c r="C25" s="29" t="s">
        <v>523</v>
      </c>
      <c r="D25" s="29">
        <v>2</v>
      </c>
      <c r="E25" s="29" t="s">
        <v>356</v>
      </c>
      <c r="F25" s="29" t="s">
        <v>355</v>
      </c>
      <c r="G25" s="29">
        <v>169656995</v>
      </c>
      <c r="H25" s="29">
        <v>2.2431999999999999E-3</v>
      </c>
      <c r="I25" s="30">
        <v>1.02E-25</v>
      </c>
      <c r="J25" s="29">
        <v>-2.35175E-2</v>
      </c>
      <c r="K25" s="29">
        <v>0.68687872800000005</v>
      </c>
      <c r="L25" s="29">
        <v>2.8182700000000001E-4</v>
      </c>
      <c r="M25" s="29">
        <v>109.91174049999999</v>
      </c>
      <c r="N25" s="29" t="b">
        <v>0</v>
      </c>
      <c r="O25" s="29" t="b">
        <v>1</v>
      </c>
      <c r="P25" s="31" t="s">
        <v>550</v>
      </c>
    </row>
    <row r="26" spans="1:16" ht="15.9" x14ac:dyDescent="0.35">
      <c r="A26" s="28" t="s">
        <v>516</v>
      </c>
      <c r="B26" s="29" t="s">
        <v>564</v>
      </c>
      <c r="C26" s="29" t="s">
        <v>518</v>
      </c>
      <c r="D26" s="29">
        <v>2</v>
      </c>
      <c r="E26" s="29" t="s">
        <v>355</v>
      </c>
      <c r="F26" s="29" t="s">
        <v>361</v>
      </c>
      <c r="G26" s="29">
        <v>169588284</v>
      </c>
      <c r="H26" s="29">
        <v>3.19681E-3</v>
      </c>
      <c r="I26" s="30">
        <v>2.1399999999999998E-24</v>
      </c>
      <c r="J26" s="29">
        <v>-3.2584299999999997E-2</v>
      </c>
      <c r="K26" s="29">
        <v>0.104373757</v>
      </c>
      <c r="L26" s="29">
        <v>2.66395E-4</v>
      </c>
      <c r="M26" s="29">
        <v>103.89171450000001</v>
      </c>
      <c r="N26" s="29" t="b">
        <v>0</v>
      </c>
      <c r="O26" s="29" t="b">
        <v>1</v>
      </c>
      <c r="P26" s="31" t="s">
        <v>550</v>
      </c>
    </row>
    <row r="27" spans="1:16" ht="15.9" x14ac:dyDescent="0.35">
      <c r="A27" s="28" t="s">
        <v>516</v>
      </c>
      <c r="B27" s="29" t="s">
        <v>564</v>
      </c>
      <c r="C27" s="29" t="s">
        <v>525</v>
      </c>
      <c r="D27" s="29">
        <v>2</v>
      </c>
      <c r="E27" s="29" t="s">
        <v>356</v>
      </c>
      <c r="F27" s="29" t="s">
        <v>355</v>
      </c>
      <c r="G27" s="29">
        <v>169816670</v>
      </c>
      <c r="H27" s="29">
        <v>5.0285E-3</v>
      </c>
      <c r="I27" s="30">
        <v>3.6E-10</v>
      </c>
      <c r="J27" s="29">
        <v>-3.1531799999999999E-2</v>
      </c>
      <c r="K27" s="29">
        <v>3.3797216999999997E-2</v>
      </c>
      <c r="L27" s="29">
        <v>1.0084100000000001E-4</v>
      </c>
      <c r="M27" s="29">
        <v>39.320441879999997</v>
      </c>
      <c r="N27" s="29" t="b">
        <v>0</v>
      </c>
      <c r="O27" s="29" t="b">
        <v>1</v>
      </c>
      <c r="P27" s="31" t="s">
        <v>550</v>
      </c>
    </row>
    <row r="28" spans="1:16" ht="15.9" x14ac:dyDescent="0.35">
      <c r="A28" s="28" t="s">
        <v>516</v>
      </c>
      <c r="B28" s="29" t="s">
        <v>564</v>
      </c>
      <c r="C28" s="29" t="s">
        <v>517</v>
      </c>
      <c r="D28" s="29">
        <v>2</v>
      </c>
      <c r="E28" s="29" t="s">
        <v>356</v>
      </c>
      <c r="F28" s="29" t="s">
        <v>355</v>
      </c>
      <c r="G28" s="29">
        <v>169591521</v>
      </c>
      <c r="H28" s="29">
        <v>3.9032200000000002E-3</v>
      </c>
      <c r="I28" s="30">
        <v>9.7200000000000005E-43</v>
      </c>
      <c r="J28" s="29">
        <v>-5.3486499999999999E-2</v>
      </c>
      <c r="K28" s="29">
        <v>5.4671968000000001E-2</v>
      </c>
      <c r="L28" s="29">
        <v>4.8138500000000003E-4</v>
      </c>
      <c r="M28" s="29">
        <v>187.77599459999999</v>
      </c>
      <c r="N28" s="29" t="b">
        <v>0</v>
      </c>
      <c r="O28" s="29" t="b">
        <v>1</v>
      </c>
      <c r="P28" s="31" t="s">
        <v>550</v>
      </c>
    </row>
    <row r="29" spans="1:16" ht="15.9" x14ac:dyDescent="0.35">
      <c r="A29" s="28" t="s">
        <v>485</v>
      </c>
      <c r="B29" s="29" t="s">
        <v>561</v>
      </c>
      <c r="C29" s="29" t="s">
        <v>511</v>
      </c>
      <c r="D29" s="29">
        <v>3</v>
      </c>
      <c r="E29" s="29" t="s">
        <v>361</v>
      </c>
      <c r="F29" s="29" t="s">
        <v>362</v>
      </c>
      <c r="G29" s="29">
        <v>12724773</v>
      </c>
      <c r="H29" s="29">
        <v>3.6325099999999998E-3</v>
      </c>
      <c r="I29" s="30">
        <v>5.4E-10</v>
      </c>
      <c r="J29" s="29">
        <v>-2.2547000000000001E-2</v>
      </c>
      <c r="K29" s="29">
        <v>7.7534791000000006E-2</v>
      </c>
      <c r="L29" s="30">
        <v>9.8800000000000003E-5</v>
      </c>
      <c r="M29" s="29">
        <v>38.526687010000003</v>
      </c>
      <c r="N29" s="29" t="b">
        <v>0</v>
      </c>
      <c r="O29" s="29" t="b">
        <v>1</v>
      </c>
      <c r="P29" s="31" t="s">
        <v>550</v>
      </c>
    </row>
    <row r="30" spans="1:16" ht="15.9" x14ac:dyDescent="0.35">
      <c r="A30" s="28" t="s">
        <v>485</v>
      </c>
      <c r="B30" s="29" t="s">
        <v>561</v>
      </c>
      <c r="C30" s="29" t="s">
        <v>514</v>
      </c>
      <c r="D30" s="29">
        <v>3</v>
      </c>
      <c r="E30" s="29" t="s">
        <v>361</v>
      </c>
      <c r="F30" s="29" t="s">
        <v>362</v>
      </c>
      <c r="G30" s="29">
        <v>12301915</v>
      </c>
      <c r="H30" s="29">
        <v>5.23311E-3</v>
      </c>
      <c r="I30" s="30">
        <v>2.2900000000000002E-16</v>
      </c>
      <c r="J30" s="29">
        <v>-4.29422E-2</v>
      </c>
      <c r="K30" s="29">
        <v>4.3737575000000001E-2</v>
      </c>
      <c r="L30" s="29">
        <v>1.72676E-4</v>
      </c>
      <c r="M30" s="29">
        <v>67.335893209999995</v>
      </c>
      <c r="N30" s="29" t="b">
        <v>0</v>
      </c>
      <c r="O30" s="29" t="b">
        <v>1</v>
      </c>
      <c r="P30" s="31" t="s">
        <v>550</v>
      </c>
    </row>
    <row r="31" spans="1:16" ht="15.9" x14ac:dyDescent="0.35">
      <c r="A31" s="28" t="s">
        <v>485</v>
      </c>
      <c r="B31" s="29" t="s">
        <v>561</v>
      </c>
      <c r="C31" s="29" t="s">
        <v>513</v>
      </c>
      <c r="D31" s="29">
        <v>3</v>
      </c>
      <c r="E31" s="29" t="s">
        <v>356</v>
      </c>
      <c r="F31" s="29" t="s">
        <v>355</v>
      </c>
      <c r="G31" s="29">
        <v>12464984</v>
      </c>
      <c r="H31" s="29">
        <v>5.62249E-3</v>
      </c>
      <c r="I31" s="30">
        <v>2.8000000000000002E-13</v>
      </c>
      <c r="J31" s="29">
        <v>-4.1065400000000002E-2</v>
      </c>
      <c r="K31" s="29">
        <v>3.0815109E-2</v>
      </c>
      <c r="L31" s="29">
        <v>1.3680300000000001E-4</v>
      </c>
      <c r="M31" s="29">
        <v>53.34485067</v>
      </c>
      <c r="N31" s="29" t="b">
        <v>0</v>
      </c>
      <c r="O31" s="29" t="b">
        <v>1</v>
      </c>
      <c r="P31" s="31" t="s">
        <v>550</v>
      </c>
    </row>
    <row r="32" spans="1:16" ht="15.9" x14ac:dyDescent="0.35">
      <c r="A32" s="28" t="s">
        <v>485</v>
      </c>
      <c r="B32" s="29" t="s">
        <v>561</v>
      </c>
      <c r="C32" s="29" t="s">
        <v>487</v>
      </c>
      <c r="D32" s="29">
        <v>3</v>
      </c>
      <c r="E32" s="29" t="s">
        <v>361</v>
      </c>
      <c r="F32" s="29" t="s">
        <v>362</v>
      </c>
      <c r="G32" s="29">
        <v>12471871</v>
      </c>
      <c r="H32" s="29">
        <v>2.0564300000000002E-3</v>
      </c>
      <c r="I32" s="30">
        <v>9.6199999999999994E-13</v>
      </c>
      <c r="J32" s="29">
        <v>-1.4674400000000001E-2</v>
      </c>
      <c r="K32" s="29">
        <v>0.49005964200000002</v>
      </c>
      <c r="L32" s="29">
        <v>1.30586E-4</v>
      </c>
      <c r="M32" s="29">
        <v>50.920260470000002</v>
      </c>
      <c r="N32" s="29" t="b">
        <v>0</v>
      </c>
      <c r="O32" s="29" t="b">
        <v>1</v>
      </c>
      <c r="P32" s="31" t="s">
        <v>550</v>
      </c>
    </row>
    <row r="33" spans="1:16" ht="15.9" x14ac:dyDescent="0.35">
      <c r="A33" s="28" t="s">
        <v>485</v>
      </c>
      <c r="B33" s="29" t="s">
        <v>561</v>
      </c>
      <c r="C33" s="29" t="s">
        <v>498</v>
      </c>
      <c r="D33" s="29">
        <v>3</v>
      </c>
      <c r="E33" s="29" t="s">
        <v>355</v>
      </c>
      <c r="F33" s="29" t="s">
        <v>356</v>
      </c>
      <c r="G33" s="29">
        <v>12176274</v>
      </c>
      <c r="H33" s="29">
        <v>4.5809300000000004E-3</v>
      </c>
      <c r="I33" s="30">
        <v>4.2400000000000001E-13</v>
      </c>
      <c r="J33" s="29">
        <v>-3.3201000000000001E-2</v>
      </c>
      <c r="K33" s="29">
        <v>4.2743538999999997E-2</v>
      </c>
      <c r="L33" s="29">
        <v>1.34709E-4</v>
      </c>
      <c r="M33" s="29">
        <v>52.528232850000002</v>
      </c>
      <c r="N33" s="29" t="b">
        <v>0</v>
      </c>
      <c r="O33" s="29" t="b">
        <v>1</v>
      </c>
      <c r="P33" s="31" t="s">
        <v>550</v>
      </c>
    </row>
    <row r="34" spans="1:16" ht="15.9" x14ac:dyDescent="0.35">
      <c r="A34" s="28" t="s">
        <v>485</v>
      </c>
      <c r="B34" s="29" t="s">
        <v>561</v>
      </c>
      <c r="C34" s="29" t="s">
        <v>495</v>
      </c>
      <c r="D34" s="29">
        <v>3</v>
      </c>
      <c r="E34" s="29" t="s">
        <v>361</v>
      </c>
      <c r="F34" s="29" t="s">
        <v>362</v>
      </c>
      <c r="G34" s="29">
        <v>12329452</v>
      </c>
      <c r="H34" s="29">
        <v>2.2810199999999999E-3</v>
      </c>
      <c r="I34" s="30">
        <v>1.75E-9</v>
      </c>
      <c r="J34" s="29">
        <v>1.37304E-2</v>
      </c>
      <c r="K34" s="29">
        <v>0.27733598399999998</v>
      </c>
      <c r="L34" s="30">
        <v>9.2899999999999995E-5</v>
      </c>
      <c r="M34" s="29">
        <v>36.233139389999998</v>
      </c>
      <c r="N34" s="29" t="b">
        <v>0</v>
      </c>
      <c r="O34" s="29" t="b">
        <v>1</v>
      </c>
      <c r="P34" s="31" t="s">
        <v>550</v>
      </c>
    </row>
    <row r="35" spans="1:16" ht="15.9" x14ac:dyDescent="0.35">
      <c r="A35" s="28" t="s">
        <v>485</v>
      </c>
      <c r="B35" s="29" t="s">
        <v>561</v>
      </c>
      <c r="C35" s="29" t="s">
        <v>508</v>
      </c>
      <c r="D35" s="29">
        <v>3</v>
      </c>
      <c r="E35" s="29" t="s">
        <v>355</v>
      </c>
      <c r="F35" s="29" t="s">
        <v>356</v>
      </c>
      <c r="G35" s="29">
        <v>12042835</v>
      </c>
      <c r="H35" s="29">
        <v>2.67922E-3</v>
      </c>
      <c r="I35" s="30">
        <v>1.1900000000000001E-8</v>
      </c>
      <c r="J35" s="29">
        <v>-1.52739E-2</v>
      </c>
      <c r="K35" s="29">
        <v>0.18389662000000001</v>
      </c>
      <c r="L35" s="30">
        <v>8.3399999999999994E-5</v>
      </c>
      <c r="M35" s="29">
        <v>32.499816209999999</v>
      </c>
      <c r="N35" s="29" t="b">
        <v>0</v>
      </c>
      <c r="O35" s="29" t="b">
        <v>1</v>
      </c>
      <c r="P35" s="31" t="s">
        <v>550</v>
      </c>
    </row>
    <row r="36" spans="1:16" ht="15.9" x14ac:dyDescent="0.35">
      <c r="A36" s="28" t="s">
        <v>485</v>
      </c>
      <c r="B36" s="29" t="s">
        <v>561</v>
      </c>
      <c r="C36" s="29" t="s">
        <v>500</v>
      </c>
      <c r="D36" s="29">
        <v>3</v>
      </c>
      <c r="E36" s="29" t="s">
        <v>362</v>
      </c>
      <c r="F36" s="29" t="s">
        <v>361</v>
      </c>
      <c r="G36" s="29">
        <v>12043966</v>
      </c>
      <c r="H36" s="29">
        <v>3.7569499999999998E-3</v>
      </c>
      <c r="I36" s="30">
        <v>3.6100000000000002E-12</v>
      </c>
      <c r="J36" s="29">
        <v>-2.6117100000000001E-2</v>
      </c>
      <c r="K36" s="29">
        <v>7.9522862999999999E-2</v>
      </c>
      <c r="L36" s="29">
        <v>1.2393199999999999E-4</v>
      </c>
      <c r="M36" s="29">
        <v>48.32555447</v>
      </c>
      <c r="N36" s="29" t="b">
        <v>0</v>
      </c>
      <c r="O36" s="29" t="b">
        <v>1</v>
      </c>
      <c r="P36" s="31" t="s">
        <v>550</v>
      </c>
    </row>
    <row r="37" spans="1:16" ht="15.9" x14ac:dyDescent="0.35">
      <c r="A37" s="28" t="s">
        <v>485</v>
      </c>
      <c r="B37" s="29" t="s">
        <v>561</v>
      </c>
      <c r="C37" s="29" t="s">
        <v>489</v>
      </c>
      <c r="D37" s="29">
        <v>3</v>
      </c>
      <c r="E37" s="29" t="s">
        <v>362</v>
      </c>
      <c r="F37" s="29" t="s">
        <v>361</v>
      </c>
      <c r="G37" s="29">
        <v>12273414</v>
      </c>
      <c r="H37" s="29">
        <v>4.79321E-3</v>
      </c>
      <c r="I37" s="30">
        <v>3.1900000000000001E-8</v>
      </c>
      <c r="J37" s="29">
        <v>-2.65086E-2</v>
      </c>
      <c r="K37" s="29">
        <v>5.7654075999999999E-2</v>
      </c>
      <c r="L37" s="30">
        <v>7.8399999999999995E-5</v>
      </c>
      <c r="M37" s="29">
        <v>30.585701279999999</v>
      </c>
      <c r="N37" s="29" t="b">
        <v>0</v>
      </c>
      <c r="O37" s="29" t="b">
        <v>1</v>
      </c>
      <c r="P37" s="31" t="s">
        <v>550</v>
      </c>
    </row>
    <row r="38" spans="1:16" ht="15.9" x14ac:dyDescent="0.35">
      <c r="A38" s="28" t="s">
        <v>485</v>
      </c>
      <c r="B38" s="29" t="s">
        <v>561</v>
      </c>
      <c r="C38" s="29" t="s">
        <v>509</v>
      </c>
      <c r="D38" s="29">
        <v>3</v>
      </c>
      <c r="E38" s="29" t="s">
        <v>355</v>
      </c>
      <c r="F38" s="29" t="s">
        <v>356</v>
      </c>
      <c r="G38" s="29">
        <v>12856856</v>
      </c>
      <c r="H38" s="29">
        <v>2.0740099999999998E-3</v>
      </c>
      <c r="I38" s="30">
        <v>1.2800000000000001E-13</v>
      </c>
      <c r="J38" s="29">
        <v>-1.53642E-2</v>
      </c>
      <c r="K38" s="29">
        <v>0.65506958299999996</v>
      </c>
      <c r="L38" s="29">
        <v>1.4073300000000001E-4</v>
      </c>
      <c r="M38" s="29">
        <v>54.877710440000001</v>
      </c>
      <c r="N38" s="29" t="b">
        <v>0</v>
      </c>
      <c r="O38" s="29" t="b">
        <v>1</v>
      </c>
      <c r="P38" s="31" t="s">
        <v>550</v>
      </c>
    </row>
    <row r="39" spans="1:16" ht="15.9" x14ac:dyDescent="0.35">
      <c r="A39" s="28" t="s">
        <v>485</v>
      </c>
      <c r="B39" s="29" t="s">
        <v>561</v>
      </c>
      <c r="C39" s="29" t="s">
        <v>491</v>
      </c>
      <c r="D39" s="29">
        <v>3</v>
      </c>
      <c r="E39" s="29" t="s">
        <v>356</v>
      </c>
      <c r="F39" s="29" t="s">
        <v>355</v>
      </c>
      <c r="G39" s="29">
        <v>12620720</v>
      </c>
      <c r="H39" s="29">
        <v>2.0393099999999999E-3</v>
      </c>
      <c r="I39" s="30">
        <v>2.4399999999999998E-15</v>
      </c>
      <c r="J39" s="29">
        <v>-1.6144599999999999E-2</v>
      </c>
      <c r="K39" s="29">
        <v>0.58846918500000001</v>
      </c>
      <c r="L39" s="29">
        <v>1.6072300000000001E-4</v>
      </c>
      <c r="M39" s="29">
        <v>62.673774870000003</v>
      </c>
      <c r="N39" s="29" t="b">
        <v>0</v>
      </c>
      <c r="O39" s="29" t="b">
        <v>1</v>
      </c>
      <c r="P39" s="31" t="s">
        <v>550</v>
      </c>
    </row>
    <row r="40" spans="1:16" ht="15.9" x14ac:dyDescent="0.35">
      <c r="A40" s="28" t="s">
        <v>485</v>
      </c>
      <c r="B40" s="29" t="s">
        <v>561</v>
      </c>
      <c r="C40" s="29" t="s">
        <v>496</v>
      </c>
      <c r="D40" s="29">
        <v>3</v>
      </c>
      <c r="E40" s="29" t="s">
        <v>355</v>
      </c>
      <c r="F40" s="29" t="s">
        <v>356</v>
      </c>
      <c r="G40" s="29">
        <v>12319058</v>
      </c>
      <c r="H40" s="29">
        <v>2.0273399999999999E-3</v>
      </c>
      <c r="I40" s="30">
        <v>1.12E-17</v>
      </c>
      <c r="J40" s="29">
        <v>1.7355499999999999E-2</v>
      </c>
      <c r="K40" s="29">
        <v>0.46819085500000002</v>
      </c>
      <c r="L40" s="29">
        <v>1.8793099999999999E-4</v>
      </c>
      <c r="M40" s="29">
        <v>73.285634720000004</v>
      </c>
      <c r="N40" s="29" t="b">
        <v>0</v>
      </c>
      <c r="O40" s="29" t="b">
        <v>1</v>
      </c>
      <c r="P40" s="31" t="s">
        <v>550</v>
      </c>
    </row>
    <row r="41" spans="1:16" ht="15.9" x14ac:dyDescent="0.35">
      <c r="A41" s="28" t="s">
        <v>485</v>
      </c>
      <c r="B41" s="29" t="s">
        <v>561</v>
      </c>
      <c r="C41" s="29" t="s">
        <v>499</v>
      </c>
      <c r="D41" s="29">
        <v>3</v>
      </c>
      <c r="E41" s="29" t="s">
        <v>361</v>
      </c>
      <c r="F41" s="29" t="s">
        <v>362</v>
      </c>
      <c r="G41" s="29">
        <v>12110247</v>
      </c>
      <c r="H41" s="29">
        <v>3.16571E-3</v>
      </c>
      <c r="I41" s="30">
        <v>9.1100000000000003E-20</v>
      </c>
      <c r="J41" s="29">
        <v>-2.88051E-2</v>
      </c>
      <c r="K41" s="29">
        <v>0.90059642100000004</v>
      </c>
      <c r="L41" s="29">
        <v>2.1230700000000001E-4</v>
      </c>
      <c r="M41" s="29">
        <v>82.793127920000003</v>
      </c>
      <c r="N41" s="29" t="b">
        <v>0</v>
      </c>
      <c r="O41" s="29" t="b">
        <v>1</v>
      </c>
      <c r="P41" s="31" t="s">
        <v>550</v>
      </c>
    </row>
    <row r="42" spans="1:16" ht="15.9" x14ac:dyDescent="0.35">
      <c r="A42" s="28" t="s">
        <v>485</v>
      </c>
      <c r="B42" s="29" t="s">
        <v>561</v>
      </c>
      <c r="C42" s="29" t="s">
        <v>507</v>
      </c>
      <c r="D42" s="29">
        <v>3</v>
      </c>
      <c r="E42" s="29" t="s">
        <v>355</v>
      </c>
      <c r="F42" s="29" t="s">
        <v>361</v>
      </c>
      <c r="G42" s="29">
        <v>12273674</v>
      </c>
      <c r="H42" s="29">
        <v>3.3272499999999999E-3</v>
      </c>
      <c r="I42" s="30">
        <v>2.6900000000000002E-19</v>
      </c>
      <c r="J42" s="29">
        <v>-2.9880799999999999E-2</v>
      </c>
      <c r="K42" s="29">
        <v>0.91650099399999996</v>
      </c>
      <c r="L42" s="29">
        <v>2.06815E-4</v>
      </c>
      <c r="M42" s="29">
        <v>80.651295180000005</v>
      </c>
      <c r="N42" s="29" t="b">
        <v>0</v>
      </c>
      <c r="O42" s="29" t="b">
        <v>1</v>
      </c>
      <c r="P42" s="31" t="s">
        <v>550</v>
      </c>
    </row>
    <row r="43" spans="1:16" ht="15.9" x14ac:dyDescent="0.35">
      <c r="A43" s="28" t="s">
        <v>485</v>
      </c>
      <c r="B43" s="29" t="s">
        <v>561</v>
      </c>
      <c r="C43" s="29" t="s">
        <v>494</v>
      </c>
      <c r="D43" s="29">
        <v>3</v>
      </c>
      <c r="E43" s="29" t="s">
        <v>362</v>
      </c>
      <c r="F43" s="29" t="s">
        <v>356</v>
      </c>
      <c r="G43" s="29">
        <v>12377344</v>
      </c>
      <c r="H43" s="29">
        <v>2.0431799999999999E-3</v>
      </c>
      <c r="I43" s="30">
        <v>4.2699999999999998E-65</v>
      </c>
      <c r="J43" s="29">
        <v>-3.4812200000000001E-2</v>
      </c>
      <c r="K43" s="29">
        <v>0.58548707799999999</v>
      </c>
      <c r="L43" s="29">
        <v>7.4402099999999998E-4</v>
      </c>
      <c r="M43" s="29">
        <v>290.30027990000002</v>
      </c>
      <c r="N43" s="29" t="b">
        <v>0</v>
      </c>
      <c r="O43" s="29" t="b">
        <v>1</v>
      </c>
      <c r="P43" s="31" t="s">
        <v>550</v>
      </c>
    </row>
    <row r="44" spans="1:16" ht="15.9" x14ac:dyDescent="0.35">
      <c r="A44" s="28" t="s">
        <v>485</v>
      </c>
      <c r="B44" s="29" t="s">
        <v>561</v>
      </c>
      <c r="C44" s="29" t="s">
        <v>492</v>
      </c>
      <c r="D44" s="29">
        <v>3</v>
      </c>
      <c r="E44" s="29" t="s">
        <v>362</v>
      </c>
      <c r="F44" s="29" t="s">
        <v>361</v>
      </c>
      <c r="G44" s="29">
        <v>12484681</v>
      </c>
      <c r="H44" s="29">
        <v>2.5245100000000002E-3</v>
      </c>
      <c r="I44" s="30">
        <v>1.7500000000000001E-13</v>
      </c>
      <c r="J44" s="29">
        <v>-1.8597900000000001E-2</v>
      </c>
      <c r="K44" s="29">
        <v>0.23359841000000001</v>
      </c>
      <c r="L44" s="29">
        <v>1.3917899999999999E-4</v>
      </c>
      <c r="M44" s="29">
        <v>54.271446609999998</v>
      </c>
      <c r="N44" s="29" t="b">
        <v>0</v>
      </c>
      <c r="O44" s="29" t="b">
        <v>1</v>
      </c>
      <c r="P44" s="31" t="s">
        <v>550</v>
      </c>
    </row>
    <row r="45" spans="1:16" ht="15.9" x14ac:dyDescent="0.35">
      <c r="A45" s="28" t="s">
        <v>485</v>
      </c>
      <c r="B45" s="29" t="s">
        <v>561</v>
      </c>
      <c r="C45" s="29" t="s">
        <v>486</v>
      </c>
      <c r="D45" s="29">
        <v>3</v>
      </c>
      <c r="E45" s="29" t="s">
        <v>362</v>
      </c>
      <c r="F45" s="29" t="s">
        <v>361</v>
      </c>
      <c r="G45" s="29">
        <v>12515602</v>
      </c>
      <c r="H45" s="29">
        <v>2.2190399999999998E-3</v>
      </c>
      <c r="I45" s="30">
        <v>4.3100000000000001E-22</v>
      </c>
      <c r="J45" s="29">
        <v>-2.1443500000000001E-2</v>
      </c>
      <c r="K45" s="29">
        <v>0.28727634200000002</v>
      </c>
      <c r="L45" s="29">
        <v>2.3945100000000001E-4</v>
      </c>
      <c r="M45" s="29">
        <v>93.381071939999998</v>
      </c>
      <c r="N45" s="29" t="b">
        <v>0</v>
      </c>
      <c r="O45" s="29" t="b">
        <v>1</v>
      </c>
      <c r="P45" s="31" t="s">
        <v>550</v>
      </c>
    </row>
    <row r="46" spans="1:16" ht="15.9" x14ac:dyDescent="0.35">
      <c r="A46" s="28" t="s">
        <v>485</v>
      </c>
      <c r="B46" s="29" t="s">
        <v>561</v>
      </c>
      <c r="C46" s="29" t="s">
        <v>502</v>
      </c>
      <c r="D46" s="29">
        <v>3</v>
      </c>
      <c r="E46" s="29" t="s">
        <v>361</v>
      </c>
      <c r="F46" s="29" t="s">
        <v>362</v>
      </c>
      <c r="G46" s="29">
        <v>12797563</v>
      </c>
      <c r="H46" s="29">
        <v>2.88442E-3</v>
      </c>
      <c r="I46" s="30">
        <v>1.02E-14</v>
      </c>
      <c r="J46" s="29">
        <v>-2.2317300000000002E-2</v>
      </c>
      <c r="K46" s="29">
        <v>0.14314115299999999</v>
      </c>
      <c r="L46" s="29">
        <v>1.53518E-4</v>
      </c>
      <c r="M46" s="29">
        <v>59.863772079999997</v>
      </c>
      <c r="N46" s="29" t="b">
        <v>0</v>
      </c>
      <c r="O46" s="29" t="b">
        <v>1</v>
      </c>
      <c r="P46" s="31" t="s">
        <v>550</v>
      </c>
    </row>
    <row r="47" spans="1:16" ht="15.9" x14ac:dyDescent="0.35">
      <c r="A47" s="28" t="s">
        <v>485</v>
      </c>
      <c r="B47" s="29" t="s">
        <v>561</v>
      </c>
      <c r="C47" s="29" t="s">
        <v>493</v>
      </c>
      <c r="D47" s="29">
        <v>3</v>
      </c>
      <c r="E47" s="29" t="s">
        <v>356</v>
      </c>
      <c r="F47" s="29" t="s">
        <v>362</v>
      </c>
      <c r="G47" s="29">
        <v>12481203</v>
      </c>
      <c r="H47" s="29">
        <v>2.3674600000000001E-3</v>
      </c>
      <c r="I47" s="30">
        <v>9.4700000000000001E-16</v>
      </c>
      <c r="J47" s="29">
        <v>-1.9019100000000001E-2</v>
      </c>
      <c r="K47" s="29">
        <v>0.74950298199999998</v>
      </c>
      <c r="L47" s="29">
        <v>1.65501E-4</v>
      </c>
      <c r="M47" s="29">
        <v>64.537538330000004</v>
      </c>
      <c r="N47" s="29" t="b">
        <v>0</v>
      </c>
      <c r="O47" s="29" t="b">
        <v>1</v>
      </c>
      <c r="P47" s="31" t="s">
        <v>550</v>
      </c>
    </row>
    <row r="48" spans="1:16" ht="15.9" x14ac:dyDescent="0.35">
      <c r="A48" s="28" t="s">
        <v>485</v>
      </c>
      <c r="B48" s="29" t="s">
        <v>561</v>
      </c>
      <c r="C48" s="29" t="s">
        <v>512</v>
      </c>
      <c r="D48" s="29">
        <v>3</v>
      </c>
      <c r="E48" s="29" t="s">
        <v>361</v>
      </c>
      <c r="F48" s="29" t="s">
        <v>362</v>
      </c>
      <c r="G48" s="29">
        <v>12621075</v>
      </c>
      <c r="H48" s="29">
        <v>2.4388999999999999E-3</v>
      </c>
      <c r="I48" s="30">
        <v>1.45E-25</v>
      </c>
      <c r="J48" s="29">
        <v>-2.5488899999999998E-2</v>
      </c>
      <c r="K48" s="29">
        <v>0.217693837</v>
      </c>
      <c r="L48" s="29">
        <v>2.8006E-4</v>
      </c>
      <c r="M48" s="29">
        <v>109.2224645</v>
      </c>
      <c r="N48" s="29" t="b">
        <v>0</v>
      </c>
      <c r="O48" s="29" t="b">
        <v>1</v>
      </c>
      <c r="P48" s="31" t="s">
        <v>550</v>
      </c>
    </row>
    <row r="49" spans="1:16" ht="15.9" x14ac:dyDescent="0.35">
      <c r="A49" s="28" t="s">
        <v>485</v>
      </c>
      <c r="B49" s="29" t="s">
        <v>561</v>
      </c>
      <c r="C49" s="29" t="s">
        <v>501</v>
      </c>
      <c r="D49" s="29">
        <v>3</v>
      </c>
      <c r="E49" s="29" t="s">
        <v>361</v>
      </c>
      <c r="F49" s="29" t="s">
        <v>362</v>
      </c>
      <c r="G49" s="29">
        <v>12419366</v>
      </c>
      <c r="H49" s="29">
        <v>3.60626E-3</v>
      </c>
      <c r="I49" s="30">
        <v>1.9799999999999999E-11</v>
      </c>
      <c r="J49" s="29">
        <v>-2.4189599999999999E-2</v>
      </c>
      <c r="K49" s="29">
        <v>8.0516899000000003E-2</v>
      </c>
      <c r="L49" s="29">
        <v>1.15386E-4</v>
      </c>
      <c r="M49" s="29">
        <v>44.992598540000003</v>
      </c>
      <c r="N49" s="29" t="b">
        <v>0</v>
      </c>
      <c r="O49" s="29" t="b">
        <v>1</v>
      </c>
      <c r="P49" s="31" t="s">
        <v>550</v>
      </c>
    </row>
    <row r="50" spans="1:16" ht="15.9" x14ac:dyDescent="0.35">
      <c r="A50" s="28" t="s">
        <v>485</v>
      </c>
      <c r="B50" s="29" t="s">
        <v>561</v>
      </c>
      <c r="C50" s="29" t="s">
        <v>503</v>
      </c>
      <c r="D50" s="29">
        <v>3</v>
      </c>
      <c r="E50" s="29" t="s">
        <v>362</v>
      </c>
      <c r="F50" s="29" t="s">
        <v>356</v>
      </c>
      <c r="G50" s="29">
        <v>12711971</v>
      </c>
      <c r="H50" s="29">
        <v>2.1445100000000001E-3</v>
      </c>
      <c r="I50" s="30">
        <v>7.5200000000000003E-12</v>
      </c>
      <c r="J50" s="29">
        <v>-1.4684300000000001E-2</v>
      </c>
      <c r="K50" s="29">
        <v>0.52584492999999999</v>
      </c>
      <c r="L50" s="29">
        <v>1.2024200000000001E-4</v>
      </c>
      <c r="M50" s="29">
        <v>46.88653274</v>
      </c>
      <c r="N50" s="29" t="b">
        <v>0</v>
      </c>
      <c r="O50" s="29" t="b">
        <v>1</v>
      </c>
      <c r="P50" s="31" t="s">
        <v>550</v>
      </c>
    </row>
    <row r="51" spans="1:16" ht="15.9" x14ac:dyDescent="0.35">
      <c r="A51" s="28" t="s">
        <v>485</v>
      </c>
      <c r="B51" s="29" t="s">
        <v>561</v>
      </c>
      <c r="C51" s="29" t="s">
        <v>497</v>
      </c>
      <c r="D51" s="29">
        <v>3</v>
      </c>
      <c r="E51" s="29" t="s">
        <v>355</v>
      </c>
      <c r="F51" s="29" t="s">
        <v>356</v>
      </c>
      <c r="G51" s="29">
        <v>12296540</v>
      </c>
      <c r="H51" s="29">
        <v>3.0614100000000001E-3</v>
      </c>
      <c r="I51" s="30">
        <v>2.11E-9</v>
      </c>
      <c r="J51" s="29">
        <v>-1.8336100000000001E-2</v>
      </c>
      <c r="K51" s="29">
        <v>0.86679920499999996</v>
      </c>
      <c r="L51" s="30">
        <v>9.2E-5</v>
      </c>
      <c r="M51" s="29">
        <v>35.873084200000001</v>
      </c>
      <c r="N51" s="29" t="b">
        <v>0</v>
      </c>
      <c r="O51" s="29" t="b">
        <v>1</v>
      </c>
      <c r="P51" s="31" t="s">
        <v>550</v>
      </c>
    </row>
    <row r="52" spans="1:16" ht="15.9" x14ac:dyDescent="0.35">
      <c r="A52" s="28" t="s">
        <v>485</v>
      </c>
      <c r="B52" s="29" t="s">
        <v>561</v>
      </c>
      <c r="C52" s="29" t="s">
        <v>504</v>
      </c>
      <c r="D52" s="29">
        <v>3</v>
      </c>
      <c r="E52" s="29" t="s">
        <v>356</v>
      </c>
      <c r="F52" s="29" t="s">
        <v>355</v>
      </c>
      <c r="G52" s="29">
        <v>12513531</v>
      </c>
      <c r="H52" s="29">
        <v>3.7858200000000001E-3</v>
      </c>
      <c r="I52" s="30">
        <v>3.3E-10</v>
      </c>
      <c r="J52" s="29">
        <v>-2.3789500000000002E-2</v>
      </c>
      <c r="K52" s="29">
        <v>7.4552683999999994E-2</v>
      </c>
      <c r="L52" s="29">
        <v>1.01266E-4</v>
      </c>
      <c r="M52" s="29">
        <v>39.486485250000001</v>
      </c>
      <c r="N52" s="29" t="b">
        <v>0</v>
      </c>
      <c r="O52" s="29" t="b">
        <v>1</v>
      </c>
      <c r="P52" s="31" t="s">
        <v>550</v>
      </c>
    </row>
    <row r="53" spans="1:16" ht="15.9" x14ac:dyDescent="0.35">
      <c r="A53" s="28" t="s">
        <v>485</v>
      </c>
      <c r="B53" s="29" t="s">
        <v>561</v>
      </c>
      <c r="C53" s="29" t="s">
        <v>490</v>
      </c>
      <c r="D53" s="29">
        <v>3</v>
      </c>
      <c r="E53" s="29" t="s">
        <v>356</v>
      </c>
      <c r="F53" s="29" t="s">
        <v>355</v>
      </c>
      <c r="G53" s="29">
        <v>12226789</v>
      </c>
      <c r="H53" s="29">
        <v>5.3715400000000002E-3</v>
      </c>
      <c r="I53" s="30">
        <v>4.9199999999999996E-10</v>
      </c>
      <c r="J53" s="29">
        <v>-3.3419200000000003E-2</v>
      </c>
      <c r="K53" s="29">
        <v>3.0815109E-2</v>
      </c>
      <c r="L53" s="30">
        <v>9.9300000000000001E-5</v>
      </c>
      <c r="M53" s="29">
        <v>38.707243339999998</v>
      </c>
      <c r="N53" s="29" t="b">
        <v>0</v>
      </c>
      <c r="O53" s="29" t="b">
        <v>1</v>
      </c>
      <c r="P53" s="31" t="s">
        <v>550</v>
      </c>
    </row>
    <row r="54" spans="1:16" ht="15.9" x14ac:dyDescent="0.35">
      <c r="A54" s="28" t="s">
        <v>485</v>
      </c>
      <c r="B54" s="29" t="s">
        <v>561</v>
      </c>
      <c r="C54" s="29" t="s">
        <v>506</v>
      </c>
      <c r="D54" s="29">
        <v>3</v>
      </c>
      <c r="E54" s="29" t="s">
        <v>356</v>
      </c>
      <c r="F54" s="29" t="s">
        <v>355</v>
      </c>
      <c r="G54" s="29">
        <v>12742026</v>
      </c>
      <c r="H54" s="29">
        <v>3.3843699999999998E-3</v>
      </c>
      <c r="I54" s="30">
        <v>7.7200000000000002E-14</v>
      </c>
      <c r="J54" s="29">
        <v>-2.5298500000000002E-2</v>
      </c>
      <c r="K54" s="29">
        <v>9.8409543000000002E-2</v>
      </c>
      <c r="L54" s="29">
        <v>1.4329499999999999E-4</v>
      </c>
      <c r="M54" s="29">
        <v>55.876814879999998</v>
      </c>
      <c r="N54" s="29" t="b">
        <v>0</v>
      </c>
      <c r="O54" s="29" t="b">
        <v>1</v>
      </c>
      <c r="P54" s="31" t="s">
        <v>550</v>
      </c>
    </row>
    <row r="55" spans="1:16" ht="15.9" x14ac:dyDescent="0.35">
      <c r="A55" s="28" t="s">
        <v>485</v>
      </c>
      <c r="B55" s="29" t="s">
        <v>561</v>
      </c>
      <c r="C55" s="29" t="s">
        <v>488</v>
      </c>
      <c r="D55" s="29">
        <v>3</v>
      </c>
      <c r="E55" s="29" t="s">
        <v>356</v>
      </c>
      <c r="F55" s="29" t="s">
        <v>362</v>
      </c>
      <c r="G55" s="29">
        <v>12437675</v>
      </c>
      <c r="H55" s="29">
        <v>2.2938099999999999E-3</v>
      </c>
      <c r="I55" s="30">
        <v>9.1599999999999999E-11</v>
      </c>
      <c r="J55" s="29">
        <v>1.4864199999999999E-2</v>
      </c>
      <c r="K55" s="29">
        <v>0.27137176899999998</v>
      </c>
      <c r="L55" s="29">
        <v>1.07691E-4</v>
      </c>
      <c r="M55" s="29">
        <v>41.991942889999997</v>
      </c>
      <c r="N55" s="29" t="b">
        <v>0</v>
      </c>
      <c r="O55" s="29" t="b">
        <v>1</v>
      </c>
      <c r="P55" s="31" t="s">
        <v>550</v>
      </c>
    </row>
    <row r="56" spans="1:16" ht="15.9" x14ac:dyDescent="0.35">
      <c r="A56" s="28" t="s">
        <v>485</v>
      </c>
      <c r="B56" s="29" t="s">
        <v>561</v>
      </c>
      <c r="C56" s="29" t="s">
        <v>505</v>
      </c>
      <c r="D56" s="29">
        <v>3</v>
      </c>
      <c r="E56" s="29" t="s">
        <v>356</v>
      </c>
      <c r="F56" s="29" t="s">
        <v>355</v>
      </c>
      <c r="G56" s="29">
        <v>12496461</v>
      </c>
      <c r="H56" s="29">
        <v>2.0397499999999999E-3</v>
      </c>
      <c r="I56" s="30">
        <v>1.19E-31</v>
      </c>
      <c r="J56" s="29">
        <v>2.3877599999999999E-2</v>
      </c>
      <c r="K56" s="29">
        <v>0.404572565</v>
      </c>
      <c r="L56" s="29">
        <v>3.5134499999999998E-4</v>
      </c>
      <c r="M56" s="29">
        <v>137.03302149999999</v>
      </c>
      <c r="N56" s="29" t="b">
        <v>0</v>
      </c>
      <c r="O56" s="29" t="b">
        <v>1</v>
      </c>
      <c r="P56" s="31" t="s">
        <v>550</v>
      </c>
    </row>
    <row r="57" spans="1:16" ht="15.9" x14ac:dyDescent="0.35">
      <c r="A57" s="28" t="s">
        <v>485</v>
      </c>
      <c r="B57" s="29" t="s">
        <v>561</v>
      </c>
      <c r="C57" s="29" t="s">
        <v>510</v>
      </c>
      <c r="D57" s="29">
        <v>3</v>
      </c>
      <c r="E57" s="29" t="s">
        <v>356</v>
      </c>
      <c r="F57" s="29" t="s">
        <v>362</v>
      </c>
      <c r="G57" s="29">
        <v>12727962</v>
      </c>
      <c r="H57" s="29">
        <v>2.03688E-3</v>
      </c>
      <c r="I57" s="30">
        <v>4.45E-14</v>
      </c>
      <c r="J57" s="29">
        <v>1.53726E-2</v>
      </c>
      <c r="K57" s="29">
        <v>0.4055666</v>
      </c>
      <c r="L57" s="29">
        <v>1.46069E-4</v>
      </c>
      <c r="M57" s="29">
        <v>56.958892730000002</v>
      </c>
      <c r="N57" s="29" t="b">
        <v>0</v>
      </c>
      <c r="O57" s="29" t="b">
        <v>1</v>
      </c>
      <c r="P57" s="31" t="s">
        <v>550</v>
      </c>
    </row>
    <row r="58" spans="1:16" ht="15.9" x14ac:dyDescent="0.35">
      <c r="A58" s="28" t="s">
        <v>562</v>
      </c>
      <c r="B58" s="29" t="s">
        <v>561</v>
      </c>
      <c r="C58" s="29" t="s">
        <v>478</v>
      </c>
      <c r="D58" s="29">
        <v>6</v>
      </c>
      <c r="E58" s="29" t="s">
        <v>355</v>
      </c>
      <c r="F58" s="29" t="s">
        <v>356</v>
      </c>
      <c r="G58" s="29">
        <v>43753212</v>
      </c>
      <c r="H58" s="29">
        <v>2.0458799999999999E-3</v>
      </c>
      <c r="I58" s="30">
        <v>2.8600000000000001E-8</v>
      </c>
      <c r="J58" s="29">
        <v>1.1354E-2</v>
      </c>
      <c r="K58" s="29">
        <v>0.53976143099999996</v>
      </c>
      <c r="L58" s="30">
        <v>7.8999999999999996E-5</v>
      </c>
      <c r="M58" s="29">
        <v>30.79890232</v>
      </c>
      <c r="N58" s="29" t="b">
        <v>0</v>
      </c>
      <c r="O58" s="29" t="b">
        <v>1</v>
      </c>
      <c r="P58" s="31" t="s">
        <v>550</v>
      </c>
    </row>
    <row r="59" spans="1:16" ht="15.9" x14ac:dyDescent="0.35">
      <c r="A59" s="28" t="s">
        <v>562</v>
      </c>
      <c r="B59" s="29" t="s">
        <v>561</v>
      </c>
      <c r="C59" s="29" t="s">
        <v>483</v>
      </c>
      <c r="D59" s="29">
        <v>6</v>
      </c>
      <c r="E59" s="29" t="s">
        <v>355</v>
      </c>
      <c r="F59" s="29" t="s">
        <v>356</v>
      </c>
      <c r="G59" s="29">
        <v>43737830</v>
      </c>
      <c r="H59" s="29">
        <v>2.1435E-3</v>
      </c>
      <c r="I59" s="30">
        <v>8.2300000000000001E-17</v>
      </c>
      <c r="J59" s="29">
        <v>1.78508E-2</v>
      </c>
      <c r="K59" s="29">
        <v>0.67793240600000004</v>
      </c>
      <c r="L59" s="29">
        <v>1.7784800000000001E-4</v>
      </c>
      <c r="M59" s="29">
        <v>69.353145769999998</v>
      </c>
      <c r="N59" s="29" t="b">
        <v>0</v>
      </c>
      <c r="O59" s="29" t="b">
        <v>1</v>
      </c>
      <c r="P59" s="31" t="s">
        <v>550</v>
      </c>
    </row>
    <row r="60" spans="1:16" ht="15.9" x14ac:dyDescent="0.35">
      <c r="A60" s="28" t="s">
        <v>479</v>
      </c>
      <c r="B60" s="29" t="s">
        <v>561</v>
      </c>
      <c r="C60" s="29" t="s">
        <v>480</v>
      </c>
      <c r="D60" s="29">
        <v>6</v>
      </c>
      <c r="E60" s="29" t="s">
        <v>361</v>
      </c>
      <c r="F60" s="29" t="s">
        <v>362</v>
      </c>
      <c r="G60" s="29">
        <v>43801878</v>
      </c>
      <c r="H60" s="29">
        <v>2.7851999999999998E-3</v>
      </c>
      <c r="I60" s="30">
        <v>3.6300000000000001E-9</v>
      </c>
      <c r="J60" s="29">
        <v>-1.6432700000000001E-2</v>
      </c>
      <c r="K60" s="29">
        <v>0.82206759399999996</v>
      </c>
      <c r="L60" s="30">
        <v>8.9300000000000002E-5</v>
      </c>
      <c r="M60" s="29">
        <v>34.809906169999998</v>
      </c>
      <c r="N60" s="29" t="b">
        <v>0</v>
      </c>
      <c r="O60" s="29" t="b">
        <v>1</v>
      </c>
      <c r="P60" s="31" t="s">
        <v>550</v>
      </c>
    </row>
    <row r="61" spans="1:16" ht="15.9" x14ac:dyDescent="0.35">
      <c r="A61" s="28" t="s">
        <v>479</v>
      </c>
      <c r="B61" s="29" t="s">
        <v>561</v>
      </c>
      <c r="C61" s="29" t="s">
        <v>481</v>
      </c>
      <c r="D61" s="29">
        <v>6</v>
      </c>
      <c r="E61" s="29" t="s">
        <v>361</v>
      </c>
      <c r="F61" s="29" t="s">
        <v>355</v>
      </c>
      <c r="G61" s="29">
        <v>43719391</v>
      </c>
      <c r="H61" s="29">
        <v>2.11195E-3</v>
      </c>
      <c r="I61" s="30">
        <v>1.6499999999999999E-8</v>
      </c>
      <c r="J61" s="29">
        <v>-1.19218E-2</v>
      </c>
      <c r="K61" s="29">
        <v>0.355864811</v>
      </c>
      <c r="L61" s="30">
        <v>8.1699999999999994E-5</v>
      </c>
      <c r="M61" s="29">
        <v>31.865018249999999</v>
      </c>
      <c r="N61" s="29" t="b">
        <v>0</v>
      </c>
      <c r="O61" s="29" t="b">
        <v>1</v>
      </c>
      <c r="P61" s="31" t="s">
        <v>550</v>
      </c>
    </row>
    <row r="62" spans="1:16" ht="15.9" x14ac:dyDescent="0.35">
      <c r="A62" s="28" t="s">
        <v>479</v>
      </c>
      <c r="B62" s="29" t="s">
        <v>561</v>
      </c>
      <c r="C62" s="29" t="s">
        <v>482</v>
      </c>
      <c r="D62" s="29">
        <v>6</v>
      </c>
      <c r="E62" s="29" t="s">
        <v>361</v>
      </c>
      <c r="F62" s="29" t="s">
        <v>362</v>
      </c>
      <c r="G62" s="29">
        <v>43756169</v>
      </c>
      <c r="H62" s="29">
        <v>3.3282699999999999E-3</v>
      </c>
      <c r="I62" s="30">
        <v>4.2599999999999999E-19</v>
      </c>
      <c r="J62" s="29">
        <v>-2.9721399999999999E-2</v>
      </c>
      <c r="K62" s="29">
        <v>0.130218688</v>
      </c>
      <c r="L62" s="29">
        <v>2.0448999999999999E-4</v>
      </c>
      <c r="M62" s="29">
        <v>79.744216730000005</v>
      </c>
      <c r="N62" s="29" t="b">
        <v>0</v>
      </c>
      <c r="O62" s="29" t="b">
        <v>1</v>
      </c>
      <c r="P62" s="31" t="s">
        <v>550</v>
      </c>
    </row>
    <row r="63" spans="1:16" ht="15.9" x14ac:dyDescent="0.35">
      <c r="A63" s="28" t="s">
        <v>479</v>
      </c>
      <c r="B63" s="29" t="s">
        <v>561</v>
      </c>
      <c r="C63" s="29" t="s">
        <v>484</v>
      </c>
      <c r="D63" s="29">
        <v>6</v>
      </c>
      <c r="E63" s="29" t="s">
        <v>356</v>
      </c>
      <c r="F63" s="29" t="s">
        <v>362</v>
      </c>
      <c r="G63" s="29">
        <v>43757896</v>
      </c>
      <c r="H63" s="29">
        <v>2.0185699999999999E-3</v>
      </c>
      <c r="I63" s="30">
        <v>2.0000000000000001E-27</v>
      </c>
      <c r="J63" s="29">
        <v>2.1901E-2</v>
      </c>
      <c r="K63" s="29">
        <v>0.50397614300000004</v>
      </c>
      <c r="L63" s="29">
        <v>3.0183400000000001E-4</v>
      </c>
      <c r="M63" s="29">
        <v>117.71668769999999</v>
      </c>
      <c r="N63" s="29" t="b">
        <v>0</v>
      </c>
      <c r="O63" s="29" t="b">
        <v>1</v>
      </c>
      <c r="P63" s="31" t="s">
        <v>550</v>
      </c>
    </row>
    <row r="64" spans="1:16" ht="15.9" x14ac:dyDescent="0.35">
      <c r="A64" s="28" t="s">
        <v>324</v>
      </c>
      <c r="B64" s="29" t="s">
        <v>560</v>
      </c>
      <c r="C64" s="29" t="s">
        <v>452</v>
      </c>
      <c r="D64" s="29">
        <v>11</v>
      </c>
      <c r="E64" s="29" t="s">
        <v>361</v>
      </c>
      <c r="F64" s="29" t="s">
        <v>362</v>
      </c>
      <c r="G64" s="29">
        <v>64112050</v>
      </c>
      <c r="H64" s="29">
        <v>5.6561500000000004E-3</v>
      </c>
      <c r="I64" s="30">
        <v>1.92E-9</v>
      </c>
      <c r="J64" s="29">
        <v>3.3960400000000002E-2</v>
      </c>
      <c r="K64" s="29">
        <v>4.2743538999999997E-2</v>
      </c>
      <c r="L64" s="30">
        <v>9.2499999999999999E-5</v>
      </c>
      <c r="M64" s="29">
        <v>36.049689569999998</v>
      </c>
      <c r="N64" s="29" t="b">
        <v>0</v>
      </c>
      <c r="O64" s="29" t="b">
        <v>1</v>
      </c>
      <c r="P64" s="31" t="s">
        <v>550</v>
      </c>
    </row>
    <row r="65" spans="1:16" ht="15.9" x14ac:dyDescent="0.35">
      <c r="A65" s="28" t="s">
        <v>315</v>
      </c>
      <c r="B65" s="29" t="s">
        <v>560</v>
      </c>
      <c r="C65" s="29" t="s">
        <v>468</v>
      </c>
      <c r="D65" s="29">
        <v>6</v>
      </c>
      <c r="E65" s="29" t="s">
        <v>361</v>
      </c>
      <c r="F65" s="29" t="s">
        <v>362</v>
      </c>
      <c r="G65" s="29">
        <v>32798731</v>
      </c>
      <c r="H65" s="29">
        <v>2.1289199999999999E-3</v>
      </c>
      <c r="I65" s="30">
        <v>1.2900000000000001E-17</v>
      </c>
      <c r="J65" s="29">
        <v>1.8190399999999999E-2</v>
      </c>
      <c r="K65" s="29">
        <v>0.31709741600000002</v>
      </c>
      <c r="L65" s="29">
        <v>1.87216E-4</v>
      </c>
      <c r="M65" s="29">
        <v>73.006845979999994</v>
      </c>
      <c r="N65" s="29" t="b">
        <v>0</v>
      </c>
      <c r="O65" s="29" t="b">
        <v>1</v>
      </c>
      <c r="P65" s="31" t="s">
        <v>550</v>
      </c>
    </row>
    <row r="66" spans="1:16" ht="15.9" x14ac:dyDescent="0.35">
      <c r="A66" s="28" t="s">
        <v>315</v>
      </c>
      <c r="B66" s="29" t="s">
        <v>560</v>
      </c>
      <c r="C66" s="29" t="s">
        <v>463</v>
      </c>
      <c r="D66" s="29">
        <v>6</v>
      </c>
      <c r="E66" s="29" t="s">
        <v>361</v>
      </c>
      <c r="F66" s="29" t="s">
        <v>362</v>
      </c>
      <c r="G66" s="29">
        <v>32832786</v>
      </c>
      <c r="H66" s="29">
        <v>3.4167099999999999E-3</v>
      </c>
      <c r="I66" s="30">
        <v>3.9299999999999999E-13</v>
      </c>
      <c r="J66" s="29">
        <v>2.4798799999999999E-2</v>
      </c>
      <c r="K66" s="29">
        <v>0.92842942299999998</v>
      </c>
      <c r="L66" s="29">
        <v>1.3509700000000001E-4</v>
      </c>
      <c r="M66" s="29">
        <v>52.679648299999997</v>
      </c>
      <c r="N66" s="29" t="b">
        <v>0</v>
      </c>
      <c r="O66" s="29" t="b">
        <v>1</v>
      </c>
      <c r="P66" s="31" t="s">
        <v>550</v>
      </c>
    </row>
    <row r="67" spans="1:16" ht="15.9" x14ac:dyDescent="0.35">
      <c r="A67" s="28" t="s">
        <v>315</v>
      </c>
      <c r="B67" s="29" t="s">
        <v>560</v>
      </c>
      <c r="C67" s="29" t="s">
        <v>474</v>
      </c>
      <c r="D67" s="29">
        <v>6</v>
      </c>
      <c r="E67" s="29" t="s">
        <v>362</v>
      </c>
      <c r="F67" s="29" t="s">
        <v>361</v>
      </c>
      <c r="G67" s="29">
        <v>32790641</v>
      </c>
      <c r="H67" s="29">
        <v>5.6698199999999999E-3</v>
      </c>
      <c r="I67" s="30">
        <v>9.7199999999999998E-12</v>
      </c>
      <c r="J67" s="29">
        <v>-3.8614500000000003E-2</v>
      </c>
      <c r="K67" s="29">
        <v>2.6838965999999999E-2</v>
      </c>
      <c r="L67" s="29">
        <v>1.1895099999999999E-4</v>
      </c>
      <c r="M67" s="29">
        <v>46.383130909999998</v>
      </c>
      <c r="N67" s="29" t="b">
        <v>0</v>
      </c>
      <c r="O67" s="29" t="b">
        <v>1</v>
      </c>
      <c r="P67" s="31" t="s">
        <v>550</v>
      </c>
    </row>
    <row r="68" spans="1:16" ht="15.9" x14ac:dyDescent="0.35">
      <c r="A68" s="28" t="s">
        <v>315</v>
      </c>
      <c r="B68" s="29" t="s">
        <v>560</v>
      </c>
      <c r="C68" s="29" t="s">
        <v>454</v>
      </c>
      <c r="D68" s="29">
        <v>6</v>
      </c>
      <c r="E68" s="29" t="s">
        <v>356</v>
      </c>
      <c r="F68" s="29" t="s">
        <v>362</v>
      </c>
      <c r="G68" s="29">
        <v>32890939</v>
      </c>
      <c r="H68" s="29">
        <v>5.8871499999999998E-3</v>
      </c>
      <c r="I68" s="30">
        <v>1.5899999999999999E-10</v>
      </c>
      <c r="J68" s="29">
        <v>-3.7659199999999997E-2</v>
      </c>
      <c r="K68" s="29">
        <v>2.8827037999999999E-2</v>
      </c>
      <c r="L68" s="29">
        <v>1.04941E-4</v>
      </c>
      <c r="M68" s="29">
        <v>40.919446379999997</v>
      </c>
      <c r="N68" s="29" t="b">
        <v>0</v>
      </c>
      <c r="O68" s="29" t="b">
        <v>1</v>
      </c>
      <c r="P68" s="31" t="s">
        <v>550</v>
      </c>
    </row>
    <row r="69" spans="1:16" ht="15.9" x14ac:dyDescent="0.35">
      <c r="A69" s="28" t="s">
        <v>315</v>
      </c>
      <c r="B69" s="29" t="s">
        <v>560</v>
      </c>
      <c r="C69" s="29" t="s">
        <v>466</v>
      </c>
      <c r="D69" s="29">
        <v>6</v>
      </c>
      <c r="E69" s="29" t="s">
        <v>362</v>
      </c>
      <c r="F69" s="29" t="s">
        <v>361</v>
      </c>
      <c r="G69" s="29">
        <v>32675067</v>
      </c>
      <c r="H69" s="29">
        <v>2.0154000000000001E-3</v>
      </c>
      <c r="I69" s="30">
        <v>6.6399999999999998E-10</v>
      </c>
      <c r="J69" s="29">
        <v>-1.24438E-2</v>
      </c>
      <c r="K69" s="29">
        <v>0.49701789299999999</v>
      </c>
      <c r="L69" s="30">
        <v>9.7800000000000006E-5</v>
      </c>
      <c r="M69" s="29">
        <v>38.122494330000002</v>
      </c>
      <c r="N69" s="29" t="b">
        <v>0</v>
      </c>
      <c r="O69" s="29" t="b">
        <v>1</v>
      </c>
      <c r="P69" s="31" t="s">
        <v>550</v>
      </c>
    </row>
    <row r="70" spans="1:16" ht="15.9" x14ac:dyDescent="0.35">
      <c r="A70" s="28" t="s">
        <v>315</v>
      </c>
      <c r="B70" s="29" t="s">
        <v>560</v>
      </c>
      <c r="C70" s="29" t="s">
        <v>469</v>
      </c>
      <c r="D70" s="29">
        <v>6</v>
      </c>
      <c r="E70" s="29" t="s">
        <v>361</v>
      </c>
      <c r="F70" s="29" t="s">
        <v>362</v>
      </c>
      <c r="G70" s="29">
        <v>32667364</v>
      </c>
      <c r="H70" s="29">
        <v>2.3300399999999998E-3</v>
      </c>
      <c r="I70" s="30">
        <v>5.9399999999999997E-11</v>
      </c>
      <c r="J70" s="29">
        <v>-1.5250700000000001E-2</v>
      </c>
      <c r="K70" s="29">
        <v>0.27733598399999998</v>
      </c>
      <c r="L70" s="29">
        <v>1.0986599999999999E-4</v>
      </c>
      <c r="M70" s="29">
        <v>42.840109769999998</v>
      </c>
      <c r="N70" s="29" t="b">
        <v>0</v>
      </c>
      <c r="O70" s="29" t="b">
        <v>1</v>
      </c>
      <c r="P70" s="31" t="s">
        <v>550</v>
      </c>
    </row>
    <row r="71" spans="1:16" ht="15.9" x14ac:dyDescent="0.35">
      <c r="A71" s="28" t="s">
        <v>315</v>
      </c>
      <c r="B71" s="29" t="s">
        <v>560</v>
      </c>
      <c r="C71" s="29" t="s">
        <v>456</v>
      </c>
      <c r="D71" s="29">
        <v>6</v>
      </c>
      <c r="E71" s="29" t="s">
        <v>362</v>
      </c>
      <c r="F71" s="29" t="s">
        <v>356</v>
      </c>
      <c r="G71" s="29">
        <v>32726605</v>
      </c>
      <c r="H71" s="29">
        <v>3.4027300000000001E-3</v>
      </c>
      <c r="I71" s="30">
        <v>9.0699999999999996E-26</v>
      </c>
      <c r="J71" s="29">
        <v>3.5713000000000002E-2</v>
      </c>
      <c r="K71" s="29">
        <v>8.7475149000000002E-2</v>
      </c>
      <c r="L71" s="29">
        <v>2.8244499999999998E-4</v>
      </c>
      <c r="M71" s="29">
        <v>110.1527794</v>
      </c>
      <c r="N71" s="29" t="b">
        <v>0</v>
      </c>
      <c r="O71" s="29" t="b">
        <v>1</v>
      </c>
      <c r="P71" s="31" t="s">
        <v>550</v>
      </c>
    </row>
    <row r="72" spans="1:16" ht="15.9" x14ac:dyDescent="0.35">
      <c r="A72" s="28" t="s">
        <v>315</v>
      </c>
      <c r="B72" s="29" t="s">
        <v>560</v>
      </c>
      <c r="C72" s="29" t="s">
        <v>460</v>
      </c>
      <c r="D72" s="29">
        <v>6</v>
      </c>
      <c r="E72" s="29" t="s">
        <v>356</v>
      </c>
      <c r="F72" s="29" t="s">
        <v>362</v>
      </c>
      <c r="G72" s="29">
        <v>33098966</v>
      </c>
      <c r="H72" s="29">
        <v>2.0184700000000001E-3</v>
      </c>
      <c r="I72" s="30">
        <v>6.1799999999999998E-9</v>
      </c>
      <c r="J72" s="29">
        <v>-1.1731E-2</v>
      </c>
      <c r="K72" s="29">
        <v>0.47912524899999998</v>
      </c>
      <c r="L72" s="30">
        <v>8.6600000000000004E-5</v>
      </c>
      <c r="M72" s="29">
        <v>33.777168770000003</v>
      </c>
      <c r="N72" s="29" t="b">
        <v>0</v>
      </c>
      <c r="O72" s="29" t="b">
        <v>1</v>
      </c>
      <c r="P72" s="31" t="s">
        <v>550</v>
      </c>
    </row>
    <row r="73" spans="1:16" ht="15.9" x14ac:dyDescent="0.35">
      <c r="A73" s="28" t="s">
        <v>315</v>
      </c>
      <c r="B73" s="29" t="s">
        <v>560</v>
      </c>
      <c r="C73" s="29" t="s">
        <v>473</v>
      </c>
      <c r="D73" s="29">
        <v>6</v>
      </c>
      <c r="E73" s="29" t="s">
        <v>356</v>
      </c>
      <c r="F73" s="29" t="s">
        <v>355</v>
      </c>
      <c r="G73" s="29">
        <v>32804934</v>
      </c>
      <c r="H73" s="29">
        <v>2.0277099999999998E-3</v>
      </c>
      <c r="I73" s="30">
        <v>5.8700000000000003E-30</v>
      </c>
      <c r="J73" s="29">
        <v>2.3056E-2</v>
      </c>
      <c r="K73" s="29">
        <v>0.45924453300000001</v>
      </c>
      <c r="L73" s="29">
        <v>3.31491E-4</v>
      </c>
      <c r="M73" s="29">
        <v>129.28674849999999</v>
      </c>
      <c r="N73" s="29" t="b">
        <v>0</v>
      </c>
      <c r="O73" s="29" t="b">
        <v>1</v>
      </c>
      <c r="P73" s="31" t="s">
        <v>550</v>
      </c>
    </row>
    <row r="74" spans="1:16" ht="15.9" x14ac:dyDescent="0.35">
      <c r="A74" s="28" t="s">
        <v>315</v>
      </c>
      <c r="B74" s="29" t="s">
        <v>560</v>
      </c>
      <c r="C74" s="29" t="s">
        <v>472</v>
      </c>
      <c r="D74" s="29">
        <v>6</v>
      </c>
      <c r="E74" s="29" t="s">
        <v>356</v>
      </c>
      <c r="F74" s="29" t="s">
        <v>355</v>
      </c>
      <c r="G74" s="29">
        <v>32853607</v>
      </c>
      <c r="H74" s="29">
        <v>2.0502799999999998E-3</v>
      </c>
      <c r="I74" s="30">
        <v>3.1900000000000002E-24</v>
      </c>
      <c r="J74" s="29">
        <v>2.0818099999999999E-2</v>
      </c>
      <c r="K74" s="29">
        <v>0.58250497000000001</v>
      </c>
      <c r="L74" s="29">
        <v>2.6436299999999999E-4</v>
      </c>
      <c r="M74" s="29">
        <v>103.0987981</v>
      </c>
      <c r="N74" s="29" t="b">
        <v>0</v>
      </c>
      <c r="O74" s="29" t="b">
        <v>1</v>
      </c>
      <c r="P74" s="31" t="s">
        <v>550</v>
      </c>
    </row>
    <row r="75" spans="1:16" ht="15.9" x14ac:dyDescent="0.35">
      <c r="A75" s="28" t="s">
        <v>315</v>
      </c>
      <c r="B75" s="29" t="s">
        <v>560</v>
      </c>
      <c r="C75" s="29" t="s">
        <v>477</v>
      </c>
      <c r="D75" s="29">
        <v>6</v>
      </c>
      <c r="E75" s="29" t="s">
        <v>356</v>
      </c>
      <c r="F75" s="29" t="s">
        <v>355</v>
      </c>
      <c r="G75" s="29">
        <v>32682452</v>
      </c>
      <c r="H75" s="29">
        <v>2.0763800000000001E-3</v>
      </c>
      <c r="I75" s="30">
        <v>3.32E-12</v>
      </c>
      <c r="J75" s="29">
        <v>1.44587E-2</v>
      </c>
      <c r="K75" s="29">
        <v>0.51590457300000003</v>
      </c>
      <c r="L75" s="29">
        <v>1.24351E-4</v>
      </c>
      <c r="M75" s="29">
        <v>48.488928989999998</v>
      </c>
      <c r="N75" s="29" t="b">
        <v>0</v>
      </c>
      <c r="O75" s="29" t="b">
        <v>1</v>
      </c>
      <c r="P75" s="31" t="s">
        <v>550</v>
      </c>
    </row>
    <row r="76" spans="1:16" ht="15.9" x14ac:dyDescent="0.35">
      <c r="A76" s="28" t="s">
        <v>315</v>
      </c>
      <c r="B76" s="29" t="s">
        <v>560</v>
      </c>
      <c r="C76" s="29" t="s">
        <v>476</v>
      </c>
      <c r="D76" s="29">
        <v>6</v>
      </c>
      <c r="E76" s="29" t="s">
        <v>356</v>
      </c>
      <c r="F76" s="29" t="s">
        <v>355</v>
      </c>
      <c r="G76" s="29">
        <v>32683653</v>
      </c>
      <c r="H76" s="29">
        <v>2.1187699999999999E-3</v>
      </c>
      <c r="I76" s="30">
        <v>4.5900000000000004E-34</v>
      </c>
      <c r="J76" s="29">
        <v>2.57819E-2</v>
      </c>
      <c r="K76" s="29">
        <v>0.62425447300000003</v>
      </c>
      <c r="L76" s="29">
        <v>3.7962599999999999E-4</v>
      </c>
      <c r="M76" s="29">
        <v>148.06758099999999</v>
      </c>
      <c r="N76" s="29" t="b">
        <v>0</v>
      </c>
      <c r="O76" s="29" t="b">
        <v>1</v>
      </c>
      <c r="P76" s="31" t="s">
        <v>550</v>
      </c>
    </row>
    <row r="77" spans="1:16" ht="15.9" x14ac:dyDescent="0.35">
      <c r="A77" s="28" t="s">
        <v>315</v>
      </c>
      <c r="B77" s="29" t="s">
        <v>560</v>
      </c>
      <c r="C77" s="29" t="s">
        <v>455</v>
      </c>
      <c r="D77" s="29">
        <v>6</v>
      </c>
      <c r="E77" s="29" t="s">
        <v>356</v>
      </c>
      <c r="F77" s="29" t="s">
        <v>355</v>
      </c>
      <c r="G77" s="29">
        <v>32853987</v>
      </c>
      <c r="H77" s="29">
        <v>2.4709300000000001E-3</v>
      </c>
      <c r="I77" s="30">
        <v>4.4600000000000005E-16</v>
      </c>
      <c r="J77" s="29">
        <v>2.0077100000000001E-2</v>
      </c>
      <c r="K77" s="29">
        <v>4.9701789000000003E-2</v>
      </c>
      <c r="L77" s="29">
        <v>1.69304E-4</v>
      </c>
      <c r="M77" s="29">
        <v>66.020506510000004</v>
      </c>
      <c r="N77" s="29" t="b">
        <v>0</v>
      </c>
      <c r="O77" s="29" t="b">
        <v>1</v>
      </c>
      <c r="P77" s="31" t="s">
        <v>550</v>
      </c>
    </row>
    <row r="78" spans="1:16" ht="15.9" x14ac:dyDescent="0.35">
      <c r="A78" s="28" t="s">
        <v>315</v>
      </c>
      <c r="B78" s="29" t="s">
        <v>560</v>
      </c>
      <c r="C78" s="29" t="s">
        <v>453</v>
      </c>
      <c r="D78" s="29">
        <v>6</v>
      </c>
      <c r="E78" s="29" t="s">
        <v>361</v>
      </c>
      <c r="F78" s="29" t="s">
        <v>362</v>
      </c>
      <c r="G78" s="29">
        <v>32733628</v>
      </c>
      <c r="H78" s="29">
        <v>4.0035799999999996E-3</v>
      </c>
      <c r="I78" s="30">
        <v>1.09E-8</v>
      </c>
      <c r="J78" s="29">
        <v>-2.2884600000000001E-2</v>
      </c>
      <c r="K78" s="29">
        <v>5.7654075999999999E-2</v>
      </c>
      <c r="L78" s="30">
        <v>8.3800000000000004E-5</v>
      </c>
      <c r="M78" s="29">
        <v>32.672878799999999</v>
      </c>
      <c r="N78" s="29" t="b">
        <v>0</v>
      </c>
      <c r="O78" s="29" t="b">
        <v>1</v>
      </c>
      <c r="P78" s="31" t="s">
        <v>550</v>
      </c>
    </row>
    <row r="79" spans="1:16" ht="15.9" x14ac:dyDescent="0.35">
      <c r="A79" s="28" t="s">
        <v>315</v>
      </c>
      <c r="B79" s="29" t="s">
        <v>560</v>
      </c>
      <c r="C79" s="29" t="s">
        <v>461</v>
      </c>
      <c r="D79" s="29">
        <v>6</v>
      </c>
      <c r="E79" s="29" t="s">
        <v>355</v>
      </c>
      <c r="F79" s="29" t="s">
        <v>356</v>
      </c>
      <c r="G79" s="29">
        <v>32966860</v>
      </c>
      <c r="H79" s="29">
        <v>2.1591100000000001E-3</v>
      </c>
      <c r="I79" s="30">
        <v>3.5100000000000001E-9</v>
      </c>
      <c r="J79" s="29">
        <v>1.27513E-2</v>
      </c>
      <c r="K79" s="29">
        <v>0.41948310100000002</v>
      </c>
      <c r="L79" s="30">
        <v>8.9400000000000005E-5</v>
      </c>
      <c r="M79" s="29">
        <v>34.87844879</v>
      </c>
      <c r="N79" s="29" t="b">
        <v>0</v>
      </c>
      <c r="O79" s="29" t="b">
        <v>1</v>
      </c>
      <c r="P79" s="31" t="s">
        <v>550</v>
      </c>
    </row>
    <row r="80" spans="1:16" ht="15.9" x14ac:dyDescent="0.35">
      <c r="A80" s="28" t="s">
        <v>315</v>
      </c>
      <c r="B80" s="29" t="s">
        <v>560</v>
      </c>
      <c r="C80" s="29" t="s">
        <v>462</v>
      </c>
      <c r="D80" s="29">
        <v>6</v>
      </c>
      <c r="E80" s="29" t="s">
        <v>361</v>
      </c>
      <c r="F80" s="29" t="s">
        <v>362</v>
      </c>
      <c r="G80" s="29">
        <v>32682862</v>
      </c>
      <c r="H80" s="29">
        <v>2.8359000000000001E-3</v>
      </c>
      <c r="I80" s="30">
        <v>1.52E-8</v>
      </c>
      <c r="J80" s="29">
        <v>1.6050399999999999E-2</v>
      </c>
      <c r="K80" s="29">
        <v>0.16302186900000001</v>
      </c>
      <c r="L80" s="30">
        <v>8.2200000000000006E-5</v>
      </c>
      <c r="M80" s="29">
        <v>32.032266370000002</v>
      </c>
      <c r="N80" s="29" t="b">
        <v>0</v>
      </c>
      <c r="O80" s="29" t="b">
        <v>1</v>
      </c>
      <c r="P80" s="31" t="s">
        <v>550</v>
      </c>
    </row>
    <row r="81" spans="1:16" ht="15.9" x14ac:dyDescent="0.35">
      <c r="A81" s="28" t="s">
        <v>315</v>
      </c>
      <c r="B81" s="29" t="s">
        <v>560</v>
      </c>
      <c r="C81" s="29" t="s">
        <v>458</v>
      </c>
      <c r="D81" s="29">
        <v>6</v>
      </c>
      <c r="E81" s="29" t="s">
        <v>361</v>
      </c>
      <c r="F81" s="29" t="s">
        <v>362</v>
      </c>
      <c r="G81" s="29">
        <v>32682135</v>
      </c>
      <c r="H81" s="29">
        <v>2.6170199999999998E-3</v>
      </c>
      <c r="I81" s="30">
        <v>8.2400000000000001E-45</v>
      </c>
      <c r="J81" s="29">
        <v>3.67566E-2</v>
      </c>
      <c r="K81" s="29">
        <v>0.17097415499999999</v>
      </c>
      <c r="L81" s="29">
        <v>5.0570300000000003E-4</v>
      </c>
      <c r="M81" s="29">
        <v>197.2669606</v>
      </c>
      <c r="N81" s="29" t="b">
        <v>0</v>
      </c>
      <c r="O81" s="29" t="b">
        <v>1</v>
      </c>
      <c r="P81" s="31" t="s">
        <v>550</v>
      </c>
    </row>
    <row r="82" spans="1:16" ht="15.9" x14ac:dyDescent="0.35">
      <c r="A82" s="28" t="s">
        <v>315</v>
      </c>
      <c r="B82" s="29" t="s">
        <v>560</v>
      </c>
      <c r="C82" s="29" t="s">
        <v>467</v>
      </c>
      <c r="D82" s="29">
        <v>6</v>
      </c>
      <c r="E82" s="29" t="s">
        <v>355</v>
      </c>
      <c r="F82" s="29" t="s">
        <v>361</v>
      </c>
      <c r="G82" s="29">
        <v>32799845</v>
      </c>
      <c r="H82" s="29">
        <v>3.0625700000000001E-3</v>
      </c>
      <c r="I82" s="30">
        <v>1.7200000000000001E-37</v>
      </c>
      <c r="J82" s="29">
        <v>3.9189700000000001E-2</v>
      </c>
      <c r="K82" s="29">
        <v>7.8528826999999995E-2</v>
      </c>
      <c r="L82" s="29">
        <v>4.19806E-4</v>
      </c>
      <c r="M82" s="29">
        <v>163.7455861</v>
      </c>
      <c r="N82" s="29" t="b">
        <v>0</v>
      </c>
      <c r="O82" s="29" t="b">
        <v>1</v>
      </c>
      <c r="P82" s="31" t="s">
        <v>550</v>
      </c>
    </row>
    <row r="83" spans="1:16" ht="15.9" x14ac:dyDescent="0.35">
      <c r="A83" s="28" t="s">
        <v>315</v>
      </c>
      <c r="B83" s="29" t="s">
        <v>560</v>
      </c>
      <c r="C83" s="29" t="s">
        <v>457</v>
      </c>
      <c r="D83" s="29">
        <v>6</v>
      </c>
      <c r="E83" s="29" t="s">
        <v>356</v>
      </c>
      <c r="F83" s="29" t="s">
        <v>355</v>
      </c>
      <c r="G83" s="29">
        <v>32766014</v>
      </c>
      <c r="H83" s="29">
        <v>2.5968699999999998E-3</v>
      </c>
      <c r="I83" s="30">
        <v>4.9199999999999999E-21</v>
      </c>
      <c r="J83" s="29">
        <v>2.4438600000000001E-2</v>
      </c>
      <c r="K83" s="29">
        <v>0.33499005999999998</v>
      </c>
      <c r="L83" s="29">
        <v>2.2709800000000001E-4</v>
      </c>
      <c r="M83" s="29">
        <v>88.562526969999993</v>
      </c>
      <c r="N83" s="29" t="b">
        <v>0</v>
      </c>
      <c r="O83" s="29" t="b">
        <v>1</v>
      </c>
      <c r="P83" s="31" t="s">
        <v>550</v>
      </c>
    </row>
    <row r="84" spans="1:16" ht="15.9" x14ac:dyDescent="0.35">
      <c r="A84" s="28" t="s">
        <v>315</v>
      </c>
      <c r="B84" s="29" t="s">
        <v>560</v>
      </c>
      <c r="C84" s="29" t="s">
        <v>475</v>
      </c>
      <c r="D84" s="29">
        <v>6</v>
      </c>
      <c r="E84" s="29" t="s">
        <v>356</v>
      </c>
      <c r="F84" s="29" t="s">
        <v>355</v>
      </c>
      <c r="G84" s="29">
        <v>32746436</v>
      </c>
      <c r="H84" s="29">
        <v>2.0201400000000001E-3</v>
      </c>
      <c r="I84" s="30">
        <v>5.2699999999999997E-22</v>
      </c>
      <c r="J84" s="29">
        <v>1.9479900000000001E-2</v>
      </c>
      <c r="K84" s="29">
        <v>0.50596421499999999</v>
      </c>
      <c r="L84" s="29">
        <v>2.38433E-4</v>
      </c>
      <c r="M84" s="29">
        <v>92.984012329999999</v>
      </c>
      <c r="N84" s="29" t="b">
        <v>0</v>
      </c>
      <c r="O84" s="29" t="b">
        <v>1</v>
      </c>
      <c r="P84" s="31" t="s">
        <v>550</v>
      </c>
    </row>
    <row r="85" spans="1:16" ht="15.9" x14ac:dyDescent="0.35">
      <c r="A85" s="28" t="s">
        <v>315</v>
      </c>
      <c r="B85" s="29" t="s">
        <v>560</v>
      </c>
      <c r="C85" s="29" t="s">
        <v>464</v>
      </c>
      <c r="D85" s="29">
        <v>6</v>
      </c>
      <c r="E85" s="29" t="s">
        <v>361</v>
      </c>
      <c r="F85" s="29" t="s">
        <v>362</v>
      </c>
      <c r="G85" s="29">
        <v>32682664</v>
      </c>
      <c r="H85" s="29">
        <v>2.0315799999999998E-3</v>
      </c>
      <c r="I85" s="30">
        <v>5.8399999999999997E-17</v>
      </c>
      <c r="J85" s="29">
        <v>1.7000999999999999E-2</v>
      </c>
      <c r="K85" s="29">
        <v>0.41749502999999999</v>
      </c>
      <c r="L85" s="29">
        <v>1.7958199999999999E-4</v>
      </c>
      <c r="M85" s="29">
        <v>70.029149099999998</v>
      </c>
      <c r="N85" s="29" t="b">
        <v>0</v>
      </c>
      <c r="O85" s="29" t="b">
        <v>1</v>
      </c>
      <c r="P85" s="31" t="s">
        <v>550</v>
      </c>
    </row>
    <row r="86" spans="1:16" ht="15.9" x14ac:dyDescent="0.35">
      <c r="A86" s="28" t="s">
        <v>315</v>
      </c>
      <c r="B86" s="29" t="s">
        <v>560</v>
      </c>
      <c r="C86" s="29" t="s">
        <v>465</v>
      </c>
      <c r="D86" s="29">
        <v>6</v>
      </c>
      <c r="E86" s="29" t="s">
        <v>356</v>
      </c>
      <c r="F86" s="29" t="s">
        <v>362</v>
      </c>
      <c r="G86" s="29">
        <v>32682812</v>
      </c>
      <c r="H86" s="29">
        <v>2.52484E-3</v>
      </c>
      <c r="I86" s="30">
        <v>2.9000000000000002E-12</v>
      </c>
      <c r="J86" s="29">
        <v>1.763E-2</v>
      </c>
      <c r="K86" s="29">
        <v>0.13320079500000001</v>
      </c>
      <c r="L86" s="29">
        <v>1.25038E-4</v>
      </c>
      <c r="M86" s="29">
        <v>48.756741470000001</v>
      </c>
      <c r="N86" s="29" t="b">
        <v>0</v>
      </c>
      <c r="O86" s="29" t="b">
        <v>1</v>
      </c>
      <c r="P86" s="31" t="s">
        <v>550</v>
      </c>
    </row>
    <row r="87" spans="1:16" ht="15.9" x14ac:dyDescent="0.35">
      <c r="A87" s="28" t="s">
        <v>315</v>
      </c>
      <c r="B87" s="29" t="s">
        <v>560</v>
      </c>
      <c r="C87" s="29" t="s">
        <v>459</v>
      </c>
      <c r="D87" s="29">
        <v>6</v>
      </c>
      <c r="E87" s="29" t="s">
        <v>356</v>
      </c>
      <c r="F87" s="29" t="s">
        <v>362</v>
      </c>
      <c r="G87" s="29">
        <v>32696666</v>
      </c>
      <c r="H87" s="29">
        <v>2.8956300000000002E-3</v>
      </c>
      <c r="I87" s="30">
        <v>5.0400000000000002E-33</v>
      </c>
      <c r="J87" s="29">
        <v>3.4663899999999997E-2</v>
      </c>
      <c r="K87" s="29">
        <v>0.18687872799999999</v>
      </c>
      <c r="L87" s="29">
        <v>3.67425E-4</v>
      </c>
      <c r="M87" s="29">
        <v>143.30669610000001</v>
      </c>
      <c r="N87" s="29" t="b">
        <v>0</v>
      </c>
      <c r="O87" s="29" t="b">
        <v>1</v>
      </c>
      <c r="P87" s="31" t="s">
        <v>550</v>
      </c>
    </row>
    <row r="88" spans="1:16" ht="15.9" x14ac:dyDescent="0.35">
      <c r="A88" s="28" t="s">
        <v>315</v>
      </c>
      <c r="B88" s="29" t="s">
        <v>560</v>
      </c>
      <c r="C88" s="29" t="s">
        <v>470</v>
      </c>
      <c r="D88" s="29">
        <v>6</v>
      </c>
      <c r="E88" s="29" t="s">
        <v>356</v>
      </c>
      <c r="F88" s="29" t="s">
        <v>355</v>
      </c>
      <c r="G88" s="29">
        <v>32710396</v>
      </c>
      <c r="H88" s="29">
        <v>2.0866399999999998E-3</v>
      </c>
      <c r="I88" s="30">
        <v>4.15E-14</v>
      </c>
      <c r="J88" s="29">
        <v>1.57669E-2</v>
      </c>
      <c r="K88" s="29">
        <v>0.60636182900000002</v>
      </c>
      <c r="L88" s="29">
        <v>1.4641799999999999E-4</v>
      </c>
      <c r="M88" s="29">
        <v>57.094640380000001</v>
      </c>
      <c r="N88" s="29" t="b">
        <v>0</v>
      </c>
      <c r="O88" s="29" t="b">
        <v>1</v>
      </c>
      <c r="P88" s="31" t="s">
        <v>550</v>
      </c>
    </row>
    <row r="89" spans="1:16" ht="15.9" x14ac:dyDescent="0.35">
      <c r="A89" s="28" t="s">
        <v>315</v>
      </c>
      <c r="B89" s="29" t="s">
        <v>560</v>
      </c>
      <c r="C89" s="29" t="s">
        <v>471</v>
      </c>
      <c r="D89" s="29">
        <v>6</v>
      </c>
      <c r="E89" s="29" t="s">
        <v>361</v>
      </c>
      <c r="F89" s="29" t="s">
        <v>362</v>
      </c>
      <c r="G89" s="29">
        <v>32712666</v>
      </c>
      <c r="H89" s="29">
        <v>3.0015100000000002E-3</v>
      </c>
      <c r="I89" s="30">
        <v>9.1300000000000004E-22</v>
      </c>
      <c r="J89" s="29">
        <v>2.8773300000000002E-2</v>
      </c>
      <c r="K89" s="29">
        <v>0.90954274400000001</v>
      </c>
      <c r="L89" s="29">
        <v>2.35644E-4</v>
      </c>
      <c r="M89" s="29">
        <v>91.896195219999996</v>
      </c>
      <c r="N89" s="29" t="b">
        <v>0</v>
      </c>
      <c r="O89" s="29" t="b">
        <v>1</v>
      </c>
      <c r="P89" s="31" t="s">
        <v>550</v>
      </c>
    </row>
    <row r="90" spans="1:16" ht="15.9" x14ac:dyDescent="0.35">
      <c r="A90" s="28" t="s">
        <v>451</v>
      </c>
      <c r="B90" s="29" t="s">
        <v>559</v>
      </c>
      <c r="C90" s="29" t="s">
        <v>450</v>
      </c>
      <c r="D90" s="29">
        <v>17</v>
      </c>
      <c r="E90" s="29" t="s">
        <v>362</v>
      </c>
      <c r="F90" s="29" t="s">
        <v>361</v>
      </c>
      <c r="G90" s="29">
        <v>19802247</v>
      </c>
      <c r="H90" s="29">
        <v>2.0594699999999999E-3</v>
      </c>
      <c r="I90" s="30">
        <v>3.5300000000000002E-10</v>
      </c>
      <c r="J90" s="29">
        <v>-1.29198E-2</v>
      </c>
      <c r="K90" s="29">
        <v>0.39761431400000002</v>
      </c>
      <c r="L90" s="29">
        <v>1.00929E-4</v>
      </c>
      <c r="M90" s="29">
        <v>39.354863799999997</v>
      </c>
      <c r="N90" s="29" t="b">
        <v>0</v>
      </c>
      <c r="O90" s="29" t="b">
        <v>1</v>
      </c>
      <c r="P90" s="31" t="s">
        <v>550</v>
      </c>
    </row>
    <row r="91" spans="1:16" ht="15.9" x14ac:dyDescent="0.35">
      <c r="A91" s="28" t="s">
        <v>285</v>
      </c>
      <c r="B91" s="29" t="s">
        <v>558</v>
      </c>
      <c r="C91" s="29" t="s">
        <v>449</v>
      </c>
      <c r="D91" s="29">
        <v>15</v>
      </c>
      <c r="E91" s="29" t="s">
        <v>361</v>
      </c>
      <c r="F91" s="29" t="s">
        <v>362</v>
      </c>
      <c r="G91" s="29">
        <v>42115019</v>
      </c>
      <c r="H91" s="29">
        <v>2.0225500000000001E-3</v>
      </c>
      <c r="I91" s="30">
        <v>1.47E-12</v>
      </c>
      <c r="J91" s="29">
        <v>-1.43138E-2</v>
      </c>
      <c r="K91" s="29">
        <v>0.45328031800000002</v>
      </c>
      <c r="L91" s="29">
        <v>1.2844399999999999E-4</v>
      </c>
      <c r="M91" s="29">
        <v>50.085167230000003</v>
      </c>
      <c r="N91" s="29" t="b">
        <v>0</v>
      </c>
      <c r="O91" s="29" t="b">
        <v>1</v>
      </c>
      <c r="P91" s="31" t="s">
        <v>550</v>
      </c>
    </row>
    <row r="92" spans="1:16" ht="15.9" x14ac:dyDescent="0.35">
      <c r="A92" s="28" t="s">
        <v>447</v>
      </c>
      <c r="B92" s="29" t="s">
        <v>557</v>
      </c>
      <c r="C92" s="29" t="s">
        <v>448</v>
      </c>
      <c r="D92" s="29">
        <v>5</v>
      </c>
      <c r="E92" s="29" t="s">
        <v>355</v>
      </c>
      <c r="F92" s="29" t="s">
        <v>356</v>
      </c>
      <c r="G92" s="29">
        <v>75146775</v>
      </c>
      <c r="H92" s="29">
        <v>3.3492800000000001E-3</v>
      </c>
      <c r="I92" s="30">
        <v>4.0300000000000004E-9</v>
      </c>
      <c r="J92" s="29">
        <v>-1.9704200000000002E-2</v>
      </c>
      <c r="K92" s="29">
        <v>0.11431411499999999</v>
      </c>
      <c r="L92" s="30">
        <v>8.8800000000000004E-5</v>
      </c>
      <c r="M92" s="29">
        <v>34.610866639999998</v>
      </c>
      <c r="N92" s="29" t="b">
        <v>0</v>
      </c>
      <c r="O92" s="29" t="b">
        <v>1</v>
      </c>
      <c r="P92" s="31" t="s">
        <v>550</v>
      </c>
    </row>
    <row r="93" spans="1:16" ht="15.9" x14ac:dyDescent="0.35">
      <c r="A93" s="28" t="s">
        <v>447</v>
      </c>
      <c r="B93" s="29" t="s">
        <v>557</v>
      </c>
      <c r="C93" s="29" t="s">
        <v>446</v>
      </c>
      <c r="D93" s="29">
        <v>5</v>
      </c>
      <c r="E93" s="29" t="s">
        <v>356</v>
      </c>
      <c r="F93" s="29" t="s">
        <v>355</v>
      </c>
      <c r="G93" s="29">
        <v>74999576</v>
      </c>
      <c r="H93" s="29">
        <v>2.0867400000000001E-3</v>
      </c>
      <c r="I93" s="30">
        <v>6.5199999999999998E-9</v>
      </c>
      <c r="J93" s="29">
        <v>-1.2109099999999999E-2</v>
      </c>
      <c r="K93" s="29">
        <v>0.36978131199999997</v>
      </c>
      <c r="L93" s="30">
        <v>8.6399999999999999E-5</v>
      </c>
      <c r="M93" s="29">
        <v>33.673233490000001</v>
      </c>
      <c r="N93" s="29" t="b">
        <v>0</v>
      </c>
      <c r="O93" s="29" t="b">
        <v>1</v>
      </c>
      <c r="P93" s="31" t="s">
        <v>550</v>
      </c>
    </row>
    <row r="94" spans="1:16" ht="15.9" x14ac:dyDescent="0.35">
      <c r="A94" s="28" t="s">
        <v>440</v>
      </c>
      <c r="B94" s="29" t="s">
        <v>635</v>
      </c>
      <c r="C94" s="29" t="s">
        <v>442</v>
      </c>
      <c r="D94" s="29">
        <v>16</v>
      </c>
      <c r="E94" s="29" t="s">
        <v>362</v>
      </c>
      <c r="F94" s="29" t="s">
        <v>361</v>
      </c>
      <c r="G94" s="29">
        <v>30700858</v>
      </c>
      <c r="H94" s="29">
        <v>2.3004900000000001E-3</v>
      </c>
      <c r="I94" s="30">
        <v>9.9999999999999996E-24</v>
      </c>
      <c r="J94" s="29">
        <v>2.3100599999999999E-2</v>
      </c>
      <c r="K94" s="29">
        <v>0.28429423500000001</v>
      </c>
      <c r="L94" s="29">
        <v>2.5855499999999999E-4</v>
      </c>
      <c r="M94" s="29">
        <v>100.83320999999999</v>
      </c>
      <c r="N94" s="29" t="b">
        <v>0</v>
      </c>
      <c r="O94" s="29" t="b">
        <v>1</v>
      </c>
      <c r="P94" s="31" t="s">
        <v>550</v>
      </c>
    </row>
    <row r="95" spans="1:16" ht="15.9" x14ac:dyDescent="0.35">
      <c r="A95" s="28" t="s">
        <v>440</v>
      </c>
      <c r="B95" s="29" t="s">
        <v>283</v>
      </c>
      <c r="C95" s="29" t="s">
        <v>441</v>
      </c>
      <c r="D95" s="29">
        <v>16</v>
      </c>
      <c r="E95" s="29" t="s">
        <v>355</v>
      </c>
      <c r="F95" s="29" t="s">
        <v>356</v>
      </c>
      <c r="G95" s="29">
        <v>30513485</v>
      </c>
      <c r="H95" s="29">
        <v>3.8461300000000001E-3</v>
      </c>
      <c r="I95" s="30">
        <v>4.9800000000000003E-8</v>
      </c>
      <c r="J95" s="29">
        <v>2.09693E-2</v>
      </c>
      <c r="K95" s="29">
        <v>6.2624254000000004E-2</v>
      </c>
      <c r="L95" s="30">
        <v>7.6199999999999995E-5</v>
      </c>
      <c r="M95" s="29">
        <v>29.72471638</v>
      </c>
      <c r="N95" s="29" t="b">
        <v>0</v>
      </c>
      <c r="O95" s="29" t="b">
        <v>1</v>
      </c>
      <c r="P95" s="31" t="s">
        <v>550</v>
      </c>
    </row>
    <row r="96" spans="1:16" ht="15.9" x14ac:dyDescent="0.35">
      <c r="A96" s="28" t="s">
        <v>556</v>
      </c>
      <c r="B96" s="29" t="s">
        <v>555</v>
      </c>
      <c r="C96" s="29" t="s">
        <v>438</v>
      </c>
      <c r="D96" s="29">
        <v>16</v>
      </c>
      <c r="E96" s="29" t="s">
        <v>362</v>
      </c>
      <c r="F96" s="29" t="s">
        <v>361</v>
      </c>
      <c r="G96" s="29">
        <v>31004169</v>
      </c>
      <c r="H96" s="29">
        <v>2.34045E-3</v>
      </c>
      <c r="I96" s="30">
        <v>3.9999999999999998E-11</v>
      </c>
      <c r="J96" s="29">
        <v>1.5456299999999999E-2</v>
      </c>
      <c r="K96" s="29">
        <v>0.28926441400000003</v>
      </c>
      <c r="L96" s="29">
        <v>1.11847E-4</v>
      </c>
      <c r="M96" s="29">
        <v>43.612412820000003</v>
      </c>
      <c r="N96" s="29" t="b">
        <v>0</v>
      </c>
      <c r="O96" s="29" t="b">
        <v>1</v>
      </c>
      <c r="P96" s="31" t="s">
        <v>550</v>
      </c>
    </row>
    <row r="97" spans="1:16" ht="15.9" x14ac:dyDescent="0.35">
      <c r="A97" s="28" t="s">
        <v>440</v>
      </c>
      <c r="B97" s="29" t="s">
        <v>283</v>
      </c>
      <c r="C97" s="29" t="s">
        <v>439</v>
      </c>
      <c r="D97" s="29">
        <v>16</v>
      </c>
      <c r="E97" s="29" t="s">
        <v>356</v>
      </c>
      <c r="F97" s="29" t="s">
        <v>355</v>
      </c>
      <c r="G97" s="29">
        <v>30838128</v>
      </c>
      <c r="H97" s="29">
        <v>2.2634500000000002E-3</v>
      </c>
      <c r="I97" s="30">
        <v>9.4100000000000009E-25</v>
      </c>
      <c r="J97" s="29">
        <v>2.32506E-2</v>
      </c>
      <c r="K97" s="29">
        <v>0.30516898599999998</v>
      </c>
      <c r="L97" s="29">
        <v>2.7056299999999998E-4</v>
      </c>
      <c r="M97" s="29">
        <v>105.5174509</v>
      </c>
      <c r="N97" s="29" t="b">
        <v>0</v>
      </c>
      <c r="O97" s="29" t="b">
        <v>1</v>
      </c>
      <c r="P97" s="31" t="s">
        <v>550</v>
      </c>
    </row>
    <row r="98" spans="1:16" ht="15.9" x14ac:dyDescent="0.35">
      <c r="A98" s="28" t="s">
        <v>440</v>
      </c>
      <c r="B98" s="29" t="s">
        <v>283</v>
      </c>
      <c r="C98" s="29" t="s">
        <v>444</v>
      </c>
      <c r="D98" s="29">
        <v>16</v>
      </c>
      <c r="E98" s="29" t="s">
        <v>362</v>
      </c>
      <c r="F98" s="29" t="s">
        <v>361</v>
      </c>
      <c r="G98" s="29">
        <v>30584430</v>
      </c>
      <c r="H98" s="29">
        <v>2.4441799999999998E-3</v>
      </c>
      <c r="I98" s="30">
        <v>1.6599999999999999E-21</v>
      </c>
      <c r="J98" s="29">
        <v>2.32786E-2</v>
      </c>
      <c r="K98" s="29">
        <v>0.238568588</v>
      </c>
      <c r="L98" s="29">
        <v>2.3259800000000001E-4</v>
      </c>
      <c r="M98" s="29">
        <v>90.707900649999999</v>
      </c>
      <c r="N98" s="29" t="b">
        <v>0</v>
      </c>
      <c r="O98" s="29" t="b">
        <v>1</v>
      </c>
      <c r="P98" s="31" t="s">
        <v>550</v>
      </c>
    </row>
    <row r="99" spans="1:16" ht="15.9" x14ac:dyDescent="0.35">
      <c r="A99" s="28" t="s">
        <v>440</v>
      </c>
      <c r="B99" s="29" t="s">
        <v>283</v>
      </c>
      <c r="C99" s="29" t="s">
        <v>445</v>
      </c>
      <c r="D99" s="29">
        <v>16</v>
      </c>
      <c r="E99" s="29" t="s">
        <v>361</v>
      </c>
      <c r="F99" s="29" t="s">
        <v>355</v>
      </c>
      <c r="G99" s="29">
        <v>30042677</v>
      </c>
      <c r="H99" s="29">
        <v>2.05025E-3</v>
      </c>
      <c r="I99" s="30">
        <v>7.7599999999999999E-16</v>
      </c>
      <c r="J99" s="29">
        <v>1.6520699999999999E-2</v>
      </c>
      <c r="K99" s="29">
        <v>0.38270377700000002</v>
      </c>
      <c r="L99" s="29">
        <v>1.6650599999999999E-4</v>
      </c>
      <c r="M99" s="29">
        <v>64.929344869999994</v>
      </c>
      <c r="N99" s="29" t="b">
        <v>0</v>
      </c>
      <c r="O99" s="29" t="b">
        <v>1</v>
      </c>
      <c r="P99" s="31" t="s">
        <v>550</v>
      </c>
    </row>
    <row r="100" spans="1:16" ht="15.9" x14ac:dyDescent="0.35">
      <c r="A100" s="28" t="s">
        <v>440</v>
      </c>
      <c r="B100" s="29" t="s">
        <v>283</v>
      </c>
      <c r="C100" s="29" t="s">
        <v>443</v>
      </c>
      <c r="D100" s="29">
        <v>16</v>
      </c>
      <c r="E100" s="29" t="s">
        <v>355</v>
      </c>
      <c r="F100" s="29" t="s">
        <v>356</v>
      </c>
      <c r="G100" s="29">
        <v>30947572</v>
      </c>
      <c r="H100" s="29">
        <v>2.3504699999999999E-3</v>
      </c>
      <c r="I100" s="30">
        <v>1.5099999999999999E-22</v>
      </c>
      <c r="J100" s="29">
        <v>2.2964499999999999E-2</v>
      </c>
      <c r="K100" s="29">
        <v>0.25049701800000002</v>
      </c>
      <c r="L100" s="29">
        <v>2.4476899999999999E-4</v>
      </c>
      <c r="M100" s="29">
        <v>95.455803000000003</v>
      </c>
      <c r="N100" s="29" t="b">
        <v>0</v>
      </c>
      <c r="O100" s="29" t="b">
        <v>1</v>
      </c>
      <c r="P100" s="31" t="s">
        <v>550</v>
      </c>
    </row>
    <row r="101" spans="1:16" ht="15.9" x14ac:dyDescent="0.35">
      <c r="A101" s="28" t="s">
        <v>142</v>
      </c>
      <c r="B101" s="29" t="s">
        <v>554</v>
      </c>
      <c r="C101" s="29" t="s">
        <v>437</v>
      </c>
      <c r="D101" s="29">
        <v>6</v>
      </c>
      <c r="E101" s="29" t="s">
        <v>355</v>
      </c>
      <c r="F101" s="29" t="s">
        <v>361</v>
      </c>
      <c r="G101" s="29">
        <v>39055012</v>
      </c>
      <c r="H101" s="29">
        <v>4.3747500000000002E-3</v>
      </c>
      <c r="I101" s="30">
        <v>2.32E-10</v>
      </c>
      <c r="J101" s="29">
        <v>2.7729299999999998E-2</v>
      </c>
      <c r="K101" s="29">
        <v>4.1749503E-2</v>
      </c>
      <c r="L101" s="29">
        <v>1.0303500000000001E-4</v>
      </c>
      <c r="M101" s="29">
        <v>40.176222940000002</v>
      </c>
      <c r="N101" s="29" t="b">
        <v>0</v>
      </c>
      <c r="O101" s="29" t="b">
        <v>1</v>
      </c>
      <c r="P101" s="31" t="s">
        <v>550</v>
      </c>
    </row>
    <row r="102" spans="1:16" ht="15.9" x14ac:dyDescent="0.35">
      <c r="A102" s="28" t="s">
        <v>142</v>
      </c>
      <c r="B102" s="29" t="s">
        <v>554</v>
      </c>
      <c r="C102" s="29" t="s">
        <v>435</v>
      </c>
      <c r="D102" s="29">
        <v>6</v>
      </c>
      <c r="E102" s="29" t="s">
        <v>361</v>
      </c>
      <c r="F102" s="29" t="s">
        <v>362</v>
      </c>
      <c r="G102" s="29">
        <v>39358111</v>
      </c>
      <c r="H102" s="29">
        <v>6.3864999999999998E-3</v>
      </c>
      <c r="I102" s="30">
        <v>8.02E-9</v>
      </c>
      <c r="J102" s="29">
        <v>3.6836899999999999E-2</v>
      </c>
      <c r="K102" s="29">
        <v>3.4791252000000002E-2</v>
      </c>
      <c r="L102" s="30">
        <v>8.53E-5</v>
      </c>
      <c r="M102" s="29">
        <v>33.268873020000001</v>
      </c>
      <c r="N102" s="29" t="b">
        <v>0</v>
      </c>
      <c r="O102" s="29" t="b">
        <v>1</v>
      </c>
      <c r="P102" s="31" t="s">
        <v>550</v>
      </c>
    </row>
    <row r="103" spans="1:16" ht="15.9" x14ac:dyDescent="0.35">
      <c r="A103" s="28" t="s">
        <v>142</v>
      </c>
      <c r="B103" s="29" t="s">
        <v>554</v>
      </c>
      <c r="C103" s="29" t="s">
        <v>434</v>
      </c>
      <c r="D103" s="29">
        <v>6</v>
      </c>
      <c r="E103" s="29" t="s">
        <v>356</v>
      </c>
      <c r="F103" s="29" t="s">
        <v>355</v>
      </c>
      <c r="G103" s="29">
        <v>39033168</v>
      </c>
      <c r="H103" s="29">
        <v>3.6270299999999998E-3</v>
      </c>
      <c r="I103" s="30">
        <v>9.5000000000000003E-10</v>
      </c>
      <c r="J103" s="29">
        <v>2.2188900000000001E-2</v>
      </c>
      <c r="K103" s="29">
        <v>7.4552683999999994E-2</v>
      </c>
      <c r="L103" s="30">
        <v>9.6000000000000002E-5</v>
      </c>
      <c r="M103" s="29">
        <v>37.425449270000001</v>
      </c>
      <c r="N103" s="29" t="b">
        <v>0</v>
      </c>
      <c r="O103" s="29" t="b">
        <v>1</v>
      </c>
      <c r="P103" s="31" t="s">
        <v>550</v>
      </c>
    </row>
    <row r="104" spans="1:16" ht="15.9" x14ac:dyDescent="0.35">
      <c r="A104" s="28" t="s">
        <v>142</v>
      </c>
      <c r="B104" s="29" t="s">
        <v>554</v>
      </c>
      <c r="C104" s="29" t="s">
        <v>436</v>
      </c>
      <c r="D104" s="29">
        <v>6</v>
      </c>
      <c r="E104" s="29" t="s">
        <v>355</v>
      </c>
      <c r="F104" s="29" t="s">
        <v>356</v>
      </c>
      <c r="G104" s="29">
        <v>39016096</v>
      </c>
      <c r="H104" s="29">
        <v>4.6939E-3</v>
      </c>
      <c r="I104" s="30">
        <v>8.1199999999999993E-9</v>
      </c>
      <c r="J104" s="29">
        <v>2.7065100000000002E-2</v>
      </c>
      <c r="K104" s="29">
        <v>3.7773359999999999E-2</v>
      </c>
      <c r="L104" s="30">
        <v>8.53E-5</v>
      </c>
      <c r="M104" s="29">
        <v>33.246763819999998</v>
      </c>
      <c r="N104" s="29" t="b">
        <v>0</v>
      </c>
      <c r="O104" s="29" t="b">
        <v>1</v>
      </c>
      <c r="P104" s="31" t="s">
        <v>550</v>
      </c>
    </row>
    <row r="105" spans="1:16" ht="15.9" x14ac:dyDescent="0.35">
      <c r="A105" s="28" t="s">
        <v>159</v>
      </c>
      <c r="B105" s="29" t="s">
        <v>553</v>
      </c>
      <c r="C105" s="29" t="s">
        <v>431</v>
      </c>
      <c r="D105" s="29">
        <v>16</v>
      </c>
      <c r="E105" s="29" t="s">
        <v>361</v>
      </c>
      <c r="F105" s="29" t="s">
        <v>362</v>
      </c>
      <c r="G105" s="29">
        <v>31133449</v>
      </c>
      <c r="H105" s="29">
        <v>2.2273200000000001E-3</v>
      </c>
      <c r="I105" s="30">
        <v>4.9400000000000003E-14</v>
      </c>
      <c r="J105" s="29">
        <v>1.67794E-2</v>
      </c>
      <c r="K105" s="29">
        <v>0.29622266400000002</v>
      </c>
      <c r="L105" s="29">
        <v>1.4553999999999999E-4</v>
      </c>
      <c r="M105" s="29">
        <v>56.752551709999999</v>
      </c>
      <c r="N105" s="29" t="b">
        <v>0</v>
      </c>
      <c r="O105" s="29" t="b">
        <v>1</v>
      </c>
      <c r="P105" s="31" t="s">
        <v>550</v>
      </c>
    </row>
    <row r="106" spans="1:16" ht="15.9" x14ac:dyDescent="0.35">
      <c r="A106" s="28" t="s">
        <v>159</v>
      </c>
      <c r="B106" s="29" t="s">
        <v>553</v>
      </c>
      <c r="C106" s="29" t="s">
        <v>423</v>
      </c>
      <c r="D106" s="29">
        <v>16</v>
      </c>
      <c r="E106" s="29" t="s">
        <v>361</v>
      </c>
      <c r="F106" s="29" t="s">
        <v>355</v>
      </c>
      <c r="G106" s="29">
        <v>31833812</v>
      </c>
      <c r="H106" s="29">
        <v>2.25421E-3</v>
      </c>
      <c r="I106" s="30">
        <v>1.19E-9</v>
      </c>
      <c r="J106" s="29">
        <v>1.37088E-2</v>
      </c>
      <c r="K106" s="29">
        <v>0.30715705799999998</v>
      </c>
      <c r="L106" s="30">
        <v>9.48E-5</v>
      </c>
      <c r="M106" s="29">
        <v>36.983491489999999</v>
      </c>
      <c r="N106" s="29" t="b">
        <v>0</v>
      </c>
      <c r="O106" s="29" t="b">
        <v>1</v>
      </c>
      <c r="P106" s="31" t="s">
        <v>550</v>
      </c>
    </row>
    <row r="107" spans="1:16" ht="15.9" x14ac:dyDescent="0.35">
      <c r="A107" s="28" t="s">
        <v>159</v>
      </c>
      <c r="B107" s="29" t="s">
        <v>277</v>
      </c>
      <c r="C107" s="29" t="s">
        <v>429</v>
      </c>
      <c r="D107" s="29">
        <v>16</v>
      </c>
      <c r="E107" s="29" t="s">
        <v>356</v>
      </c>
      <c r="F107" s="29" t="s">
        <v>355</v>
      </c>
      <c r="G107" s="29">
        <v>31380464</v>
      </c>
      <c r="H107" s="29">
        <v>2.8581100000000001E-3</v>
      </c>
      <c r="I107" s="30">
        <v>1.5399999999999999E-8</v>
      </c>
      <c r="J107" s="29">
        <v>1.6169900000000001E-2</v>
      </c>
      <c r="K107" s="29">
        <v>0.131212724</v>
      </c>
      <c r="L107" s="30">
        <v>8.2100000000000003E-5</v>
      </c>
      <c r="M107" s="29">
        <v>32.007706900000002</v>
      </c>
      <c r="N107" s="29" t="b">
        <v>0</v>
      </c>
      <c r="O107" s="29" t="b">
        <v>1</v>
      </c>
      <c r="P107" s="31" t="s">
        <v>550</v>
      </c>
    </row>
    <row r="108" spans="1:16" ht="15.9" x14ac:dyDescent="0.35">
      <c r="A108" s="28" t="s">
        <v>159</v>
      </c>
      <c r="B108" s="29" t="s">
        <v>277</v>
      </c>
      <c r="C108" s="29" t="s">
        <v>428</v>
      </c>
      <c r="D108" s="29">
        <v>16</v>
      </c>
      <c r="E108" s="29" t="s">
        <v>362</v>
      </c>
      <c r="F108" s="29" t="s">
        <v>361</v>
      </c>
      <c r="G108" s="29">
        <v>31403145</v>
      </c>
      <c r="H108" s="29">
        <v>4.6889200000000001E-3</v>
      </c>
      <c r="I108" s="30">
        <v>1.56E-9</v>
      </c>
      <c r="J108" s="29">
        <v>-2.8310700000000001E-2</v>
      </c>
      <c r="K108" s="29">
        <v>0.94433399600000001</v>
      </c>
      <c r="L108" s="30">
        <v>9.3499999999999996E-5</v>
      </c>
      <c r="M108" s="29">
        <v>36.454684290000003</v>
      </c>
      <c r="N108" s="29" t="b">
        <v>0</v>
      </c>
      <c r="O108" s="29" t="b">
        <v>1</v>
      </c>
      <c r="P108" s="31" t="s">
        <v>550</v>
      </c>
    </row>
    <row r="109" spans="1:16" ht="15.9" x14ac:dyDescent="0.35">
      <c r="A109" s="28" t="s">
        <v>159</v>
      </c>
      <c r="B109" s="29" t="s">
        <v>277</v>
      </c>
      <c r="C109" s="29" t="s">
        <v>430</v>
      </c>
      <c r="D109" s="29">
        <v>16</v>
      </c>
      <c r="E109" s="29" t="s">
        <v>361</v>
      </c>
      <c r="F109" s="29" t="s">
        <v>362</v>
      </c>
      <c r="G109" s="29">
        <v>31590326</v>
      </c>
      <c r="H109" s="29">
        <v>4.5114999999999999E-3</v>
      </c>
      <c r="I109" s="30">
        <v>4.3899999999999998E-10</v>
      </c>
      <c r="J109" s="29">
        <v>-2.8148800000000002E-2</v>
      </c>
      <c r="K109" s="29">
        <v>6.4612325999999998E-2</v>
      </c>
      <c r="L109" s="30">
        <v>9.98E-5</v>
      </c>
      <c r="M109" s="29">
        <v>38.929212589999999</v>
      </c>
      <c r="N109" s="29" t="b">
        <v>0</v>
      </c>
      <c r="O109" s="29" t="b">
        <v>1</v>
      </c>
      <c r="P109" s="31" t="s">
        <v>550</v>
      </c>
    </row>
    <row r="110" spans="1:16" ht="15.9" x14ac:dyDescent="0.35">
      <c r="A110" s="28" t="s">
        <v>159</v>
      </c>
      <c r="B110" s="29" t="s">
        <v>277</v>
      </c>
      <c r="C110" s="29" t="s">
        <v>426</v>
      </c>
      <c r="D110" s="29">
        <v>16</v>
      </c>
      <c r="E110" s="29" t="s">
        <v>361</v>
      </c>
      <c r="F110" s="29" t="s">
        <v>362</v>
      </c>
      <c r="G110" s="29">
        <v>31463252</v>
      </c>
      <c r="H110" s="29">
        <v>4.9406800000000002E-3</v>
      </c>
      <c r="I110" s="30">
        <v>6.7499999999999996E-15</v>
      </c>
      <c r="J110" s="29">
        <v>-3.8483400000000001E-2</v>
      </c>
      <c r="K110" s="29">
        <v>5.4671968000000001E-2</v>
      </c>
      <c r="L110" s="29">
        <v>1.5558400000000001E-4</v>
      </c>
      <c r="M110" s="29">
        <v>60.669608089999997</v>
      </c>
      <c r="N110" s="29" t="b">
        <v>0</v>
      </c>
      <c r="O110" s="29" t="b">
        <v>1</v>
      </c>
      <c r="P110" s="31" t="s">
        <v>550</v>
      </c>
    </row>
    <row r="111" spans="1:16" ht="15.9" x14ac:dyDescent="0.35">
      <c r="A111" s="28" t="s">
        <v>159</v>
      </c>
      <c r="B111" s="29" t="s">
        <v>277</v>
      </c>
      <c r="C111" s="29" t="s">
        <v>425</v>
      </c>
      <c r="D111" s="29">
        <v>16</v>
      </c>
      <c r="E111" s="29" t="s">
        <v>356</v>
      </c>
      <c r="F111" s="29" t="s">
        <v>362</v>
      </c>
      <c r="G111" s="29">
        <v>31573030</v>
      </c>
      <c r="H111" s="29">
        <v>2.0165600000000001E-3</v>
      </c>
      <c r="I111" s="30">
        <v>2.5999999999999998E-12</v>
      </c>
      <c r="J111" s="29">
        <v>-1.41113E-2</v>
      </c>
      <c r="K111" s="29">
        <v>0.48807157099999998</v>
      </c>
      <c r="L111" s="29">
        <v>1.2557900000000001E-4</v>
      </c>
      <c r="M111" s="29">
        <v>48.96767964</v>
      </c>
      <c r="N111" s="29" t="b">
        <v>0</v>
      </c>
      <c r="O111" s="29" t="b">
        <v>1</v>
      </c>
      <c r="P111" s="31" t="s">
        <v>550</v>
      </c>
    </row>
    <row r="112" spans="1:16" ht="15.9" x14ac:dyDescent="0.35">
      <c r="A112" s="28" t="s">
        <v>159</v>
      </c>
      <c r="B112" s="29" t="s">
        <v>277</v>
      </c>
      <c r="C112" s="29" t="s">
        <v>432</v>
      </c>
      <c r="D112" s="29">
        <v>16</v>
      </c>
      <c r="E112" s="29" t="s">
        <v>361</v>
      </c>
      <c r="F112" s="29" t="s">
        <v>362</v>
      </c>
      <c r="G112" s="29">
        <v>31418975</v>
      </c>
      <c r="H112" s="29">
        <v>5.9065699999999999E-3</v>
      </c>
      <c r="I112" s="30">
        <v>2.9900000000000001E-11</v>
      </c>
      <c r="J112" s="29">
        <v>3.9260200000000002E-2</v>
      </c>
      <c r="K112" s="29">
        <v>2.5844929999999999E-2</v>
      </c>
      <c r="L112" s="29">
        <v>1.13304E-4</v>
      </c>
      <c r="M112" s="29">
        <v>44.180647559999997</v>
      </c>
      <c r="N112" s="29" t="b">
        <v>0</v>
      </c>
      <c r="O112" s="29" t="b">
        <v>1</v>
      </c>
      <c r="P112" s="31" t="s">
        <v>550</v>
      </c>
    </row>
    <row r="113" spans="1:16" ht="15.9" x14ac:dyDescent="0.35">
      <c r="A113" s="28" t="s">
        <v>159</v>
      </c>
      <c r="B113" s="29" t="s">
        <v>277</v>
      </c>
      <c r="C113" s="29" t="s">
        <v>427</v>
      </c>
      <c r="D113" s="29">
        <v>16</v>
      </c>
      <c r="E113" s="29" t="s">
        <v>362</v>
      </c>
      <c r="F113" s="29" t="s">
        <v>361</v>
      </c>
      <c r="G113" s="29">
        <v>31404571</v>
      </c>
      <c r="H113" s="29">
        <v>2.02389E-3</v>
      </c>
      <c r="I113" s="30">
        <v>2.8999999999999999E-38</v>
      </c>
      <c r="J113" s="29">
        <v>-2.6176399999999999E-2</v>
      </c>
      <c r="K113" s="29">
        <v>0.472166998</v>
      </c>
      <c r="L113" s="29">
        <v>4.2886299999999998E-4</v>
      </c>
      <c r="M113" s="29">
        <v>167.2799153</v>
      </c>
      <c r="N113" s="29" t="b">
        <v>0</v>
      </c>
      <c r="O113" s="29" t="b">
        <v>1</v>
      </c>
      <c r="P113" s="31" t="s">
        <v>550</v>
      </c>
    </row>
    <row r="114" spans="1:16" ht="15.9" x14ac:dyDescent="0.35">
      <c r="A114" s="28" t="s">
        <v>159</v>
      </c>
      <c r="B114" s="29" t="s">
        <v>277</v>
      </c>
      <c r="C114" s="29" t="s">
        <v>433</v>
      </c>
      <c r="D114" s="29">
        <v>16</v>
      </c>
      <c r="E114" s="29" t="s">
        <v>361</v>
      </c>
      <c r="F114" s="29" t="s">
        <v>362</v>
      </c>
      <c r="G114" s="29">
        <v>31107689</v>
      </c>
      <c r="H114" s="29">
        <v>2.07764E-3</v>
      </c>
      <c r="I114" s="30">
        <v>2.1500000000000001E-8</v>
      </c>
      <c r="J114" s="29">
        <v>-1.16341E-2</v>
      </c>
      <c r="K114" s="29">
        <v>0.38767395599999999</v>
      </c>
      <c r="L114" s="30">
        <v>8.0400000000000003E-5</v>
      </c>
      <c r="M114" s="29">
        <v>31.356152000000002</v>
      </c>
      <c r="N114" s="29" t="b">
        <v>0</v>
      </c>
      <c r="O114" s="29" t="b">
        <v>1</v>
      </c>
      <c r="P114" s="31" t="s">
        <v>550</v>
      </c>
    </row>
    <row r="115" spans="1:16" ht="15.9" x14ac:dyDescent="0.35">
      <c r="A115" s="28" t="s">
        <v>159</v>
      </c>
      <c r="B115" s="29" t="s">
        <v>277</v>
      </c>
      <c r="C115" s="29" t="s">
        <v>424</v>
      </c>
      <c r="D115" s="29">
        <v>16</v>
      </c>
      <c r="E115" s="29" t="s">
        <v>361</v>
      </c>
      <c r="F115" s="29" t="s">
        <v>362</v>
      </c>
      <c r="G115" s="29">
        <v>31552196</v>
      </c>
      <c r="H115" s="29">
        <v>2.8197399999999998E-3</v>
      </c>
      <c r="I115" s="30">
        <v>1.75E-9</v>
      </c>
      <c r="J115" s="29">
        <v>1.6972899999999999E-2</v>
      </c>
      <c r="K115" s="29">
        <v>0.16103379700000001</v>
      </c>
      <c r="L115" s="30">
        <v>9.2899999999999995E-5</v>
      </c>
      <c r="M115" s="29">
        <v>36.23195321</v>
      </c>
      <c r="N115" s="29" t="b">
        <v>0</v>
      </c>
      <c r="O115" s="29" t="b">
        <v>1</v>
      </c>
      <c r="P115" s="31" t="s">
        <v>550</v>
      </c>
    </row>
    <row r="116" spans="1:16" ht="15.9" x14ac:dyDescent="0.35">
      <c r="A116" s="28" t="s">
        <v>276</v>
      </c>
      <c r="B116" s="29" t="s">
        <v>277</v>
      </c>
      <c r="C116" s="29" t="s">
        <v>419</v>
      </c>
      <c r="D116" s="29">
        <v>22</v>
      </c>
      <c r="E116" s="29" t="s">
        <v>356</v>
      </c>
      <c r="F116" s="29" t="s">
        <v>355</v>
      </c>
      <c r="G116" s="29">
        <v>32446805</v>
      </c>
      <c r="H116" s="29">
        <v>3.0333600000000001E-3</v>
      </c>
      <c r="I116" s="30">
        <v>3.8600000000000002E-8</v>
      </c>
      <c r="J116" s="29">
        <v>-1.66748E-2</v>
      </c>
      <c r="K116" s="29">
        <v>0.11729622300000001</v>
      </c>
      <c r="L116" s="30">
        <v>7.75E-5</v>
      </c>
      <c r="M116" s="29">
        <v>30.21837653</v>
      </c>
      <c r="N116" s="29" t="b">
        <v>0</v>
      </c>
      <c r="O116" s="29" t="b">
        <v>1</v>
      </c>
      <c r="P116" s="31" t="s">
        <v>550</v>
      </c>
    </row>
    <row r="117" spans="1:16" ht="15.9" x14ac:dyDescent="0.35">
      <c r="A117" s="28" t="s">
        <v>276</v>
      </c>
      <c r="B117" s="29" t="s">
        <v>277</v>
      </c>
      <c r="C117" s="29" t="s">
        <v>414</v>
      </c>
      <c r="D117" s="29">
        <v>22</v>
      </c>
      <c r="E117" s="29" t="s">
        <v>356</v>
      </c>
      <c r="F117" s="29" t="s">
        <v>355</v>
      </c>
      <c r="G117" s="29">
        <v>32342976</v>
      </c>
      <c r="H117" s="29">
        <v>2.03813E-3</v>
      </c>
      <c r="I117" s="30">
        <v>7.7800000000000002E-18</v>
      </c>
      <c r="J117" s="29">
        <v>-1.75335E-2</v>
      </c>
      <c r="K117" s="29">
        <v>0.39860835</v>
      </c>
      <c r="L117" s="29">
        <v>1.8977999999999999E-4</v>
      </c>
      <c r="M117" s="29">
        <v>74.006734969999997</v>
      </c>
      <c r="N117" s="29" t="b">
        <v>0</v>
      </c>
      <c r="O117" s="29" t="b">
        <v>1</v>
      </c>
      <c r="P117" s="31" t="s">
        <v>550</v>
      </c>
    </row>
    <row r="118" spans="1:16" ht="15.9" x14ac:dyDescent="0.35">
      <c r="A118" s="28" t="s">
        <v>276</v>
      </c>
      <c r="B118" s="29" t="s">
        <v>277</v>
      </c>
      <c r="C118" s="29" t="s">
        <v>421</v>
      </c>
      <c r="D118" s="29">
        <v>22</v>
      </c>
      <c r="E118" s="29" t="s">
        <v>356</v>
      </c>
      <c r="F118" s="29" t="s">
        <v>355</v>
      </c>
      <c r="G118" s="29">
        <v>32547012</v>
      </c>
      <c r="H118" s="29">
        <v>2.1199999999999999E-3</v>
      </c>
      <c r="I118" s="30">
        <v>1.5900000000000001E-12</v>
      </c>
      <c r="J118" s="29">
        <v>-1.49801E-2</v>
      </c>
      <c r="K118" s="29">
        <v>0.32604373800000003</v>
      </c>
      <c r="L118" s="29">
        <v>1.28045E-4</v>
      </c>
      <c r="M118" s="29">
        <v>49.92929977</v>
      </c>
      <c r="N118" s="29" t="b">
        <v>0</v>
      </c>
      <c r="O118" s="29" t="b">
        <v>1</v>
      </c>
      <c r="P118" s="31" t="s">
        <v>550</v>
      </c>
    </row>
    <row r="119" spans="1:16" ht="15.9" x14ac:dyDescent="0.35">
      <c r="A119" s="28" t="s">
        <v>276</v>
      </c>
      <c r="B119" s="29" t="s">
        <v>277</v>
      </c>
      <c r="C119" s="29" t="s">
        <v>422</v>
      </c>
      <c r="D119" s="29">
        <v>22</v>
      </c>
      <c r="E119" s="29" t="s">
        <v>362</v>
      </c>
      <c r="F119" s="29" t="s">
        <v>361</v>
      </c>
      <c r="G119" s="29">
        <v>32344403</v>
      </c>
      <c r="H119" s="29">
        <v>3.5685999999999999E-3</v>
      </c>
      <c r="I119" s="30">
        <v>8.6300000000000005E-17</v>
      </c>
      <c r="J119" s="29">
        <v>-2.9699E-2</v>
      </c>
      <c r="K119" s="29">
        <v>6.7594432999999995E-2</v>
      </c>
      <c r="L119" s="29">
        <v>1.7761099999999999E-4</v>
      </c>
      <c r="M119" s="29">
        <v>69.260509600000006</v>
      </c>
      <c r="N119" s="29" t="b">
        <v>0</v>
      </c>
      <c r="O119" s="29" t="b">
        <v>1</v>
      </c>
      <c r="P119" s="31" t="s">
        <v>550</v>
      </c>
    </row>
    <row r="120" spans="1:16" ht="15.9" x14ac:dyDescent="0.35">
      <c r="A120" s="28" t="s">
        <v>276</v>
      </c>
      <c r="B120" s="29" t="s">
        <v>277</v>
      </c>
      <c r="C120" s="29" t="s">
        <v>418</v>
      </c>
      <c r="D120" s="29">
        <v>22</v>
      </c>
      <c r="E120" s="29" t="s">
        <v>362</v>
      </c>
      <c r="F120" s="29" t="s">
        <v>361</v>
      </c>
      <c r="G120" s="29">
        <v>32551703</v>
      </c>
      <c r="H120" s="29">
        <v>3.27561E-3</v>
      </c>
      <c r="I120" s="30">
        <v>2.55E-8</v>
      </c>
      <c r="J120" s="29">
        <v>1.8243700000000002E-2</v>
      </c>
      <c r="K120" s="29">
        <v>0.131212724</v>
      </c>
      <c r="L120" s="30">
        <v>7.9599999999999997E-5</v>
      </c>
      <c r="M120" s="29">
        <v>31.0198176</v>
      </c>
      <c r="N120" s="29" t="b">
        <v>0</v>
      </c>
      <c r="O120" s="29" t="b">
        <v>1</v>
      </c>
      <c r="P120" s="31" t="s">
        <v>550</v>
      </c>
    </row>
    <row r="121" spans="1:16" ht="15.9" x14ac:dyDescent="0.35">
      <c r="A121" s="28" t="s">
        <v>276</v>
      </c>
      <c r="B121" s="29" t="s">
        <v>277</v>
      </c>
      <c r="C121" s="29" t="s">
        <v>417</v>
      </c>
      <c r="D121" s="29">
        <v>22</v>
      </c>
      <c r="E121" s="29" t="s">
        <v>356</v>
      </c>
      <c r="F121" s="29" t="s">
        <v>355</v>
      </c>
      <c r="G121" s="29">
        <v>32872593</v>
      </c>
      <c r="H121" s="29">
        <v>2.2554900000000002E-3</v>
      </c>
      <c r="I121" s="30">
        <v>1.8500000000000001E-11</v>
      </c>
      <c r="J121" s="29">
        <v>1.5150800000000001E-2</v>
      </c>
      <c r="K121" s="29">
        <v>0.28528827000000001</v>
      </c>
      <c r="L121" s="29">
        <v>1.15717E-4</v>
      </c>
      <c r="M121" s="29">
        <v>45.121870100000002</v>
      </c>
      <c r="N121" s="29" t="b">
        <v>0</v>
      </c>
      <c r="O121" s="29" t="b">
        <v>1</v>
      </c>
      <c r="P121" s="31" t="s">
        <v>550</v>
      </c>
    </row>
    <row r="122" spans="1:16" ht="15.9" x14ac:dyDescent="0.35">
      <c r="A122" s="28" t="s">
        <v>276</v>
      </c>
      <c r="B122" s="29" t="s">
        <v>277</v>
      </c>
      <c r="C122" s="29" t="s">
        <v>420</v>
      </c>
      <c r="D122" s="29">
        <v>22</v>
      </c>
      <c r="E122" s="29" t="s">
        <v>362</v>
      </c>
      <c r="F122" s="29" t="s">
        <v>361</v>
      </c>
      <c r="G122" s="29">
        <v>32347308</v>
      </c>
      <c r="H122" s="29">
        <v>3.2722799999999998E-3</v>
      </c>
      <c r="I122" s="30">
        <v>3.1500000000000001E-9</v>
      </c>
      <c r="J122" s="29">
        <v>1.9383399999999999E-2</v>
      </c>
      <c r="K122" s="29">
        <v>0.122266402</v>
      </c>
      <c r="L122" s="30">
        <v>9.0000000000000006E-5</v>
      </c>
      <c r="M122" s="29">
        <v>35.087851180000001</v>
      </c>
      <c r="N122" s="29" t="b">
        <v>0</v>
      </c>
      <c r="O122" s="29" t="b">
        <v>1</v>
      </c>
      <c r="P122" s="31" t="s">
        <v>550</v>
      </c>
    </row>
    <row r="123" spans="1:16" ht="15.9" x14ac:dyDescent="0.35">
      <c r="A123" s="28" t="s">
        <v>276</v>
      </c>
      <c r="B123" s="29" t="s">
        <v>277</v>
      </c>
      <c r="C123" s="29" t="s">
        <v>415</v>
      </c>
      <c r="D123" s="29">
        <v>22</v>
      </c>
      <c r="E123" s="29" t="s">
        <v>362</v>
      </c>
      <c r="F123" s="29" t="s">
        <v>356</v>
      </c>
      <c r="G123" s="29">
        <v>32445218</v>
      </c>
      <c r="H123" s="29">
        <v>2.63379E-3</v>
      </c>
      <c r="I123" s="30">
        <v>2.11E-19</v>
      </c>
      <c r="J123" s="29">
        <v>-2.3723600000000001E-2</v>
      </c>
      <c r="K123" s="29">
        <v>0.17196819099999999</v>
      </c>
      <c r="L123" s="29">
        <v>2.0804999999999999E-4</v>
      </c>
      <c r="M123" s="29">
        <v>81.13283826</v>
      </c>
      <c r="N123" s="29" t="b">
        <v>0</v>
      </c>
      <c r="O123" s="29" t="b">
        <v>1</v>
      </c>
      <c r="P123" s="31" t="s">
        <v>550</v>
      </c>
    </row>
    <row r="124" spans="1:16" ht="15.9" x14ac:dyDescent="0.35">
      <c r="A124" s="28" t="s">
        <v>276</v>
      </c>
      <c r="B124" s="29" t="s">
        <v>277</v>
      </c>
      <c r="C124" s="29" t="s">
        <v>416</v>
      </c>
      <c r="D124" s="29">
        <v>22</v>
      </c>
      <c r="E124" s="29" t="s">
        <v>362</v>
      </c>
      <c r="F124" s="29" t="s">
        <v>361</v>
      </c>
      <c r="G124" s="29">
        <v>32447811</v>
      </c>
      <c r="H124" s="29">
        <v>2.9420100000000001E-3</v>
      </c>
      <c r="I124" s="30">
        <v>7.7400000000000003E-14</v>
      </c>
      <c r="J124" s="29">
        <v>-2.1990699999999998E-2</v>
      </c>
      <c r="K124" s="29">
        <v>0.137176938</v>
      </c>
      <c r="L124" s="29">
        <v>1.4328E-4</v>
      </c>
      <c r="M124" s="29">
        <v>55.871147460000003</v>
      </c>
      <c r="N124" s="29" t="b">
        <v>0</v>
      </c>
      <c r="O124" s="29" t="b">
        <v>1</v>
      </c>
      <c r="P124" s="31" t="s">
        <v>550</v>
      </c>
    </row>
    <row r="125" spans="1:16" ht="15.9" x14ac:dyDescent="0.35">
      <c r="A125" s="28" t="s">
        <v>407</v>
      </c>
      <c r="B125" s="29" t="s">
        <v>551</v>
      </c>
      <c r="C125" s="29" t="s">
        <v>406</v>
      </c>
      <c r="D125" s="29">
        <v>2</v>
      </c>
      <c r="E125" s="29" t="s">
        <v>361</v>
      </c>
      <c r="F125" s="29" t="s">
        <v>362</v>
      </c>
      <c r="G125" s="29">
        <v>239069196</v>
      </c>
      <c r="H125" s="29">
        <v>2.0414600000000001E-3</v>
      </c>
      <c r="I125" s="30">
        <v>1.36E-10</v>
      </c>
      <c r="J125" s="29">
        <v>-1.3106899999999999E-2</v>
      </c>
      <c r="K125" s="29">
        <v>0.45924453300000001</v>
      </c>
      <c r="L125" s="29">
        <v>1.05714E-4</v>
      </c>
      <c r="M125" s="29">
        <v>41.220759970000003</v>
      </c>
      <c r="N125" s="29" t="b">
        <v>0</v>
      </c>
      <c r="O125" s="29" t="b">
        <v>1</v>
      </c>
      <c r="P125" s="31" t="s">
        <v>550</v>
      </c>
    </row>
    <row r="126" spans="1:16" ht="15.9" x14ac:dyDescent="0.35">
      <c r="A126" s="28" t="s">
        <v>399</v>
      </c>
      <c r="B126" s="29" t="s">
        <v>551</v>
      </c>
      <c r="C126" s="29" t="s">
        <v>401</v>
      </c>
      <c r="D126" s="29">
        <v>17</v>
      </c>
      <c r="E126" s="29" t="s">
        <v>356</v>
      </c>
      <c r="F126" s="29" t="s">
        <v>355</v>
      </c>
      <c r="G126" s="29">
        <v>40824823</v>
      </c>
      <c r="H126" s="29">
        <v>2.2328500000000002E-3</v>
      </c>
      <c r="I126" s="30">
        <v>1.3300000000000001E-10</v>
      </c>
      <c r="J126" s="29">
        <v>1.43442E-2</v>
      </c>
      <c r="K126" s="29">
        <v>0.26441351899999999</v>
      </c>
      <c r="L126" s="29">
        <v>1.05839E-4</v>
      </c>
      <c r="M126" s="29">
        <v>41.269702539999997</v>
      </c>
      <c r="N126" s="29" t="b">
        <v>0</v>
      </c>
      <c r="O126" s="29" t="b">
        <v>1</v>
      </c>
      <c r="P126" s="31" t="s">
        <v>550</v>
      </c>
    </row>
    <row r="127" spans="1:16" ht="15.9" x14ac:dyDescent="0.35">
      <c r="A127" s="28" t="s">
        <v>399</v>
      </c>
      <c r="B127" s="29" t="s">
        <v>551</v>
      </c>
      <c r="C127" s="29" t="s">
        <v>403</v>
      </c>
      <c r="D127" s="29">
        <v>17</v>
      </c>
      <c r="E127" s="29" t="s">
        <v>362</v>
      </c>
      <c r="F127" s="29" t="s">
        <v>361</v>
      </c>
      <c r="G127" s="29">
        <v>40582296</v>
      </c>
      <c r="H127" s="29">
        <v>2.1320599999999999E-3</v>
      </c>
      <c r="I127" s="30">
        <v>7.3899999999999998E-11</v>
      </c>
      <c r="J127" s="29">
        <v>1.3885E-2</v>
      </c>
      <c r="K127" s="29">
        <v>0.312127237</v>
      </c>
      <c r="L127" s="29">
        <v>1.08769E-4</v>
      </c>
      <c r="M127" s="29">
        <v>42.412189740000002</v>
      </c>
      <c r="N127" s="29" t="b">
        <v>0</v>
      </c>
      <c r="O127" s="29" t="b">
        <v>1</v>
      </c>
      <c r="P127" s="31" t="s">
        <v>550</v>
      </c>
    </row>
    <row r="128" spans="1:16" ht="15.9" x14ac:dyDescent="0.35">
      <c r="A128" s="28" t="s">
        <v>399</v>
      </c>
      <c r="B128" s="29" t="s">
        <v>551</v>
      </c>
      <c r="C128" s="29" t="s">
        <v>404</v>
      </c>
      <c r="D128" s="29">
        <v>17</v>
      </c>
      <c r="E128" s="29" t="s">
        <v>361</v>
      </c>
      <c r="F128" s="29" t="s">
        <v>362</v>
      </c>
      <c r="G128" s="29">
        <v>40716235</v>
      </c>
      <c r="H128" s="29">
        <v>2.2496600000000001E-3</v>
      </c>
      <c r="I128" s="30">
        <v>1.2600000000000001E-12</v>
      </c>
      <c r="J128" s="29">
        <v>1.5969400000000002E-2</v>
      </c>
      <c r="K128" s="29">
        <v>0.25944334000000002</v>
      </c>
      <c r="L128" s="29">
        <v>1.2922500000000001E-4</v>
      </c>
      <c r="M128" s="29">
        <v>50.389633279999998</v>
      </c>
      <c r="N128" s="29" t="b">
        <v>0</v>
      </c>
      <c r="O128" s="29" t="b">
        <v>1</v>
      </c>
      <c r="P128" s="31" t="s">
        <v>550</v>
      </c>
    </row>
    <row r="129" spans="1:16" ht="15.9" x14ac:dyDescent="0.35">
      <c r="A129" s="28" t="s">
        <v>399</v>
      </c>
      <c r="B129" s="29" t="s">
        <v>551</v>
      </c>
      <c r="C129" s="29" t="s">
        <v>405</v>
      </c>
      <c r="D129" s="29">
        <v>17</v>
      </c>
      <c r="E129" s="29" t="s">
        <v>362</v>
      </c>
      <c r="F129" s="29" t="s">
        <v>361</v>
      </c>
      <c r="G129" s="29">
        <v>40514723</v>
      </c>
      <c r="H129" s="29">
        <v>3.81746E-3</v>
      </c>
      <c r="I129" s="30">
        <v>4.8E-8</v>
      </c>
      <c r="J129" s="29">
        <v>2.0837600000000001E-2</v>
      </c>
      <c r="K129" s="29">
        <v>7.9522862999999999E-2</v>
      </c>
      <c r="L129" s="30">
        <v>7.64E-5</v>
      </c>
      <c r="M129" s="29">
        <v>29.795053939999999</v>
      </c>
      <c r="N129" s="29" t="b">
        <v>0</v>
      </c>
      <c r="O129" s="29" t="b">
        <v>1</v>
      </c>
      <c r="P129" s="31" t="s">
        <v>550</v>
      </c>
    </row>
    <row r="130" spans="1:16" ht="15.9" x14ac:dyDescent="0.35">
      <c r="A130" s="28" t="s">
        <v>399</v>
      </c>
      <c r="B130" s="29" t="s">
        <v>551</v>
      </c>
      <c r="C130" s="29" t="s">
        <v>398</v>
      </c>
      <c r="D130" s="29">
        <v>17</v>
      </c>
      <c r="E130" s="29" t="s">
        <v>356</v>
      </c>
      <c r="F130" s="29" t="s">
        <v>355</v>
      </c>
      <c r="G130" s="29">
        <v>40907554</v>
      </c>
      <c r="H130" s="29">
        <v>5.2722200000000002E-3</v>
      </c>
      <c r="I130" s="30">
        <v>4.8900000000000003E-9</v>
      </c>
      <c r="J130" s="29">
        <v>3.0846800000000001E-2</v>
      </c>
      <c r="K130" s="29">
        <v>4.3737575000000001E-2</v>
      </c>
      <c r="L130" s="30">
        <v>8.7800000000000006E-5</v>
      </c>
      <c r="M130" s="29">
        <v>34.231896390000003</v>
      </c>
      <c r="N130" s="29" t="b">
        <v>0</v>
      </c>
      <c r="O130" s="29" t="b">
        <v>1</v>
      </c>
      <c r="P130" s="31" t="s">
        <v>550</v>
      </c>
    </row>
    <row r="131" spans="1:16" ht="15.9" x14ac:dyDescent="0.35">
      <c r="A131" s="28" t="s">
        <v>399</v>
      </c>
      <c r="B131" s="29" t="s">
        <v>551</v>
      </c>
      <c r="C131" s="29" t="s">
        <v>402</v>
      </c>
      <c r="D131" s="29">
        <v>17</v>
      </c>
      <c r="E131" s="29" t="s">
        <v>356</v>
      </c>
      <c r="F131" s="29" t="s">
        <v>355</v>
      </c>
      <c r="G131" s="29">
        <v>40626607</v>
      </c>
      <c r="H131" s="29">
        <v>5.2072000000000004E-3</v>
      </c>
      <c r="I131" s="30">
        <v>1.4700000000000001E-10</v>
      </c>
      <c r="J131" s="29">
        <v>3.33718E-2</v>
      </c>
      <c r="K131" s="29">
        <v>4.3737575000000001E-2</v>
      </c>
      <c r="L131" s="29">
        <v>1.05333E-4</v>
      </c>
      <c r="M131" s="29">
        <v>41.072252329999998</v>
      </c>
      <c r="N131" s="29" t="b">
        <v>0</v>
      </c>
      <c r="O131" s="29" t="b">
        <v>1</v>
      </c>
      <c r="P131" s="31" t="s">
        <v>550</v>
      </c>
    </row>
    <row r="132" spans="1:16" ht="15.9" x14ac:dyDescent="0.35">
      <c r="A132" s="28" t="s">
        <v>399</v>
      </c>
      <c r="B132" s="29" t="s">
        <v>551</v>
      </c>
      <c r="C132" s="29" t="s">
        <v>400</v>
      </c>
      <c r="D132" s="29">
        <v>17</v>
      </c>
      <c r="E132" s="29" t="s">
        <v>355</v>
      </c>
      <c r="F132" s="29" t="s">
        <v>361</v>
      </c>
      <c r="G132" s="29">
        <v>40748547</v>
      </c>
      <c r="H132" s="29">
        <v>5.2482099999999997E-3</v>
      </c>
      <c r="I132" s="30">
        <v>4.5899999999999996E-12</v>
      </c>
      <c r="J132" s="29">
        <v>3.6305999999999998E-2</v>
      </c>
      <c r="K132" s="29">
        <v>4.2743538999999997E-2</v>
      </c>
      <c r="L132" s="29">
        <v>1.2272699999999999E-4</v>
      </c>
      <c r="M132" s="29">
        <v>47.85553436</v>
      </c>
      <c r="N132" s="29" t="b">
        <v>0</v>
      </c>
      <c r="O132" s="29" t="b">
        <v>1</v>
      </c>
      <c r="P132" s="31" t="s">
        <v>550</v>
      </c>
    </row>
    <row r="133" spans="1:16" ht="15.9" x14ac:dyDescent="0.35">
      <c r="A133" s="28" t="s">
        <v>552</v>
      </c>
      <c r="B133" s="29" t="s">
        <v>551</v>
      </c>
      <c r="C133" s="29" t="s">
        <v>395</v>
      </c>
      <c r="D133" s="29">
        <v>7</v>
      </c>
      <c r="E133" s="29" t="s">
        <v>362</v>
      </c>
      <c r="F133" s="29" t="s">
        <v>361</v>
      </c>
      <c r="G133" s="29">
        <v>44710488</v>
      </c>
      <c r="H133" s="29">
        <v>4.4029899999999999E-3</v>
      </c>
      <c r="I133" s="30">
        <v>7.6199999999999997E-9</v>
      </c>
      <c r="J133" s="29">
        <v>-2.54348E-2</v>
      </c>
      <c r="K133" s="29">
        <v>4.5725646000000002E-2</v>
      </c>
      <c r="L133" s="30">
        <v>8.5599999999999994E-5</v>
      </c>
      <c r="M133" s="29">
        <v>33.370216790000001</v>
      </c>
      <c r="N133" s="29" t="b">
        <v>0</v>
      </c>
      <c r="O133" s="29" t="b">
        <v>1</v>
      </c>
      <c r="P133" s="31" t="s">
        <v>550</v>
      </c>
    </row>
    <row r="134" spans="1:16" ht="15.9" x14ac:dyDescent="0.35">
      <c r="A134" s="28" t="s">
        <v>397</v>
      </c>
      <c r="B134" s="29" t="s">
        <v>551</v>
      </c>
      <c r="C134" s="29" t="s">
        <v>396</v>
      </c>
      <c r="D134" s="29">
        <v>7</v>
      </c>
      <c r="E134" s="29" t="s">
        <v>356</v>
      </c>
      <c r="F134" s="29" t="s">
        <v>355</v>
      </c>
      <c r="G134" s="29">
        <v>44886958</v>
      </c>
      <c r="H134" s="29">
        <v>9.0252600000000002E-3</v>
      </c>
      <c r="I134" s="30">
        <v>7.2499999999999998E-10</v>
      </c>
      <c r="J134" s="29">
        <v>-5.56001E-2</v>
      </c>
      <c r="K134" s="29">
        <v>2.2862823000000001E-2</v>
      </c>
      <c r="L134" s="30">
        <v>9.7299999999999993E-5</v>
      </c>
      <c r="M134" s="29">
        <v>37.951546139999998</v>
      </c>
      <c r="N134" s="29" t="b">
        <v>0</v>
      </c>
      <c r="O134" s="29" t="b">
        <v>1</v>
      </c>
      <c r="P134" s="31" t="s">
        <v>550</v>
      </c>
    </row>
    <row r="135" spans="1:16" ht="15.9" x14ac:dyDescent="0.35">
      <c r="A135" s="28" t="s">
        <v>358</v>
      </c>
      <c r="B135" s="29" t="s">
        <v>551</v>
      </c>
      <c r="C135" s="29" t="s">
        <v>369</v>
      </c>
      <c r="D135" s="29">
        <v>7</v>
      </c>
      <c r="E135" s="29" t="s">
        <v>362</v>
      </c>
      <c r="F135" s="29" t="s">
        <v>356</v>
      </c>
      <c r="G135" s="29">
        <v>44376326</v>
      </c>
      <c r="H135" s="29">
        <v>2.5425399999999998E-3</v>
      </c>
      <c r="I135" s="30">
        <v>4.39E-13</v>
      </c>
      <c r="J135" s="29">
        <v>-1.84158E-2</v>
      </c>
      <c r="K135" s="29">
        <v>0.166998012</v>
      </c>
      <c r="L135" s="29">
        <v>1.3453799999999999E-4</v>
      </c>
      <c r="M135" s="29">
        <v>52.461821270000002</v>
      </c>
      <c r="N135" s="29" t="b">
        <v>0</v>
      </c>
      <c r="O135" s="29" t="b">
        <v>1</v>
      </c>
      <c r="P135" s="31" t="s">
        <v>550</v>
      </c>
    </row>
    <row r="136" spans="1:16" ht="15.9" x14ac:dyDescent="0.35">
      <c r="A136" s="28" t="s">
        <v>358</v>
      </c>
      <c r="B136" s="29" t="s">
        <v>551</v>
      </c>
      <c r="C136" s="29" t="s">
        <v>377</v>
      </c>
      <c r="D136" s="29">
        <v>7</v>
      </c>
      <c r="E136" s="29" t="s">
        <v>356</v>
      </c>
      <c r="F136" s="29" t="s">
        <v>355</v>
      </c>
      <c r="G136" s="29">
        <v>44558012</v>
      </c>
      <c r="H136" s="29">
        <v>2.4021899999999998E-3</v>
      </c>
      <c r="I136" s="30">
        <v>3.3200000000000002E-33</v>
      </c>
      <c r="J136" s="29">
        <v>-2.8839799999999999E-2</v>
      </c>
      <c r="K136" s="29">
        <v>0.20576540800000001</v>
      </c>
      <c r="L136" s="29">
        <v>3.69546E-4</v>
      </c>
      <c r="M136" s="29">
        <v>144.13436909999999</v>
      </c>
      <c r="N136" s="29" t="b">
        <v>0</v>
      </c>
      <c r="O136" s="29" t="b">
        <v>1</v>
      </c>
      <c r="P136" s="31" t="s">
        <v>550</v>
      </c>
    </row>
    <row r="137" spans="1:16" ht="15.9" x14ac:dyDescent="0.35">
      <c r="A137" s="28" t="s">
        <v>358</v>
      </c>
      <c r="B137" s="29" t="s">
        <v>551</v>
      </c>
      <c r="C137" s="29" t="s">
        <v>370</v>
      </c>
      <c r="D137" s="29">
        <v>7</v>
      </c>
      <c r="E137" s="29" t="s">
        <v>356</v>
      </c>
      <c r="F137" s="29" t="s">
        <v>355</v>
      </c>
      <c r="G137" s="29">
        <v>44306621</v>
      </c>
      <c r="H137" s="29">
        <v>9.7173699999999995E-3</v>
      </c>
      <c r="I137" s="30">
        <v>1.2E-8</v>
      </c>
      <c r="J137" s="29">
        <v>5.5382500000000001E-2</v>
      </c>
      <c r="K137" s="29">
        <v>1.5904573000000002E-2</v>
      </c>
      <c r="L137" s="30">
        <v>8.3300000000000005E-5</v>
      </c>
      <c r="M137" s="29">
        <v>32.482197749999997</v>
      </c>
      <c r="N137" s="29" t="b">
        <v>0</v>
      </c>
      <c r="O137" s="29" t="b">
        <v>1</v>
      </c>
      <c r="P137" s="31" t="s">
        <v>550</v>
      </c>
    </row>
    <row r="138" spans="1:16" ht="15.9" x14ac:dyDescent="0.35">
      <c r="A138" s="28" t="s">
        <v>358</v>
      </c>
      <c r="B138" s="29" t="s">
        <v>551</v>
      </c>
      <c r="C138" s="29" t="s">
        <v>380</v>
      </c>
      <c r="D138" s="29">
        <v>7</v>
      </c>
      <c r="E138" s="29" t="s">
        <v>355</v>
      </c>
      <c r="F138" s="29" t="s">
        <v>356</v>
      </c>
      <c r="G138" s="29">
        <v>44513935</v>
      </c>
      <c r="H138" s="29">
        <v>4.3276599999999997E-3</v>
      </c>
      <c r="I138" s="30">
        <v>3.0799999999999999E-14</v>
      </c>
      <c r="J138" s="29">
        <v>3.2867300000000002E-2</v>
      </c>
      <c r="K138" s="29">
        <v>6.1630219E-2</v>
      </c>
      <c r="L138" s="29">
        <v>1.47916E-4</v>
      </c>
      <c r="M138" s="29">
        <v>57.679244509999997</v>
      </c>
      <c r="N138" s="29" t="b">
        <v>0</v>
      </c>
      <c r="O138" s="29" t="b">
        <v>1</v>
      </c>
      <c r="P138" s="31" t="s">
        <v>550</v>
      </c>
    </row>
    <row r="139" spans="1:16" ht="15.9" x14ac:dyDescent="0.35">
      <c r="A139" s="28" t="s">
        <v>358</v>
      </c>
      <c r="B139" s="29" t="s">
        <v>551</v>
      </c>
      <c r="C139" s="29" t="s">
        <v>390</v>
      </c>
      <c r="D139" s="29">
        <v>7</v>
      </c>
      <c r="E139" s="29" t="s">
        <v>362</v>
      </c>
      <c r="F139" s="29" t="s">
        <v>361</v>
      </c>
      <c r="G139" s="29">
        <v>44493343</v>
      </c>
      <c r="H139" s="29">
        <v>8.3827399999999996E-3</v>
      </c>
      <c r="I139" s="30">
        <v>1.2299999999999999E-8</v>
      </c>
      <c r="J139" s="29">
        <v>4.7744300000000003E-2</v>
      </c>
      <c r="K139" s="29">
        <v>1.5904573000000002E-2</v>
      </c>
      <c r="L139" s="30">
        <v>8.3200000000000003E-5</v>
      </c>
      <c r="M139" s="29">
        <v>32.439103279999998</v>
      </c>
      <c r="N139" s="29" t="b">
        <v>0</v>
      </c>
      <c r="O139" s="29" t="b">
        <v>1</v>
      </c>
      <c r="P139" s="31" t="s">
        <v>550</v>
      </c>
    </row>
    <row r="140" spans="1:16" ht="15.9" x14ac:dyDescent="0.35">
      <c r="A140" s="28" t="s">
        <v>358</v>
      </c>
      <c r="B140" s="29" t="s">
        <v>551</v>
      </c>
      <c r="C140" s="29" t="s">
        <v>374</v>
      </c>
      <c r="D140" s="29">
        <v>7</v>
      </c>
      <c r="E140" s="29" t="s">
        <v>362</v>
      </c>
      <c r="F140" s="29" t="s">
        <v>361</v>
      </c>
      <c r="G140" s="29">
        <v>44570067</v>
      </c>
      <c r="H140" s="29">
        <v>2.2583500000000001E-3</v>
      </c>
      <c r="I140" s="30">
        <v>4.8400000000000004E-12</v>
      </c>
      <c r="J140" s="29">
        <v>1.56057E-2</v>
      </c>
      <c r="K140" s="29">
        <v>0.28926441400000003</v>
      </c>
      <c r="L140" s="29">
        <v>1.22459E-4</v>
      </c>
      <c r="M140" s="29">
        <v>47.750924040000001</v>
      </c>
      <c r="N140" s="29" t="b">
        <v>0</v>
      </c>
      <c r="O140" s="29" t="b">
        <v>1</v>
      </c>
      <c r="P140" s="31" t="s">
        <v>550</v>
      </c>
    </row>
    <row r="141" spans="1:16" ht="15.9" x14ac:dyDescent="0.35">
      <c r="A141" s="28" t="s">
        <v>358</v>
      </c>
      <c r="B141" s="29" t="s">
        <v>551</v>
      </c>
      <c r="C141" s="29" t="s">
        <v>381</v>
      </c>
      <c r="D141" s="29">
        <v>7</v>
      </c>
      <c r="E141" s="29" t="s">
        <v>361</v>
      </c>
      <c r="F141" s="29" t="s">
        <v>362</v>
      </c>
      <c r="G141" s="29">
        <v>44283661</v>
      </c>
      <c r="H141" s="29">
        <v>5.3968499999999999E-3</v>
      </c>
      <c r="I141" s="30">
        <v>5.7199999999999999E-13</v>
      </c>
      <c r="J141" s="29">
        <v>-3.88948E-2</v>
      </c>
      <c r="K141" s="29">
        <v>2.7833001999999999E-2</v>
      </c>
      <c r="L141" s="29">
        <v>1.3320000000000001E-4</v>
      </c>
      <c r="M141" s="29">
        <v>51.9397868</v>
      </c>
      <c r="N141" s="29" t="b">
        <v>0</v>
      </c>
      <c r="O141" s="29" t="b">
        <v>1</v>
      </c>
      <c r="P141" s="31" t="s">
        <v>550</v>
      </c>
    </row>
    <row r="142" spans="1:16" ht="15.9" x14ac:dyDescent="0.35">
      <c r="A142" s="28" t="s">
        <v>358</v>
      </c>
      <c r="B142" s="29" t="s">
        <v>551</v>
      </c>
      <c r="C142" s="29" t="s">
        <v>373</v>
      </c>
      <c r="D142" s="29">
        <v>7</v>
      </c>
      <c r="E142" s="29" t="s">
        <v>361</v>
      </c>
      <c r="F142" s="29" t="s">
        <v>362</v>
      </c>
      <c r="G142" s="29">
        <v>44362545</v>
      </c>
      <c r="H142" s="29">
        <v>2.7659400000000002E-3</v>
      </c>
      <c r="I142" s="30">
        <v>2.03E-38</v>
      </c>
      <c r="J142" s="29">
        <v>-3.5849600000000002E-2</v>
      </c>
      <c r="K142" s="29">
        <v>0.159045726</v>
      </c>
      <c r="L142" s="29">
        <v>4.3068000000000002E-4</v>
      </c>
      <c r="M142" s="29">
        <v>167.9890178</v>
      </c>
      <c r="N142" s="29" t="b">
        <v>0</v>
      </c>
      <c r="O142" s="29" t="b">
        <v>1</v>
      </c>
      <c r="P142" s="31" t="s">
        <v>550</v>
      </c>
    </row>
    <row r="143" spans="1:16" ht="15.9" x14ac:dyDescent="0.35">
      <c r="A143" s="28" t="s">
        <v>358</v>
      </c>
      <c r="B143" s="29" t="s">
        <v>551</v>
      </c>
      <c r="C143" s="29" t="s">
        <v>393</v>
      </c>
      <c r="D143" s="29">
        <v>7</v>
      </c>
      <c r="E143" s="29" t="s">
        <v>355</v>
      </c>
      <c r="F143" s="29" t="s">
        <v>356</v>
      </c>
      <c r="G143" s="29">
        <v>44270764</v>
      </c>
      <c r="H143" s="29">
        <v>2.2910299999999999E-3</v>
      </c>
      <c r="I143" s="30">
        <v>2.63E-20</v>
      </c>
      <c r="J143" s="29">
        <v>2.1152799999999999E-2</v>
      </c>
      <c r="K143" s="29">
        <v>0.29125248500000001</v>
      </c>
      <c r="L143" s="29">
        <v>2.1859399999999999E-4</v>
      </c>
      <c r="M143" s="29">
        <v>85.245594980000007</v>
      </c>
      <c r="N143" s="29" t="b">
        <v>0</v>
      </c>
      <c r="O143" s="29" t="b">
        <v>1</v>
      </c>
      <c r="P143" s="31" t="s">
        <v>550</v>
      </c>
    </row>
    <row r="144" spans="1:16" ht="15.9" x14ac:dyDescent="0.35">
      <c r="A144" s="28" t="s">
        <v>358</v>
      </c>
      <c r="B144" s="29" t="s">
        <v>551</v>
      </c>
      <c r="C144" s="29" t="s">
        <v>364</v>
      </c>
      <c r="D144" s="29">
        <v>7</v>
      </c>
      <c r="E144" s="29" t="s">
        <v>361</v>
      </c>
      <c r="F144" s="29" t="s">
        <v>362</v>
      </c>
      <c r="G144" s="29">
        <v>44246271</v>
      </c>
      <c r="H144" s="29">
        <v>1.0804100000000001E-2</v>
      </c>
      <c r="I144" s="30">
        <v>4.0399999999999997E-11</v>
      </c>
      <c r="J144" s="29">
        <v>7.1335899999999994E-2</v>
      </c>
      <c r="K144" s="29">
        <v>1.4910537E-2</v>
      </c>
      <c r="L144" s="29">
        <v>1.11802E-4</v>
      </c>
      <c r="M144" s="29">
        <v>43.595019010000001</v>
      </c>
      <c r="N144" s="29" t="b">
        <v>0</v>
      </c>
      <c r="O144" s="29" t="b">
        <v>1</v>
      </c>
      <c r="P144" s="31" t="s">
        <v>550</v>
      </c>
    </row>
    <row r="145" spans="1:16" ht="15.9" x14ac:dyDescent="0.35">
      <c r="A145" s="28" t="s">
        <v>358</v>
      </c>
      <c r="B145" s="29" t="s">
        <v>551</v>
      </c>
      <c r="C145" s="29" t="s">
        <v>389</v>
      </c>
      <c r="D145" s="29">
        <v>7</v>
      </c>
      <c r="E145" s="29" t="s">
        <v>355</v>
      </c>
      <c r="F145" s="29" t="s">
        <v>356</v>
      </c>
      <c r="G145" s="29">
        <v>44648557</v>
      </c>
      <c r="H145" s="29">
        <v>1.0026500000000001E-2</v>
      </c>
      <c r="I145" s="30">
        <v>2.2099999999999999E-13</v>
      </c>
      <c r="J145" s="29">
        <v>-7.3549199999999995E-2</v>
      </c>
      <c r="K145" s="29">
        <v>1.2922464999999999E-2</v>
      </c>
      <c r="L145" s="29">
        <v>1.3799299999999999E-4</v>
      </c>
      <c r="M145" s="29">
        <v>53.809005120000002</v>
      </c>
      <c r="N145" s="29" t="b">
        <v>0</v>
      </c>
      <c r="O145" s="29" t="b">
        <v>1</v>
      </c>
      <c r="P145" s="31" t="s">
        <v>550</v>
      </c>
    </row>
    <row r="146" spans="1:16" ht="15.9" x14ac:dyDescent="0.35">
      <c r="A146" s="28" t="s">
        <v>358</v>
      </c>
      <c r="B146" s="29" t="s">
        <v>551</v>
      </c>
      <c r="C146" s="29" t="s">
        <v>360</v>
      </c>
      <c r="D146" s="29">
        <v>7</v>
      </c>
      <c r="E146" s="29" t="s">
        <v>356</v>
      </c>
      <c r="F146" s="29" t="s">
        <v>355</v>
      </c>
      <c r="G146" s="29">
        <v>44191553</v>
      </c>
      <c r="H146" s="29">
        <v>5.6526600000000003E-3</v>
      </c>
      <c r="I146" s="30">
        <v>9.7499999999999999E-11</v>
      </c>
      <c r="J146" s="29">
        <v>-3.6576999999999998E-2</v>
      </c>
      <c r="K146" s="29">
        <v>3.2803181000000001E-2</v>
      </c>
      <c r="L146" s="29">
        <v>1.0738000000000001E-4</v>
      </c>
      <c r="M146" s="29">
        <v>41.870505950000002</v>
      </c>
      <c r="N146" s="29" t="b">
        <v>0</v>
      </c>
      <c r="O146" s="29" t="b">
        <v>1</v>
      </c>
      <c r="P146" s="31" t="s">
        <v>550</v>
      </c>
    </row>
    <row r="147" spans="1:16" ht="15.9" x14ac:dyDescent="0.35">
      <c r="A147" s="28" t="s">
        <v>358</v>
      </c>
      <c r="B147" s="29" t="s">
        <v>551</v>
      </c>
      <c r="C147" s="29" t="s">
        <v>363</v>
      </c>
      <c r="D147" s="29">
        <v>7</v>
      </c>
      <c r="E147" s="29" t="s">
        <v>362</v>
      </c>
      <c r="F147" s="29" t="s">
        <v>361</v>
      </c>
      <c r="G147" s="29">
        <v>44585052</v>
      </c>
      <c r="H147" s="29">
        <v>2.3870300000000001E-3</v>
      </c>
      <c r="I147" s="30">
        <v>3.9500000000000002E-19</v>
      </c>
      <c r="J147" s="29">
        <v>-2.1335900000000001E-2</v>
      </c>
      <c r="K147" s="29">
        <v>0.25546719699999998</v>
      </c>
      <c r="L147" s="29">
        <v>2.0486899999999999E-4</v>
      </c>
      <c r="M147" s="29">
        <v>79.892121189999997</v>
      </c>
      <c r="N147" s="29" t="b">
        <v>0</v>
      </c>
      <c r="O147" s="29" t="b">
        <v>1</v>
      </c>
      <c r="P147" s="31" t="s">
        <v>550</v>
      </c>
    </row>
    <row r="148" spans="1:16" ht="15.9" x14ac:dyDescent="0.35">
      <c r="A148" s="28" t="s">
        <v>358</v>
      </c>
      <c r="B148" s="29" t="s">
        <v>551</v>
      </c>
      <c r="C148" s="29" t="s">
        <v>359</v>
      </c>
      <c r="D148" s="29">
        <v>7</v>
      </c>
      <c r="E148" s="29" t="s">
        <v>356</v>
      </c>
      <c r="F148" s="29" t="s">
        <v>355</v>
      </c>
      <c r="G148" s="29">
        <v>44250826</v>
      </c>
      <c r="H148" s="29">
        <v>2.3858E-3</v>
      </c>
      <c r="I148" s="30">
        <v>4.43E-8</v>
      </c>
      <c r="J148" s="29">
        <v>1.30571E-2</v>
      </c>
      <c r="K148" s="29">
        <v>0.76341948299999995</v>
      </c>
      <c r="L148" s="30">
        <v>7.6799999999999997E-5</v>
      </c>
      <c r="M148" s="29">
        <v>29.951816350000001</v>
      </c>
      <c r="N148" s="29" t="b">
        <v>0</v>
      </c>
      <c r="O148" s="29" t="b">
        <v>1</v>
      </c>
      <c r="P148" s="31" t="s">
        <v>550</v>
      </c>
    </row>
    <row r="149" spans="1:16" ht="15.9" x14ac:dyDescent="0.35">
      <c r="A149" s="28" t="s">
        <v>358</v>
      </c>
      <c r="B149" s="29" t="s">
        <v>551</v>
      </c>
      <c r="C149" s="29" t="s">
        <v>382</v>
      </c>
      <c r="D149" s="29">
        <v>7</v>
      </c>
      <c r="E149" s="29" t="s">
        <v>355</v>
      </c>
      <c r="F149" s="29" t="s">
        <v>361</v>
      </c>
      <c r="G149" s="29">
        <v>44190468</v>
      </c>
      <c r="H149" s="29">
        <v>2.0325299999999998E-3</v>
      </c>
      <c r="I149" s="30">
        <v>3.0999999999999999E-36</v>
      </c>
      <c r="J149" s="29">
        <v>2.5548100000000001E-2</v>
      </c>
      <c r="K149" s="29">
        <v>0.514910537</v>
      </c>
      <c r="L149" s="29">
        <v>4.05067E-4</v>
      </c>
      <c r="M149" s="29">
        <v>157.99416869999999</v>
      </c>
      <c r="N149" s="29" t="b">
        <v>0</v>
      </c>
      <c r="O149" s="29" t="b">
        <v>1</v>
      </c>
      <c r="P149" s="31" t="s">
        <v>550</v>
      </c>
    </row>
    <row r="150" spans="1:16" ht="15.9" x14ac:dyDescent="0.35">
      <c r="A150" s="28" t="s">
        <v>358</v>
      </c>
      <c r="B150" s="29" t="s">
        <v>551</v>
      </c>
      <c r="C150" s="29" t="s">
        <v>366</v>
      </c>
      <c r="D150" s="29">
        <v>7</v>
      </c>
      <c r="E150" s="29" t="s">
        <v>356</v>
      </c>
      <c r="F150" s="29" t="s">
        <v>355</v>
      </c>
      <c r="G150" s="29">
        <v>43965074</v>
      </c>
      <c r="H150" s="29">
        <v>4.6978200000000001E-3</v>
      </c>
      <c r="I150" s="30">
        <v>2.0500000000000001E-36</v>
      </c>
      <c r="J150" s="29">
        <v>5.9204E-2</v>
      </c>
      <c r="K150" s="29">
        <v>6.5606362000000001E-2</v>
      </c>
      <c r="L150" s="29">
        <v>4.0718500000000001E-4</v>
      </c>
      <c r="M150" s="29">
        <v>158.82070780000001</v>
      </c>
      <c r="N150" s="29" t="b">
        <v>0</v>
      </c>
      <c r="O150" s="29" t="b">
        <v>1</v>
      </c>
      <c r="P150" s="31" t="s">
        <v>550</v>
      </c>
    </row>
    <row r="151" spans="1:16" ht="15.9" x14ac:dyDescent="0.35">
      <c r="A151" s="28" t="s">
        <v>358</v>
      </c>
      <c r="B151" s="29" t="s">
        <v>551</v>
      </c>
      <c r="C151" s="29" t="s">
        <v>388</v>
      </c>
      <c r="D151" s="29">
        <v>7</v>
      </c>
      <c r="E151" s="29" t="s">
        <v>355</v>
      </c>
      <c r="F151" s="29" t="s">
        <v>356</v>
      </c>
      <c r="G151" s="29">
        <v>44145024</v>
      </c>
      <c r="H151" s="29">
        <v>2.0196099999999998E-3</v>
      </c>
      <c r="I151" s="30">
        <v>1.0600000000000001E-15</v>
      </c>
      <c r="J151" s="29">
        <v>-1.61957E-2</v>
      </c>
      <c r="K151" s="29">
        <v>0.45328031800000002</v>
      </c>
      <c r="L151" s="29">
        <v>1.64912E-4</v>
      </c>
      <c r="M151" s="29">
        <v>64.307584120000001</v>
      </c>
      <c r="N151" s="29" t="b">
        <v>0</v>
      </c>
      <c r="O151" s="29" t="b">
        <v>1</v>
      </c>
      <c r="P151" s="31" t="s">
        <v>550</v>
      </c>
    </row>
    <row r="152" spans="1:16" ht="15.9" x14ac:dyDescent="0.35">
      <c r="A152" s="28" t="s">
        <v>358</v>
      </c>
      <c r="B152" s="29" t="s">
        <v>551</v>
      </c>
      <c r="C152" s="29" t="s">
        <v>394</v>
      </c>
      <c r="D152" s="29">
        <v>7</v>
      </c>
      <c r="E152" s="29" t="s">
        <v>361</v>
      </c>
      <c r="F152" s="29" t="s">
        <v>362</v>
      </c>
      <c r="G152" s="29">
        <v>44204426</v>
      </c>
      <c r="H152" s="29">
        <v>2.4329E-3</v>
      </c>
      <c r="I152" s="30">
        <v>9.9999999999999998E-201</v>
      </c>
      <c r="J152" s="29">
        <v>7.5046000000000002E-2</v>
      </c>
      <c r="K152" s="29">
        <v>0.25546719699999998</v>
      </c>
      <c r="L152" s="29">
        <v>2.4344850000000001E-3</v>
      </c>
      <c r="M152" s="29">
        <v>951.49027420000004</v>
      </c>
      <c r="N152" s="29" t="b">
        <v>0</v>
      </c>
      <c r="O152" s="29" t="b">
        <v>1</v>
      </c>
      <c r="P152" s="31" t="s">
        <v>550</v>
      </c>
    </row>
    <row r="153" spans="1:16" ht="15.9" x14ac:dyDescent="0.35">
      <c r="A153" s="28" t="s">
        <v>358</v>
      </c>
      <c r="B153" s="29" t="s">
        <v>551</v>
      </c>
      <c r="C153" s="29" t="s">
        <v>367</v>
      </c>
      <c r="D153" s="29">
        <v>7</v>
      </c>
      <c r="E153" s="29" t="s">
        <v>356</v>
      </c>
      <c r="F153" s="29" t="s">
        <v>362</v>
      </c>
      <c r="G153" s="29">
        <v>44173815</v>
      </c>
      <c r="H153" s="29">
        <v>2.91953E-3</v>
      </c>
      <c r="I153" s="30">
        <v>1.1799999999999999E-44</v>
      </c>
      <c r="J153" s="29">
        <v>4.09314E-2</v>
      </c>
      <c r="K153" s="29">
        <v>0.122266402</v>
      </c>
      <c r="L153" s="29">
        <v>5.0387999999999995E-4</v>
      </c>
      <c r="M153" s="29">
        <v>196.5554482</v>
      </c>
      <c r="N153" s="29" t="b">
        <v>0</v>
      </c>
      <c r="O153" s="29" t="b">
        <v>1</v>
      </c>
      <c r="P153" s="31" t="s">
        <v>550</v>
      </c>
    </row>
    <row r="154" spans="1:16" ht="15.9" x14ac:dyDescent="0.35">
      <c r="A154" s="28" t="s">
        <v>358</v>
      </c>
      <c r="B154" s="29" t="s">
        <v>551</v>
      </c>
      <c r="C154" s="29" t="s">
        <v>372</v>
      </c>
      <c r="D154" s="29">
        <v>7</v>
      </c>
      <c r="E154" s="29" t="s">
        <v>362</v>
      </c>
      <c r="F154" s="29" t="s">
        <v>361</v>
      </c>
      <c r="G154" s="29">
        <v>44527685</v>
      </c>
      <c r="H154" s="29">
        <v>4.7785400000000004E-3</v>
      </c>
      <c r="I154" s="30">
        <v>2.81E-9</v>
      </c>
      <c r="J154" s="29">
        <v>-2.8394699999999998E-2</v>
      </c>
      <c r="K154" s="29">
        <v>0.95328031800000002</v>
      </c>
      <c r="L154" s="30">
        <v>9.0600000000000007E-5</v>
      </c>
      <c r="M154" s="29">
        <v>35.308713169999997</v>
      </c>
      <c r="N154" s="29" t="b">
        <v>0</v>
      </c>
      <c r="O154" s="29" t="b">
        <v>1</v>
      </c>
      <c r="P154" s="31" t="s">
        <v>550</v>
      </c>
    </row>
    <row r="155" spans="1:16" ht="15.9" x14ac:dyDescent="0.35">
      <c r="A155" s="28" t="s">
        <v>358</v>
      </c>
      <c r="B155" s="29" t="s">
        <v>551</v>
      </c>
      <c r="C155" s="29" t="s">
        <v>392</v>
      </c>
      <c r="D155" s="29">
        <v>7</v>
      </c>
      <c r="E155" s="29" t="s">
        <v>355</v>
      </c>
      <c r="F155" s="29" t="s">
        <v>356</v>
      </c>
      <c r="G155" s="29">
        <v>43864079</v>
      </c>
      <c r="H155" s="29">
        <v>4.3767199999999997E-3</v>
      </c>
      <c r="I155" s="30">
        <v>4.8999999999999999E-14</v>
      </c>
      <c r="J155" s="29">
        <v>3.2977100000000002E-2</v>
      </c>
      <c r="K155" s="29">
        <v>6.5606362000000001E-2</v>
      </c>
      <c r="L155" s="29">
        <v>1.45587E-4</v>
      </c>
      <c r="M155" s="29">
        <v>56.770820030000003</v>
      </c>
      <c r="N155" s="29" t="b">
        <v>0</v>
      </c>
      <c r="O155" s="29" t="b">
        <v>1</v>
      </c>
      <c r="P155" s="31" t="s">
        <v>550</v>
      </c>
    </row>
    <row r="156" spans="1:16" ht="15.9" x14ac:dyDescent="0.35">
      <c r="A156" s="28" t="s">
        <v>358</v>
      </c>
      <c r="B156" s="29" t="s">
        <v>551</v>
      </c>
      <c r="C156" s="29" t="s">
        <v>386</v>
      </c>
      <c r="D156" s="29">
        <v>7</v>
      </c>
      <c r="E156" s="29" t="s">
        <v>355</v>
      </c>
      <c r="F156" s="29" t="s">
        <v>361</v>
      </c>
      <c r="G156" s="29">
        <v>44231216</v>
      </c>
      <c r="H156" s="29">
        <v>2.0160500000000001E-3</v>
      </c>
      <c r="I156" s="30">
        <v>9.9999999999999998E-201</v>
      </c>
      <c r="J156" s="29">
        <v>-6.2864500000000004E-2</v>
      </c>
      <c r="K156" s="29">
        <v>0.46719681899999999</v>
      </c>
      <c r="L156" s="29">
        <v>2.4876289999999999E-3</v>
      </c>
      <c r="M156" s="29">
        <v>972.31303030000004</v>
      </c>
      <c r="N156" s="29" t="b">
        <v>0</v>
      </c>
      <c r="O156" s="29" t="b">
        <v>1</v>
      </c>
      <c r="P156" s="31" t="s">
        <v>550</v>
      </c>
    </row>
    <row r="157" spans="1:16" ht="15.9" x14ac:dyDescent="0.35">
      <c r="A157" s="28" t="s">
        <v>358</v>
      </c>
      <c r="B157" s="29" t="s">
        <v>551</v>
      </c>
      <c r="C157" s="29" t="s">
        <v>383</v>
      </c>
      <c r="D157" s="29">
        <v>7</v>
      </c>
      <c r="E157" s="29" t="s">
        <v>361</v>
      </c>
      <c r="F157" s="29" t="s">
        <v>362</v>
      </c>
      <c r="G157" s="29">
        <v>44571628</v>
      </c>
      <c r="H157" s="29">
        <v>4.7881099999999999E-3</v>
      </c>
      <c r="I157" s="30">
        <v>1.09E-10</v>
      </c>
      <c r="J157" s="29">
        <v>-3.0905200000000001E-2</v>
      </c>
      <c r="K157" s="29">
        <v>4.6719681999999998E-2</v>
      </c>
      <c r="L157" s="29">
        <v>1.0684299999999999E-4</v>
      </c>
      <c r="M157" s="29">
        <v>41.661284000000002</v>
      </c>
      <c r="N157" s="29" t="b">
        <v>0</v>
      </c>
      <c r="O157" s="29" t="b">
        <v>1</v>
      </c>
      <c r="P157" s="31" t="s">
        <v>550</v>
      </c>
    </row>
    <row r="158" spans="1:16" ht="15.9" x14ac:dyDescent="0.35">
      <c r="A158" s="28" t="s">
        <v>358</v>
      </c>
      <c r="B158" s="29" t="s">
        <v>551</v>
      </c>
      <c r="C158" s="29" t="s">
        <v>376</v>
      </c>
      <c r="D158" s="29">
        <v>7</v>
      </c>
      <c r="E158" s="29" t="s">
        <v>361</v>
      </c>
      <c r="F158" s="29" t="s">
        <v>362</v>
      </c>
      <c r="G158" s="29">
        <v>44133615</v>
      </c>
      <c r="H158" s="29">
        <v>2.4647900000000001E-3</v>
      </c>
      <c r="I158" s="30">
        <v>3.89E-25</v>
      </c>
      <c r="J158" s="29">
        <v>2.5527999999999999E-2</v>
      </c>
      <c r="K158" s="29">
        <v>0.246520875</v>
      </c>
      <c r="L158" s="29">
        <v>2.7505100000000001E-4</v>
      </c>
      <c r="M158" s="29">
        <v>107.2683272</v>
      </c>
      <c r="N158" s="29" t="b">
        <v>0</v>
      </c>
      <c r="O158" s="29" t="b">
        <v>1</v>
      </c>
      <c r="P158" s="31" t="s">
        <v>550</v>
      </c>
    </row>
    <row r="159" spans="1:16" ht="15.9" x14ac:dyDescent="0.35">
      <c r="A159" s="28" t="s">
        <v>358</v>
      </c>
      <c r="B159" s="29" t="s">
        <v>551</v>
      </c>
      <c r="C159" s="29" t="s">
        <v>387</v>
      </c>
      <c r="D159" s="29">
        <v>7</v>
      </c>
      <c r="E159" s="29" t="s">
        <v>355</v>
      </c>
      <c r="F159" s="29" t="s">
        <v>356</v>
      </c>
      <c r="G159" s="29">
        <v>44127371</v>
      </c>
      <c r="H159" s="29">
        <v>2.1047100000000001E-3</v>
      </c>
      <c r="I159" s="30">
        <v>2.4199999999999999E-9</v>
      </c>
      <c r="J159" s="29">
        <v>-1.25586E-2</v>
      </c>
      <c r="K159" s="29">
        <v>0.63021868800000003</v>
      </c>
      <c r="L159" s="30">
        <v>9.1299999999999997E-5</v>
      </c>
      <c r="M159" s="29">
        <v>35.603746430000001</v>
      </c>
      <c r="N159" s="29" t="b">
        <v>0</v>
      </c>
      <c r="O159" s="29" t="b">
        <v>1</v>
      </c>
      <c r="P159" s="31" t="s">
        <v>550</v>
      </c>
    </row>
    <row r="160" spans="1:16" ht="15.9" x14ac:dyDescent="0.35">
      <c r="A160" s="28" t="s">
        <v>358</v>
      </c>
      <c r="B160" s="29" t="s">
        <v>551</v>
      </c>
      <c r="C160" s="29" t="s">
        <v>371</v>
      </c>
      <c r="D160" s="29">
        <v>7</v>
      </c>
      <c r="E160" s="29" t="s">
        <v>355</v>
      </c>
      <c r="F160" s="29" t="s">
        <v>356</v>
      </c>
      <c r="G160" s="29">
        <v>44300964</v>
      </c>
      <c r="H160" s="29">
        <v>2.1085000000000001E-3</v>
      </c>
      <c r="I160" s="30">
        <v>3.0499999999999999E-31</v>
      </c>
      <c r="J160" s="29">
        <v>-2.4512599999999999E-2</v>
      </c>
      <c r="K160" s="29">
        <v>0.35188866800000002</v>
      </c>
      <c r="L160" s="29">
        <v>3.4652899999999999E-4</v>
      </c>
      <c r="M160" s="29">
        <v>135.15412910000001</v>
      </c>
      <c r="N160" s="29" t="b">
        <v>0</v>
      </c>
      <c r="O160" s="29" t="b">
        <v>1</v>
      </c>
      <c r="P160" s="31" t="s">
        <v>550</v>
      </c>
    </row>
    <row r="161" spans="1:16" ht="15.9" x14ac:dyDescent="0.35">
      <c r="A161" s="28" t="s">
        <v>358</v>
      </c>
      <c r="B161" s="29" t="s">
        <v>551</v>
      </c>
      <c r="C161" s="29" t="s">
        <v>384</v>
      </c>
      <c r="D161" s="29">
        <v>7</v>
      </c>
      <c r="E161" s="29" t="s">
        <v>362</v>
      </c>
      <c r="F161" s="29" t="s">
        <v>361</v>
      </c>
      <c r="G161" s="29">
        <v>43684322</v>
      </c>
      <c r="H161" s="29">
        <v>2.63693E-3</v>
      </c>
      <c r="I161" s="30">
        <v>2.0299999999999998E-9</v>
      </c>
      <c r="J161" s="29">
        <v>1.5808599999999999E-2</v>
      </c>
      <c r="K161" s="29">
        <v>0.19383697799999999</v>
      </c>
      <c r="L161" s="30">
        <v>9.2200000000000005E-5</v>
      </c>
      <c r="M161" s="29">
        <v>35.940771179999999</v>
      </c>
      <c r="N161" s="29" t="b">
        <v>0</v>
      </c>
      <c r="O161" s="29" t="b">
        <v>1</v>
      </c>
      <c r="P161" s="31" t="s">
        <v>550</v>
      </c>
    </row>
    <row r="162" spans="1:16" ht="15.9" x14ac:dyDescent="0.35">
      <c r="A162" s="28" t="s">
        <v>358</v>
      </c>
      <c r="B162" s="29" t="s">
        <v>551</v>
      </c>
      <c r="C162" s="29" t="s">
        <v>368</v>
      </c>
      <c r="D162" s="29">
        <v>7</v>
      </c>
      <c r="E162" s="29" t="s">
        <v>361</v>
      </c>
      <c r="F162" s="29" t="s">
        <v>362</v>
      </c>
      <c r="G162" s="29">
        <v>44025087</v>
      </c>
      <c r="H162" s="29">
        <v>8.8635499999999996E-3</v>
      </c>
      <c r="I162" s="30">
        <v>8.6100000000000007E-15</v>
      </c>
      <c r="J162" s="29">
        <v>-6.8765599999999996E-2</v>
      </c>
      <c r="K162" s="29">
        <v>1.3916501E-2</v>
      </c>
      <c r="L162" s="29">
        <v>1.5435399999999999E-4</v>
      </c>
      <c r="M162" s="29">
        <v>60.190069909999998</v>
      </c>
      <c r="N162" s="29" t="b">
        <v>0</v>
      </c>
      <c r="O162" s="29" t="b">
        <v>1</v>
      </c>
      <c r="P162" s="31" t="s">
        <v>550</v>
      </c>
    </row>
    <row r="163" spans="1:16" ht="15.9" x14ac:dyDescent="0.35">
      <c r="A163" s="28" t="s">
        <v>358</v>
      </c>
      <c r="B163" s="29" t="s">
        <v>551</v>
      </c>
      <c r="C163" s="29" t="s">
        <v>375</v>
      </c>
      <c r="D163" s="29">
        <v>7</v>
      </c>
      <c r="E163" s="29" t="s">
        <v>355</v>
      </c>
      <c r="F163" s="29" t="s">
        <v>361</v>
      </c>
      <c r="G163" s="29">
        <v>44266570</v>
      </c>
      <c r="H163" s="29">
        <v>2.1857500000000002E-3</v>
      </c>
      <c r="I163" s="30">
        <v>1.2799999999999999E-161</v>
      </c>
      <c r="J163" s="29">
        <v>5.92127E-2</v>
      </c>
      <c r="K163" s="29">
        <v>0.448310139</v>
      </c>
      <c r="L163" s="29">
        <v>1.878759E-3</v>
      </c>
      <c r="M163" s="29">
        <v>733.88249259999998</v>
      </c>
      <c r="N163" s="29" t="b">
        <v>0</v>
      </c>
      <c r="O163" s="29" t="b">
        <v>1</v>
      </c>
      <c r="P163" s="31" t="s">
        <v>550</v>
      </c>
    </row>
    <row r="164" spans="1:16" ht="15.9" x14ac:dyDescent="0.35">
      <c r="A164" s="28" t="s">
        <v>358</v>
      </c>
      <c r="B164" s="29" t="s">
        <v>551</v>
      </c>
      <c r="C164" s="29" t="s">
        <v>385</v>
      </c>
      <c r="D164" s="29">
        <v>7</v>
      </c>
      <c r="E164" s="29" t="s">
        <v>361</v>
      </c>
      <c r="F164" s="29" t="s">
        <v>362</v>
      </c>
      <c r="G164" s="29">
        <v>44319048</v>
      </c>
      <c r="H164" s="29">
        <v>3.9073299999999997E-3</v>
      </c>
      <c r="I164" s="30">
        <v>1.02E-32</v>
      </c>
      <c r="J164" s="29">
        <v>4.6546700000000003E-2</v>
      </c>
      <c r="K164" s="29">
        <v>8.6481112999999998E-2</v>
      </c>
      <c r="L164" s="29">
        <v>3.6384699999999999E-4</v>
      </c>
      <c r="M164" s="29">
        <v>141.91077809999999</v>
      </c>
      <c r="N164" s="29" t="b">
        <v>0</v>
      </c>
      <c r="O164" s="29" t="b">
        <v>1</v>
      </c>
      <c r="P164" s="31" t="s">
        <v>550</v>
      </c>
    </row>
    <row r="165" spans="1:16" ht="15.9" x14ac:dyDescent="0.35">
      <c r="A165" s="28" t="s">
        <v>358</v>
      </c>
      <c r="B165" s="29" t="s">
        <v>551</v>
      </c>
      <c r="C165" s="29" t="s">
        <v>357</v>
      </c>
      <c r="D165" s="29">
        <v>7</v>
      </c>
      <c r="E165" s="29" t="s">
        <v>356</v>
      </c>
      <c r="F165" s="29" t="s">
        <v>355</v>
      </c>
      <c r="G165" s="29">
        <v>44371518</v>
      </c>
      <c r="H165" s="29">
        <v>2.06172E-3</v>
      </c>
      <c r="I165" s="30">
        <v>7.7899999999999997E-11</v>
      </c>
      <c r="J165" s="29">
        <v>1.3410500000000001E-2</v>
      </c>
      <c r="K165" s="29">
        <v>0.40159045700000001</v>
      </c>
      <c r="L165" s="29">
        <v>1.08503E-4</v>
      </c>
      <c r="M165" s="29">
        <v>42.308569869999999</v>
      </c>
      <c r="N165" s="29" t="b">
        <v>0</v>
      </c>
      <c r="O165" s="29" t="b">
        <v>1</v>
      </c>
      <c r="P165" s="31" t="s">
        <v>550</v>
      </c>
    </row>
    <row r="166" spans="1:16" ht="15.9" x14ac:dyDescent="0.35">
      <c r="A166" s="28" t="s">
        <v>358</v>
      </c>
      <c r="B166" s="29" t="s">
        <v>551</v>
      </c>
      <c r="C166" s="29" t="s">
        <v>378</v>
      </c>
      <c r="D166" s="29">
        <v>7</v>
      </c>
      <c r="E166" s="29" t="s">
        <v>356</v>
      </c>
      <c r="F166" s="29" t="s">
        <v>355</v>
      </c>
      <c r="G166" s="29">
        <v>44230381</v>
      </c>
      <c r="H166" s="29">
        <v>8.1190600000000009E-3</v>
      </c>
      <c r="I166" s="30">
        <v>1.6400000000000001E-34</v>
      </c>
      <c r="J166" s="29">
        <v>9.9474400000000004E-2</v>
      </c>
      <c r="K166" s="29">
        <v>1.2922464999999999E-2</v>
      </c>
      <c r="L166" s="29">
        <v>3.8486E-4</v>
      </c>
      <c r="M166" s="29">
        <v>150.10975880000001</v>
      </c>
      <c r="N166" s="29" t="b">
        <v>0</v>
      </c>
      <c r="O166" s="29" t="b">
        <v>1</v>
      </c>
      <c r="P166" s="31" t="s">
        <v>550</v>
      </c>
    </row>
    <row r="167" spans="1:16" ht="15.9" x14ac:dyDescent="0.35">
      <c r="A167" s="28" t="s">
        <v>358</v>
      </c>
      <c r="B167" s="29" t="s">
        <v>551</v>
      </c>
      <c r="C167" s="29" t="s">
        <v>365</v>
      </c>
      <c r="D167" s="29">
        <v>7</v>
      </c>
      <c r="E167" s="29" t="s">
        <v>361</v>
      </c>
      <c r="F167" s="29" t="s">
        <v>362</v>
      </c>
      <c r="G167" s="29">
        <v>44198014</v>
      </c>
      <c r="H167" s="29">
        <v>8.3593299999999999E-3</v>
      </c>
      <c r="I167" s="30">
        <v>3.5600000000000001E-8</v>
      </c>
      <c r="J167" s="29">
        <v>4.6070199999999999E-2</v>
      </c>
      <c r="K167" s="29">
        <v>1.0934394E-2</v>
      </c>
      <c r="L167" s="30">
        <v>7.7899999999999996E-5</v>
      </c>
      <c r="M167" s="29">
        <v>30.373513129999999</v>
      </c>
      <c r="N167" s="29" t="b">
        <v>0</v>
      </c>
      <c r="O167" s="29" t="b">
        <v>1</v>
      </c>
      <c r="P167" s="31" t="s">
        <v>550</v>
      </c>
    </row>
    <row r="168" spans="1:16" ht="15.9" x14ac:dyDescent="0.35">
      <c r="A168" s="28" t="s">
        <v>358</v>
      </c>
      <c r="B168" s="29" t="s">
        <v>551</v>
      </c>
      <c r="C168" s="29" t="s">
        <v>391</v>
      </c>
      <c r="D168" s="29">
        <v>7</v>
      </c>
      <c r="E168" s="29" t="s">
        <v>355</v>
      </c>
      <c r="F168" s="29" t="s">
        <v>361</v>
      </c>
      <c r="G168" s="29">
        <v>44231570</v>
      </c>
      <c r="H168" s="29">
        <v>4.50534E-3</v>
      </c>
      <c r="I168" s="30">
        <v>1.81E-8</v>
      </c>
      <c r="J168" s="29">
        <v>2.5361399999999999E-2</v>
      </c>
      <c r="K168" s="29">
        <v>7.7534791000000006E-2</v>
      </c>
      <c r="L168" s="30">
        <v>8.1299999999999997E-5</v>
      </c>
      <c r="M168" s="29">
        <v>31.68758034</v>
      </c>
      <c r="N168" s="29" t="b">
        <v>0</v>
      </c>
      <c r="O168" s="29" t="b">
        <v>1</v>
      </c>
      <c r="P168" s="31" t="s">
        <v>550</v>
      </c>
    </row>
    <row r="169" spans="1:16" ht="15.9" x14ac:dyDescent="0.35">
      <c r="A169" s="28" t="s">
        <v>358</v>
      </c>
      <c r="B169" s="29" t="s">
        <v>551</v>
      </c>
      <c r="C169" s="29" t="s">
        <v>379</v>
      </c>
      <c r="D169" s="29">
        <v>7</v>
      </c>
      <c r="E169" s="29" t="s">
        <v>356</v>
      </c>
      <c r="F169" s="29" t="s">
        <v>362</v>
      </c>
      <c r="G169" s="29">
        <v>44222998</v>
      </c>
      <c r="H169" s="29">
        <v>3.7581099999999998E-3</v>
      </c>
      <c r="I169" s="30">
        <v>2.1000000000000001E-21</v>
      </c>
      <c r="J169" s="29">
        <v>-3.5700999999999997E-2</v>
      </c>
      <c r="K169" s="29">
        <v>6.9582505000000003E-2</v>
      </c>
      <c r="L169" s="29">
        <v>2.3140899999999999E-4</v>
      </c>
      <c r="M169" s="29">
        <v>90.244253909999998</v>
      </c>
      <c r="N169" s="29" t="b">
        <v>0</v>
      </c>
      <c r="O169" s="29" t="b">
        <v>1</v>
      </c>
      <c r="P169" s="31" t="s">
        <v>550</v>
      </c>
    </row>
    <row r="170" spans="1:16" ht="15.9" x14ac:dyDescent="0.35">
      <c r="A170" s="28" t="s">
        <v>409</v>
      </c>
      <c r="B170" s="29" t="s">
        <v>551</v>
      </c>
      <c r="C170" s="29" t="s">
        <v>408</v>
      </c>
      <c r="D170" s="29">
        <v>1</v>
      </c>
      <c r="E170" s="29" t="s">
        <v>355</v>
      </c>
      <c r="F170" s="29" t="s">
        <v>356</v>
      </c>
      <c r="G170" s="29">
        <v>46114428</v>
      </c>
      <c r="H170" s="29">
        <v>2.1918300000000001E-3</v>
      </c>
      <c r="I170" s="30">
        <v>1.5499999999999999E-17</v>
      </c>
      <c r="J170" s="29">
        <v>-1.8682500000000001E-2</v>
      </c>
      <c r="K170" s="29">
        <v>0.28628230599999999</v>
      </c>
      <c r="L170" s="29">
        <v>1.8630900000000001E-4</v>
      </c>
      <c r="M170" s="29">
        <v>72.653078339999993</v>
      </c>
      <c r="N170" s="29" t="b">
        <v>0</v>
      </c>
      <c r="O170" s="29" t="b">
        <v>1</v>
      </c>
      <c r="P170" s="31" t="s">
        <v>550</v>
      </c>
    </row>
    <row r="171" spans="1:16" ht="15.9" x14ac:dyDescent="0.35">
      <c r="A171" s="28" t="s">
        <v>409</v>
      </c>
      <c r="B171" s="29" t="s">
        <v>551</v>
      </c>
      <c r="C171" s="29" t="s">
        <v>411</v>
      </c>
      <c r="D171" s="29">
        <v>1</v>
      </c>
      <c r="E171" s="29" t="s">
        <v>355</v>
      </c>
      <c r="F171" s="29" t="s">
        <v>361</v>
      </c>
      <c r="G171" s="29">
        <v>46405214</v>
      </c>
      <c r="H171" s="29">
        <v>2.2062599999999998E-3</v>
      </c>
      <c r="I171" s="30">
        <v>1.6500000000000001E-18</v>
      </c>
      <c r="J171" s="29">
        <v>-1.9368300000000001E-2</v>
      </c>
      <c r="K171" s="29">
        <v>0.26640159000000002</v>
      </c>
      <c r="L171" s="29">
        <v>1.9762499999999999E-4</v>
      </c>
      <c r="M171" s="29">
        <v>77.06681245</v>
      </c>
      <c r="N171" s="29" t="b">
        <v>0</v>
      </c>
      <c r="O171" s="29" t="b">
        <v>1</v>
      </c>
      <c r="P171" s="31" t="s">
        <v>550</v>
      </c>
    </row>
    <row r="172" spans="1:16" ht="15.9" x14ac:dyDescent="0.35">
      <c r="A172" s="28" t="s">
        <v>409</v>
      </c>
      <c r="B172" s="29" t="s">
        <v>551</v>
      </c>
      <c r="C172" s="29" t="s">
        <v>413</v>
      </c>
      <c r="D172" s="29">
        <v>1</v>
      </c>
      <c r="E172" s="29" t="s">
        <v>361</v>
      </c>
      <c r="F172" s="29" t="s">
        <v>362</v>
      </c>
      <c r="G172" s="29">
        <v>45937750</v>
      </c>
      <c r="H172" s="29">
        <v>2.02512E-3</v>
      </c>
      <c r="I172" s="30">
        <v>6.6000000000000001E-13</v>
      </c>
      <c r="J172" s="29">
        <v>1.45553E-2</v>
      </c>
      <c r="K172" s="29">
        <v>0.54075546699999999</v>
      </c>
      <c r="L172" s="29">
        <v>1.32478E-4</v>
      </c>
      <c r="M172" s="29">
        <v>51.65811669</v>
      </c>
      <c r="N172" s="29" t="b">
        <v>0</v>
      </c>
      <c r="O172" s="29" t="b">
        <v>1</v>
      </c>
      <c r="P172" s="31" t="s">
        <v>550</v>
      </c>
    </row>
    <row r="173" spans="1:16" ht="15.9" x14ac:dyDescent="0.35">
      <c r="A173" s="28" t="s">
        <v>409</v>
      </c>
      <c r="B173" s="29" t="s">
        <v>551</v>
      </c>
      <c r="C173" s="29" t="s">
        <v>412</v>
      </c>
      <c r="D173" s="29">
        <v>1</v>
      </c>
      <c r="E173" s="29" t="s">
        <v>361</v>
      </c>
      <c r="F173" s="29" t="s">
        <v>362</v>
      </c>
      <c r="G173" s="29">
        <v>46252144</v>
      </c>
      <c r="H173" s="29">
        <v>2.20463E-3</v>
      </c>
      <c r="I173" s="30">
        <v>2.4400000000000001E-18</v>
      </c>
      <c r="J173" s="29">
        <v>-1.9257400000000001E-2</v>
      </c>
      <c r="K173" s="29">
        <v>0.27833002000000001</v>
      </c>
      <c r="L173" s="29">
        <v>1.95658E-4</v>
      </c>
      <c r="M173" s="29">
        <v>76.299492470000004</v>
      </c>
      <c r="N173" s="29" t="b">
        <v>0</v>
      </c>
      <c r="O173" s="29" t="b">
        <v>1</v>
      </c>
      <c r="P173" s="31" t="s">
        <v>550</v>
      </c>
    </row>
    <row r="174" spans="1:16" ht="16.3" thickBot="1" x14ac:dyDescent="0.4">
      <c r="A174" s="32" t="s">
        <v>409</v>
      </c>
      <c r="B174" s="33" t="s">
        <v>551</v>
      </c>
      <c r="C174" s="33" t="s">
        <v>410</v>
      </c>
      <c r="D174" s="33">
        <v>1</v>
      </c>
      <c r="E174" s="33" t="s">
        <v>356</v>
      </c>
      <c r="F174" s="33" t="s">
        <v>355</v>
      </c>
      <c r="G174" s="33">
        <v>46527300</v>
      </c>
      <c r="H174" s="33">
        <v>2.2011399999999999E-3</v>
      </c>
      <c r="I174" s="34">
        <v>1.09E-18</v>
      </c>
      <c r="J174" s="33">
        <v>1.9426300000000001E-2</v>
      </c>
      <c r="K174" s="33">
        <v>0.73061630200000005</v>
      </c>
      <c r="L174" s="33">
        <v>1.99736E-4</v>
      </c>
      <c r="M174" s="33">
        <v>77.890164780000006</v>
      </c>
      <c r="N174" s="33" t="b">
        <v>0</v>
      </c>
      <c r="O174" s="33" t="b">
        <v>1</v>
      </c>
      <c r="P174" s="35" t="s">
        <v>550</v>
      </c>
    </row>
    <row r="175" spans="1:16" ht="69" customHeight="1" x14ac:dyDescent="0.35">
      <c r="A175" s="141" t="s">
        <v>549</v>
      </c>
      <c r="B175" s="141"/>
      <c r="C175" s="141"/>
      <c r="D175" s="141"/>
      <c r="E175" s="141"/>
      <c r="F175" s="141"/>
      <c r="G175" s="141"/>
      <c r="H175" s="141"/>
      <c r="I175" s="141"/>
      <c r="J175" s="141"/>
      <c r="K175" s="141"/>
      <c r="L175" s="141"/>
      <c r="M175" s="141"/>
      <c r="N175" s="141"/>
      <c r="O175" s="141"/>
      <c r="P175" s="141"/>
    </row>
    <row r="176" spans="1:16" ht="14.6" x14ac:dyDescent="0.35">
      <c r="A176" s="22"/>
      <c r="B176" s="22"/>
      <c r="C176" s="22"/>
      <c r="D176" s="22"/>
      <c r="E176" s="22"/>
      <c r="F176" s="22"/>
      <c r="G176" s="22"/>
      <c r="H176" s="22"/>
      <c r="I176" s="22"/>
      <c r="J176" s="22"/>
      <c r="K176" s="22"/>
      <c r="L176" s="22"/>
      <c r="M176" s="22"/>
      <c r="N176" s="22"/>
      <c r="O176" s="22"/>
    </row>
  </sheetData>
  <mergeCells count="2">
    <mergeCell ref="A1:O1"/>
    <mergeCell ref="A175:P175"/>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A650B-BC76-41FC-81D1-0F4201C8B8A8}">
  <dimension ref="A1:H104"/>
  <sheetViews>
    <sheetView zoomScale="70" zoomScaleNormal="70" workbookViewId="0">
      <selection activeCell="B22" sqref="B22"/>
    </sheetView>
  </sheetViews>
  <sheetFormatPr defaultRowHeight="14.15" x14ac:dyDescent="0.35"/>
  <cols>
    <col min="1" max="1" width="20.5703125" style="21" customWidth="1"/>
    <col min="2" max="2" width="42.92578125" style="21" customWidth="1"/>
    <col min="3" max="3" width="33.85546875" style="21" customWidth="1"/>
    <col min="4" max="4" width="35.640625" style="21" customWidth="1"/>
    <col min="5" max="5" width="9.140625" style="21"/>
    <col min="6" max="6" width="13.640625" style="21" customWidth="1"/>
    <col min="7" max="7" width="13.0703125" style="21" customWidth="1"/>
    <col min="8" max="8" width="16.140625" style="21" customWidth="1"/>
    <col min="9" max="16384" width="9.140625" style="21"/>
  </cols>
  <sheetData>
    <row r="1" spans="1:8" ht="16.3" thickBot="1" x14ac:dyDescent="0.4">
      <c r="A1" s="142" t="s">
        <v>642</v>
      </c>
      <c r="B1" s="143"/>
      <c r="C1" s="143"/>
      <c r="D1" s="143"/>
      <c r="E1" s="143"/>
      <c r="F1" s="143"/>
      <c r="G1" s="143"/>
      <c r="H1" s="143"/>
    </row>
    <row r="2" spans="1:8" s="39" customFormat="1" ht="14.6" x14ac:dyDescent="0.35">
      <c r="A2" s="40" t="s">
        <v>350</v>
      </c>
      <c r="B2" s="41" t="s">
        <v>644</v>
      </c>
      <c r="C2" s="41" t="s">
        <v>597</v>
      </c>
      <c r="D2" s="41" t="s">
        <v>641</v>
      </c>
      <c r="E2" s="41" t="s">
        <v>586</v>
      </c>
      <c r="F2" s="41" t="s">
        <v>640</v>
      </c>
      <c r="G2" s="41" t="s">
        <v>585</v>
      </c>
      <c r="H2" s="42" t="s">
        <v>584</v>
      </c>
    </row>
    <row r="3" spans="1:8" s="39" customFormat="1" ht="14.6" x14ac:dyDescent="0.35">
      <c r="A3" s="43" t="s">
        <v>346</v>
      </c>
      <c r="B3" s="44" t="s">
        <v>598</v>
      </c>
      <c r="C3" s="53" t="s">
        <v>647</v>
      </c>
      <c r="D3" s="44" t="s">
        <v>579</v>
      </c>
      <c r="E3" s="44">
        <v>3</v>
      </c>
      <c r="F3" s="44">
        <v>0.82442092</v>
      </c>
      <c r="G3" s="44">
        <v>0.1530022</v>
      </c>
      <c r="H3" s="45">
        <v>7.1099999999999995E-8</v>
      </c>
    </row>
    <row r="4" spans="1:8" s="39" customFormat="1" ht="14.6" x14ac:dyDescent="0.35">
      <c r="A4" s="43" t="s">
        <v>346</v>
      </c>
      <c r="B4" s="44" t="s">
        <v>598</v>
      </c>
      <c r="C4" s="53" t="s">
        <v>648</v>
      </c>
      <c r="D4" s="44" t="s">
        <v>579</v>
      </c>
      <c r="E4" s="44">
        <v>3</v>
      </c>
      <c r="F4" s="44">
        <v>0.77536659200000002</v>
      </c>
      <c r="G4" s="44">
        <v>7.5114424999999999E-2</v>
      </c>
      <c r="H4" s="45">
        <v>5.5799999999999998E-25</v>
      </c>
    </row>
    <row r="5" spans="1:8" s="39" customFormat="1" ht="14.6" x14ac:dyDescent="0.35">
      <c r="A5" s="43" t="s">
        <v>346</v>
      </c>
      <c r="B5" s="44" t="s">
        <v>598</v>
      </c>
      <c r="C5" s="53" t="s">
        <v>649</v>
      </c>
      <c r="D5" s="44" t="s">
        <v>579</v>
      </c>
      <c r="E5" s="44">
        <v>2</v>
      </c>
      <c r="F5" s="44">
        <v>2.951003176</v>
      </c>
      <c r="G5" s="44">
        <v>0.229616707</v>
      </c>
      <c r="H5" s="45">
        <v>8.4000000000000005E-38</v>
      </c>
    </row>
    <row r="6" spans="1:8" s="39" customFormat="1" ht="14.6" x14ac:dyDescent="0.35">
      <c r="A6" s="43" t="s">
        <v>346</v>
      </c>
      <c r="B6" s="44" t="s">
        <v>598</v>
      </c>
      <c r="C6" s="53" t="s">
        <v>650</v>
      </c>
      <c r="D6" s="44" t="s">
        <v>579</v>
      </c>
      <c r="E6" s="44">
        <v>3</v>
      </c>
      <c r="F6" s="44">
        <v>2.1016752740000002</v>
      </c>
      <c r="G6" s="44">
        <v>0.81828697399999994</v>
      </c>
      <c r="H6" s="46">
        <v>1.0217386E-2</v>
      </c>
    </row>
    <row r="7" spans="1:8" s="39" customFormat="1" ht="14.6" x14ac:dyDescent="0.35">
      <c r="A7" s="43" t="s">
        <v>346</v>
      </c>
      <c r="B7" s="44" t="s">
        <v>340</v>
      </c>
      <c r="C7" s="53" t="s">
        <v>647</v>
      </c>
      <c r="D7" s="44" t="s">
        <v>579</v>
      </c>
      <c r="E7" s="44">
        <v>16</v>
      </c>
      <c r="F7" s="44">
        <v>0.75651268599999999</v>
      </c>
      <c r="G7" s="44">
        <v>8.8091080000000002E-2</v>
      </c>
      <c r="H7" s="45">
        <v>8.8600000000000006E-18</v>
      </c>
    </row>
    <row r="8" spans="1:8" s="39" customFormat="1" ht="14.6" x14ac:dyDescent="0.35">
      <c r="A8" s="43" t="s">
        <v>346</v>
      </c>
      <c r="B8" s="44" t="s">
        <v>340</v>
      </c>
      <c r="C8" s="53" t="s">
        <v>648</v>
      </c>
      <c r="D8" s="44" t="s">
        <v>579</v>
      </c>
      <c r="E8" s="44">
        <v>16</v>
      </c>
      <c r="F8" s="44">
        <v>1.1382048870000001</v>
      </c>
      <c r="G8" s="44">
        <v>9.4211963999999995E-2</v>
      </c>
      <c r="H8" s="45">
        <v>1.3300000000000001E-33</v>
      </c>
    </row>
    <row r="9" spans="1:8" ht="14.6" x14ac:dyDescent="0.35">
      <c r="A9" s="47" t="s">
        <v>346</v>
      </c>
      <c r="B9" s="48" t="s">
        <v>340</v>
      </c>
      <c r="C9" s="54" t="s">
        <v>649</v>
      </c>
      <c r="D9" s="48" t="s">
        <v>579</v>
      </c>
      <c r="E9" s="48">
        <v>4</v>
      </c>
      <c r="F9" s="48">
        <v>0.148551921</v>
      </c>
      <c r="G9" s="48">
        <v>0.13832408299999999</v>
      </c>
      <c r="H9" s="49">
        <v>0.28284906900000001</v>
      </c>
    </row>
    <row r="10" spans="1:8" ht="14.6" x14ac:dyDescent="0.35">
      <c r="A10" s="47" t="s">
        <v>346</v>
      </c>
      <c r="B10" s="48" t="s">
        <v>340</v>
      </c>
      <c r="C10" s="54" t="s">
        <v>650</v>
      </c>
      <c r="D10" s="48" t="s">
        <v>579</v>
      </c>
      <c r="E10" s="48">
        <v>16</v>
      </c>
      <c r="F10" s="48">
        <v>0.17472932599999999</v>
      </c>
      <c r="G10" s="48">
        <v>0.16386746199999999</v>
      </c>
      <c r="H10" s="49">
        <v>0.28629507700000001</v>
      </c>
    </row>
    <row r="11" spans="1:8" s="23" customFormat="1" ht="14.6" x14ac:dyDescent="0.35">
      <c r="A11" s="43" t="s">
        <v>346</v>
      </c>
      <c r="B11" s="44" t="s">
        <v>337</v>
      </c>
      <c r="C11" s="53" t="s">
        <v>647</v>
      </c>
      <c r="D11" s="44" t="s">
        <v>579</v>
      </c>
      <c r="E11" s="44">
        <v>2</v>
      </c>
      <c r="F11" s="44">
        <v>0.277679334</v>
      </c>
      <c r="G11" s="44">
        <v>1.6905316E-2</v>
      </c>
      <c r="H11" s="45">
        <v>1.2599999999999999E-60</v>
      </c>
    </row>
    <row r="12" spans="1:8" s="23" customFormat="1" ht="14.6" x14ac:dyDescent="0.35">
      <c r="A12" s="43" t="s">
        <v>346</v>
      </c>
      <c r="B12" s="44" t="s">
        <v>337</v>
      </c>
      <c r="C12" s="53" t="s">
        <v>648</v>
      </c>
      <c r="D12" s="44" t="s">
        <v>579</v>
      </c>
      <c r="E12" s="44">
        <v>2</v>
      </c>
      <c r="F12" s="44">
        <v>0.26086193299999999</v>
      </c>
      <c r="G12" s="44">
        <v>6.5069366000000003E-2</v>
      </c>
      <c r="H12" s="45">
        <v>6.0999999999999999E-5</v>
      </c>
    </row>
    <row r="13" spans="1:8" s="23" customFormat="1" ht="14.6" x14ac:dyDescent="0.35">
      <c r="A13" s="43" t="s">
        <v>346</v>
      </c>
      <c r="B13" s="44" t="s">
        <v>337</v>
      </c>
      <c r="C13" s="53" t="s">
        <v>649</v>
      </c>
      <c r="D13" s="44" t="s">
        <v>580</v>
      </c>
      <c r="E13" s="44">
        <v>1</v>
      </c>
      <c r="F13" s="44">
        <v>1.97201169</v>
      </c>
      <c r="G13" s="44">
        <v>0.65575328499999996</v>
      </c>
      <c r="H13" s="46">
        <v>2.6362600000000001E-3</v>
      </c>
    </row>
    <row r="14" spans="1:8" ht="14.6" x14ac:dyDescent="0.35">
      <c r="A14" s="47" t="s">
        <v>346</v>
      </c>
      <c r="B14" s="48" t="s">
        <v>337</v>
      </c>
      <c r="C14" s="54" t="s">
        <v>650</v>
      </c>
      <c r="D14" s="48" t="s">
        <v>579</v>
      </c>
      <c r="E14" s="48">
        <v>2</v>
      </c>
      <c r="F14" s="48">
        <v>-0.42081493399999997</v>
      </c>
      <c r="G14" s="48">
        <v>0.29126707499999999</v>
      </c>
      <c r="H14" s="49">
        <v>0.14852153400000001</v>
      </c>
    </row>
    <row r="15" spans="1:8" s="23" customFormat="1" ht="14.6" x14ac:dyDescent="0.35">
      <c r="A15" s="43" t="s">
        <v>346</v>
      </c>
      <c r="B15" s="44" t="s">
        <v>328</v>
      </c>
      <c r="C15" s="53" t="s">
        <v>647</v>
      </c>
      <c r="D15" s="44" t="s">
        <v>579</v>
      </c>
      <c r="E15" s="44">
        <v>4</v>
      </c>
      <c r="F15" s="44">
        <v>0.39799488500000002</v>
      </c>
      <c r="G15" s="44">
        <v>0.18122347499999999</v>
      </c>
      <c r="H15" s="46">
        <v>2.8080833999999999E-2</v>
      </c>
    </row>
    <row r="16" spans="1:8" s="23" customFormat="1" ht="14.6" x14ac:dyDescent="0.35">
      <c r="A16" s="43" t="s">
        <v>346</v>
      </c>
      <c r="B16" s="44" t="s">
        <v>328</v>
      </c>
      <c r="C16" s="53" t="s">
        <v>648</v>
      </c>
      <c r="D16" s="44" t="s">
        <v>579</v>
      </c>
      <c r="E16" s="44">
        <v>4</v>
      </c>
      <c r="F16" s="44">
        <v>0.53013621799999999</v>
      </c>
      <c r="G16" s="44">
        <v>0.19990698500000001</v>
      </c>
      <c r="H16" s="46">
        <v>8.0036819999999998E-3</v>
      </c>
    </row>
    <row r="17" spans="1:8" s="23" customFormat="1" ht="14.6" x14ac:dyDescent="0.35">
      <c r="A17" s="43" t="s">
        <v>346</v>
      </c>
      <c r="B17" s="44" t="s">
        <v>328</v>
      </c>
      <c r="C17" s="53" t="s">
        <v>650</v>
      </c>
      <c r="D17" s="44" t="s">
        <v>579</v>
      </c>
      <c r="E17" s="44">
        <v>4</v>
      </c>
      <c r="F17" s="44">
        <v>1.8080678210000001</v>
      </c>
      <c r="G17" s="44">
        <v>0.26314220500000002</v>
      </c>
      <c r="H17" s="45">
        <v>6.3699999999999997E-12</v>
      </c>
    </row>
    <row r="18" spans="1:8" ht="14.6" x14ac:dyDescent="0.35">
      <c r="A18" s="47" t="s">
        <v>346</v>
      </c>
      <c r="B18" s="48" t="s">
        <v>326</v>
      </c>
      <c r="C18" s="54" t="s">
        <v>647</v>
      </c>
      <c r="D18" s="48" t="s">
        <v>580</v>
      </c>
      <c r="E18" s="48">
        <v>1</v>
      </c>
      <c r="F18" s="48">
        <v>-0.170214382</v>
      </c>
      <c r="G18" s="48">
        <v>0.311058791</v>
      </c>
      <c r="H18" s="49">
        <v>0.58423468599999995</v>
      </c>
    </row>
    <row r="19" spans="1:8" ht="14.6" x14ac:dyDescent="0.35">
      <c r="A19" s="47" t="s">
        <v>346</v>
      </c>
      <c r="B19" s="48" t="s">
        <v>326</v>
      </c>
      <c r="C19" s="54" t="s">
        <v>648</v>
      </c>
      <c r="D19" s="48" t="s">
        <v>580</v>
      </c>
      <c r="E19" s="48">
        <v>1</v>
      </c>
      <c r="F19" s="48">
        <v>6.3321573000000006E-2</v>
      </c>
      <c r="G19" s="48">
        <v>0.17178237299999999</v>
      </c>
      <c r="H19" s="49">
        <v>0.71241465500000001</v>
      </c>
    </row>
    <row r="20" spans="1:8" ht="14.6" x14ac:dyDescent="0.35">
      <c r="A20" s="47" t="s">
        <v>346</v>
      </c>
      <c r="B20" s="48" t="s">
        <v>326</v>
      </c>
      <c r="C20" s="54" t="s">
        <v>649</v>
      </c>
      <c r="D20" s="48" t="s">
        <v>580</v>
      </c>
      <c r="E20" s="48">
        <v>1</v>
      </c>
      <c r="F20" s="48">
        <v>0.53163945199999996</v>
      </c>
      <c r="G20" s="48">
        <v>0.58687471999999996</v>
      </c>
      <c r="H20" s="49">
        <v>0.36499812599999998</v>
      </c>
    </row>
    <row r="21" spans="1:8" s="23" customFormat="1" ht="14.6" x14ac:dyDescent="0.35">
      <c r="A21" s="43" t="s">
        <v>310</v>
      </c>
      <c r="B21" s="44" t="s">
        <v>302</v>
      </c>
      <c r="C21" s="53" t="s">
        <v>647</v>
      </c>
      <c r="D21" s="44" t="s">
        <v>579</v>
      </c>
      <c r="E21" s="44">
        <v>11</v>
      </c>
      <c r="F21" s="44">
        <v>0.89670201800000005</v>
      </c>
      <c r="G21" s="44">
        <v>6.1598605000000001E-2</v>
      </c>
      <c r="H21" s="45">
        <v>5.2600000000000001E-48</v>
      </c>
    </row>
    <row r="22" spans="1:8" s="23" customFormat="1" ht="14.6" x14ac:dyDescent="0.35">
      <c r="A22" s="43" t="s">
        <v>310</v>
      </c>
      <c r="B22" s="44" t="s">
        <v>302</v>
      </c>
      <c r="C22" s="53" t="s">
        <v>648</v>
      </c>
      <c r="D22" s="44" t="s">
        <v>579</v>
      </c>
      <c r="E22" s="44">
        <v>11</v>
      </c>
      <c r="F22" s="44">
        <v>1.2775223870000001</v>
      </c>
      <c r="G22" s="44">
        <v>6.1042363000000002E-2</v>
      </c>
      <c r="H22" s="45">
        <v>2.9499999999999998E-97</v>
      </c>
    </row>
    <row r="23" spans="1:8" ht="14.6" x14ac:dyDescent="0.35">
      <c r="A23" s="47" t="s">
        <v>310</v>
      </c>
      <c r="B23" s="48" t="s">
        <v>302</v>
      </c>
      <c r="C23" s="54" t="s">
        <v>649</v>
      </c>
      <c r="D23" s="48" t="s">
        <v>579</v>
      </c>
      <c r="E23" s="48">
        <v>3</v>
      </c>
      <c r="F23" s="48">
        <v>8.4228299000000006E-2</v>
      </c>
      <c r="G23" s="48">
        <v>9.5856775000000005E-2</v>
      </c>
      <c r="H23" s="49">
        <v>0.37956989499999999</v>
      </c>
    </row>
    <row r="24" spans="1:8" ht="14.6" x14ac:dyDescent="0.35">
      <c r="A24" s="47" t="s">
        <v>310</v>
      </c>
      <c r="B24" s="48" t="s">
        <v>302</v>
      </c>
      <c r="C24" s="54" t="s">
        <v>650</v>
      </c>
      <c r="D24" s="48" t="s">
        <v>579</v>
      </c>
      <c r="E24" s="48">
        <v>11</v>
      </c>
      <c r="F24" s="48">
        <v>0.16198699899999999</v>
      </c>
      <c r="G24" s="48">
        <v>0.193300687</v>
      </c>
      <c r="H24" s="49">
        <v>0.402027731</v>
      </c>
    </row>
    <row r="25" spans="1:8" ht="14.6" x14ac:dyDescent="0.35">
      <c r="A25" s="47" t="s">
        <v>603</v>
      </c>
      <c r="B25" s="48" t="s">
        <v>485</v>
      </c>
      <c r="C25" s="54" t="s">
        <v>647</v>
      </c>
      <c r="D25" s="48" t="s">
        <v>579</v>
      </c>
      <c r="E25" s="48">
        <v>29</v>
      </c>
      <c r="F25" s="48">
        <v>8.7821244000000007E-2</v>
      </c>
      <c r="G25" s="48">
        <v>5.7617173000000001E-2</v>
      </c>
      <c r="H25" s="49">
        <v>0.12745378199999999</v>
      </c>
    </row>
    <row r="26" spans="1:8" s="23" customFormat="1" ht="14.6" x14ac:dyDescent="0.35">
      <c r="A26" s="43" t="s">
        <v>603</v>
      </c>
      <c r="B26" s="44" t="s">
        <v>485</v>
      </c>
      <c r="C26" s="53" t="s">
        <v>648</v>
      </c>
      <c r="D26" s="44" t="s">
        <v>579</v>
      </c>
      <c r="E26" s="44">
        <v>29</v>
      </c>
      <c r="F26" s="44">
        <v>0.14476756599999999</v>
      </c>
      <c r="G26" s="44">
        <v>2.9384476999999999E-2</v>
      </c>
      <c r="H26" s="45">
        <v>8.3600000000000002E-7</v>
      </c>
    </row>
    <row r="27" spans="1:8" s="23" customFormat="1" ht="14.6" x14ac:dyDescent="0.35">
      <c r="A27" s="43" t="s">
        <v>603</v>
      </c>
      <c r="B27" s="44" t="s">
        <v>485</v>
      </c>
      <c r="C27" s="53" t="s">
        <v>649</v>
      </c>
      <c r="D27" s="44" t="s">
        <v>579</v>
      </c>
      <c r="E27" s="44">
        <v>19</v>
      </c>
      <c r="F27" s="44">
        <v>0.92368403799999999</v>
      </c>
      <c r="G27" s="44">
        <v>0.154272196</v>
      </c>
      <c r="H27" s="45">
        <v>2.1299999999999999E-9</v>
      </c>
    </row>
    <row r="28" spans="1:8" s="23" customFormat="1" ht="14.6" x14ac:dyDescent="0.35">
      <c r="A28" s="43" t="s">
        <v>603</v>
      </c>
      <c r="B28" s="44" t="s">
        <v>485</v>
      </c>
      <c r="C28" s="53" t="s">
        <v>650</v>
      </c>
      <c r="D28" s="44" t="s">
        <v>579</v>
      </c>
      <c r="E28" s="44">
        <v>27</v>
      </c>
      <c r="F28" s="44">
        <v>0.56764380999999997</v>
      </c>
      <c r="G28" s="44">
        <v>0.19939045799999999</v>
      </c>
      <c r="H28" s="46">
        <v>4.4147839999999997E-3</v>
      </c>
    </row>
    <row r="29" spans="1:8" ht="14.6" x14ac:dyDescent="0.35">
      <c r="A29" s="47" t="s">
        <v>600</v>
      </c>
      <c r="B29" s="48" t="s">
        <v>479</v>
      </c>
      <c r="C29" s="54" t="s">
        <v>647</v>
      </c>
      <c r="D29" s="48" t="s">
        <v>579</v>
      </c>
      <c r="E29" s="48">
        <v>6</v>
      </c>
      <c r="F29" s="48">
        <v>0.17008072499999999</v>
      </c>
      <c r="G29" s="48">
        <v>0.12531262400000001</v>
      </c>
      <c r="H29" s="49">
        <v>0.174701369</v>
      </c>
    </row>
    <row r="30" spans="1:8" ht="14.6" x14ac:dyDescent="0.35">
      <c r="A30" s="47" t="s">
        <v>600</v>
      </c>
      <c r="B30" s="48" t="s">
        <v>479</v>
      </c>
      <c r="C30" s="54" t="s">
        <v>648</v>
      </c>
      <c r="D30" s="48" t="s">
        <v>579</v>
      </c>
      <c r="E30" s="48">
        <v>6</v>
      </c>
      <c r="F30" s="48">
        <v>0.22185015699999999</v>
      </c>
      <c r="G30" s="48">
        <v>0.123146162</v>
      </c>
      <c r="H30" s="49">
        <v>7.1621107000000003E-2</v>
      </c>
    </row>
    <row r="31" spans="1:8" s="23" customFormat="1" ht="14.6" x14ac:dyDescent="0.35">
      <c r="A31" s="43" t="s">
        <v>600</v>
      </c>
      <c r="B31" s="44" t="s">
        <v>479</v>
      </c>
      <c r="C31" s="53" t="s">
        <v>649</v>
      </c>
      <c r="D31" s="44" t="s">
        <v>579</v>
      </c>
      <c r="E31" s="44">
        <v>2</v>
      </c>
      <c r="F31" s="44">
        <v>1.6934997089999999</v>
      </c>
      <c r="G31" s="44">
        <v>0.77876128</v>
      </c>
      <c r="H31" s="46">
        <v>2.9659581000000001E-2</v>
      </c>
    </row>
    <row r="32" spans="1:8" s="23" customFormat="1" ht="14.6" x14ac:dyDescent="0.35">
      <c r="A32" s="43" t="s">
        <v>600</v>
      </c>
      <c r="B32" s="44" t="s">
        <v>1961</v>
      </c>
      <c r="C32" s="53" t="s">
        <v>650</v>
      </c>
      <c r="D32" s="44" t="s">
        <v>579</v>
      </c>
      <c r="E32" s="44">
        <v>6</v>
      </c>
      <c r="F32" s="44">
        <v>1.5063527409999999</v>
      </c>
      <c r="G32" s="44">
        <v>0.28375107700000002</v>
      </c>
      <c r="H32" s="45">
        <v>1.1000000000000001E-7</v>
      </c>
    </row>
    <row r="33" spans="1:8" ht="14.6" x14ac:dyDescent="0.35">
      <c r="A33" s="47" t="s">
        <v>603</v>
      </c>
      <c r="B33" s="48" t="s">
        <v>324</v>
      </c>
      <c r="C33" s="54" t="s">
        <v>647</v>
      </c>
      <c r="D33" s="48" t="s">
        <v>580</v>
      </c>
      <c r="E33" s="48">
        <v>1</v>
      </c>
      <c r="F33" s="48">
        <v>0.59309372100000002</v>
      </c>
      <c r="G33" s="48">
        <v>0.344286286</v>
      </c>
      <c r="H33" s="49">
        <v>8.4947133999999994E-2</v>
      </c>
    </row>
    <row r="34" spans="1:8" ht="14.6" x14ac:dyDescent="0.35">
      <c r="A34" s="47" t="s">
        <v>603</v>
      </c>
      <c r="B34" s="48" t="s">
        <v>324</v>
      </c>
      <c r="C34" s="54" t="s">
        <v>648</v>
      </c>
      <c r="D34" s="48" t="s">
        <v>580</v>
      </c>
      <c r="E34" s="48">
        <v>1</v>
      </c>
      <c r="F34" s="48">
        <v>0.135803171</v>
      </c>
      <c r="G34" s="48">
        <v>0.189575506</v>
      </c>
      <c r="H34" s="49">
        <v>0.473772794</v>
      </c>
    </row>
    <row r="35" spans="1:8" ht="14.6" x14ac:dyDescent="0.35">
      <c r="A35" s="47" t="s">
        <v>603</v>
      </c>
      <c r="B35" s="48" t="s">
        <v>324</v>
      </c>
      <c r="C35" s="54" t="s">
        <v>650</v>
      </c>
      <c r="D35" s="48" t="s">
        <v>580</v>
      </c>
      <c r="E35" s="48">
        <v>1</v>
      </c>
      <c r="F35" s="48">
        <v>1.1071718829999999</v>
      </c>
      <c r="G35" s="48">
        <v>0.64781333600000002</v>
      </c>
      <c r="H35" s="49">
        <v>8.7434110999999995E-2</v>
      </c>
    </row>
    <row r="36" spans="1:8" s="23" customFormat="1" ht="14.6" x14ac:dyDescent="0.35">
      <c r="A36" s="43" t="s">
        <v>603</v>
      </c>
      <c r="B36" s="44" t="s">
        <v>315</v>
      </c>
      <c r="C36" s="53" t="s">
        <v>647</v>
      </c>
      <c r="D36" s="44" t="s">
        <v>579</v>
      </c>
      <c r="E36" s="44">
        <v>26</v>
      </c>
      <c r="F36" s="44">
        <v>0.16575240699999999</v>
      </c>
      <c r="G36" s="44">
        <v>3.5013574999999998E-2</v>
      </c>
      <c r="H36" s="45">
        <v>2.2000000000000001E-6</v>
      </c>
    </row>
    <row r="37" spans="1:8" s="23" customFormat="1" ht="14.6" x14ac:dyDescent="0.35">
      <c r="A37" s="43" t="s">
        <v>603</v>
      </c>
      <c r="B37" s="44" t="s">
        <v>315</v>
      </c>
      <c r="C37" s="53" t="s">
        <v>648</v>
      </c>
      <c r="D37" s="44" t="s">
        <v>579</v>
      </c>
      <c r="E37" s="44">
        <v>26</v>
      </c>
      <c r="F37" s="44">
        <v>0.27397558599999999</v>
      </c>
      <c r="G37" s="44">
        <v>3.0287142E-2</v>
      </c>
      <c r="H37" s="45">
        <v>1.48E-19</v>
      </c>
    </row>
    <row r="38" spans="1:8" s="23" customFormat="1" ht="14.6" x14ac:dyDescent="0.35">
      <c r="A38" s="43" t="s">
        <v>603</v>
      </c>
      <c r="B38" s="44" t="s">
        <v>315</v>
      </c>
      <c r="C38" s="53" t="s">
        <v>649</v>
      </c>
      <c r="D38" s="44" t="s">
        <v>579</v>
      </c>
      <c r="E38" s="44">
        <v>4</v>
      </c>
      <c r="F38" s="44">
        <v>0.94437246500000005</v>
      </c>
      <c r="G38" s="44">
        <v>0.23926836500000001</v>
      </c>
      <c r="H38" s="45">
        <v>7.9200000000000001E-5</v>
      </c>
    </row>
    <row r="39" spans="1:8" ht="14.6" x14ac:dyDescent="0.35">
      <c r="A39" s="47" t="s">
        <v>603</v>
      </c>
      <c r="B39" s="48" t="s">
        <v>315</v>
      </c>
      <c r="C39" s="54" t="s">
        <v>650</v>
      </c>
      <c r="D39" s="48" t="s">
        <v>579</v>
      </c>
      <c r="E39" s="48">
        <v>22</v>
      </c>
      <c r="F39" s="48">
        <v>0.16575179000000001</v>
      </c>
      <c r="G39" s="48">
        <v>0.183532945</v>
      </c>
      <c r="H39" s="49">
        <v>0.366463608</v>
      </c>
    </row>
    <row r="40" spans="1:8" ht="14.6" x14ac:dyDescent="0.35">
      <c r="A40" s="47" t="s">
        <v>605</v>
      </c>
      <c r="B40" s="48" t="s">
        <v>451</v>
      </c>
      <c r="C40" s="54" t="s">
        <v>647</v>
      </c>
      <c r="D40" s="48" t="s">
        <v>580</v>
      </c>
      <c r="E40" s="48">
        <v>1</v>
      </c>
      <c r="F40" s="48">
        <v>-4.7523414E-2</v>
      </c>
      <c r="G40" s="48">
        <v>0.32908558999999998</v>
      </c>
      <c r="H40" s="49">
        <v>0.88517632800000001</v>
      </c>
    </row>
    <row r="41" spans="1:8" ht="14.6" x14ac:dyDescent="0.35">
      <c r="A41" s="47" t="s">
        <v>605</v>
      </c>
      <c r="B41" s="48" t="s">
        <v>451</v>
      </c>
      <c r="C41" s="54" t="s">
        <v>648</v>
      </c>
      <c r="D41" s="48" t="s">
        <v>580</v>
      </c>
      <c r="E41" s="48">
        <v>1</v>
      </c>
      <c r="F41" s="48">
        <v>7.8377374E-2</v>
      </c>
      <c r="G41" s="48">
        <v>0.18083406899999999</v>
      </c>
      <c r="H41" s="49">
        <v>0.66470857999999999</v>
      </c>
    </row>
    <row r="42" spans="1:8" s="23" customFormat="1" ht="14.6" x14ac:dyDescent="0.35">
      <c r="A42" s="43" t="s">
        <v>605</v>
      </c>
      <c r="B42" s="44" t="s">
        <v>451</v>
      </c>
      <c r="C42" s="53" t="s">
        <v>649</v>
      </c>
      <c r="D42" s="44" t="s">
        <v>580</v>
      </c>
      <c r="E42" s="44">
        <v>1</v>
      </c>
      <c r="F42" s="44">
        <v>1.300329726</v>
      </c>
      <c r="G42" s="44">
        <v>0.57276428400000001</v>
      </c>
      <c r="H42" s="46">
        <v>2.319119E-2</v>
      </c>
    </row>
    <row r="43" spans="1:8" ht="14.6" x14ac:dyDescent="0.35">
      <c r="A43" s="47" t="s">
        <v>605</v>
      </c>
      <c r="B43" s="48" t="s">
        <v>451</v>
      </c>
      <c r="C43" s="54" t="s">
        <v>650</v>
      </c>
      <c r="D43" s="48" t="s">
        <v>580</v>
      </c>
      <c r="E43" s="48">
        <v>1</v>
      </c>
      <c r="F43" s="48">
        <v>1.0371677580000001</v>
      </c>
      <c r="G43" s="48">
        <v>0.87462654200000001</v>
      </c>
      <c r="H43" s="49">
        <v>0.23568521200000001</v>
      </c>
    </row>
    <row r="44" spans="1:8" ht="14.6" x14ac:dyDescent="0.35">
      <c r="A44" s="47" t="s">
        <v>290</v>
      </c>
      <c r="B44" s="48" t="s">
        <v>285</v>
      </c>
      <c r="C44" s="54" t="s">
        <v>647</v>
      </c>
      <c r="D44" s="48" t="s">
        <v>580</v>
      </c>
      <c r="E44" s="48">
        <v>1</v>
      </c>
      <c r="F44" s="48">
        <v>0.397566684</v>
      </c>
      <c r="G44" s="48">
        <v>0.29180371399999999</v>
      </c>
      <c r="H44" s="49">
        <v>0.173057304</v>
      </c>
    </row>
    <row r="45" spans="1:8" s="23" customFormat="1" ht="14.6" x14ac:dyDescent="0.35">
      <c r="A45" s="43" t="s">
        <v>290</v>
      </c>
      <c r="B45" s="44" t="s">
        <v>285</v>
      </c>
      <c r="C45" s="53" t="s">
        <v>648</v>
      </c>
      <c r="D45" s="44" t="s">
        <v>580</v>
      </c>
      <c r="E45" s="44">
        <v>1</v>
      </c>
      <c r="F45" s="44">
        <v>0.519911554</v>
      </c>
      <c r="G45" s="44">
        <v>0.160939792</v>
      </c>
      <c r="H45" s="46">
        <v>1.2358580000000001E-3</v>
      </c>
    </row>
    <row r="46" spans="1:8" s="23" customFormat="1" ht="14.6" x14ac:dyDescent="0.35">
      <c r="A46" s="43" t="s">
        <v>290</v>
      </c>
      <c r="B46" s="44" t="s">
        <v>285</v>
      </c>
      <c r="C46" s="53" t="s">
        <v>649</v>
      </c>
      <c r="D46" s="44" t="s">
        <v>580</v>
      </c>
      <c r="E46" s="44">
        <v>1</v>
      </c>
      <c r="F46" s="44">
        <v>2.081906971</v>
      </c>
      <c r="G46" s="44">
        <v>0.551914935</v>
      </c>
      <c r="H46" s="46">
        <v>1.61846E-4</v>
      </c>
    </row>
    <row r="47" spans="1:8" s="23" customFormat="1" ht="14.6" x14ac:dyDescent="0.35">
      <c r="A47" s="43" t="s">
        <v>290</v>
      </c>
      <c r="B47" s="44" t="s">
        <v>285</v>
      </c>
      <c r="C47" s="53" t="s">
        <v>650</v>
      </c>
      <c r="D47" s="44" t="s">
        <v>580</v>
      </c>
      <c r="E47" s="44">
        <v>1</v>
      </c>
      <c r="F47" s="44">
        <v>1.781497576</v>
      </c>
      <c r="G47" s="44">
        <v>0.76150288499999996</v>
      </c>
      <c r="H47" s="46">
        <v>1.9312180000000002E-2</v>
      </c>
    </row>
    <row r="48" spans="1:8" ht="14.6" x14ac:dyDescent="0.35">
      <c r="A48" s="47" t="s">
        <v>283</v>
      </c>
      <c r="B48" s="48" t="s">
        <v>447</v>
      </c>
      <c r="C48" s="54" t="s">
        <v>647</v>
      </c>
      <c r="D48" s="48" t="s">
        <v>579</v>
      </c>
      <c r="E48" s="48">
        <v>2</v>
      </c>
      <c r="F48" s="48">
        <v>6.1912041000000001E-2</v>
      </c>
      <c r="G48" s="48">
        <v>0.43096267799999999</v>
      </c>
      <c r="H48" s="49">
        <v>0.88576906499999997</v>
      </c>
    </row>
    <row r="49" spans="1:8" ht="14.6" x14ac:dyDescent="0.35">
      <c r="A49" s="47" t="s">
        <v>283</v>
      </c>
      <c r="B49" s="48" t="s">
        <v>447</v>
      </c>
      <c r="C49" s="54" t="s">
        <v>648</v>
      </c>
      <c r="D49" s="48" t="s">
        <v>579</v>
      </c>
      <c r="E49" s="48">
        <v>2</v>
      </c>
      <c r="F49" s="48">
        <v>4.2098019E-2</v>
      </c>
      <c r="G49" s="48">
        <v>7.3434298999999995E-2</v>
      </c>
      <c r="H49" s="49">
        <v>0.56645877700000002</v>
      </c>
    </row>
    <row r="50" spans="1:8" s="23" customFormat="1" ht="14.6" x14ac:dyDescent="0.35">
      <c r="A50" s="43" t="s">
        <v>283</v>
      </c>
      <c r="B50" s="44" t="s">
        <v>447</v>
      </c>
      <c r="C50" s="53" t="s">
        <v>649</v>
      </c>
      <c r="D50" s="44" t="s">
        <v>580</v>
      </c>
      <c r="E50" s="44">
        <v>1</v>
      </c>
      <c r="F50" s="44">
        <v>3.2620095629999999</v>
      </c>
      <c r="G50" s="44">
        <v>0.619368904</v>
      </c>
      <c r="H50" s="45">
        <v>1.3899999999999999E-7</v>
      </c>
    </row>
    <row r="51" spans="1:8" ht="14.6" x14ac:dyDescent="0.35">
      <c r="A51" s="47" t="s">
        <v>283</v>
      </c>
      <c r="B51" s="48" t="s">
        <v>447</v>
      </c>
      <c r="C51" s="54" t="s">
        <v>650</v>
      </c>
      <c r="D51" s="48" t="s">
        <v>579</v>
      </c>
      <c r="E51" s="48">
        <v>2</v>
      </c>
      <c r="F51" s="48">
        <v>1.6196354319999999</v>
      </c>
      <c r="G51" s="48">
        <v>0.95023084700000005</v>
      </c>
      <c r="H51" s="49">
        <v>8.8294207999999999E-2</v>
      </c>
    </row>
    <row r="52" spans="1:8" s="23" customFormat="1" ht="14.6" x14ac:dyDescent="0.35">
      <c r="A52" s="43" t="s">
        <v>283</v>
      </c>
      <c r="B52" s="44" t="s">
        <v>440</v>
      </c>
      <c r="C52" s="53" t="s">
        <v>647</v>
      </c>
      <c r="D52" s="44" t="s">
        <v>579</v>
      </c>
      <c r="E52" s="44">
        <v>7</v>
      </c>
      <c r="F52" s="44">
        <v>0.27755219199999998</v>
      </c>
      <c r="G52" s="44">
        <v>7.3352166999999996E-2</v>
      </c>
      <c r="H52" s="46">
        <v>1.5443299999999999E-4</v>
      </c>
    </row>
    <row r="53" spans="1:8" s="23" customFormat="1" ht="14.6" x14ac:dyDescent="0.35">
      <c r="A53" s="43" t="s">
        <v>283</v>
      </c>
      <c r="B53" s="44" t="s">
        <v>440</v>
      </c>
      <c r="C53" s="53" t="s">
        <v>648</v>
      </c>
      <c r="D53" s="44" t="s">
        <v>579</v>
      </c>
      <c r="E53" s="44">
        <v>7</v>
      </c>
      <c r="F53" s="44">
        <v>0.32316371900000002</v>
      </c>
      <c r="G53" s="44">
        <v>4.7215251999999999E-2</v>
      </c>
      <c r="H53" s="45">
        <v>7.6799999999999996E-12</v>
      </c>
    </row>
    <row r="54" spans="1:8" s="23" customFormat="1" ht="14.6" x14ac:dyDescent="0.35">
      <c r="A54" s="43" t="s">
        <v>283</v>
      </c>
      <c r="B54" s="44" t="s">
        <v>440</v>
      </c>
      <c r="C54" s="53" t="s">
        <v>649</v>
      </c>
      <c r="D54" s="44" t="s">
        <v>579</v>
      </c>
      <c r="E54" s="44">
        <v>5</v>
      </c>
      <c r="F54" s="44">
        <v>0.83011230599999997</v>
      </c>
      <c r="G54" s="44">
        <v>0.30186059100000001</v>
      </c>
      <c r="H54" s="46">
        <v>5.9597870000000002E-3</v>
      </c>
    </row>
    <row r="55" spans="1:8" s="23" customFormat="1" ht="14.6" x14ac:dyDescent="0.35">
      <c r="A55" s="43" t="s">
        <v>283</v>
      </c>
      <c r="B55" s="44" t="s">
        <v>440</v>
      </c>
      <c r="C55" s="53" t="s">
        <v>650</v>
      </c>
      <c r="D55" s="44" t="s">
        <v>579</v>
      </c>
      <c r="E55" s="44">
        <v>7</v>
      </c>
      <c r="F55" s="44">
        <v>0.67350051200000005</v>
      </c>
      <c r="G55" s="44">
        <v>0.19543971399999999</v>
      </c>
      <c r="H55" s="46">
        <v>5.6878600000000005E-4</v>
      </c>
    </row>
    <row r="56" spans="1:8" s="23" customFormat="1" ht="14.6" x14ac:dyDescent="0.35">
      <c r="A56" s="43" t="s">
        <v>278</v>
      </c>
      <c r="B56" s="44" t="s">
        <v>142</v>
      </c>
      <c r="C56" s="53" t="s">
        <v>647</v>
      </c>
      <c r="D56" s="44" t="s">
        <v>579</v>
      </c>
      <c r="E56" s="44">
        <v>4</v>
      </c>
      <c r="F56" s="44">
        <v>0.63707153500000002</v>
      </c>
      <c r="G56" s="44">
        <v>0.117457413</v>
      </c>
      <c r="H56" s="45">
        <v>5.8299999999999999E-8</v>
      </c>
    </row>
    <row r="57" spans="1:8" s="23" customFormat="1" ht="14.6" x14ac:dyDescent="0.35">
      <c r="A57" s="43" t="s">
        <v>278</v>
      </c>
      <c r="B57" s="44" t="s">
        <v>142</v>
      </c>
      <c r="C57" s="53" t="s">
        <v>648</v>
      </c>
      <c r="D57" s="44" t="s">
        <v>579</v>
      </c>
      <c r="E57" s="44">
        <v>4</v>
      </c>
      <c r="F57" s="44">
        <v>0.64958974999999997</v>
      </c>
      <c r="G57" s="44">
        <v>0.109353216</v>
      </c>
      <c r="H57" s="45">
        <v>2.8499999999999999E-9</v>
      </c>
    </row>
    <row r="58" spans="1:8" s="23" customFormat="1" ht="14.6" x14ac:dyDescent="0.35">
      <c r="A58" s="43" t="s">
        <v>278</v>
      </c>
      <c r="B58" s="44" t="s">
        <v>142</v>
      </c>
      <c r="C58" s="53" t="s">
        <v>649</v>
      </c>
      <c r="D58" s="44" t="s">
        <v>579</v>
      </c>
      <c r="E58" s="44">
        <v>4</v>
      </c>
      <c r="F58" s="44">
        <v>1.429952232</v>
      </c>
      <c r="G58" s="44">
        <v>0.25336620399999998</v>
      </c>
      <c r="H58" s="45">
        <v>1.66E-8</v>
      </c>
    </row>
    <row r="59" spans="1:8" s="23" customFormat="1" ht="14.6" x14ac:dyDescent="0.35">
      <c r="A59" s="43" t="s">
        <v>278</v>
      </c>
      <c r="B59" s="44" t="s">
        <v>142</v>
      </c>
      <c r="C59" s="53" t="s">
        <v>650</v>
      </c>
      <c r="D59" s="44" t="s">
        <v>579</v>
      </c>
      <c r="E59" s="44">
        <v>4</v>
      </c>
      <c r="F59" s="44">
        <v>1.9347883800000001</v>
      </c>
      <c r="G59" s="44">
        <v>0.808563264</v>
      </c>
      <c r="H59" s="46">
        <v>1.6717072999999999E-2</v>
      </c>
    </row>
    <row r="60" spans="1:8" ht="14.6" x14ac:dyDescent="0.35">
      <c r="A60" s="47" t="s">
        <v>277</v>
      </c>
      <c r="B60" s="48" t="s">
        <v>159</v>
      </c>
      <c r="C60" s="54" t="s">
        <v>647</v>
      </c>
      <c r="D60" s="48" t="s">
        <v>579</v>
      </c>
      <c r="E60" s="48">
        <v>12</v>
      </c>
      <c r="F60" s="48">
        <v>6.6965173000000003E-2</v>
      </c>
      <c r="G60" s="48">
        <v>6.5204480999999995E-2</v>
      </c>
      <c r="H60" s="49">
        <v>0.30441923399999998</v>
      </c>
    </row>
    <row r="61" spans="1:8" s="23" customFormat="1" ht="14.6" x14ac:dyDescent="0.35">
      <c r="A61" s="43" t="s">
        <v>277</v>
      </c>
      <c r="B61" s="44" t="s">
        <v>159</v>
      </c>
      <c r="C61" s="53" t="s">
        <v>648</v>
      </c>
      <c r="D61" s="44" t="s">
        <v>579</v>
      </c>
      <c r="E61" s="44">
        <v>12</v>
      </c>
      <c r="F61" s="44">
        <v>0.22664695500000001</v>
      </c>
      <c r="G61" s="44">
        <v>5.1971203000000001E-2</v>
      </c>
      <c r="H61" s="45">
        <v>1.29E-5</v>
      </c>
    </row>
    <row r="62" spans="1:8" s="23" customFormat="1" ht="14.6" x14ac:dyDescent="0.35">
      <c r="A62" s="43" t="s">
        <v>277</v>
      </c>
      <c r="B62" s="44" t="s">
        <v>159</v>
      </c>
      <c r="C62" s="53" t="s">
        <v>649</v>
      </c>
      <c r="D62" s="44" t="s">
        <v>579</v>
      </c>
      <c r="E62" s="44">
        <v>5</v>
      </c>
      <c r="F62" s="44">
        <v>1.2383878129999999</v>
      </c>
      <c r="G62" s="44">
        <v>0.238972295</v>
      </c>
      <c r="H62" s="45">
        <v>2.1899999999999999E-7</v>
      </c>
    </row>
    <row r="63" spans="1:8" ht="14.6" x14ac:dyDescent="0.35">
      <c r="A63" s="47" t="s">
        <v>277</v>
      </c>
      <c r="B63" s="48" t="s">
        <v>159</v>
      </c>
      <c r="C63" s="54" t="s">
        <v>650</v>
      </c>
      <c r="D63" s="48" t="s">
        <v>579</v>
      </c>
      <c r="E63" s="48">
        <v>12</v>
      </c>
      <c r="F63" s="48">
        <v>0.28606335599999999</v>
      </c>
      <c r="G63" s="48">
        <v>0.151973892</v>
      </c>
      <c r="H63" s="49">
        <v>5.9792707E-2</v>
      </c>
    </row>
    <row r="64" spans="1:8" s="23" customFormat="1" ht="14.6" x14ac:dyDescent="0.35">
      <c r="A64" s="43" t="s">
        <v>277</v>
      </c>
      <c r="B64" s="44" t="s">
        <v>276</v>
      </c>
      <c r="C64" s="53" t="s">
        <v>647</v>
      </c>
      <c r="D64" s="44" t="s">
        <v>579</v>
      </c>
      <c r="E64" s="44">
        <v>9</v>
      </c>
      <c r="F64" s="44">
        <v>0.24865521099999999</v>
      </c>
      <c r="G64" s="44">
        <v>0.10539620600000001</v>
      </c>
      <c r="H64" s="46">
        <v>1.8312282999999999E-2</v>
      </c>
    </row>
    <row r="65" spans="1:8" s="23" customFormat="1" ht="14.6" x14ac:dyDescent="0.35">
      <c r="A65" s="43" t="s">
        <v>277</v>
      </c>
      <c r="B65" s="44" t="s">
        <v>276</v>
      </c>
      <c r="C65" s="53" t="s">
        <v>648</v>
      </c>
      <c r="D65" s="44" t="s">
        <v>579</v>
      </c>
      <c r="E65" s="44">
        <v>9</v>
      </c>
      <c r="F65" s="44">
        <v>0.36247301799999998</v>
      </c>
      <c r="G65" s="44">
        <v>4.2195048999999998E-2</v>
      </c>
      <c r="H65" s="45">
        <v>8.6699999999999993E-18</v>
      </c>
    </row>
    <row r="66" spans="1:8" s="23" customFormat="1" ht="14.6" x14ac:dyDescent="0.35">
      <c r="A66" s="43" t="s">
        <v>277</v>
      </c>
      <c r="B66" s="44" t="s">
        <v>276</v>
      </c>
      <c r="C66" s="53" t="s">
        <v>649</v>
      </c>
      <c r="D66" s="44" t="s">
        <v>579</v>
      </c>
      <c r="E66" s="44">
        <v>8</v>
      </c>
      <c r="F66" s="44">
        <v>1.1955039700000001</v>
      </c>
      <c r="G66" s="44">
        <v>0.151526574</v>
      </c>
      <c r="H66" s="45">
        <v>3.0299999999999999E-15</v>
      </c>
    </row>
    <row r="67" spans="1:8" s="23" customFormat="1" ht="14.6" x14ac:dyDescent="0.35">
      <c r="A67" s="43" t="s">
        <v>277</v>
      </c>
      <c r="B67" s="44" t="s">
        <v>276</v>
      </c>
      <c r="C67" s="53" t="s">
        <v>650</v>
      </c>
      <c r="D67" s="44" t="s">
        <v>579</v>
      </c>
      <c r="E67" s="44">
        <v>8</v>
      </c>
      <c r="F67" s="44">
        <v>0.63741019700000001</v>
      </c>
      <c r="G67" s="44">
        <v>0.25925079200000001</v>
      </c>
      <c r="H67" s="46">
        <v>1.3945566E-2</v>
      </c>
    </row>
    <row r="68" spans="1:8" ht="14.6" x14ac:dyDescent="0.35">
      <c r="A68" s="47" t="s">
        <v>638</v>
      </c>
      <c r="B68" s="48" t="s">
        <v>407</v>
      </c>
      <c r="C68" s="54" t="s">
        <v>647</v>
      </c>
      <c r="D68" s="48" t="s">
        <v>580</v>
      </c>
      <c r="E68" s="48">
        <v>1</v>
      </c>
      <c r="F68" s="48">
        <v>-2.3183438000000001E-2</v>
      </c>
      <c r="G68" s="48">
        <v>0.31863903700000001</v>
      </c>
      <c r="H68" s="49">
        <v>0.94199894699999998</v>
      </c>
    </row>
    <row r="69" spans="1:8" ht="14.6" x14ac:dyDescent="0.35">
      <c r="A69" s="47" t="s">
        <v>638</v>
      </c>
      <c r="B69" s="48" t="s">
        <v>407</v>
      </c>
      <c r="C69" s="54" t="s">
        <v>648</v>
      </c>
      <c r="D69" s="48" t="s">
        <v>580</v>
      </c>
      <c r="E69" s="48">
        <v>1</v>
      </c>
      <c r="F69" s="48">
        <v>-0.267258467</v>
      </c>
      <c r="G69" s="48">
        <v>0.177526341</v>
      </c>
      <c r="H69" s="49">
        <v>0.132206343</v>
      </c>
    </row>
    <row r="70" spans="1:8" ht="14.6" x14ac:dyDescent="0.35">
      <c r="A70" s="47" t="s">
        <v>638</v>
      </c>
      <c r="B70" s="48" t="s">
        <v>407</v>
      </c>
      <c r="C70" s="54" t="s">
        <v>649</v>
      </c>
      <c r="D70" s="48" t="s">
        <v>580</v>
      </c>
      <c r="E70" s="48">
        <v>1</v>
      </c>
      <c r="F70" s="48">
        <v>0.77058648500000004</v>
      </c>
      <c r="G70" s="48">
        <v>0.60273596399999996</v>
      </c>
      <c r="H70" s="49">
        <v>0.20107987499999999</v>
      </c>
    </row>
    <row r="71" spans="1:8" ht="14.6" x14ac:dyDescent="0.35">
      <c r="A71" s="47" t="s">
        <v>638</v>
      </c>
      <c r="B71" s="48" t="s">
        <v>407</v>
      </c>
      <c r="C71" s="54" t="s">
        <v>650</v>
      </c>
      <c r="D71" s="48" t="s">
        <v>580</v>
      </c>
      <c r="E71" s="48">
        <v>1</v>
      </c>
      <c r="F71" s="48">
        <v>1.068139682</v>
      </c>
      <c r="G71" s="48">
        <v>0.84688217700000001</v>
      </c>
      <c r="H71" s="49">
        <v>0.20721473300000001</v>
      </c>
    </row>
    <row r="72" spans="1:8" ht="14.6" x14ac:dyDescent="0.35">
      <c r="A72" s="47" t="s">
        <v>638</v>
      </c>
      <c r="B72" s="48" t="s">
        <v>399</v>
      </c>
      <c r="C72" s="54" t="s">
        <v>647</v>
      </c>
      <c r="D72" s="48" t="s">
        <v>579</v>
      </c>
      <c r="E72" s="48">
        <v>7</v>
      </c>
      <c r="F72" s="48">
        <v>-0.14471474300000001</v>
      </c>
      <c r="G72" s="48">
        <v>0.11279842900000001</v>
      </c>
      <c r="H72" s="49">
        <v>0.19950959700000001</v>
      </c>
    </row>
    <row r="73" spans="1:8" ht="14.6" x14ac:dyDescent="0.35">
      <c r="A73" s="47" t="s">
        <v>638</v>
      </c>
      <c r="B73" s="48" t="s">
        <v>399</v>
      </c>
      <c r="C73" s="54" t="s">
        <v>648</v>
      </c>
      <c r="D73" s="48" t="s">
        <v>579</v>
      </c>
      <c r="E73" s="48">
        <v>7</v>
      </c>
      <c r="F73" s="48">
        <v>0.130523747</v>
      </c>
      <c r="G73" s="48">
        <v>9.0577073999999994E-2</v>
      </c>
      <c r="H73" s="49">
        <v>0.149577872</v>
      </c>
    </row>
    <row r="74" spans="1:8" s="23" customFormat="1" ht="14.6" x14ac:dyDescent="0.35">
      <c r="A74" s="43" t="s">
        <v>638</v>
      </c>
      <c r="B74" s="44" t="s">
        <v>399</v>
      </c>
      <c r="C74" s="53" t="s">
        <v>649</v>
      </c>
      <c r="D74" s="44" t="s">
        <v>579</v>
      </c>
      <c r="E74" s="44">
        <v>4</v>
      </c>
      <c r="F74" s="44">
        <v>3.0576678789999998</v>
      </c>
      <c r="G74" s="44">
        <v>0.29493444600000002</v>
      </c>
      <c r="H74" s="45">
        <v>3.4900000000000002E-25</v>
      </c>
    </row>
    <row r="75" spans="1:8" s="23" customFormat="1" ht="14.6" x14ac:dyDescent="0.35">
      <c r="A75" s="43" t="s">
        <v>638</v>
      </c>
      <c r="B75" s="44" t="s">
        <v>399</v>
      </c>
      <c r="C75" s="53" t="s">
        <v>650</v>
      </c>
      <c r="D75" s="44" t="s">
        <v>579</v>
      </c>
      <c r="E75" s="44">
        <v>6</v>
      </c>
      <c r="F75" s="44">
        <v>2.3524975399999999</v>
      </c>
      <c r="G75" s="44">
        <v>0.17548454699999999</v>
      </c>
      <c r="H75" s="45">
        <v>5.6000000000000003E-41</v>
      </c>
    </row>
    <row r="76" spans="1:8" ht="14.6" x14ac:dyDescent="0.35">
      <c r="A76" s="47" t="s">
        <v>638</v>
      </c>
      <c r="B76" s="48" t="s">
        <v>397</v>
      </c>
      <c r="C76" s="54" t="s">
        <v>647</v>
      </c>
      <c r="D76" s="48" t="s">
        <v>579</v>
      </c>
      <c r="E76" s="48">
        <v>2</v>
      </c>
      <c r="F76" s="48">
        <v>0.32706534300000001</v>
      </c>
      <c r="G76" s="48">
        <v>0.31395352599999998</v>
      </c>
      <c r="H76" s="49">
        <v>0.29752131199999998</v>
      </c>
    </row>
    <row r="77" spans="1:8" s="23" customFormat="1" ht="14.6" x14ac:dyDescent="0.35">
      <c r="A77" s="43" t="s">
        <v>638</v>
      </c>
      <c r="B77" s="44" t="s">
        <v>397</v>
      </c>
      <c r="C77" s="53" t="s">
        <v>648</v>
      </c>
      <c r="D77" s="44" t="s">
        <v>579</v>
      </c>
      <c r="E77" s="44">
        <v>2</v>
      </c>
      <c r="F77" s="44">
        <v>0.72103934999999997</v>
      </c>
      <c r="G77" s="44">
        <v>0.120808294</v>
      </c>
      <c r="H77" s="45">
        <v>2.4E-9</v>
      </c>
    </row>
    <row r="78" spans="1:8" s="23" customFormat="1" ht="14.6" x14ac:dyDescent="0.35">
      <c r="A78" s="43" t="s">
        <v>638</v>
      </c>
      <c r="B78" s="44" t="s">
        <v>397</v>
      </c>
      <c r="C78" s="53" t="s">
        <v>649</v>
      </c>
      <c r="D78" s="44" t="s">
        <v>580</v>
      </c>
      <c r="E78" s="44">
        <v>1</v>
      </c>
      <c r="F78" s="44">
        <v>1.7770928020000001</v>
      </c>
      <c r="G78" s="44">
        <v>0.68017047500000005</v>
      </c>
      <c r="H78" s="46">
        <v>8.982571E-3</v>
      </c>
    </row>
    <row r="79" spans="1:8" ht="14.6" x14ac:dyDescent="0.35">
      <c r="A79" s="47" t="s">
        <v>638</v>
      </c>
      <c r="B79" s="48" t="s">
        <v>397</v>
      </c>
      <c r="C79" s="54" t="s">
        <v>650</v>
      </c>
      <c r="D79" s="48" t="s">
        <v>579</v>
      </c>
      <c r="E79" s="48">
        <v>2</v>
      </c>
      <c r="F79" s="48">
        <v>0.12071104100000001</v>
      </c>
      <c r="G79" s="48">
        <v>1.360450374</v>
      </c>
      <c r="H79" s="49">
        <v>0.92929749500000003</v>
      </c>
    </row>
    <row r="80" spans="1:8" s="23" customFormat="1" ht="14.6" x14ac:dyDescent="0.35">
      <c r="A80" s="43" t="s">
        <v>638</v>
      </c>
      <c r="B80" s="44" t="s">
        <v>358</v>
      </c>
      <c r="C80" s="53" t="s">
        <v>647</v>
      </c>
      <c r="D80" s="44" t="s">
        <v>579</v>
      </c>
      <c r="E80" s="44">
        <v>37</v>
      </c>
      <c r="F80" s="44">
        <v>0.58778880200000005</v>
      </c>
      <c r="G80" s="44">
        <v>4.333613E-2</v>
      </c>
      <c r="H80" s="45">
        <v>6.5899999999999996E-42</v>
      </c>
    </row>
    <row r="81" spans="1:8" s="23" customFormat="1" ht="14.6" x14ac:dyDescent="0.35">
      <c r="A81" s="43" t="s">
        <v>638</v>
      </c>
      <c r="B81" s="44" t="s">
        <v>358</v>
      </c>
      <c r="C81" s="53" t="s">
        <v>648</v>
      </c>
      <c r="D81" s="44" t="s">
        <v>579</v>
      </c>
      <c r="E81" s="44">
        <v>37</v>
      </c>
      <c r="F81" s="44">
        <v>0.98367344199999995</v>
      </c>
      <c r="G81" s="44">
        <v>3.7335713999999999E-2</v>
      </c>
      <c r="H81" s="45">
        <v>5.6000000000000001E-153</v>
      </c>
    </row>
    <row r="82" spans="1:8" s="23" customFormat="1" ht="14.6" x14ac:dyDescent="0.35">
      <c r="A82" s="43" t="s">
        <v>638</v>
      </c>
      <c r="B82" s="44" t="s">
        <v>358</v>
      </c>
      <c r="C82" s="53" t="s">
        <v>649</v>
      </c>
      <c r="D82" s="44" t="s">
        <v>579</v>
      </c>
      <c r="E82" s="44">
        <v>10</v>
      </c>
      <c r="F82" s="44">
        <v>0.48006328199999998</v>
      </c>
      <c r="G82" s="44">
        <v>9.0492173999999995E-2</v>
      </c>
      <c r="H82" s="45">
        <v>1.1300000000000001E-7</v>
      </c>
    </row>
    <row r="83" spans="1:8" s="23" customFormat="1" ht="14.6" x14ac:dyDescent="0.35">
      <c r="A83" s="43" t="s">
        <v>638</v>
      </c>
      <c r="B83" s="44" t="s">
        <v>358</v>
      </c>
      <c r="C83" s="53" t="s">
        <v>650</v>
      </c>
      <c r="D83" s="44" t="s">
        <v>579</v>
      </c>
      <c r="E83" s="44">
        <v>35</v>
      </c>
      <c r="F83" s="44">
        <v>1.0120256350000001</v>
      </c>
      <c r="G83" s="44">
        <v>0.13079882000000001</v>
      </c>
      <c r="H83" s="45">
        <v>1.02E-14</v>
      </c>
    </row>
    <row r="84" spans="1:8" s="23" customFormat="1" ht="14.6" x14ac:dyDescent="0.35">
      <c r="A84" s="43" t="s">
        <v>638</v>
      </c>
      <c r="B84" s="44" t="s">
        <v>409</v>
      </c>
      <c r="C84" s="53" t="s">
        <v>647</v>
      </c>
      <c r="D84" s="44" t="s">
        <v>579</v>
      </c>
      <c r="E84" s="44">
        <v>5</v>
      </c>
      <c r="F84" s="44">
        <v>0.62316764400000002</v>
      </c>
      <c r="G84" s="44">
        <v>0.10802213400000001</v>
      </c>
      <c r="H84" s="45">
        <v>7.9799999999999993E-9</v>
      </c>
    </row>
    <row r="85" spans="1:8" s="23" customFormat="1" ht="14.6" x14ac:dyDescent="0.35">
      <c r="A85" s="43" t="s">
        <v>638</v>
      </c>
      <c r="B85" s="44" t="s">
        <v>409</v>
      </c>
      <c r="C85" s="53" t="s">
        <v>648</v>
      </c>
      <c r="D85" s="44" t="s">
        <v>579</v>
      </c>
      <c r="E85" s="44">
        <v>5</v>
      </c>
      <c r="F85" s="44">
        <v>0.20730336899999999</v>
      </c>
      <c r="G85" s="44">
        <v>6.8903109999999997E-3</v>
      </c>
      <c r="H85" s="45">
        <v>7.3400000000000004E-199</v>
      </c>
    </row>
    <row r="86" spans="1:8" s="23" customFormat="1" ht="14.6" x14ac:dyDescent="0.35">
      <c r="A86" s="43" t="s">
        <v>638</v>
      </c>
      <c r="B86" s="44" t="s">
        <v>409</v>
      </c>
      <c r="C86" s="53" t="s">
        <v>649</v>
      </c>
      <c r="D86" s="44" t="s">
        <v>579</v>
      </c>
      <c r="E86" s="44">
        <v>5</v>
      </c>
      <c r="F86" s="44">
        <v>0.99929690900000001</v>
      </c>
      <c r="G86" s="44">
        <v>8.9346005000000006E-2</v>
      </c>
      <c r="H86" s="45">
        <v>4.8500000000000001E-29</v>
      </c>
    </row>
    <row r="87" spans="1:8" s="23" customFormat="1" ht="14.6" x14ac:dyDescent="0.35">
      <c r="A87" s="43" t="s">
        <v>638</v>
      </c>
      <c r="B87" s="44" t="s">
        <v>409</v>
      </c>
      <c r="C87" s="53" t="s">
        <v>650</v>
      </c>
      <c r="D87" s="44" t="s">
        <v>579</v>
      </c>
      <c r="E87" s="44">
        <v>5</v>
      </c>
      <c r="F87" s="44">
        <v>0.89601550200000002</v>
      </c>
      <c r="G87" s="44">
        <v>0.37416231599999999</v>
      </c>
      <c r="H87" s="46">
        <v>1.6632877000000001E-2</v>
      </c>
    </row>
    <row r="88" spans="1:8" s="23" customFormat="1" ht="14.6" x14ac:dyDescent="0.35">
      <c r="A88" s="43" t="s">
        <v>346</v>
      </c>
      <c r="B88" s="44" t="s">
        <v>645</v>
      </c>
      <c r="C88" s="53" t="s">
        <v>647</v>
      </c>
      <c r="D88" s="44" t="s">
        <v>579</v>
      </c>
      <c r="E88" s="44">
        <v>60</v>
      </c>
      <c r="F88" s="44">
        <v>0.33829771063206199</v>
      </c>
      <c r="G88" s="44">
        <v>5.65110646339365E-2</v>
      </c>
      <c r="H88" s="46">
        <v>2.1453934223259001E-9</v>
      </c>
    </row>
    <row r="89" spans="1:8" s="23" customFormat="1" ht="14.6" x14ac:dyDescent="0.35">
      <c r="A89" s="43" t="s">
        <v>346</v>
      </c>
      <c r="B89" s="44" t="s">
        <v>645</v>
      </c>
      <c r="C89" s="53" t="s">
        <v>648</v>
      </c>
      <c r="D89" s="44" t="s">
        <v>579</v>
      </c>
      <c r="E89" s="44">
        <v>60</v>
      </c>
      <c r="F89" s="44">
        <v>0.48436596002343801</v>
      </c>
      <c r="G89" s="44">
        <v>6.5487817170652995E-2</v>
      </c>
      <c r="H89" s="46">
        <v>1.40056917313397E-13</v>
      </c>
    </row>
    <row r="90" spans="1:8" s="23" customFormat="1" ht="14.6" x14ac:dyDescent="0.35">
      <c r="A90" s="43" t="s">
        <v>346</v>
      </c>
      <c r="B90" s="44" t="s">
        <v>645</v>
      </c>
      <c r="C90" s="53" t="s">
        <v>649</v>
      </c>
      <c r="D90" s="44" t="s">
        <v>579</v>
      </c>
      <c r="E90" s="44">
        <v>28</v>
      </c>
      <c r="F90" s="44">
        <v>0.96914961160110202</v>
      </c>
      <c r="G90" s="44">
        <v>0.17059273704272901</v>
      </c>
      <c r="H90" s="46">
        <v>1.33853157198057E-8</v>
      </c>
    </row>
    <row r="91" spans="1:8" s="23" customFormat="1" ht="14.6" x14ac:dyDescent="0.35">
      <c r="A91" s="43" t="s">
        <v>346</v>
      </c>
      <c r="B91" s="44" t="s">
        <v>645</v>
      </c>
      <c r="C91" s="53" t="s">
        <v>650</v>
      </c>
      <c r="D91" s="44" t="s">
        <v>579</v>
      </c>
      <c r="E91" s="44">
        <v>58</v>
      </c>
      <c r="F91" s="44">
        <v>0.68575042248372897</v>
      </c>
      <c r="G91" s="44">
        <v>0.13683235334534199</v>
      </c>
      <c r="H91" s="46">
        <v>5.3976448013883697E-7</v>
      </c>
    </row>
    <row r="92" spans="1:8" s="23" customFormat="1" ht="14.6" x14ac:dyDescent="0.35">
      <c r="A92" s="43" t="s">
        <v>603</v>
      </c>
      <c r="B92" s="44" t="s">
        <v>646</v>
      </c>
      <c r="C92" s="53" t="s">
        <v>647</v>
      </c>
      <c r="D92" s="44" t="s">
        <v>579</v>
      </c>
      <c r="E92" s="44">
        <v>55</v>
      </c>
      <c r="F92" s="44">
        <v>0.12753312530482799</v>
      </c>
      <c r="G92" s="44">
        <v>3.4081012969832E-2</v>
      </c>
      <c r="H92" s="46">
        <v>1.82519415628225E-4</v>
      </c>
    </row>
    <row r="93" spans="1:8" s="23" customFormat="1" ht="14.6" x14ac:dyDescent="0.35">
      <c r="A93" s="43" t="s">
        <v>603</v>
      </c>
      <c r="B93" s="44" t="s">
        <v>646</v>
      </c>
      <c r="C93" s="53" t="s">
        <v>648</v>
      </c>
      <c r="D93" s="44" t="s">
        <v>579</v>
      </c>
      <c r="E93" s="44">
        <v>55</v>
      </c>
      <c r="F93" s="44">
        <v>0.21071800806351601</v>
      </c>
      <c r="G93" s="44">
        <v>2.26542273088675E-2</v>
      </c>
      <c r="H93" s="46">
        <v>1.3849458544292799E-20</v>
      </c>
    </row>
    <row r="94" spans="1:8" s="23" customFormat="1" ht="14.6" x14ac:dyDescent="0.35">
      <c r="A94" s="43" t="s">
        <v>603</v>
      </c>
      <c r="B94" s="44" t="s">
        <v>646</v>
      </c>
      <c r="C94" s="53" t="s">
        <v>649</v>
      </c>
      <c r="D94" s="44" t="s">
        <v>579</v>
      </c>
      <c r="E94" s="44">
        <v>23</v>
      </c>
      <c r="F94" s="44">
        <v>0.92887526773442097</v>
      </c>
      <c r="G94" s="44">
        <v>0.128643097933928</v>
      </c>
      <c r="H94" s="46">
        <v>5.1773740586487996E-13</v>
      </c>
    </row>
    <row r="95" spans="1:8" s="23" customFormat="1" ht="14.6" x14ac:dyDescent="0.35">
      <c r="A95" s="43" t="s">
        <v>603</v>
      </c>
      <c r="B95" s="44" t="s">
        <v>646</v>
      </c>
      <c r="C95" s="53" t="s">
        <v>650</v>
      </c>
      <c r="D95" s="44" t="s">
        <v>579</v>
      </c>
      <c r="E95" s="44">
        <v>49</v>
      </c>
      <c r="F95" s="44">
        <v>0.39218043518291901</v>
      </c>
      <c r="G95" s="44">
        <v>0.13926445811074101</v>
      </c>
      <c r="H95" s="46">
        <v>4.8612929538800797E-3</v>
      </c>
    </row>
    <row r="96" spans="1:8" s="23" customFormat="1" ht="14.6" x14ac:dyDescent="0.35">
      <c r="A96" s="43" t="s">
        <v>610</v>
      </c>
      <c r="B96" s="44" t="s">
        <v>639</v>
      </c>
      <c r="C96" s="53" t="s">
        <v>647</v>
      </c>
      <c r="D96" s="44" t="s">
        <v>579</v>
      </c>
      <c r="E96" s="44">
        <v>9</v>
      </c>
      <c r="F96" s="44">
        <v>0.25300854754209701</v>
      </c>
      <c r="G96" s="44">
        <v>8.2491102351069601E-2</v>
      </c>
      <c r="H96" s="46">
        <v>2.16145766321763E-3</v>
      </c>
    </row>
    <row r="97" spans="1:8" s="23" customFormat="1" ht="14.6" x14ac:dyDescent="0.35">
      <c r="A97" s="43" t="s">
        <v>610</v>
      </c>
      <c r="B97" s="44" t="s">
        <v>639</v>
      </c>
      <c r="C97" s="53" t="s">
        <v>648</v>
      </c>
      <c r="D97" s="44" t="s">
        <v>579</v>
      </c>
      <c r="E97" s="44">
        <v>9</v>
      </c>
      <c r="F97" s="44">
        <v>0.29117572386453</v>
      </c>
      <c r="G97" s="44">
        <v>5.0540360701869201E-2</v>
      </c>
      <c r="H97" s="46">
        <v>8.3492569891324201E-9</v>
      </c>
    </row>
    <row r="98" spans="1:8" s="23" customFormat="1" ht="14.6" x14ac:dyDescent="0.35">
      <c r="A98" s="43" t="s">
        <v>610</v>
      </c>
      <c r="B98" s="44" t="s">
        <v>639</v>
      </c>
      <c r="C98" s="53" t="s">
        <v>649</v>
      </c>
      <c r="D98" s="44" t="s">
        <v>579</v>
      </c>
      <c r="E98" s="44">
        <v>6</v>
      </c>
      <c r="F98" s="44">
        <v>1.02258587703812</v>
      </c>
      <c r="G98" s="44">
        <v>0.39157688107711502</v>
      </c>
      <c r="H98" s="46">
        <v>9.01575338256113E-3</v>
      </c>
    </row>
    <row r="99" spans="1:8" s="23" customFormat="1" ht="14.6" x14ac:dyDescent="0.35">
      <c r="A99" s="43" t="s">
        <v>610</v>
      </c>
      <c r="B99" s="44" t="s">
        <v>639</v>
      </c>
      <c r="C99" s="53" t="s">
        <v>650</v>
      </c>
      <c r="D99" s="44" t="s">
        <v>579</v>
      </c>
      <c r="E99" s="44">
        <v>9</v>
      </c>
      <c r="F99" s="44">
        <v>0.79381626342345601</v>
      </c>
      <c r="G99" s="44">
        <v>0.227546152806618</v>
      </c>
      <c r="H99" s="46">
        <v>4.8556710026197798E-4</v>
      </c>
    </row>
    <row r="100" spans="1:8" s="23" customFormat="1" ht="14.6" x14ac:dyDescent="0.35">
      <c r="A100" s="43" t="s">
        <v>277</v>
      </c>
      <c r="B100" s="44" t="s">
        <v>613</v>
      </c>
      <c r="C100" s="53" t="s">
        <v>647</v>
      </c>
      <c r="D100" s="44" t="s">
        <v>579</v>
      </c>
      <c r="E100" s="44">
        <v>21</v>
      </c>
      <c r="F100" s="44">
        <v>0.14411624247331201</v>
      </c>
      <c r="G100" s="44">
        <v>6.0294971679981602E-2</v>
      </c>
      <c r="H100" s="46">
        <v>1.6839807553849399E-2</v>
      </c>
    </row>
    <row r="101" spans="1:8" s="23" customFormat="1" ht="14.6" x14ac:dyDescent="0.35">
      <c r="A101" s="43" t="s">
        <v>277</v>
      </c>
      <c r="B101" s="44" t="s">
        <v>613</v>
      </c>
      <c r="C101" s="53" t="s">
        <v>648</v>
      </c>
      <c r="D101" s="44" t="s">
        <v>579</v>
      </c>
      <c r="E101" s="44">
        <v>21</v>
      </c>
      <c r="F101" s="44">
        <v>0.28457996584856898</v>
      </c>
      <c r="G101" s="44">
        <v>3.7166054088135198E-2</v>
      </c>
      <c r="H101" s="46">
        <v>1.90346975252477E-14</v>
      </c>
    </row>
    <row r="102" spans="1:8" s="23" customFormat="1" ht="14.6" x14ac:dyDescent="0.35">
      <c r="A102" s="43" t="s">
        <v>277</v>
      </c>
      <c r="B102" s="44" t="s">
        <v>613</v>
      </c>
      <c r="C102" s="53" t="s">
        <v>649</v>
      </c>
      <c r="D102" s="44" t="s">
        <v>579</v>
      </c>
      <c r="E102" s="44">
        <v>13</v>
      </c>
      <c r="F102" s="44">
        <v>1.21009417941418</v>
      </c>
      <c r="G102" s="44">
        <v>0.123885457170106</v>
      </c>
      <c r="H102" s="46">
        <v>1.5470477827570999E-22</v>
      </c>
    </row>
    <row r="103" spans="1:8" s="23" customFormat="1" ht="15" thickBot="1" x14ac:dyDescent="0.4">
      <c r="A103" s="50" t="s">
        <v>277</v>
      </c>
      <c r="B103" s="51" t="s">
        <v>613</v>
      </c>
      <c r="C103" s="55" t="s">
        <v>650</v>
      </c>
      <c r="D103" s="51" t="s">
        <v>579</v>
      </c>
      <c r="E103" s="51">
        <v>20</v>
      </c>
      <c r="F103" s="51">
        <v>0.41800683577169201</v>
      </c>
      <c r="G103" s="51">
        <v>0.13846510974854101</v>
      </c>
      <c r="H103" s="52">
        <v>2.5372742146918198E-3</v>
      </c>
    </row>
    <row r="104" spans="1:8" ht="56.25" customHeight="1" x14ac:dyDescent="0.35">
      <c r="A104" s="144" t="s">
        <v>643</v>
      </c>
      <c r="B104" s="144"/>
      <c r="C104" s="144"/>
      <c r="D104" s="144"/>
      <c r="E104" s="144"/>
      <c r="F104" s="144"/>
      <c r="G104" s="144"/>
      <c r="H104" s="144"/>
    </row>
  </sheetData>
  <mergeCells count="2">
    <mergeCell ref="A1:H1"/>
    <mergeCell ref="A104:H104"/>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6303-C1F0-43D3-A881-CD3149576AF8}">
  <dimension ref="A1:N719"/>
  <sheetViews>
    <sheetView zoomScale="70" zoomScaleNormal="70" workbookViewId="0">
      <selection activeCell="E21" sqref="E21"/>
    </sheetView>
  </sheetViews>
  <sheetFormatPr defaultRowHeight="14.15" x14ac:dyDescent="0.35"/>
  <cols>
    <col min="1" max="1" width="11.85546875" style="21" customWidth="1"/>
    <col min="2" max="2" width="24.5703125" style="21" customWidth="1"/>
    <col min="3" max="3" width="23.0703125" style="21" customWidth="1"/>
    <col min="4" max="4" width="16.5" style="21" customWidth="1"/>
    <col min="5" max="5" width="9.140625" style="21"/>
    <col min="6" max="6" width="18" style="21" customWidth="1"/>
    <col min="7" max="7" width="18.640625" style="21" customWidth="1"/>
    <col min="8" max="8" width="9.140625" style="21"/>
    <col min="9" max="9" width="13.5703125" style="21" customWidth="1"/>
    <col min="10" max="10" width="18" style="21" customWidth="1"/>
    <col min="11" max="13" width="9.140625" style="21"/>
    <col min="14" max="14" width="9" style="21" customWidth="1"/>
    <col min="15" max="16384" width="9.140625" style="21"/>
  </cols>
  <sheetData>
    <row r="1" spans="1:14" ht="16.3" thickBot="1" x14ac:dyDescent="0.4">
      <c r="A1" s="139" t="s">
        <v>623</v>
      </c>
      <c r="B1" s="139"/>
      <c r="C1" s="139"/>
      <c r="D1" s="139"/>
      <c r="E1" s="139"/>
      <c r="F1" s="139"/>
      <c r="G1" s="139"/>
      <c r="H1" s="139"/>
      <c r="I1" s="139"/>
      <c r="J1" s="139"/>
      <c r="K1" s="139"/>
      <c r="L1" s="139"/>
      <c r="M1" s="139"/>
      <c r="N1" s="139"/>
    </row>
    <row r="2" spans="1:14" s="23" customFormat="1" ht="16.3" x14ac:dyDescent="0.35">
      <c r="A2" s="40" t="s">
        <v>632</v>
      </c>
      <c r="B2" s="41" t="s">
        <v>633</v>
      </c>
      <c r="C2" s="41" t="s">
        <v>588</v>
      </c>
      <c r="D2" s="41" t="s">
        <v>587</v>
      </c>
      <c r="E2" s="41" t="s">
        <v>586</v>
      </c>
      <c r="F2" s="41" t="s">
        <v>622</v>
      </c>
      <c r="G2" s="41" t="s">
        <v>624</v>
      </c>
      <c r="H2" s="41" t="s">
        <v>585</v>
      </c>
      <c r="I2" s="41" t="s">
        <v>584</v>
      </c>
      <c r="J2" s="41" t="s">
        <v>621</v>
      </c>
      <c r="K2" s="41" t="s">
        <v>583</v>
      </c>
      <c r="L2" s="41" t="s">
        <v>582</v>
      </c>
      <c r="M2" s="41" t="s">
        <v>581</v>
      </c>
      <c r="N2" s="42" t="s">
        <v>653</v>
      </c>
    </row>
    <row r="3" spans="1:14" ht="14.6" x14ac:dyDescent="0.35">
      <c r="A3" s="60" t="s">
        <v>346</v>
      </c>
      <c r="B3" s="48" t="s">
        <v>599</v>
      </c>
      <c r="C3" s="48" t="s">
        <v>625</v>
      </c>
      <c r="D3" s="48" t="s">
        <v>2298</v>
      </c>
      <c r="E3" s="48">
        <v>3</v>
      </c>
      <c r="F3" s="48">
        <v>0.43092834499999999</v>
      </c>
      <c r="G3" s="48">
        <f>F3/0.775366592</f>
        <v>0.55577368105124647</v>
      </c>
      <c r="H3" s="48">
        <v>0.58316285999999995</v>
      </c>
      <c r="I3" s="48">
        <v>0.45993720300000002</v>
      </c>
      <c r="J3" s="54" t="s">
        <v>905</v>
      </c>
      <c r="K3" s="48">
        <v>0.36951834099999997</v>
      </c>
      <c r="L3" s="48">
        <v>2.618188569</v>
      </c>
      <c r="M3" s="48">
        <v>0.27006454699999999</v>
      </c>
      <c r="N3" s="61">
        <v>0.2361</v>
      </c>
    </row>
    <row r="4" spans="1:14" ht="14.6" x14ac:dyDescent="0.35">
      <c r="A4" s="60" t="s">
        <v>346</v>
      </c>
      <c r="B4" s="48" t="s">
        <v>599</v>
      </c>
      <c r="C4" s="48" t="s">
        <v>625</v>
      </c>
      <c r="D4" s="48" t="s">
        <v>2299</v>
      </c>
      <c r="E4" s="48">
        <v>3</v>
      </c>
      <c r="F4" s="48">
        <v>0.43092834499999999</v>
      </c>
      <c r="G4" s="48">
        <f t="shared" ref="G4:G38" si="0">F4/0.775366592</f>
        <v>0.55577368105124647</v>
      </c>
      <c r="H4" s="48">
        <v>0.50968798199999998</v>
      </c>
      <c r="I4" s="48">
        <v>0.39784579599999997</v>
      </c>
      <c r="J4" s="54" t="s">
        <v>906</v>
      </c>
      <c r="K4" s="48">
        <v>0.36951834099999997</v>
      </c>
      <c r="L4" s="48">
        <v>2.618188569</v>
      </c>
      <c r="M4" s="48">
        <v>0.27006454699999999</v>
      </c>
      <c r="N4" s="61">
        <v>0.2361</v>
      </c>
    </row>
    <row r="5" spans="1:14" ht="14.6" x14ac:dyDescent="0.35">
      <c r="A5" s="60" t="s">
        <v>346</v>
      </c>
      <c r="B5" s="48" t="s">
        <v>598</v>
      </c>
      <c r="C5" s="48" t="s">
        <v>625</v>
      </c>
      <c r="D5" s="48" t="s">
        <v>578</v>
      </c>
      <c r="E5" s="48">
        <v>3</v>
      </c>
      <c r="F5" s="48">
        <v>0.58287473499999998</v>
      </c>
      <c r="G5" s="48">
        <f t="shared" si="0"/>
        <v>0.75174084234983385</v>
      </c>
      <c r="H5" s="48">
        <v>0.53611075399999997</v>
      </c>
      <c r="I5" s="48">
        <v>0.27693596700000001</v>
      </c>
      <c r="J5" s="54" t="s">
        <v>1962</v>
      </c>
      <c r="K5" s="48">
        <v>0.36951834099999997</v>
      </c>
      <c r="L5" s="48">
        <v>2.618188569</v>
      </c>
      <c r="M5" s="48">
        <v>0.27006454699999999</v>
      </c>
      <c r="N5" s="61">
        <v>0.2361</v>
      </c>
    </row>
    <row r="6" spans="1:14" ht="14.6" x14ac:dyDescent="0.35">
      <c r="A6" s="60" t="s">
        <v>346</v>
      </c>
      <c r="B6" s="48" t="s">
        <v>598</v>
      </c>
      <c r="C6" s="48" t="s">
        <v>625</v>
      </c>
      <c r="D6" s="48" t="s">
        <v>577</v>
      </c>
      <c r="E6" s="48">
        <v>3</v>
      </c>
      <c r="F6" s="48">
        <v>0.82448788799999995</v>
      </c>
      <c r="G6" s="48">
        <f t="shared" si="0"/>
        <v>1.0633523503679663</v>
      </c>
      <c r="H6" s="48">
        <v>0.67280400399999996</v>
      </c>
      <c r="I6" s="48">
        <v>0.34513093299999997</v>
      </c>
      <c r="J6" s="54" t="s">
        <v>1963</v>
      </c>
      <c r="K6" s="48">
        <v>0.36951834099999997</v>
      </c>
      <c r="L6" s="48">
        <v>2.618188569</v>
      </c>
      <c r="M6" s="48">
        <v>0.27006454699999999</v>
      </c>
      <c r="N6" s="61">
        <v>0.2361</v>
      </c>
    </row>
    <row r="7" spans="1:14" ht="14.6" x14ac:dyDescent="0.35">
      <c r="A7" s="60" t="s">
        <v>346</v>
      </c>
      <c r="B7" s="48" t="s">
        <v>598</v>
      </c>
      <c r="C7" s="48" t="s">
        <v>615</v>
      </c>
      <c r="D7" s="48" t="s">
        <v>2298</v>
      </c>
      <c r="E7" s="48">
        <v>3</v>
      </c>
      <c r="F7" s="48">
        <v>0.59318455299999995</v>
      </c>
      <c r="G7" s="48">
        <f t="shared" si="0"/>
        <v>0.76503754368617405</v>
      </c>
      <c r="H7" s="48">
        <v>0.45894305400000002</v>
      </c>
      <c r="I7" s="48">
        <v>0.19618355100000001</v>
      </c>
      <c r="J7" s="54" t="s">
        <v>907</v>
      </c>
      <c r="K7" s="48">
        <v>0.50507853000000003</v>
      </c>
      <c r="L7" s="48">
        <v>1.1510915589999999</v>
      </c>
      <c r="M7" s="48">
        <v>0.56239784000000004</v>
      </c>
      <c r="N7" s="61">
        <v>0</v>
      </c>
    </row>
    <row r="8" spans="1:14" ht="14.6" x14ac:dyDescent="0.35">
      <c r="A8" s="60" t="s">
        <v>346</v>
      </c>
      <c r="B8" s="48" t="s">
        <v>598</v>
      </c>
      <c r="C8" s="48" t="s">
        <v>615</v>
      </c>
      <c r="D8" s="48" t="s">
        <v>2299</v>
      </c>
      <c r="E8" s="48">
        <v>3</v>
      </c>
      <c r="F8" s="48">
        <v>0.59318455299999995</v>
      </c>
      <c r="G8" s="48">
        <f t="shared" si="0"/>
        <v>0.76503754368617405</v>
      </c>
      <c r="H8" s="48">
        <v>0.60494914099999997</v>
      </c>
      <c r="I8" s="48">
        <v>0.32681333699999998</v>
      </c>
      <c r="J8" s="54" t="s">
        <v>908</v>
      </c>
      <c r="K8" s="48">
        <v>0.50507853000000003</v>
      </c>
      <c r="L8" s="48">
        <v>1.1510915589999999</v>
      </c>
      <c r="M8" s="48">
        <v>0.56239784000000004</v>
      </c>
      <c r="N8" s="61">
        <v>0</v>
      </c>
    </row>
    <row r="9" spans="1:14" ht="14.6" x14ac:dyDescent="0.35">
      <c r="A9" s="60" t="s">
        <v>346</v>
      </c>
      <c r="B9" s="48" t="s">
        <v>598</v>
      </c>
      <c r="C9" s="48" t="s">
        <v>615</v>
      </c>
      <c r="D9" s="48" t="s">
        <v>578</v>
      </c>
      <c r="E9" s="48">
        <v>3</v>
      </c>
      <c r="F9" s="48">
        <v>0.67656414600000003</v>
      </c>
      <c r="G9" s="48">
        <f t="shared" si="0"/>
        <v>0.87257324855182827</v>
      </c>
      <c r="H9" s="48">
        <v>0.63304107200000004</v>
      </c>
      <c r="I9" s="48">
        <v>0.28518126700000002</v>
      </c>
      <c r="J9" s="54" t="s">
        <v>1964</v>
      </c>
      <c r="K9" s="48">
        <v>0.50507853000000003</v>
      </c>
      <c r="L9" s="48">
        <v>1.1510915589999999</v>
      </c>
      <c r="M9" s="48">
        <v>0.56239784000000004</v>
      </c>
      <c r="N9" s="61">
        <v>0</v>
      </c>
    </row>
    <row r="10" spans="1:14" ht="14.6" x14ac:dyDescent="0.35">
      <c r="A10" s="60" t="s">
        <v>346</v>
      </c>
      <c r="B10" s="48" t="s">
        <v>598</v>
      </c>
      <c r="C10" s="48" t="s">
        <v>615</v>
      </c>
      <c r="D10" s="48" t="s">
        <v>577</v>
      </c>
      <c r="E10" s="48">
        <v>3</v>
      </c>
      <c r="F10" s="48">
        <v>0.92584947399999995</v>
      </c>
      <c r="G10" s="48">
        <f t="shared" si="0"/>
        <v>1.194079656710306</v>
      </c>
      <c r="H10" s="48">
        <v>0.67891577000000003</v>
      </c>
      <c r="I10" s="48">
        <v>0.30586131799999999</v>
      </c>
      <c r="J10" s="54" t="s">
        <v>1965</v>
      </c>
      <c r="K10" s="48">
        <v>0.50507853000000003</v>
      </c>
      <c r="L10" s="48">
        <v>1.1510915589999999</v>
      </c>
      <c r="M10" s="48">
        <v>0.56239784000000004</v>
      </c>
      <c r="N10" s="61">
        <v>0</v>
      </c>
    </row>
    <row r="11" spans="1:14" ht="14.6" x14ac:dyDescent="0.35">
      <c r="A11" s="60" t="s">
        <v>346</v>
      </c>
      <c r="B11" s="48" t="s">
        <v>598</v>
      </c>
      <c r="C11" s="48" t="s">
        <v>617</v>
      </c>
      <c r="D11" s="48" t="s">
        <v>2298</v>
      </c>
      <c r="E11" s="48">
        <v>3</v>
      </c>
      <c r="F11" s="48">
        <v>-0.39425419499999997</v>
      </c>
      <c r="G11" s="48">
        <f t="shared" si="0"/>
        <v>-0.50847457069700519</v>
      </c>
      <c r="H11" s="48">
        <v>0.55559059499999996</v>
      </c>
      <c r="I11" s="48">
        <v>0.47794428300000003</v>
      </c>
      <c r="J11" s="54" t="s">
        <v>909</v>
      </c>
      <c r="K11" s="48">
        <v>0.92201967299999998</v>
      </c>
      <c r="L11" s="48">
        <v>0.18505269799999999</v>
      </c>
      <c r="M11" s="48">
        <v>0.91162518999999997</v>
      </c>
      <c r="N11" s="61">
        <v>0</v>
      </c>
    </row>
    <row r="12" spans="1:14" ht="14.6" x14ac:dyDescent="0.35">
      <c r="A12" s="60" t="s">
        <v>346</v>
      </c>
      <c r="B12" s="48" t="s">
        <v>598</v>
      </c>
      <c r="C12" s="48" t="s">
        <v>617</v>
      </c>
      <c r="D12" s="48" t="s">
        <v>2299</v>
      </c>
      <c r="E12" s="48">
        <v>3</v>
      </c>
      <c r="F12" s="48">
        <v>-0.39425419499999997</v>
      </c>
      <c r="G12" s="48">
        <f t="shared" si="0"/>
        <v>-0.50847457069700519</v>
      </c>
      <c r="H12" s="48">
        <v>1.826510496</v>
      </c>
      <c r="I12" s="48">
        <v>0.82910386000000003</v>
      </c>
      <c r="J12" s="54" t="s">
        <v>910</v>
      </c>
      <c r="K12" s="48">
        <v>0.92201967299999998</v>
      </c>
      <c r="L12" s="48">
        <v>0.18505269799999999</v>
      </c>
      <c r="M12" s="48">
        <v>0.91162518999999997</v>
      </c>
      <c r="N12" s="61">
        <v>0</v>
      </c>
    </row>
    <row r="13" spans="1:14" ht="14.6" x14ac:dyDescent="0.35">
      <c r="A13" s="60" t="s">
        <v>346</v>
      </c>
      <c r="B13" s="48" t="s">
        <v>598</v>
      </c>
      <c r="C13" s="48" t="s">
        <v>617</v>
      </c>
      <c r="D13" s="48" t="s">
        <v>578</v>
      </c>
      <c r="E13" s="48">
        <v>3</v>
      </c>
      <c r="F13" s="48">
        <v>-0.245767441</v>
      </c>
      <c r="G13" s="48">
        <f t="shared" si="0"/>
        <v>-0.31696934525649512</v>
      </c>
      <c r="H13" s="48">
        <v>2.0279172920000001</v>
      </c>
      <c r="I13" s="48">
        <v>0.90353892599999996</v>
      </c>
      <c r="J13" s="54" t="s">
        <v>1966</v>
      </c>
      <c r="K13" s="48">
        <v>0.92201967299999998</v>
      </c>
      <c r="L13" s="48">
        <v>0.18505269799999999</v>
      </c>
      <c r="M13" s="48">
        <v>0.91162518999999997</v>
      </c>
      <c r="N13" s="61">
        <v>0</v>
      </c>
    </row>
    <row r="14" spans="1:14" ht="14.6" x14ac:dyDescent="0.35">
      <c r="A14" s="60" t="s">
        <v>346</v>
      </c>
      <c r="B14" s="48" t="s">
        <v>598</v>
      </c>
      <c r="C14" s="48" t="s">
        <v>617</v>
      </c>
      <c r="D14" s="48" t="s">
        <v>577</v>
      </c>
      <c r="E14" s="48">
        <v>3</v>
      </c>
      <c r="F14" s="48">
        <v>-3.8212705999999999E-2</v>
      </c>
      <c r="G14" s="48">
        <f t="shared" si="0"/>
        <v>-4.9283405287598461E-2</v>
      </c>
      <c r="H14" s="48">
        <v>2.150205841</v>
      </c>
      <c r="I14" s="48">
        <v>0.98743453800000003</v>
      </c>
      <c r="J14" s="54" t="s">
        <v>1967</v>
      </c>
      <c r="K14" s="48">
        <v>0.92201967299999998</v>
      </c>
      <c r="L14" s="48">
        <v>0.18505269799999999</v>
      </c>
      <c r="M14" s="48">
        <v>0.91162518999999997</v>
      </c>
      <c r="N14" s="61">
        <v>0</v>
      </c>
    </row>
    <row r="15" spans="1:14" ht="14.6" x14ac:dyDescent="0.35">
      <c r="A15" s="60" t="s">
        <v>346</v>
      </c>
      <c r="B15" s="48" t="s">
        <v>598</v>
      </c>
      <c r="C15" s="48" t="s">
        <v>618</v>
      </c>
      <c r="D15" s="48" t="s">
        <v>2298</v>
      </c>
      <c r="E15" s="48">
        <v>3</v>
      </c>
      <c r="F15" s="48">
        <v>2.2916480300000002</v>
      </c>
      <c r="G15" s="48">
        <f t="shared" si="0"/>
        <v>2.9555671519053535</v>
      </c>
      <c r="H15" s="48">
        <v>0.64928769099999994</v>
      </c>
      <c r="I15" s="48">
        <v>4.16377E-4</v>
      </c>
      <c r="J15" s="54" t="s">
        <v>911</v>
      </c>
      <c r="K15" s="48">
        <v>0.68121411700000001</v>
      </c>
      <c r="L15" s="48">
        <v>0.35261180800000003</v>
      </c>
      <c r="M15" s="48">
        <v>0.83836148600000004</v>
      </c>
      <c r="N15" s="61">
        <v>0</v>
      </c>
    </row>
    <row r="16" spans="1:14" ht="14.6" x14ac:dyDescent="0.35">
      <c r="A16" s="60" t="s">
        <v>346</v>
      </c>
      <c r="B16" s="48" t="s">
        <v>598</v>
      </c>
      <c r="C16" s="48" t="s">
        <v>618</v>
      </c>
      <c r="D16" s="48" t="s">
        <v>2299</v>
      </c>
      <c r="E16" s="48">
        <v>3</v>
      </c>
      <c r="F16" s="48">
        <v>2.2916480300000002</v>
      </c>
      <c r="G16" s="48">
        <f t="shared" si="0"/>
        <v>2.9555671519053535</v>
      </c>
      <c r="H16" s="48">
        <v>1.5463355560000001</v>
      </c>
      <c r="I16" s="48">
        <v>0.13834395399999999</v>
      </c>
      <c r="J16" s="54" t="s">
        <v>912</v>
      </c>
      <c r="K16" s="48">
        <v>0.68121411700000001</v>
      </c>
      <c r="L16" s="48">
        <v>0.35261180800000003</v>
      </c>
      <c r="M16" s="48">
        <v>0.83836148600000004</v>
      </c>
      <c r="N16" s="61">
        <v>0</v>
      </c>
    </row>
    <row r="17" spans="1:14" ht="14.6" x14ac:dyDescent="0.35">
      <c r="A17" s="60" t="s">
        <v>346</v>
      </c>
      <c r="B17" s="48" t="s">
        <v>598</v>
      </c>
      <c r="C17" s="48" t="s">
        <v>618</v>
      </c>
      <c r="D17" s="48" t="s">
        <v>578</v>
      </c>
      <c r="E17" s="48">
        <v>3</v>
      </c>
      <c r="F17" s="48">
        <v>2.4125592459999998</v>
      </c>
      <c r="G17" s="48">
        <f t="shared" si="0"/>
        <v>3.1115078607874813</v>
      </c>
      <c r="H17" s="48">
        <v>1.674476112</v>
      </c>
      <c r="I17" s="48">
        <v>0.14964557100000001</v>
      </c>
      <c r="J17" s="54" t="s">
        <v>1968</v>
      </c>
      <c r="K17" s="48">
        <v>0.68121411700000001</v>
      </c>
      <c r="L17" s="48">
        <v>0.35261180800000003</v>
      </c>
      <c r="M17" s="48">
        <v>0.83836148600000004</v>
      </c>
      <c r="N17" s="61">
        <v>0</v>
      </c>
    </row>
    <row r="18" spans="1:14" ht="14.6" x14ac:dyDescent="0.35">
      <c r="A18" s="60" t="s">
        <v>346</v>
      </c>
      <c r="B18" s="48" t="s">
        <v>598</v>
      </c>
      <c r="C18" s="48" t="s">
        <v>618</v>
      </c>
      <c r="D18" s="48" t="s">
        <v>577</v>
      </c>
      <c r="E18" s="48">
        <v>3</v>
      </c>
      <c r="F18" s="48">
        <v>2.7582000579999999</v>
      </c>
      <c r="G18" s="48">
        <f t="shared" si="0"/>
        <v>3.5572851428708447</v>
      </c>
      <c r="H18" s="48">
        <v>1.7956282050000001</v>
      </c>
      <c r="I18" s="48">
        <v>0.26431592799999998</v>
      </c>
      <c r="J18" s="54" t="s">
        <v>1969</v>
      </c>
      <c r="K18" s="48">
        <v>0.68121411700000001</v>
      </c>
      <c r="L18" s="48">
        <v>0.35261180800000003</v>
      </c>
      <c r="M18" s="48">
        <v>0.83836148600000004</v>
      </c>
      <c r="N18" s="61">
        <v>0</v>
      </c>
    </row>
    <row r="19" spans="1:14" ht="14.6" x14ac:dyDescent="0.35">
      <c r="A19" s="60" t="s">
        <v>346</v>
      </c>
      <c r="B19" s="48" t="s">
        <v>598</v>
      </c>
      <c r="C19" s="48" t="s">
        <v>619</v>
      </c>
      <c r="D19" s="48" t="s">
        <v>2298</v>
      </c>
      <c r="E19" s="48">
        <v>3</v>
      </c>
      <c r="F19" s="48">
        <v>-1.475985734</v>
      </c>
      <c r="G19" s="48">
        <f t="shared" si="0"/>
        <v>-1.9035972780214909</v>
      </c>
      <c r="H19" s="48">
        <v>0.90656461600000005</v>
      </c>
      <c r="I19" s="48">
        <v>0.10350184</v>
      </c>
      <c r="J19" s="54" t="s">
        <v>913</v>
      </c>
      <c r="K19" s="48">
        <v>0.50140462100000005</v>
      </c>
      <c r="L19" s="48">
        <v>1.2491807399999999</v>
      </c>
      <c r="M19" s="48">
        <v>0.53548073299999999</v>
      </c>
      <c r="N19" s="61">
        <v>0</v>
      </c>
    </row>
    <row r="20" spans="1:14" ht="14.6" x14ac:dyDescent="0.35">
      <c r="A20" s="60" t="s">
        <v>346</v>
      </c>
      <c r="B20" s="48" t="s">
        <v>598</v>
      </c>
      <c r="C20" s="48" t="s">
        <v>619</v>
      </c>
      <c r="D20" s="48" t="s">
        <v>2299</v>
      </c>
      <c r="E20" s="48">
        <v>3</v>
      </c>
      <c r="F20" s="48">
        <v>-1.475985734</v>
      </c>
      <c r="G20" s="48">
        <f t="shared" si="0"/>
        <v>-1.9035972780214909</v>
      </c>
      <c r="H20" s="48">
        <v>1.1470995829999999</v>
      </c>
      <c r="I20" s="48">
        <v>0.198195013</v>
      </c>
      <c r="J20" s="54" t="s">
        <v>914</v>
      </c>
      <c r="K20" s="48">
        <v>0.50140462100000005</v>
      </c>
      <c r="L20" s="48">
        <v>1.2491807399999999</v>
      </c>
      <c r="M20" s="48">
        <v>0.53548073299999999</v>
      </c>
      <c r="N20" s="61">
        <v>0</v>
      </c>
    </row>
    <row r="21" spans="1:14" ht="14.6" x14ac:dyDescent="0.35">
      <c r="A21" s="60" t="s">
        <v>346</v>
      </c>
      <c r="B21" s="48" t="s">
        <v>598</v>
      </c>
      <c r="C21" s="48" t="s">
        <v>619</v>
      </c>
      <c r="D21" s="48" t="s">
        <v>578</v>
      </c>
      <c r="E21" s="48">
        <v>3</v>
      </c>
      <c r="F21" s="48">
        <v>-1.331137383</v>
      </c>
      <c r="G21" s="48">
        <f t="shared" si="0"/>
        <v>-1.716784546476823</v>
      </c>
      <c r="H21" s="48">
        <v>1.238940632</v>
      </c>
      <c r="I21" s="48">
        <v>0.282636367</v>
      </c>
      <c r="J21" s="54" t="s">
        <v>1970</v>
      </c>
      <c r="K21" s="48">
        <v>0.50140462100000005</v>
      </c>
      <c r="L21" s="48">
        <v>1.2491807399999999</v>
      </c>
      <c r="M21" s="48">
        <v>0.53548073299999999</v>
      </c>
      <c r="N21" s="61">
        <v>0</v>
      </c>
    </row>
    <row r="22" spans="1:14" ht="14.6" x14ac:dyDescent="0.35">
      <c r="A22" s="60" t="s">
        <v>346</v>
      </c>
      <c r="B22" s="48" t="s">
        <v>598</v>
      </c>
      <c r="C22" s="48" t="s">
        <v>619</v>
      </c>
      <c r="D22" s="48" t="s">
        <v>577</v>
      </c>
      <c r="E22" s="48">
        <v>3</v>
      </c>
      <c r="F22" s="48">
        <v>-0.80145052900000002</v>
      </c>
      <c r="G22" s="48">
        <f t="shared" si="0"/>
        <v>-1.033640780076323</v>
      </c>
      <c r="H22" s="48">
        <v>1.3275383590000001</v>
      </c>
      <c r="I22" s="48">
        <v>0.60738857800000001</v>
      </c>
      <c r="J22" s="54" t="s">
        <v>1971</v>
      </c>
      <c r="K22" s="48">
        <v>0.50140462100000005</v>
      </c>
      <c r="L22" s="48">
        <v>1.2491807399999999</v>
      </c>
      <c r="M22" s="48">
        <v>0.53548073299999999</v>
      </c>
      <c r="N22" s="61">
        <v>0</v>
      </c>
    </row>
    <row r="23" spans="1:14" ht="14.6" x14ac:dyDescent="0.35">
      <c r="A23" s="60" t="s">
        <v>346</v>
      </c>
      <c r="B23" s="48" t="s">
        <v>598</v>
      </c>
      <c r="C23" s="48" t="s">
        <v>620</v>
      </c>
      <c r="D23" s="48" t="s">
        <v>2298</v>
      </c>
      <c r="E23" s="48">
        <v>3</v>
      </c>
      <c r="F23" s="48">
        <v>0.93716987500000004</v>
      </c>
      <c r="G23" s="48">
        <f t="shared" si="0"/>
        <v>1.2086797195925614</v>
      </c>
      <c r="H23" s="48">
        <v>1.2213292840000001</v>
      </c>
      <c r="I23" s="48">
        <v>0.44288179500000002</v>
      </c>
      <c r="J23" s="54" t="s">
        <v>915</v>
      </c>
      <c r="K23" s="48">
        <v>0.36667717999999999</v>
      </c>
      <c r="L23" s="48">
        <v>2.443700829</v>
      </c>
      <c r="M23" s="48">
        <v>0.29468437400000003</v>
      </c>
      <c r="N23" s="61">
        <v>0.18160000000000001</v>
      </c>
    </row>
    <row r="24" spans="1:14" ht="14.6" x14ac:dyDescent="0.35">
      <c r="A24" s="60" t="s">
        <v>346</v>
      </c>
      <c r="B24" s="48" t="s">
        <v>598</v>
      </c>
      <c r="C24" s="48" t="s">
        <v>620</v>
      </c>
      <c r="D24" s="48" t="s">
        <v>2299</v>
      </c>
      <c r="E24" s="48">
        <v>3</v>
      </c>
      <c r="F24" s="48">
        <v>0.93716987500000004</v>
      </c>
      <c r="G24" s="48">
        <f t="shared" si="0"/>
        <v>1.2086797195925614</v>
      </c>
      <c r="H24" s="48">
        <v>1.1049019760000001</v>
      </c>
      <c r="I24" s="48">
        <v>0.396330619</v>
      </c>
      <c r="J24" s="54" t="s">
        <v>916</v>
      </c>
      <c r="K24" s="48">
        <v>0.36667717999999999</v>
      </c>
      <c r="L24" s="48">
        <v>2.443700829</v>
      </c>
      <c r="M24" s="48">
        <v>0.29468437400000003</v>
      </c>
      <c r="N24" s="61">
        <v>0.18160000000000001</v>
      </c>
    </row>
    <row r="25" spans="1:14" ht="14.6" x14ac:dyDescent="0.35">
      <c r="A25" s="60" t="s">
        <v>346</v>
      </c>
      <c r="B25" s="48" t="s">
        <v>598</v>
      </c>
      <c r="C25" s="48" t="s">
        <v>620</v>
      </c>
      <c r="D25" s="48" t="s">
        <v>578</v>
      </c>
      <c r="E25" s="48">
        <v>3</v>
      </c>
      <c r="F25" s="48">
        <v>1.541453379</v>
      </c>
      <c r="G25" s="48">
        <f t="shared" si="0"/>
        <v>1.988031719323806</v>
      </c>
      <c r="H25" s="48">
        <v>1.271996801</v>
      </c>
      <c r="I25" s="48">
        <v>0.22557460400000001</v>
      </c>
      <c r="J25" s="54" t="s">
        <v>1972</v>
      </c>
      <c r="K25" s="48">
        <v>0.36667717999999999</v>
      </c>
      <c r="L25" s="48">
        <v>2.443700829</v>
      </c>
      <c r="M25" s="48">
        <v>0.29468437400000003</v>
      </c>
      <c r="N25" s="61">
        <v>0.18160000000000001</v>
      </c>
    </row>
    <row r="26" spans="1:14" ht="14.6" x14ac:dyDescent="0.35">
      <c r="A26" s="60" t="s">
        <v>346</v>
      </c>
      <c r="B26" s="48" t="s">
        <v>598</v>
      </c>
      <c r="C26" s="48" t="s">
        <v>620</v>
      </c>
      <c r="D26" s="48" t="s">
        <v>577</v>
      </c>
      <c r="E26" s="48">
        <v>3</v>
      </c>
      <c r="F26" s="48">
        <v>1.7043036090000001</v>
      </c>
      <c r="G26" s="48">
        <f>F26/0.775366592</f>
        <v>2.1980616995682993</v>
      </c>
      <c r="H26" s="48">
        <v>1.3634833980000001</v>
      </c>
      <c r="I26" s="48">
        <v>0.33774486799999998</v>
      </c>
      <c r="J26" s="54" t="s">
        <v>1973</v>
      </c>
      <c r="K26" s="48">
        <v>0.36667717999999999</v>
      </c>
      <c r="L26" s="48">
        <v>2.443700829</v>
      </c>
      <c r="M26" s="48">
        <v>0.29468437400000003</v>
      </c>
      <c r="N26" s="61">
        <v>0.18160000000000001</v>
      </c>
    </row>
    <row r="27" spans="1:14" ht="14.6" x14ac:dyDescent="0.35">
      <c r="A27" s="60" t="s">
        <v>346</v>
      </c>
      <c r="B27" s="48" t="s">
        <v>598</v>
      </c>
      <c r="C27" s="48" t="s">
        <v>616</v>
      </c>
      <c r="D27" s="48" t="s">
        <v>2298</v>
      </c>
      <c r="E27" s="48">
        <v>3</v>
      </c>
      <c r="F27" s="48">
        <v>-0.45325662799999999</v>
      </c>
      <c r="G27" s="48">
        <f t="shared" si="0"/>
        <v>-0.58457074714924007</v>
      </c>
      <c r="H27" s="48">
        <v>0.73000347700000001</v>
      </c>
      <c r="I27" s="48">
        <v>0.53466770299999999</v>
      </c>
      <c r="J27" s="54" t="s">
        <v>917</v>
      </c>
      <c r="K27" s="48">
        <v>0.89306041999999997</v>
      </c>
      <c r="L27" s="48">
        <v>1.708004233</v>
      </c>
      <c r="M27" s="48">
        <v>0.42570778599999998</v>
      </c>
      <c r="N27" s="61">
        <v>0</v>
      </c>
    </row>
    <row r="28" spans="1:14" ht="14.6" x14ac:dyDescent="0.35">
      <c r="A28" s="60" t="s">
        <v>346</v>
      </c>
      <c r="B28" s="48" t="s">
        <v>598</v>
      </c>
      <c r="C28" s="48" t="s">
        <v>616</v>
      </c>
      <c r="D28" s="48" t="s">
        <v>2299</v>
      </c>
      <c r="E28" s="48">
        <v>3</v>
      </c>
      <c r="F28" s="48">
        <v>-0.45325662799999999</v>
      </c>
      <c r="G28" s="48">
        <f t="shared" si="0"/>
        <v>-0.58457074714924007</v>
      </c>
      <c r="H28" s="48">
        <v>0.78994245500000004</v>
      </c>
      <c r="I28" s="48">
        <v>0.56611373200000004</v>
      </c>
      <c r="J28" s="54" t="s">
        <v>918</v>
      </c>
      <c r="K28" s="48">
        <v>0.89306041999999997</v>
      </c>
      <c r="L28" s="48">
        <v>1.708004233</v>
      </c>
      <c r="M28" s="48">
        <v>0.42570778599999998</v>
      </c>
      <c r="N28" s="61">
        <v>0</v>
      </c>
    </row>
    <row r="29" spans="1:14" ht="14.6" x14ac:dyDescent="0.35">
      <c r="A29" s="60" t="s">
        <v>346</v>
      </c>
      <c r="B29" s="48" t="s">
        <v>598</v>
      </c>
      <c r="C29" s="48" t="s">
        <v>616</v>
      </c>
      <c r="D29" s="48" t="s">
        <v>578</v>
      </c>
      <c r="E29" s="48">
        <v>3</v>
      </c>
      <c r="F29" s="48">
        <v>-0.168215009</v>
      </c>
      <c r="G29" s="48">
        <f t="shared" si="0"/>
        <v>-0.21694900287888597</v>
      </c>
      <c r="H29" s="48">
        <v>0.87679491899999995</v>
      </c>
      <c r="I29" s="48">
        <v>0.84785800300000003</v>
      </c>
      <c r="J29" s="54" t="s">
        <v>1974</v>
      </c>
      <c r="K29" s="48">
        <v>0.89306041999999997</v>
      </c>
      <c r="L29" s="48">
        <v>1.708004233</v>
      </c>
      <c r="M29" s="48">
        <v>0.42570778599999998</v>
      </c>
      <c r="N29" s="61">
        <v>0</v>
      </c>
    </row>
    <row r="30" spans="1:14" ht="14.6" x14ac:dyDescent="0.35">
      <c r="A30" s="60" t="s">
        <v>346</v>
      </c>
      <c r="B30" s="48" t="s">
        <v>598</v>
      </c>
      <c r="C30" s="48" t="s">
        <v>616</v>
      </c>
      <c r="D30" s="48" t="s">
        <v>577</v>
      </c>
      <c r="E30" s="48">
        <v>3</v>
      </c>
      <c r="F30" s="48">
        <v>2.3179805000000001E-2</v>
      </c>
      <c r="G30" s="48">
        <f t="shared" si="0"/>
        <v>2.9895284681029952E-2</v>
      </c>
      <c r="H30" s="48">
        <v>0.90724171200000003</v>
      </c>
      <c r="I30" s="48">
        <v>0.98193654100000005</v>
      </c>
      <c r="J30" s="54" t="s">
        <v>1975</v>
      </c>
      <c r="K30" s="48">
        <v>0.89306041999999997</v>
      </c>
      <c r="L30" s="48">
        <v>1.708004233</v>
      </c>
      <c r="M30" s="48">
        <v>0.42570778599999998</v>
      </c>
      <c r="N30" s="61">
        <v>0</v>
      </c>
    </row>
    <row r="31" spans="1:14" ht="14.6" x14ac:dyDescent="0.35">
      <c r="A31" s="60" t="s">
        <v>346</v>
      </c>
      <c r="B31" s="48" t="s">
        <v>598</v>
      </c>
      <c r="C31" s="48" t="s">
        <v>626</v>
      </c>
      <c r="D31" s="48" t="s">
        <v>2298</v>
      </c>
      <c r="E31" s="48">
        <v>3</v>
      </c>
      <c r="F31" s="48">
        <v>-0.46363510600000002</v>
      </c>
      <c r="G31" s="48">
        <f t="shared" si="0"/>
        <v>-0.59795600014708916</v>
      </c>
      <c r="H31" s="48">
        <v>1.0925147230000001</v>
      </c>
      <c r="I31" s="48">
        <v>0.67129290399999997</v>
      </c>
      <c r="J31" s="54" t="s">
        <v>919</v>
      </c>
      <c r="K31" s="48">
        <v>0.80858160599999995</v>
      </c>
      <c r="L31" s="48">
        <v>5.2681589310000003</v>
      </c>
      <c r="M31" s="48">
        <v>7.1785020000000005E-2</v>
      </c>
      <c r="N31" s="61">
        <v>0.62039999999999995</v>
      </c>
    </row>
    <row r="32" spans="1:14" ht="14.6" x14ac:dyDescent="0.35">
      <c r="A32" s="60" t="s">
        <v>346</v>
      </c>
      <c r="B32" s="48" t="s">
        <v>598</v>
      </c>
      <c r="C32" s="48" t="s">
        <v>626</v>
      </c>
      <c r="D32" s="48" t="s">
        <v>2299</v>
      </c>
      <c r="E32" s="48">
        <v>3</v>
      </c>
      <c r="F32" s="48">
        <v>-0.46363510600000002</v>
      </c>
      <c r="G32" s="48">
        <f t="shared" si="0"/>
        <v>-0.59795600014708916</v>
      </c>
      <c r="H32" s="48">
        <v>0.67315156899999995</v>
      </c>
      <c r="I32" s="48">
        <v>0.49097877000000001</v>
      </c>
      <c r="J32" s="54" t="s">
        <v>920</v>
      </c>
      <c r="K32" s="48">
        <v>0.80858160599999995</v>
      </c>
      <c r="L32" s="48">
        <v>5.2681589310000003</v>
      </c>
      <c r="M32" s="48">
        <v>7.1785020000000005E-2</v>
      </c>
      <c r="N32" s="61">
        <v>0.62039999999999995</v>
      </c>
    </row>
    <row r="33" spans="1:14" ht="14.6" x14ac:dyDescent="0.35">
      <c r="A33" s="60" t="s">
        <v>346</v>
      </c>
      <c r="B33" s="48" t="s">
        <v>598</v>
      </c>
      <c r="C33" s="48" t="s">
        <v>626</v>
      </c>
      <c r="D33" s="48" t="s">
        <v>578</v>
      </c>
      <c r="E33" s="48">
        <v>3</v>
      </c>
      <c r="F33" s="48">
        <v>0.107675927</v>
      </c>
      <c r="G33" s="48">
        <f t="shared" si="0"/>
        <v>0.13887099097506642</v>
      </c>
      <c r="H33" s="48">
        <v>0.78550242100000001</v>
      </c>
      <c r="I33" s="48">
        <v>0.89096831099999996</v>
      </c>
      <c r="J33" s="54" t="s">
        <v>1976</v>
      </c>
      <c r="K33" s="48">
        <v>0.80858160599999995</v>
      </c>
      <c r="L33" s="48">
        <v>5.2681589310000003</v>
      </c>
      <c r="M33" s="48">
        <v>7.1785020000000005E-2</v>
      </c>
      <c r="N33" s="61">
        <v>0.62039999999999995</v>
      </c>
    </row>
    <row r="34" spans="1:14" ht="14.6" x14ac:dyDescent="0.35">
      <c r="A34" s="60" t="s">
        <v>346</v>
      </c>
      <c r="B34" s="48" t="s">
        <v>598</v>
      </c>
      <c r="C34" s="48" t="s">
        <v>626</v>
      </c>
      <c r="D34" s="48" t="s">
        <v>577</v>
      </c>
      <c r="E34" s="48">
        <v>3</v>
      </c>
      <c r="F34" s="48">
        <v>0.18657322000000001</v>
      </c>
      <c r="G34" s="48">
        <f t="shared" si="0"/>
        <v>0.24062581741979414</v>
      </c>
      <c r="H34" s="48">
        <v>0.80226835299999999</v>
      </c>
      <c r="I34" s="48">
        <v>0.83773656299999999</v>
      </c>
      <c r="J34" s="54" t="s">
        <v>1977</v>
      </c>
      <c r="K34" s="48">
        <v>0.80858160599999995</v>
      </c>
      <c r="L34" s="48">
        <v>5.2681589310000003</v>
      </c>
      <c r="M34" s="48">
        <v>7.1785020000000005E-2</v>
      </c>
      <c r="N34" s="61">
        <v>0.62039999999999995</v>
      </c>
    </row>
    <row r="35" spans="1:14" ht="14.6" x14ac:dyDescent="0.35">
      <c r="A35" s="60" t="s">
        <v>346</v>
      </c>
      <c r="B35" s="48" t="s">
        <v>598</v>
      </c>
      <c r="C35" s="48" t="s">
        <v>627</v>
      </c>
      <c r="D35" s="48" t="s">
        <v>2298</v>
      </c>
      <c r="E35" s="48">
        <v>3</v>
      </c>
      <c r="F35" s="48">
        <v>-0.60744319199999997</v>
      </c>
      <c r="G35" s="48">
        <f t="shared" si="0"/>
        <v>-0.78342708889887269</v>
      </c>
      <c r="H35" s="48">
        <v>0.82369499000000002</v>
      </c>
      <c r="I35" s="48">
        <v>0.46084185900000002</v>
      </c>
      <c r="J35" s="54" t="s">
        <v>921</v>
      </c>
      <c r="K35" s="48">
        <v>0.94075593800000001</v>
      </c>
      <c r="L35" s="48">
        <v>2.9768761010000002</v>
      </c>
      <c r="M35" s="48">
        <v>0.22572495100000001</v>
      </c>
      <c r="N35" s="61">
        <v>0.32819999999999999</v>
      </c>
    </row>
    <row r="36" spans="1:14" ht="14.6" x14ac:dyDescent="0.35">
      <c r="A36" s="60" t="s">
        <v>346</v>
      </c>
      <c r="B36" s="48" t="s">
        <v>598</v>
      </c>
      <c r="C36" s="48" t="s">
        <v>627</v>
      </c>
      <c r="D36" s="48" t="s">
        <v>2299</v>
      </c>
      <c r="E36" s="48">
        <v>3</v>
      </c>
      <c r="F36" s="48">
        <v>-0.60744319199999997</v>
      </c>
      <c r="G36" s="48">
        <f t="shared" si="0"/>
        <v>-0.78342708889887269</v>
      </c>
      <c r="H36" s="48">
        <v>0.67515119800000001</v>
      </c>
      <c r="I36" s="48">
        <v>0.36827230700000002</v>
      </c>
      <c r="J36" s="54" t="s">
        <v>922</v>
      </c>
      <c r="K36" s="48">
        <v>0.94075593800000001</v>
      </c>
      <c r="L36" s="48">
        <v>2.9768761010000002</v>
      </c>
      <c r="M36" s="48">
        <v>0.22572495100000001</v>
      </c>
      <c r="N36" s="61">
        <v>0.32819999999999999</v>
      </c>
    </row>
    <row r="37" spans="1:14" ht="14.6" x14ac:dyDescent="0.35">
      <c r="A37" s="60" t="s">
        <v>346</v>
      </c>
      <c r="B37" s="48" t="s">
        <v>598</v>
      </c>
      <c r="C37" s="48" t="s">
        <v>627</v>
      </c>
      <c r="D37" s="48" t="s">
        <v>578</v>
      </c>
      <c r="E37" s="48">
        <v>3</v>
      </c>
      <c r="F37" s="48">
        <v>-0.108404554</v>
      </c>
      <c r="G37" s="48">
        <f t="shared" si="0"/>
        <v>-0.1398107103381622</v>
      </c>
      <c r="H37" s="48">
        <v>0.750679282</v>
      </c>
      <c r="I37" s="48">
        <v>0.88517781600000001</v>
      </c>
      <c r="J37" s="54" t="s">
        <v>1978</v>
      </c>
      <c r="K37" s="48">
        <v>0.94075593800000001</v>
      </c>
      <c r="L37" s="48">
        <v>2.9768761010000002</v>
      </c>
      <c r="M37" s="48">
        <v>0.22572495100000001</v>
      </c>
      <c r="N37" s="61">
        <v>0.32819999999999999</v>
      </c>
    </row>
    <row r="38" spans="1:14" ht="14.6" x14ac:dyDescent="0.35">
      <c r="A38" s="60" t="s">
        <v>346</v>
      </c>
      <c r="B38" s="48" t="s">
        <v>598</v>
      </c>
      <c r="C38" s="48" t="s">
        <v>627</v>
      </c>
      <c r="D38" s="48" t="s">
        <v>577</v>
      </c>
      <c r="E38" s="48">
        <v>3</v>
      </c>
      <c r="F38" s="48">
        <v>-7.9348928999999999E-2</v>
      </c>
      <c r="G38" s="48">
        <f t="shared" si="0"/>
        <v>-0.10233730704765778</v>
      </c>
      <c r="H38" s="48">
        <v>0.82077318300000002</v>
      </c>
      <c r="I38" s="48">
        <v>0.93179903399999997</v>
      </c>
      <c r="J38" s="54" t="s">
        <v>1979</v>
      </c>
      <c r="K38" s="48">
        <v>0.94075593800000001</v>
      </c>
      <c r="L38" s="48">
        <v>2.9768761010000002</v>
      </c>
      <c r="M38" s="48">
        <v>0.22572495100000001</v>
      </c>
      <c r="N38" s="61">
        <v>0.32819999999999999</v>
      </c>
    </row>
    <row r="39" spans="1:14" ht="14.6" x14ac:dyDescent="0.35">
      <c r="A39" s="60" t="s">
        <v>346</v>
      </c>
      <c r="B39" s="48" t="s">
        <v>340</v>
      </c>
      <c r="C39" s="48" t="s">
        <v>625</v>
      </c>
      <c r="D39" s="48" t="s">
        <v>2298</v>
      </c>
      <c r="E39" s="48">
        <v>16</v>
      </c>
      <c r="F39" s="48">
        <v>8.2078790999999998E-2</v>
      </c>
      <c r="G39" s="48">
        <f>F39/1.138204887</f>
        <v>7.211249216855628E-2</v>
      </c>
      <c r="H39" s="48">
        <v>0.18312521300000001</v>
      </c>
      <c r="I39" s="48">
        <v>0.65400070499999996</v>
      </c>
      <c r="J39" s="54" t="s">
        <v>923</v>
      </c>
      <c r="K39" s="48">
        <v>0.49671422100000001</v>
      </c>
      <c r="L39" s="48">
        <v>10.81676933</v>
      </c>
      <c r="M39" s="48">
        <v>0.76547182599999997</v>
      </c>
      <c r="N39" s="61">
        <v>0</v>
      </c>
    </row>
    <row r="40" spans="1:14" ht="14.6" x14ac:dyDescent="0.35">
      <c r="A40" s="60" t="s">
        <v>346</v>
      </c>
      <c r="B40" s="48" t="s">
        <v>340</v>
      </c>
      <c r="C40" s="48" t="s">
        <v>625</v>
      </c>
      <c r="D40" s="48" t="s">
        <v>2299</v>
      </c>
      <c r="E40" s="48">
        <v>16</v>
      </c>
      <c r="F40" s="48">
        <v>8.2078790999999998E-2</v>
      </c>
      <c r="G40" s="48">
        <f t="shared" ref="G40:G74" si="1">F40/1.138204887</f>
        <v>7.211249216855628E-2</v>
      </c>
      <c r="H40" s="48">
        <v>0.21564777900000001</v>
      </c>
      <c r="I40" s="48">
        <v>0.70348891000000002</v>
      </c>
      <c r="J40" s="54" t="s">
        <v>924</v>
      </c>
      <c r="K40" s="48">
        <v>0.49671422100000001</v>
      </c>
      <c r="L40" s="48">
        <v>10.81676933</v>
      </c>
      <c r="M40" s="48">
        <v>0.76547182599999997</v>
      </c>
      <c r="N40" s="61">
        <v>0</v>
      </c>
    </row>
    <row r="41" spans="1:14" ht="14.6" x14ac:dyDescent="0.35">
      <c r="A41" s="60" t="s">
        <v>346</v>
      </c>
      <c r="B41" s="48" t="s">
        <v>340</v>
      </c>
      <c r="C41" s="48" t="s">
        <v>625</v>
      </c>
      <c r="D41" s="48" t="s">
        <v>578</v>
      </c>
      <c r="E41" s="48">
        <v>16</v>
      </c>
      <c r="F41" s="48">
        <v>-9.9872515999999995E-2</v>
      </c>
      <c r="G41" s="48">
        <f t="shared" si="1"/>
        <v>-8.7745639770741901E-2</v>
      </c>
      <c r="H41" s="48">
        <v>0.28839595899999998</v>
      </c>
      <c r="I41" s="48">
        <v>0.72911467600000002</v>
      </c>
      <c r="J41" s="54" t="s">
        <v>1980</v>
      </c>
      <c r="K41" s="48">
        <v>0.49671422100000001</v>
      </c>
      <c r="L41" s="48">
        <v>10.81676933</v>
      </c>
      <c r="M41" s="48">
        <v>0.76547182599999997</v>
      </c>
      <c r="N41" s="61">
        <v>0</v>
      </c>
    </row>
    <row r="42" spans="1:14" ht="14.6" x14ac:dyDescent="0.35">
      <c r="A42" s="60" t="s">
        <v>346</v>
      </c>
      <c r="B42" s="48" t="s">
        <v>340</v>
      </c>
      <c r="C42" s="48" t="s">
        <v>625</v>
      </c>
      <c r="D42" s="48" t="s">
        <v>577</v>
      </c>
      <c r="E42" s="48">
        <v>16</v>
      </c>
      <c r="F42" s="48">
        <v>-0.25158547399999998</v>
      </c>
      <c r="G42" s="48">
        <f t="shared" si="1"/>
        <v>-0.22103707063067632</v>
      </c>
      <c r="H42" s="48">
        <v>0.363279034</v>
      </c>
      <c r="I42" s="48">
        <v>0.49917993900000002</v>
      </c>
      <c r="J42" s="54" t="s">
        <v>1981</v>
      </c>
      <c r="K42" s="48">
        <v>0.49671422100000001</v>
      </c>
      <c r="L42" s="48">
        <v>10.81676933</v>
      </c>
      <c r="M42" s="48">
        <v>0.76547182599999997</v>
      </c>
      <c r="N42" s="61">
        <v>0</v>
      </c>
    </row>
    <row r="43" spans="1:14" ht="14.6" x14ac:dyDescent="0.35">
      <c r="A43" s="60" t="s">
        <v>346</v>
      </c>
      <c r="B43" s="48" t="s">
        <v>340</v>
      </c>
      <c r="C43" s="48" t="s">
        <v>615</v>
      </c>
      <c r="D43" s="48" t="s">
        <v>2298</v>
      </c>
      <c r="E43" s="48">
        <v>16</v>
      </c>
      <c r="F43" s="48">
        <v>0.29557039800000001</v>
      </c>
      <c r="G43" s="48">
        <f t="shared" si="1"/>
        <v>0.25968118866458528</v>
      </c>
      <c r="H43" s="48">
        <v>0.17832113499999999</v>
      </c>
      <c r="I43" s="48">
        <v>9.7414898E-2</v>
      </c>
      <c r="J43" s="54" t="s">
        <v>925</v>
      </c>
      <c r="K43" s="48">
        <v>0.60357664899999997</v>
      </c>
      <c r="L43" s="48">
        <v>7.246548582</v>
      </c>
      <c r="M43" s="48">
        <v>0.95044349500000003</v>
      </c>
      <c r="N43" s="61">
        <v>0</v>
      </c>
    </row>
    <row r="44" spans="1:14" ht="14.6" x14ac:dyDescent="0.35">
      <c r="A44" s="60" t="s">
        <v>346</v>
      </c>
      <c r="B44" s="48" t="s">
        <v>340</v>
      </c>
      <c r="C44" s="48" t="s">
        <v>615</v>
      </c>
      <c r="D44" s="48" t="s">
        <v>2299</v>
      </c>
      <c r="E44" s="48">
        <v>16</v>
      </c>
      <c r="F44" s="48">
        <v>0.29557039800000001</v>
      </c>
      <c r="G44" s="48">
        <f t="shared" si="1"/>
        <v>0.25968118866458528</v>
      </c>
      <c r="H44" s="48">
        <v>0.25655639499999999</v>
      </c>
      <c r="I44" s="48">
        <v>0.24929315599999999</v>
      </c>
      <c r="J44" s="54" t="s">
        <v>926</v>
      </c>
      <c r="K44" s="48">
        <v>0.60357664899999997</v>
      </c>
      <c r="L44" s="48">
        <v>7.246548582</v>
      </c>
      <c r="M44" s="48">
        <v>0.95044349500000003</v>
      </c>
      <c r="N44" s="61">
        <v>0</v>
      </c>
    </row>
    <row r="45" spans="1:14" ht="14.6" x14ac:dyDescent="0.35">
      <c r="A45" s="60" t="s">
        <v>346</v>
      </c>
      <c r="B45" s="48" t="s">
        <v>340</v>
      </c>
      <c r="C45" s="48" t="s">
        <v>615</v>
      </c>
      <c r="D45" s="48" t="s">
        <v>578</v>
      </c>
      <c r="E45" s="48">
        <v>16</v>
      </c>
      <c r="F45" s="48">
        <v>0.22554977500000001</v>
      </c>
      <c r="G45" s="48">
        <f t="shared" si="1"/>
        <v>0.19816271883569939</v>
      </c>
      <c r="H45" s="48">
        <v>0.337806088</v>
      </c>
      <c r="I45" s="48">
        <v>0.50433144100000005</v>
      </c>
      <c r="J45" s="54" t="s">
        <v>1982</v>
      </c>
      <c r="K45" s="48">
        <v>0.60357664899999997</v>
      </c>
      <c r="L45" s="48">
        <v>7.246548582</v>
      </c>
      <c r="M45" s="48">
        <v>0.95044349500000003</v>
      </c>
      <c r="N45" s="61">
        <v>0</v>
      </c>
    </row>
    <row r="46" spans="1:14" ht="14.6" x14ac:dyDescent="0.35">
      <c r="A46" s="60" t="s">
        <v>346</v>
      </c>
      <c r="B46" s="48" t="s">
        <v>340</v>
      </c>
      <c r="C46" s="48" t="s">
        <v>615</v>
      </c>
      <c r="D46" s="48" t="s">
        <v>577</v>
      </c>
      <c r="E46" s="48">
        <v>16</v>
      </c>
      <c r="F46" s="48">
        <v>0.19664393599999999</v>
      </c>
      <c r="G46" s="48">
        <f t="shared" si="1"/>
        <v>0.17276672965119677</v>
      </c>
      <c r="H46" s="48">
        <v>0.426228306</v>
      </c>
      <c r="I46" s="48">
        <v>0.65116095699999998</v>
      </c>
      <c r="J46" s="54" t="s">
        <v>1983</v>
      </c>
      <c r="K46" s="48">
        <v>0.60357664899999997</v>
      </c>
      <c r="L46" s="48">
        <v>7.246548582</v>
      </c>
      <c r="M46" s="48">
        <v>0.95044349500000003</v>
      </c>
      <c r="N46" s="61">
        <v>0</v>
      </c>
    </row>
    <row r="47" spans="1:14" ht="14.6" x14ac:dyDescent="0.35">
      <c r="A47" s="60" t="s">
        <v>346</v>
      </c>
      <c r="B47" s="48" t="s">
        <v>340</v>
      </c>
      <c r="C47" s="48" t="s">
        <v>617</v>
      </c>
      <c r="D47" s="48" t="s">
        <v>2298</v>
      </c>
      <c r="E47" s="48">
        <v>16</v>
      </c>
      <c r="F47" s="48">
        <v>-1.072673161</v>
      </c>
      <c r="G47" s="48">
        <f t="shared" si="1"/>
        <v>-0.94242536932632226</v>
      </c>
      <c r="H47" s="48">
        <v>0.77279388999999998</v>
      </c>
      <c r="I47" s="48">
        <v>0.16512315899999999</v>
      </c>
      <c r="J47" s="54" t="s">
        <v>927</v>
      </c>
      <c r="K47" s="48">
        <v>0.823252184</v>
      </c>
      <c r="L47" s="48">
        <v>14.936421989999999</v>
      </c>
      <c r="M47" s="48">
        <v>0.45600650599999998</v>
      </c>
      <c r="N47" s="61">
        <v>0</v>
      </c>
    </row>
    <row r="48" spans="1:14" ht="14.6" x14ac:dyDescent="0.35">
      <c r="A48" s="60" t="s">
        <v>346</v>
      </c>
      <c r="B48" s="48" t="s">
        <v>340</v>
      </c>
      <c r="C48" s="48" t="s">
        <v>617</v>
      </c>
      <c r="D48" s="48" t="s">
        <v>2299</v>
      </c>
      <c r="E48" s="48">
        <v>16</v>
      </c>
      <c r="F48" s="48">
        <v>-1.072673161</v>
      </c>
      <c r="G48" s="48">
        <f t="shared" si="1"/>
        <v>-0.94242536932632226</v>
      </c>
      <c r="H48" s="48">
        <v>0.774436872</v>
      </c>
      <c r="I48" s="48">
        <v>0.166021635</v>
      </c>
      <c r="J48" s="54" t="s">
        <v>928</v>
      </c>
      <c r="K48" s="48">
        <v>0.823252184</v>
      </c>
      <c r="L48" s="48">
        <v>14.936421989999999</v>
      </c>
      <c r="M48" s="48">
        <v>0.45600650599999998</v>
      </c>
      <c r="N48" s="61">
        <v>0</v>
      </c>
    </row>
    <row r="49" spans="1:14" ht="14.6" x14ac:dyDescent="0.35">
      <c r="A49" s="60" t="s">
        <v>346</v>
      </c>
      <c r="B49" s="48" t="s">
        <v>340</v>
      </c>
      <c r="C49" s="48" t="s">
        <v>617</v>
      </c>
      <c r="D49" s="48" t="s">
        <v>578</v>
      </c>
      <c r="E49" s="48">
        <v>16</v>
      </c>
      <c r="F49" s="48">
        <v>-1.948202794</v>
      </c>
      <c r="G49" s="48">
        <f t="shared" si="1"/>
        <v>-1.7116450792395868</v>
      </c>
      <c r="H49" s="48">
        <v>1.081106935</v>
      </c>
      <c r="I49" s="48">
        <v>7.1538405999999999E-2</v>
      </c>
      <c r="J49" s="54" t="s">
        <v>1984</v>
      </c>
      <c r="K49" s="48">
        <v>0.823252184</v>
      </c>
      <c r="L49" s="48">
        <v>14.936421989999999</v>
      </c>
      <c r="M49" s="48">
        <v>0.45600650599999998</v>
      </c>
      <c r="N49" s="61">
        <v>0</v>
      </c>
    </row>
    <row r="50" spans="1:14" ht="14.6" x14ac:dyDescent="0.35">
      <c r="A50" s="60" t="s">
        <v>346</v>
      </c>
      <c r="B50" s="48" t="s">
        <v>340</v>
      </c>
      <c r="C50" s="48" t="s">
        <v>617</v>
      </c>
      <c r="D50" s="48" t="s">
        <v>577</v>
      </c>
      <c r="E50" s="48">
        <v>16</v>
      </c>
      <c r="F50" s="48">
        <v>-2.3145797199999998</v>
      </c>
      <c r="G50" s="48">
        <f t="shared" si="1"/>
        <v>-2.0335352153517854</v>
      </c>
      <c r="H50" s="48">
        <v>1.3205281099999999</v>
      </c>
      <c r="I50" s="48">
        <v>0.10004985299999999</v>
      </c>
      <c r="J50" s="54" t="s">
        <v>1985</v>
      </c>
      <c r="K50" s="48">
        <v>0.823252184</v>
      </c>
      <c r="L50" s="48">
        <v>14.936421989999999</v>
      </c>
      <c r="M50" s="48">
        <v>0.45600650599999998</v>
      </c>
      <c r="N50" s="61">
        <v>0</v>
      </c>
    </row>
    <row r="51" spans="1:14" ht="14.6" x14ac:dyDescent="0.35">
      <c r="A51" s="60" t="s">
        <v>346</v>
      </c>
      <c r="B51" s="48" t="s">
        <v>340</v>
      </c>
      <c r="C51" s="48" t="s">
        <v>618</v>
      </c>
      <c r="D51" s="48" t="s">
        <v>2298</v>
      </c>
      <c r="E51" s="48">
        <v>16</v>
      </c>
      <c r="F51" s="48">
        <v>-5.0310570000000002E-3</v>
      </c>
      <c r="G51" s="48">
        <f t="shared" si="1"/>
        <v>-4.420168159056586E-3</v>
      </c>
      <c r="H51" s="48">
        <v>0.71358784799999997</v>
      </c>
      <c r="I51" s="48">
        <v>0.99437466600000002</v>
      </c>
      <c r="J51" s="54" t="s">
        <v>929</v>
      </c>
      <c r="K51" s="48">
        <v>0.65887602599999995</v>
      </c>
      <c r="L51" s="48">
        <v>18.163397629999999</v>
      </c>
      <c r="M51" s="48">
        <v>0.25417274099999998</v>
      </c>
      <c r="N51" s="61">
        <v>0.17419999999999999</v>
      </c>
    </row>
    <row r="52" spans="1:14" ht="14.6" x14ac:dyDescent="0.35">
      <c r="A52" s="60" t="s">
        <v>346</v>
      </c>
      <c r="B52" s="48" t="s">
        <v>340</v>
      </c>
      <c r="C52" s="48" t="s">
        <v>618</v>
      </c>
      <c r="D52" s="48" t="s">
        <v>2299</v>
      </c>
      <c r="E52" s="48">
        <v>16</v>
      </c>
      <c r="F52" s="48">
        <v>-5.0310570000000002E-3</v>
      </c>
      <c r="G52" s="48">
        <f t="shared" si="1"/>
        <v>-4.420168159056586E-3</v>
      </c>
      <c r="H52" s="48">
        <v>0.64847692899999998</v>
      </c>
      <c r="I52" s="48">
        <v>0.99380986100000002</v>
      </c>
      <c r="J52" s="54" t="s">
        <v>930</v>
      </c>
      <c r="K52" s="48">
        <v>0.65887602599999995</v>
      </c>
      <c r="L52" s="48">
        <v>18.163397629999999</v>
      </c>
      <c r="M52" s="48">
        <v>0.25417274099999998</v>
      </c>
      <c r="N52" s="61">
        <v>0.17419999999999999</v>
      </c>
    </row>
    <row r="53" spans="1:14" ht="14.6" x14ac:dyDescent="0.35">
      <c r="A53" s="60" t="s">
        <v>346</v>
      </c>
      <c r="B53" s="48" t="s">
        <v>340</v>
      </c>
      <c r="C53" s="48" t="s">
        <v>618</v>
      </c>
      <c r="D53" s="48" t="s">
        <v>578</v>
      </c>
      <c r="E53" s="48">
        <v>16</v>
      </c>
      <c r="F53" s="48">
        <v>-0.312997833</v>
      </c>
      <c r="G53" s="48">
        <f t="shared" si="1"/>
        <v>-0.27499252250179451</v>
      </c>
      <c r="H53" s="48">
        <v>0.92405434600000003</v>
      </c>
      <c r="I53" s="48">
        <v>0.73481892400000004</v>
      </c>
      <c r="J53" s="54" t="s">
        <v>1986</v>
      </c>
      <c r="K53" s="48">
        <v>0.65887602599999995</v>
      </c>
      <c r="L53" s="48">
        <v>18.163397629999999</v>
      </c>
      <c r="M53" s="48">
        <v>0.25417274099999998</v>
      </c>
      <c r="N53" s="61">
        <v>0.17419999999999999</v>
      </c>
    </row>
    <row r="54" spans="1:14" ht="14.6" x14ac:dyDescent="0.35">
      <c r="A54" s="60" t="s">
        <v>346</v>
      </c>
      <c r="B54" s="48" t="s">
        <v>340</v>
      </c>
      <c r="C54" s="48" t="s">
        <v>618</v>
      </c>
      <c r="D54" s="48" t="s">
        <v>577</v>
      </c>
      <c r="E54" s="48">
        <v>16</v>
      </c>
      <c r="F54" s="48">
        <v>-0.78079879900000004</v>
      </c>
      <c r="G54" s="48">
        <f t="shared" si="1"/>
        <v>-0.6859914308204863</v>
      </c>
      <c r="H54" s="48">
        <v>1.1789313690000001</v>
      </c>
      <c r="I54" s="48">
        <v>0.51783010799999996</v>
      </c>
      <c r="J54" s="54" t="s">
        <v>1987</v>
      </c>
      <c r="K54" s="48">
        <v>0.65887602599999995</v>
      </c>
      <c r="L54" s="48">
        <v>18.163397629999999</v>
      </c>
      <c r="M54" s="48">
        <v>0.25417274099999998</v>
      </c>
      <c r="N54" s="61">
        <v>0.17419999999999999</v>
      </c>
    </row>
    <row r="55" spans="1:14" ht="14.6" x14ac:dyDescent="0.35">
      <c r="A55" s="60" t="s">
        <v>346</v>
      </c>
      <c r="B55" s="48" t="s">
        <v>340</v>
      </c>
      <c r="C55" s="48" t="s">
        <v>619</v>
      </c>
      <c r="D55" s="48" t="s">
        <v>2298</v>
      </c>
      <c r="E55" s="48">
        <v>16</v>
      </c>
      <c r="F55" s="48">
        <v>-0.96973806699999998</v>
      </c>
      <c r="G55" s="48">
        <f>F55/1.138204887</f>
        <v>-0.85198902067269011</v>
      </c>
      <c r="H55" s="48">
        <v>0.60150598700000002</v>
      </c>
      <c r="I55" s="48">
        <v>0.106922</v>
      </c>
      <c r="J55" s="54" t="s">
        <v>931</v>
      </c>
      <c r="K55" s="48">
        <v>0.74538312200000001</v>
      </c>
      <c r="L55" s="48">
        <v>22.32585594</v>
      </c>
      <c r="M55" s="48">
        <v>9.9540061999999999E-2</v>
      </c>
      <c r="N55" s="61">
        <v>0.3281</v>
      </c>
    </row>
    <row r="56" spans="1:14" ht="14.6" x14ac:dyDescent="0.35">
      <c r="A56" s="60" t="s">
        <v>346</v>
      </c>
      <c r="B56" s="48" t="s">
        <v>340</v>
      </c>
      <c r="C56" s="48" t="s">
        <v>619</v>
      </c>
      <c r="D56" s="48" t="s">
        <v>2299</v>
      </c>
      <c r="E56" s="48">
        <v>16</v>
      </c>
      <c r="F56" s="48">
        <v>-0.96973806699999998</v>
      </c>
      <c r="G56" s="48">
        <f t="shared" si="1"/>
        <v>-0.85198902067269011</v>
      </c>
      <c r="H56" s="48">
        <v>0.49303928499999999</v>
      </c>
      <c r="I56" s="48">
        <v>4.9199629000000002E-2</v>
      </c>
      <c r="J56" s="54" t="s">
        <v>932</v>
      </c>
      <c r="K56" s="48">
        <v>0.74538312200000001</v>
      </c>
      <c r="L56" s="48">
        <v>22.32585594</v>
      </c>
      <c r="M56" s="48">
        <v>9.9540061999999999E-2</v>
      </c>
      <c r="N56" s="61">
        <v>0.3281</v>
      </c>
    </row>
    <row r="57" spans="1:14" ht="14.6" x14ac:dyDescent="0.35">
      <c r="A57" s="60" t="s">
        <v>346</v>
      </c>
      <c r="B57" s="48" t="s">
        <v>340</v>
      </c>
      <c r="C57" s="48" t="s">
        <v>619</v>
      </c>
      <c r="D57" s="48" t="s">
        <v>578</v>
      </c>
      <c r="E57" s="48">
        <v>16</v>
      </c>
      <c r="F57" s="48">
        <v>-1.138272478</v>
      </c>
      <c r="G57" s="48">
        <f t="shared" si="1"/>
        <v>-1.0000593838602978</v>
      </c>
      <c r="H57" s="48">
        <v>0.756773837</v>
      </c>
      <c r="I57" s="48">
        <v>0.13255257600000001</v>
      </c>
      <c r="J57" s="54" t="s">
        <v>1988</v>
      </c>
      <c r="K57" s="48">
        <v>0.74538312200000001</v>
      </c>
      <c r="L57" s="48">
        <v>22.32585594</v>
      </c>
      <c r="M57" s="48">
        <v>9.9540061999999999E-2</v>
      </c>
      <c r="N57" s="61">
        <v>0.3281</v>
      </c>
    </row>
    <row r="58" spans="1:14" ht="14.6" x14ac:dyDescent="0.35">
      <c r="A58" s="60" t="s">
        <v>346</v>
      </c>
      <c r="B58" s="48" t="s">
        <v>340</v>
      </c>
      <c r="C58" s="48" t="s">
        <v>619</v>
      </c>
      <c r="D58" s="48" t="s">
        <v>577</v>
      </c>
      <c r="E58" s="48">
        <v>16</v>
      </c>
      <c r="F58" s="48">
        <v>0.28312791700000001</v>
      </c>
      <c r="G58" s="48">
        <f t="shared" si="1"/>
        <v>0.24874951797672257</v>
      </c>
      <c r="H58" s="48">
        <v>1.3206684630000001</v>
      </c>
      <c r="I58" s="48">
        <v>0.83313610100000002</v>
      </c>
      <c r="J58" s="54" t="s">
        <v>1989</v>
      </c>
      <c r="K58" s="48">
        <v>0.74538312200000001</v>
      </c>
      <c r="L58" s="48">
        <v>22.32585594</v>
      </c>
      <c r="M58" s="48">
        <v>9.9540061999999999E-2</v>
      </c>
      <c r="N58" s="61">
        <v>0.3281</v>
      </c>
    </row>
    <row r="59" spans="1:14" ht="14.6" x14ac:dyDescent="0.35">
      <c r="A59" s="60" t="s">
        <v>346</v>
      </c>
      <c r="B59" s="48" t="s">
        <v>340</v>
      </c>
      <c r="C59" s="48" t="s">
        <v>620</v>
      </c>
      <c r="D59" s="48" t="s">
        <v>2298</v>
      </c>
      <c r="E59" s="48">
        <v>16</v>
      </c>
      <c r="F59" s="48">
        <v>-0.18094754099999999</v>
      </c>
      <c r="G59" s="48">
        <f t="shared" si="1"/>
        <v>-0.15897624677831837</v>
      </c>
      <c r="H59" s="48">
        <v>0.39664602599999998</v>
      </c>
      <c r="I59" s="48">
        <v>0.64825047300000005</v>
      </c>
      <c r="J59" s="54" t="s">
        <v>933</v>
      </c>
      <c r="K59" s="48">
        <v>0.77955637300000002</v>
      </c>
      <c r="L59" s="48">
        <v>10.931175250000001</v>
      </c>
      <c r="M59" s="48">
        <v>0.75745780699999998</v>
      </c>
      <c r="N59" s="61">
        <v>0</v>
      </c>
    </row>
    <row r="60" spans="1:14" ht="14.6" x14ac:dyDescent="0.35">
      <c r="A60" s="60" t="s">
        <v>346</v>
      </c>
      <c r="B60" s="48" t="s">
        <v>340</v>
      </c>
      <c r="C60" s="48" t="s">
        <v>620</v>
      </c>
      <c r="D60" s="48" t="s">
        <v>2299</v>
      </c>
      <c r="E60" s="48">
        <v>16</v>
      </c>
      <c r="F60" s="48">
        <v>-0.18094754099999999</v>
      </c>
      <c r="G60" s="48">
        <f t="shared" si="1"/>
        <v>-0.15897624677831837</v>
      </c>
      <c r="H60" s="48">
        <v>0.464638624</v>
      </c>
      <c r="I60" s="48">
        <v>0.69695279600000004</v>
      </c>
      <c r="J60" s="54" t="s">
        <v>934</v>
      </c>
      <c r="K60" s="48">
        <v>0.77955637300000002</v>
      </c>
      <c r="L60" s="48">
        <v>10.931175250000001</v>
      </c>
      <c r="M60" s="48">
        <v>0.75745780699999998</v>
      </c>
      <c r="N60" s="61">
        <v>0</v>
      </c>
    </row>
    <row r="61" spans="1:14" ht="14.6" x14ac:dyDescent="0.35">
      <c r="A61" s="60" t="s">
        <v>346</v>
      </c>
      <c r="B61" s="48" t="s">
        <v>340</v>
      </c>
      <c r="C61" s="48" t="s">
        <v>620</v>
      </c>
      <c r="D61" s="48" t="s">
        <v>578</v>
      </c>
      <c r="E61" s="48">
        <v>16</v>
      </c>
      <c r="F61" s="48">
        <v>-0.33804479100000001</v>
      </c>
      <c r="G61" s="48">
        <f t="shared" si="1"/>
        <v>-0.29699818974683417</v>
      </c>
      <c r="H61" s="48">
        <v>0.64381495200000005</v>
      </c>
      <c r="I61" s="48">
        <v>0.59953790500000004</v>
      </c>
      <c r="J61" s="54" t="s">
        <v>1990</v>
      </c>
      <c r="K61" s="48">
        <v>0.77955637300000002</v>
      </c>
      <c r="L61" s="48">
        <v>10.931175250000001</v>
      </c>
      <c r="M61" s="48">
        <v>0.75745780699999998</v>
      </c>
      <c r="N61" s="61">
        <v>0</v>
      </c>
    </row>
    <row r="62" spans="1:14" ht="14.6" x14ac:dyDescent="0.35">
      <c r="A62" s="60" t="s">
        <v>346</v>
      </c>
      <c r="B62" s="48" t="s">
        <v>340</v>
      </c>
      <c r="C62" s="48" t="s">
        <v>620</v>
      </c>
      <c r="D62" s="48" t="s">
        <v>577</v>
      </c>
      <c r="E62" s="48">
        <v>16</v>
      </c>
      <c r="F62" s="48">
        <v>0.41245454799999998</v>
      </c>
      <c r="G62" s="48">
        <f t="shared" si="1"/>
        <v>0.36237284930933522</v>
      </c>
      <c r="H62" s="48">
        <v>0.86021099400000001</v>
      </c>
      <c r="I62" s="48">
        <v>0.63851252400000003</v>
      </c>
      <c r="J62" s="54" t="s">
        <v>1991</v>
      </c>
      <c r="K62" s="48">
        <v>0.77955637300000002</v>
      </c>
      <c r="L62" s="48">
        <v>10.931175250000001</v>
      </c>
      <c r="M62" s="48">
        <v>0.75745780699999998</v>
      </c>
      <c r="N62" s="61">
        <v>0</v>
      </c>
    </row>
    <row r="63" spans="1:14" ht="14.6" x14ac:dyDescent="0.35">
      <c r="A63" s="60" t="s">
        <v>346</v>
      </c>
      <c r="B63" s="48" t="s">
        <v>340</v>
      </c>
      <c r="C63" s="48" t="s">
        <v>616</v>
      </c>
      <c r="D63" s="48" t="s">
        <v>2298</v>
      </c>
      <c r="E63" s="48">
        <v>16</v>
      </c>
      <c r="F63" s="48">
        <v>0.101800771</v>
      </c>
      <c r="G63" s="48">
        <f t="shared" si="1"/>
        <v>8.943975918810125E-2</v>
      </c>
      <c r="H63" s="48">
        <v>0.309058522</v>
      </c>
      <c r="I63" s="48">
        <v>0.74186096300000004</v>
      </c>
      <c r="J63" s="54" t="s">
        <v>935</v>
      </c>
      <c r="K63" s="48">
        <v>0.63725962000000003</v>
      </c>
      <c r="L63" s="48">
        <v>12.91316018</v>
      </c>
      <c r="M63" s="48">
        <v>0.60900539300000001</v>
      </c>
      <c r="N63" s="61">
        <v>0</v>
      </c>
    </row>
    <row r="64" spans="1:14" ht="14.6" x14ac:dyDescent="0.35">
      <c r="A64" s="60" t="s">
        <v>346</v>
      </c>
      <c r="B64" s="48" t="s">
        <v>340</v>
      </c>
      <c r="C64" s="48" t="s">
        <v>616</v>
      </c>
      <c r="D64" s="48" t="s">
        <v>2299</v>
      </c>
      <c r="E64" s="48">
        <v>16</v>
      </c>
      <c r="F64" s="48">
        <v>0.101800771</v>
      </c>
      <c r="G64" s="48">
        <f t="shared" si="1"/>
        <v>8.943975918810125E-2</v>
      </c>
      <c r="H64" s="48">
        <v>0.33309651099999998</v>
      </c>
      <c r="I64" s="48">
        <v>0.75989441199999996</v>
      </c>
      <c r="J64" s="54" t="s">
        <v>936</v>
      </c>
      <c r="K64" s="48">
        <v>0.63725962000000003</v>
      </c>
      <c r="L64" s="48">
        <v>12.91316018</v>
      </c>
      <c r="M64" s="48">
        <v>0.60900539300000001</v>
      </c>
      <c r="N64" s="61">
        <v>0</v>
      </c>
    </row>
    <row r="65" spans="1:14" ht="14.6" x14ac:dyDescent="0.35">
      <c r="A65" s="60" t="s">
        <v>346</v>
      </c>
      <c r="B65" s="48" t="s">
        <v>340</v>
      </c>
      <c r="C65" s="48" t="s">
        <v>616</v>
      </c>
      <c r="D65" s="48" t="s">
        <v>578</v>
      </c>
      <c r="E65" s="48">
        <v>16</v>
      </c>
      <c r="F65" s="48">
        <v>1.8850386E-2</v>
      </c>
      <c r="G65" s="48">
        <f t="shared" si="1"/>
        <v>1.6561505064070243E-2</v>
      </c>
      <c r="H65" s="48">
        <v>0.46723973600000002</v>
      </c>
      <c r="I65" s="48">
        <v>0.96781876200000005</v>
      </c>
      <c r="J65" s="54" t="s">
        <v>1992</v>
      </c>
      <c r="K65" s="48">
        <v>0.63725962000000003</v>
      </c>
      <c r="L65" s="48">
        <v>12.91316018</v>
      </c>
      <c r="M65" s="48">
        <v>0.60900539300000001</v>
      </c>
      <c r="N65" s="61">
        <v>0</v>
      </c>
    </row>
    <row r="66" spans="1:14" ht="14.6" x14ac:dyDescent="0.35">
      <c r="A66" s="60" t="s">
        <v>346</v>
      </c>
      <c r="B66" s="48" t="s">
        <v>340</v>
      </c>
      <c r="C66" s="48" t="s">
        <v>616</v>
      </c>
      <c r="D66" s="48" t="s">
        <v>577</v>
      </c>
      <c r="E66" s="48">
        <v>16</v>
      </c>
      <c r="F66" s="48">
        <v>9.4110441000000003E-2</v>
      </c>
      <c r="G66" s="48">
        <f t="shared" si="1"/>
        <v>8.2683216418135086E-2</v>
      </c>
      <c r="H66" s="48">
        <v>0.67858918800000001</v>
      </c>
      <c r="I66" s="48">
        <v>0.89154348699999997</v>
      </c>
      <c r="J66" s="54" t="s">
        <v>1993</v>
      </c>
      <c r="K66" s="48">
        <v>0.63725962000000003</v>
      </c>
      <c r="L66" s="48">
        <v>12.91316018</v>
      </c>
      <c r="M66" s="48">
        <v>0.60900539300000001</v>
      </c>
      <c r="N66" s="61">
        <v>0</v>
      </c>
    </row>
    <row r="67" spans="1:14" ht="14.6" x14ac:dyDescent="0.35">
      <c r="A67" s="60" t="s">
        <v>346</v>
      </c>
      <c r="B67" s="48" t="s">
        <v>340</v>
      </c>
      <c r="C67" s="48" t="s">
        <v>626</v>
      </c>
      <c r="D67" s="48" t="s">
        <v>2298</v>
      </c>
      <c r="E67" s="48">
        <v>16</v>
      </c>
      <c r="F67" s="48">
        <v>3.5023173999999997E-2</v>
      </c>
      <c r="G67" s="48">
        <f t="shared" si="1"/>
        <v>3.0770535603929446E-2</v>
      </c>
      <c r="H67" s="48">
        <v>0.27025290400000002</v>
      </c>
      <c r="I67" s="48">
        <v>0.89688759399999995</v>
      </c>
      <c r="J67" s="54" t="s">
        <v>937</v>
      </c>
      <c r="K67" s="48">
        <v>0.83631891400000002</v>
      </c>
      <c r="L67" s="48">
        <v>13.70075518</v>
      </c>
      <c r="M67" s="48">
        <v>0.54833489700000004</v>
      </c>
      <c r="N67" s="61">
        <v>0</v>
      </c>
    </row>
    <row r="68" spans="1:14" ht="14.6" x14ac:dyDescent="0.35">
      <c r="A68" s="60" t="s">
        <v>346</v>
      </c>
      <c r="B68" s="48" t="s">
        <v>340</v>
      </c>
      <c r="C68" s="48" t="s">
        <v>626</v>
      </c>
      <c r="D68" s="48" t="s">
        <v>2299</v>
      </c>
      <c r="E68" s="48">
        <v>16</v>
      </c>
      <c r="F68" s="48">
        <v>3.5023173999999997E-2</v>
      </c>
      <c r="G68" s="48">
        <f t="shared" si="1"/>
        <v>3.0770535603929446E-2</v>
      </c>
      <c r="H68" s="48">
        <v>0.28277678000000001</v>
      </c>
      <c r="I68" s="48">
        <v>0.90143048699999995</v>
      </c>
      <c r="J68" s="54" t="s">
        <v>938</v>
      </c>
      <c r="K68" s="48">
        <v>0.83631891400000002</v>
      </c>
      <c r="L68" s="48">
        <v>13.70075518</v>
      </c>
      <c r="M68" s="48">
        <v>0.54833489700000004</v>
      </c>
      <c r="N68" s="61">
        <v>0</v>
      </c>
    </row>
    <row r="69" spans="1:14" ht="14.6" x14ac:dyDescent="0.35">
      <c r="A69" s="60" t="s">
        <v>346</v>
      </c>
      <c r="B69" s="48" t="s">
        <v>340</v>
      </c>
      <c r="C69" s="48" t="s">
        <v>626</v>
      </c>
      <c r="D69" s="48" t="s">
        <v>578</v>
      </c>
      <c r="E69" s="48">
        <v>16</v>
      </c>
      <c r="F69" s="48">
        <v>0.230473226</v>
      </c>
      <c r="G69" s="48">
        <f>F69/1.138204887</f>
        <v>0.20248834689812747</v>
      </c>
      <c r="H69" s="48">
        <v>0.40746697100000001</v>
      </c>
      <c r="I69" s="48">
        <v>0.571649195</v>
      </c>
      <c r="J69" s="54" t="s">
        <v>1994</v>
      </c>
      <c r="K69" s="48">
        <v>0.83631891400000002</v>
      </c>
      <c r="L69" s="48">
        <v>13.70075518</v>
      </c>
      <c r="M69" s="48">
        <v>0.54833489700000004</v>
      </c>
      <c r="N69" s="61">
        <v>0</v>
      </c>
    </row>
    <row r="70" spans="1:14" ht="14.6" x14ac:dyDescent="0.35">
      <c r="A70" s="60" t="s">
        <v>346</v>
      </c>
      <c r="B70" s="48" t="s">
        <v>340</v>
      </c>
      <c r="C70" s="48" t="s">
        <v>626</v>
      </c>
      <c r="D70" s="48" t="s">
        <v>577</v>
      </c>
      <c r="E70" s="48">
        <v>16</v>
      </c>
      <c r="F70" s="48">
        <v>0.71625702000000002</v>
      </c>
      <c r="G70" s="48">
        <f t="shared" si="1"/>
        <v>0.62928654425993513</v>
      </c>
      <c r="H70" s="48">
        <v>0.73197036299999996</v>
      </c>
      <c r="I70" s="48">
        <v>0.34333011800000002</v>
      </c>
      <c r="J70" s="54" t="s">
        <v>1995</v>
      </c>
      <c r="K70" s="48">
        <v>0.83631891400000002</v>
      </c>
      <c r="L70" s="48">
        <v>13.70075518</v>
      </c>
      <c r="M70" s="48">
        <v>0.54833489700000004</v>
      </c>
      <c r="N70" s="61">
        <v>0</v>
      </c>
    </row>
    <row r="71" spans="1:14" ht="14.6" x14ac:dyDescent="0.35">
      <c r="A71" s="60" t="s">
        <v>346</v>
      </c>
      <c r="B71" s="48" t="s">
        <v>340</v>
      </c>
      <c r="C71" s="48" t="s">
        <v>627</v>
      </c>
      <c r="D71" s="48" t="s">
        <v>2298</v>
      </c>
      <c r="E71" s="48">
        <v>16</v>
      </c>
      <c r="F71" s="48">
        <v>0.14886738899999999</v>
      </c>
      <c r="G71" s="48">
        <f t="shared" si="1"/>
        <v>0.13079138097216761</v>
      </c>
      <c r="H71" s="48">
        <v>0.28501573899999999</v>
      </c>
      <c r="I71" s="48">
        <v>0.60145250900000002</v>
      </c>
      <c r="J71" s="54" t="s">
        <v>939</v>
      </c>
      <c r="K71" s="48">
        <v>0.97422819900000002</v>
      </c>
      <c r="L71" s="48">
        <v>15.14928132</v>
      </c>
      <c r="M71" s="48">
        <v>0.44071861699999998</v>
      </c>
      <c r="N71" s="61">
        <v>9.9000000000000008E-3</v>
      </c>
    </row>
    <row r="72" spans="1:14" ht="14.6" x14ac:dyDescent="0.35">
      <c r="A72" s="60" t="s">
        <v>346</v>
      </c>
      <c r="B72" s="48" t="s">
        <v>340</v>
      </c>
      <c r="C72" s="48" t="s">
        <v>627</v>
      </c>
      <c r="D72" s="48" t="s">
        <v>2299</v>
      </c>
      <c r="E72" s="48">
        <v>16</v>
      </c>
      <c r="F72" s="48">
        <v>0.14886738899999999</v>
      </c>
      <c r="G72" s="48">
        <f t="shared" si="1"/>
        <v>0.13079138097216761</v>
      </c>
      <c r="H72" s="48">
        <v>0.28360798700000001</v>
      </c>
      <c r="I72" s="48">
        <v>0.59964889399999999</v>
      </c>
      <c r="J72" s="54" t="s">
        <v>940</v>
      </c>
      <c r="K72" s="48">
        <v>0.97422819900000002</v>
      </c>
      <c r="L72" s="48">
        <v>15.14928132</v>
      </c>
      <c r="M72" s="48">
        <v>0.44071861699999998</v>
      </c>
      <c r="N72" s="61">
        <v>9.9000000000000008E-3</v>
      </c>
    </row>
    <row r="73" spans="1:14" ht="14.6" x14ac:dyDescent="0.35">
      <c r="A73" s="60" t="s">
        <v>346</v>
      </c>
      <c r="B73" s="48" t="s">
        <v>340</v>
      </c>
      <c r="C73" s="48" t="s">
        <v>627</v>
      </c>
      <c r="D73" s="48" t="s">
        <v>578</v>
      </c>
      <c r="E73" s="48">
        <v>16</v>
      </c>
      <c r="F73" s="48">
        <v>0.36685110799999998</v>
      </c>
      <c r="G73" s="48">
        <f t="shared" si="1"/>
        <v>0.3223067412466662</v>
      </c>
      <c r="H73" s="48">
        <v>0.41248339099999998</v>
      </c>
      <c r="I73" s="48">
        <v>0.37380327899999999</v>
      </c>
      <c r="J73" s="54" t="s">
        <v>1996</v>
      </c>
      <c r="K73" s="48">
        <v>0.97422819900000002</v>
      </c>
      <c r="L73" s="48">
        <v>15.14928132</v>
      </c>
      <c r="M73" s="48">
        <v>0.44071861699999998</v>
      </c>
      <c r="N73" s="61">
        <v>9.9000000000000008E-3</v>
      </c>
    </row>
    <row r="74" spans="1:14" ht="14.6" x14ac:dyDescent="0.35">
      <c r="A74" s="60" t="s">
        <v>346</v>
      </c>
      <c r="B74" s="48" t="s">
        <v>340</v>
      </c>
      <c r="C74" s="48" t="s">
        <v>627</v>
      </c>
      <c r="D74" s="48" t="s">
        <v>577</v>
      </c>
      <c r="E74" s="48">
        <v>16</v>
      </c>
      <c r="F74" s="48">
        <v>0.83423946699999996</v>
      </c>
      <c r="G74" s="48">
        <f t="shared" si="1"/>
        <v>0.73294314277531292</v>
      </c>
      <c r="H74" s="48">
        <v>0.76690361600000001</v>
      </c>
      <c r="I74" s="48">
        <v>0.29385288100000001</v>
      </c>
      <c r="J74" s="54" t="s">
        <v>1997</v>
      </c>
      <c r="K74" s="48">
        <v>0.97422819900000002</v>
      </c>
      <c r="L74" s="48">
        <v>15.14928132</v>
      </c>
      <c r="M74" s="48">
        <v>0.44071861699999998</v>
      </c>
      <c r="N74" s="61">
        <v>9.9000000000000008E-3</v>
      </c>
    </row>
    <row r="75" spans="1:14" ht="14.6" x14ac:dyDescent="0.35">
      <c r="A75" s="60" t="s">
        <v>346</v>
      </c>
      <c r="B75" s="48" t="s">
        <v>337</v>
      </c>
      <c r="C75" s="48" t="s">
        <v>625</v>
      </c>
      <c r="D75" s="48" t="s">
        <v>2298</v>
      </c>
      <c r="E75" s="48">
        <v>2</v>
      </c>
      <c r="F75" s="48">
        <v>1.3579346960000001</v>
      </c>
      <c r="G75" s="48">
        <f>F75/0.260861933</f>
        <v>5.2055686331205715</v>
      </c>
      <c r="H75" s="48">
        <v>0.86570824800000001</v>
      </c>
      <c r="I75" s="48">
        <v>0.11674528300000001</v>
      </c>
      <c r="J75" s="54" t="s">
        <v>941</v>
      </c>
      <c r="K75" s="48" t="s">
        <v>69</v>
      </c>
      <c r="L75" s="48">
        <v>1.1601820039999999</v>
      </c>
      <c r="M75" s="48">
        <v>0.28142779800000001</v>
      </c>
      <c r="N75" s="61">
        <v>0.1381</v>
      </c>
    </row>
    <row r="76" spans="1:14" ht="14.6" x14ac:dyDescent="0.35">
      <c r="A76" s="60" t="s">
        <v>346</v>
      </c>
      <c r="B76" s="48" t="s">
        <v>337</v>
      </c>
      <c r="C76" s="48" t="s">
        <v>625</v>
      </c>
      <c r="D76" s="48" t="s">
        <v>2299</v>
      </c>
      <c r="E76" s="48">
        <v>2</v>
      </c>
      <c r="F76" s="48">
        <v>1.3579346960000001</v>
      </c>
      <c r="G76" s="48">
        <f t="shared" ref="G76:G92" si="2">F76/0.260861933</f>
        <v>5.2055686331205715</v>
      </c>
      <c r="H76" s="48">
        <v>0.80372687899999995</v>
      </c>
      <c r="I76" s="48">
        <v>9.1114568000000007E-2</v>
      </c>
      <c r="J76" s="54" t="s">
        <v>942</v>
      </c>
      <c r="K76" s="48" t="s">
        <v>69</v>
      </c>
      <c r="L76" s="48">
        <v>1.1601820039999999</v>
      </c>
      <c r="M76" s="48">
        <v>0.28142779800000001</v>
      </c>
      <c r="N76" s="61">
        <v>0.1381</v>
      </c>
    </row>
    <row r="77" spans="1:14" ht="14.6" x14ac:dyDescent="0.35">
      <c r="A77" s="60" t="s">
        <v>346</v>
      </c>
      <c r="B77" s="48" t="s">
        <v>337</v>
      </c>
      <c r="C77" s="48" t="s">
        <v>615</v>
      </c>
      <c r="D77" s="48" t="s">
        <v>2298</v>
      </c>
      <c r="E77" s="48">
        <v>2</v>
      </c>
      <c r="F77" s="48">
        <v>0.59579108700000005</v>
      </c>
      <c r="G77" s="48">
        <f t="shared" si="2"/>
        <v>2.2839326541370069</v>
      </c>
      <c r="H77" s="48">
        <v>1.1442190539999999</v>
      </c>
      <c r="I77" s="48">
        <v>0.60257807299999999</v>
      </c>
      <c r="J77" s="54" t="s">
        <v>943</v>
      </c>
      <c r="K77" s="48" t="s">
        <v>69</v>
      </c>
      <c r="L77" s="48">
        <v>1.4289645179999999</v>
      </c>
      <c r="M77" s="48">
        <v>0.23193350400000001</v>
      </c>
      <c r="N77" s="61">
        <v>0.30020000000000002</v>
      </c>
    </row>
    <row r="78" spans="1:14" ht="14.6" x14ac:dyDescent="0.35">
      <c r="A78" s="60" t="s">
        <v>346</v>
      </c>
      <c r="B78" s="48" t="s">
        <v>337</v>
      </c>
      <c r="C78" s="48" t="s">
        <v>615</v>
      </c>
      <c r="D78" s="48" t="s">
        <v>2299</v>
      </c>
      <c r="E78" s="48">
        <v>2</v>
      </c>
      <c r="F78" s="48">
        <v>0.59579108700000005</v>
      </c>
      <c r="G78" s="48">
        <f t="shared" si="2"/>
        <v>2.2839326541370069</v>
      </c>
      <c r="H78" s="48">
        <v>0.95719066200000003</v>
      </c>
      <c r="I78" s="48">
        <v>0.53365441800000002</v>
      </c>
      <c r="J78" s="54" t="s">
        <v>944</v>
      </c>
      <c r="K78" s="48" t="s">
        <v>69</v>
      </c>
      <c r="L78" s="48">
        <v>1.4289645179999999</v>
      </c>
      <c r="M78" s="48">
        <v>0.23193350400000001</v>
      </c>
      <c r="N78" s="61">
        <v>0.30020000000000002</v>
      </c>
    </row>
    <row r="79" spans="1:14" ht="14.6" x14ac:dyDescent="0.35">
      <c r="A79" s="60" t="s">
        <v>346</v>
      </c>
      <c r="B79" s="48" t="s">
        <v>337</v>
      </c>
      <c r="C79" s="48" t="s">
        <v>617</v>
      </c>
      <c r="D79" s="48" t="s">
        <v>2298</v>
      </c>
      <c r="E79" s="48">
        <v>2</v>
      </c>
      <c r="F79" s="48">
        <v>-1.972283829</v>
      </c>
      <c r="G79" s="48">
        <f t="shared" si="2"/>
        <v>-7.5606425449588306</v>
      </c>
      <c r="H79" s="48">
        <v>0.180376653</v>
      </c>
      <c r="I79" s="62">
        <v>7.9099999999999996E-28</v>
      </c>
      <c r="J79" s="54" t="s">
        <v>945</v>
      </c>
      <c r="K79" s="48" t="s">
        <v>69</v>
      </c>
      <c r="L79" s="48">
        <v>3.6728479999999998E-3</v>
      </c>
      <c r="M79" s="48">
        <v>0.95167456800000005</v>
      </c>
      <c r="N79" s="61">
        <v>0</v>
      </c>
    </row>
    <row r="80" spans="1:14" ht="14.6" x14ac:dyDescent="0.35">
      <c r="A80" s="60" t="s">
        <v>346</v>
      </c>
      <c r="B80" s="48" t="s">
        <v>337</v>
      </c>
      <c r="C80" s="48" t="s">
        <v>617</v>
      </c>
      <c r="D80" s="48" t="s">
        <v>2299</v>
      </c>
      <c r="E80" s="48">
        <v>2</v>
      </c>
      <c r="F80" s="48">
        <v>-1.972283829</v>
      </c>
      <c r="G80" s="48">
        <f t="shared" si="2"/>
        <v>-7.5606425449588306</v>
      </c>
      <c r="H80" s="48">
        <v>2.9763147249999999</v>
      </c>
      <c r="I80" s="48">
        <v>0.50754852399999995</v>
      </c>
      <c r="J80" s="54" t="s">
        <v>946</v>
      </c>
      <c r="K80" s="48" t="s">
        <v>69</v>
      </c>
      <c r="L80" s="48">
        <v>3.6728479999999998E-3</v>
      </c>
      <c r="M80" s="48">
        <v>0.95167456800000005</v>
      </c>
      <c r="N80" s="61">
        <v>0</v>
      </c>
    </row>
    <row r="81" spans="1:14" ht="14.6" x14ac:dyDescent="0.35">
      <c r="A81" s="60" t="s">
        <v>346</v>
      </c>
      <c r="B81" s="48" t="s">
        <v>337</v>
      </c>
      <c r="C81" s="48" t="s">
        <v>618</v>
      </c>
      <c r="D81" s="48" t="s">
        <v>2298</v>
      </c>
      <c r="E81" s="48">
        <v>2</v>
      </c>
      <c r="F81" s="48">
        <v>2.479226369</v>
      </c>
      <c r="G81" s="48">
        <f t="shared" si="2"/>
        <v>9.5039791375002967</v>
      </c>
      <c r="H81" s="48">
        <v>0.97344454199999997</v>
      </c>
      <c r="I81" s="48">
        <v>1.0869722E-2</v>
      </c>
      <c r="J81" s="54" t="s">
        <v>947</v>
      </c>
      <c r="K81" s="48" t="s">
        <v>69</v>
      </c>
      <c r="L81" s="48">
        <v>0.157809068</v>
      </c>
      <c r="M81" s="48">
        <v>0.69118171699999997</v>
      </c>
      <c r="N81" s="61">
        <v>0</v>
      </c>
    </row>
    <row r="82" spans="1:14" ht="14.6" x14ac:dyDescent="0.35">
      <c r="A82" s="60" t="s">
        <v>346</v>
      </c>
      <c r="B82" s="48" t="s">
        <v>337</v>
      </c>
      <c r="C82" s="48" t="s">
        <v>618</v>
      </c>
      <c r="D82" s="48" t="s">
        <v>2299</v>
      </c>
      <c r="E82" s="48">
        <v>2</v>
      </c>
      <c r="F82" s="48">
        <v>2.479226369</v>
      </c>
      <c r="G82" s="48">
        <f t="shared" si="2"/>
        <v>9.5039791375002967</v>
      </c>
      <c r="H82" s="48">
        <v>2.4504465679999998</v>
      </c>
      <c r="I82" s="48">
        <v>0.31166012900000001</v>
      </c>
      <c r="J82" s="54" t="s">
        <v>948</v>
      </c>
      <c r="K82" s="48" t="s">
        <v>69</v>
      </c>
      <c r="L82" s="48">
        <v>0.157809068</v>
      </c>
      <c r="M82" s="48">
        <v>0.69118171699999997</v>
      </c>
      <c r="N82" s="61">
        <v>0</v>
      </c>
    </row>
    <row r="83" spans="1:14" ht="14.6" x14ac:dyDescent="0.35">
      <c r="A83" s="60" t="s">
        <v>346</v>
      </c>
      <c r="B83" s="48" t="s">
        <v>337</v>
      </c>
      <c r="C83" s="48" t="s">
        <v>619</v>
      </c>
      <c r="D83" s="48" t="s">
        <v>2298</v>
      </c>
      <c r="E83" s="48">
        <v>2</v>
      </c>
      <c r="F83" s="48">
        <v>-1.9333652290000001</v>
      </c>
      <c r="G83" s="48">
        <f t="shared" si="2"/>
        <v>-7.4114502133969857</v>
      </c>
      <c r="H83" s="48">
        <v>2.720147018</v>
      </c>
      <c r="I83" s="48">
        <v>0.47723444500000001</v>
      </c>
      <c r="J83" s="54" t="s">
        <v>949</v>
      </c>
      <c r="K83" s="48" t="s">
        <v>69</v>
      </c>
      <c r="L83" s="48">
        <v>2.1517546420000002</v>
      </c>
      <c r="M83" s="48">
        <v>0.14240706</v>
      </c>
      <c r="N83" s="61">
        <v>0.5353</v>
      </c>
    </row>
    <row r="84" spans="1:14" ht="14.6" x14ac:dyDescent="0.35">
      <c r="A84" s="60" t="s">
        <v>346</v>
      </c>
      <c r="B84" s="48" t="s">
        <v>337</v>
      </c>
      <c r="C84" s="48" t="s">
        <v>619</v>
      </c>
      <c r="D84" s="48" t="s">
        <v>2299</v>
      </c>
      <c r="E84" s="48">
        <v>2</v>
      </c>
      <c r="F84" s="48">
        <v>-1.9333652290000001</v>
      </c>
      <c r="G84" s="48">
        <f t="shared" si="2"/>
        <v>-7.4114502133969857</v>
      </c>
      <c r="H84" s="48">
        <v>1.8543683360000001</v>
      </c>
      <c r="I84" s="48">
        <v>0.29713338900000003</v>
      </c>
      <c r="J84" s="54" t="s">
        <v>950</v>
      </c>
      <c r="K84" s="48" t="s">
        <v>69</v>
      </c>
      <c r="L84" s="48">
        <v>2.1517546420000002</v>
      </c>
      <c r="M84" s="48">
        <v>0.14240706</v>
      </c>
      <c r="N84" s="61">
        <v>0.5353</v>
      </c>
    </row>
    <row r="85" spans="1:14" ht="14.6" x14ac:dyDescent="0.35">
      <c r="A85" s="60" t="s">
        <v>346</v>
      </c>
      <c r="B85" s="48" t="s">
        <v>337</v>
      </c>
      <c r="C85" s="48" t="s">
        <v>620</v>
      </c>
      <c r="D85" s="48" t="s">
        <v>2298</v>
      </c>
      <c r="E85" s="48">
        <v>2</v>
      </c>
      <c r="F85" s="48">
        <v>4.011415586</v>
      </c>
      <c r="G85" s="48">
        <f t="shared" si="2"/>
        <v>15.377542977878647</v>
      </c>
      <c r="H85" s="48">
        <v>0.62506623100000003</v>
      </c>
      <c r="I85" s="62">
        <v>1.3799999999999999E-10</v>
      </c>
      <c r="J85" s="54" t="s">
        <v>951</v>
      </c>
      <c r="K85" s="48" t="s">
        <v>69</v>
      </c>
      <c r="L85" s="48">
        <v>0.13604287700000001</v>
      </c>
      <c r="M85" s="48">
        <v>0.71224705799999999</v>
      </c>
      <c r="N85" s="61">
        <v>0</v>
      </c>
    </row>
    <row r="86" spans="1:14" ht="14.6" x14ac:dyDescent="0.35">
      <c r="A86" s="60" t="s">
        <v>346</v>
      </c>
      <c r="B86" s="48" t="s">
        <v>337</v>
      </c>
      <c r="C86" s="48" t="s">
        <v>620</v>
      </c>
      <c r="D86" s="48" t="s">
        <v>2299</v>
      </c>
      <c r="E86" s="48">
        <v>2</v>
      </c>
      <c r="F86" s="48">
        <v>4.011415586</v>
      </c>
      <c r="G86" s="48">
        <f t="shared" si="2"/>
        <v>15.377542977878647</v>
      </c>
      <c r="H86" s="48">
        <v>1.694681675</v>
      </c>
      <c r="I86" s="48">
        <v>1.7929957999999999E-2</v>
      </c>
      <c r="J86" s="54" t="s">
        <v>952</v>
      </c>
      <c r="K86" s="48" t="s">
        <v>69</v>
      </c>
      <c r="L86" s="48">
        <v>0.13604287700000001</v>
      </c>
      <c r="M86" s="48">
        <v>0.71224705799999999</v>
      </c>
      <c r="N86" s="61">
        <v>0</v>
      </c>
    </row>
    <row r="87" spans="1:14" ht="14.6" x14ac:dyDescent="0.35">
      <c r="A87" s="60" t="s">
        <v>346</v>
      </c>
      <c r="B87" s="48" t="s">
        <v>337</v>
      </c>
      <c r="C87" s="48" t="s">
        <v>616</v>
      </c>
      <c r="D87" s="48" t="s">
        <v>2298</v>
      </c>
      <c r="E87" s="48">
        <v>2</v>
      </c>
      <c r="F87" s="48">
        <v>-0.91757882599999996</v>
      </c>
      <c r="G87" s="48">
        <f t="shared" si="2"/>
        <v>-3.5174884102388368</v>
      </c>
      <c r="H87" s="48">
        <v>0.18864478200000001</v>
      </c>
      <c r="I87" s="62">
        <v>1.15E-6</v>
      </c>
      <c r="J87" s="54" t="s">
        <v>953</v>
      </c>
      <c r="K87" s="48" t="s">
        <v>69</v>
      </c>
      <c r="L87" s="48">
        <v>2.3394534000000002E-2</v>
      </c>
      <c r="M87" s="48">
        <v>0.87843556300000003</v>
      </c>
      <c r="N87" s="61">
        <v>0</v>
      </c>
    </row>
    <row r="88" spans="1:14" ht="14.6" x14ac:dyDescent="0.35">
      <c r="A88" s="60" t="s">
        <v>346</v>
      </c>
      <c r="B88" s="48" t="s">
        <v>337</v>
      </c>
      <c r="C88" s="48" t="s">
        <v>616</v>
      </c>
      <c r="D88" s="48" t="s">
        <v>2299</v>
      </c>
      <c r="E88" s="48">
        <v>2</v>
      </c>
      <c r="F88" s="48">
        <v>-0.91757882599999996</v>
      </c>
      <c r="G88" s="48">
        <f t="shared" si="2"/>
        <v>-3.5174884102388368</v>
      </c>
      <c r="H88" s="48">
        <v>1.2333535840000001</v>
      </c>
      <c r="I88" s="48">
        <v>0.456894252</v>
      </c>
      <c r="J88" s="54" t="s">
        <v>954</v>
      </c>
      <c r="K88" s="48" t="s">
        <v>69</v>
      </c>
      <c r="L88" s="48">
        <v>2.3394534000000002E-2</v>
      </c>
      <c r="M88" s="48">
        <v>0.87843556300000003</v>
      </c>
      <c r="N88" s="61">
        <v>0</v>
      </c>
    </row>
    <row r="89" spans="1:14" ht="14.6" x14ac:dyDescent="0.35">
      <c r="A89" s="60" t="s">
        <v>346</v>
      </c>
      <c r="B89" s="48" t="s">
        <v>337</v>
      </c>
      <c r="C89" s="48" t="s">
        <v>626</v>
      </c>
      <c r="D89" s="48" t="s">
        <v>2298</v>
      </c>
      <c r="E89" s="48">
        <v>2</v>
      </c>
      <c r="F89" s="48">
        <v>-1.093600398</v>
      </c>
      <c r="G89" s="48">
        <f t="shared" si="2"/>
        <v>-4.192257511179295</v>
      </c>
      <c r="H89" s="48">
        <v>0.48126004100000003</v>
      </c>
      <c r="I89" s="48">
        <v>2.3064232E-2</v>
      </c>
      <c r="J89" s="54" t="s">
        <v>955</v>
      </c>
      <c r="K89" s="48" t="s">
        <v>69</v>
      </c>
      <c r="L89" s="48">
        <v>0.21095677500000001</v>
      </c>
      <c r="M89" s="48">
        <v>0.64601852500000001</v>
      </c>
      <c r="N89" s="61">
        <v>0</v>
      </c>
    </row>
    <row r="90" spans="1:14" ht="14.6" x14ac:dyDescent="0.35">
      <c r="A90" s="60" t="s">
        <v>346</v>
      </c>
      <c r="B90" s="48" t="s">
        <v>337</v>
      </c>
      <c r="C90" s="48" t="s">
        <v>626</v>
      </c>
      <c r="D90" s="48" t="s">
        <v>2299</v>
      </c>
      <c r="E90" s="48">
        <v>2</v>
      </c>
      <c r="F90" s="48">
        <v>-1.093600398</v>
      </c>
      <c r="G90" s="48">
        <f t="shared" si="2"/>
        <v>-4.192257511179295</v>
      </c>
      <c r="H90" s="48">
        <v>1.04781127</v>
      </c>
      <c r="I90" s="48">
        <v>0.29662430899999997</v>
      </c>
      <c r="J90" s="54" t="s">
        <v>956</v>
      </c>
      <c r="K90" s="48" t="s">
        <v>69</v>
      </c>
      <c r="L90" s="48">
        <v>0.21095677500000001</v>
      </c>
      <c r="M90" s="48">
        <v>0.64601852500000001</v>
      </c>
      <c r="N90" s="61">
        <v>0</v>
      </c>
    </row>
    <row r="91" spans="1:14" ht="14.6" x14ac:dyDescent="0.35">
      <c r="A91" s="60" t="s">
        <v>346</v>
      </c>
      <c r="B91" s="48" t="s">
        <v>337</v>
      </c>
      <c r="C91" s="48" t="s">
        <v>627</v>
      </c>
      <c r="D91" s="48" t="s">
        <v>2298</v>
      </c>
      <c r="E91" s="48">
        <v>2</v>
      </c>
      <c r="F91" s="48">
        <v>-1.025590022</v>
      </c>
      <c r="G91" s="48">
        <f t="shared" si="2"/>
        <v>-3.9315434421778974</v>
      </c>
      <c r="H91" s="48">
        <v>0.53903997400000003</v>
      </c>
      <c r="I91" s="48">
        <v>5.7089714999999999E-2</v>
      </c>
      <c r="J91" s="54" t="s">
        <v>957</v>
      </c>
      <c r="K91" s="48" t="s">
        <v>69</v>
      </c>
      <c r="L91" s="48">
        <v>0.26265724800000001</v>
      </c>
      <c r="M91" s="48">
        <v>0.60830043899999997</v>
      </c>
      <c r="N91" s="61">
        <v>0</v>
      </c>
    </row>
    <row r="92" spans="1:14" ht="14.6" x14ac:dyDescent="0.35">
      <c r="A92" s="60" t="s">
        <v>346</v>
      </c>
      <c r="B92" s="48" t="s">
        <v>337</v>
      </c>
      <c r="C92" s="48" t="s">
        <v>627</v>
      </c>
      <c r="D92" s="48" t="s">
        <v>2299</v>
      </c>
      <c r="E92" s="48">
        <v>2</v>
      </c>
      <c r="F92" s="48">
        <v>-1.025590022</v>
      </c>
      <c r="G92" s="48">
        <f t="shared" si="2"/>
        <v>-3.9315434421778974</v>
      </c>
      <c r="H92" s="48">
        <v>1.0517833169999999</v>
      </c>
      <c r="I92" s="48">
        <v>0.32951249399999999</v>
      </c>
      <c r="J92" s="54" t="s">
        <v>958</v>
      </c>
      <c r="K92" s="48" t="s">
        <v>69</v>
      </c>
      <c r="L92" s="48">
        <v>0.26265724800000001</v>
      </c>
      <c r="M92" s="48">
        <v>0.60830043899999997</v>
      </c>
      <c r="N92" s="61">
        <v>0</v>
      </c>
    </row>
    <row r="93" spans="1:14" ht="14.6" x14ac:dyDescent="0.35">
      <c r="A93" s="60" t="s">
        <v>601</v>
      </c>
      <c r="B93" s="48" t="s">
        <v>485</v>
      </c>
      <c r="C93" s="48" t="s">
        <v>625</v>
      </c>
      <c r="D93" s="48" t="s">
        <v>2298</v>
      </c>
      <c r="E93" s="48">
        <v>29</v>
      </c>
      <c r="F93" s="48">
        <v>-1.0438864269999999</v>
      </c>
      <c r="G93" s="48">
        <f>F93/0.144767566</f>
        <v>-7.2107755614265141</v>
      </c>
      <c r="H93" s="48">
        <v>0.16447985800000001</v>
      </c>
      <c r="I93" s="48">
        <v>0.53459347899999998</v>
      </c>
      <c r="J93" s="54" t="s">
        <v>994</v>
      </c>
      <c r="K93" s="48">
        <v>0.82671987899999999</v>
      </c>
      <c r="L93" s="48">
        <v>32.555308199999999</v>
      </c>
      <c r="M93" s="48">
        <v>0.25250503299999999</v>
      </c>
      <c r="N93" s="61">
        <v>0.1399</v>
      </c>
    </row>
    <row r="94" spans="1:14" ht="14.6" x14ac:dyDescent="0.35">
      <c r="A94" s="60" t="s">
        <v>601</v>
      </c>
      <c r="B94" s="48" t="s">
        <v>485</v>
      </c>
      <c r="C94" s="48" t="s">
        <v>625</v>
      </c>
      <c r="D94" s="48" t="s">
        <v>2299</v>
      </c>
      <c r="E94" s="48">
        <v>29</v>
      </c>
      <c r="F94" s="48">
        <v>-1.0438864269999999</v>
      </c>
      <c r="G94" s="48">
        <f t="shared" ref="G94:G128" si="3">F94/0.144767566</f>
        <v>-7.2107755614265141</v>
      </c>
      <c r="H94" s="48">
        <v>0.15253897799999999</v>
      </c>
      <c r="I94" s="48">
        <v>0.50309848400000001</v>
      </c>
      <c r="J94" s="54" t="s">
        <v>995</v>
      </c>
      <c r="K94" s="48">
        <v>0.82671987899999999</v>
      </c>
      <c r="L94" s="48">
        <v>32.555308199999999</v>
      </c>
      <c r="M94" s="48">
        <v>0.25250503299999999</v>
      </c>
      <c r="N94" s="61">
        <v>0.1399</v>
      </c>
    </row>
    <row r="95" spans="1:14" ht="14.6" x14ac:dyDescent="0.35">
      <c r="A95" s="60" t="s">
        <v>601</v>
      </c>
      <c r="B95" s="48" t="s">
        <v>485</v>
      </c>
      <c r="C95" s="48" t="s">
        <v>625</v>
      </c>
      <c r="D95" s="48" t="s">
        <v>578</v>
      </c>
      <c r="E95" s="48">
        <v>29</v>
      </c>
      <c r="F95" s="48">
        <v>-0.96731484599999995</v>
      </c>
      <c r="G95" s="48">
        <f t="shared" si="3"/>
        <v>-6.6818478249471989</v>
      </c>
      <c r="H95" s="48">
        <v>0.21842251800000001</v>
      </c>
      <c r="I95" s="48">
        <v>0.75254445800000003</v>
      </c>
      <c r="J95" s="54" t="s">
        <v>1998</v>
      </c>
      <c r="K95" s="48">
        <v>0.82671987899999999</v>
      </c>
      <c r="L95" s="48">
        <v>32.555308199999999</v>
      </c>
      <c r="M95" s="48">
        <v>0.25250503299999999</v>
      </c>
      <c r="N95" s="61">
        <v>0.1399</v>
      </c>
    </row>
    <row r="96" spans="1:14" ht="14.6" x14ac:dyDescent="0.35">
      <c r="A96" s="60" t="s">
        <v>601</v>
      </c>
      <c r="B96" s="48" t="s">
        <v>485</v>
      </c>
      <c r="C96" s="48" t="s">
        <v>625</v>
      </c>
      <c r="D96" s="48" t="s">
        <v>577</v>
      </c>
      <c r="E96" s="48">
        <v>29</v>
      </c>
      <c r="F96" s="48">
        <v>-0.73096143400000002</v>
      </c>
      <c r="G96" s="48">
        <f t="shared" si="3"/>
        <v>-5.0492071822220188</v>
      </c>
      <c r="H96" s="48">
        <v>0.28799946900000001</v>
      </c>
      <c r="I96" s="48">
        <v>0.85214358499999998</v>
      </c>
      <c r="J96" s="54" t="s">
        <v>1999</v>
      </c>
      <c r="K96" s="48">
        <v>0.82671987899999999</v>
      </c>
      <c r="L96" s="48">
        <v>32.555308199999999</v>
      </c>
      <c r="M96" s="48">
        <v>0.25250503299999999</v>
      </c>
      <c r="N96" s="61">
        <v>0.1399</v>
      </c>
    </row>
    <row r="97" spans="1:14" ht="14.6" x14ac:dyDescent="0.35">
      <c r="A97" s="60" t="s">
        <v>601</v>
      </c>
      <c r="B97" s="48" t="s">
        <v>485</v>
      </c>
      <c r="C97" s="48" t="s">
        <v>615</v>
      </c>
      <c r="D97" s="48" t="s">
        <v>2298</v>
      </c>
      <c r="E97" s="48">
        <v>29</v>
      </c>
      <c r="F97" s="48">
        <v>-1.2487222200000001</v>
      </c>
      <c r="G97" s="48">
        <f t="shared" si="3"/>
        <v>-8.6257043238538689</v>
      </c>
      <c r="H97" s="48">
        <v>0.186914777</v>
      </c>
      <c r="I97" s="48">
        <v>0.99642090100000003</v>
      </c>
      <c r="J97" s="54" t="s">
        <v>996</v>
      </c>
      <c r="K97" s="48">
        <v>0.41566423200000002</v>
      </c>
      <c r="L97" s="48">
        <v>29.72854809</v>
      </c>
      <c r="M97" s="48">
        <v>0.37630995</v>
      </c>
      <c r="N97" s="61">
        <v>5.8099999999999999E-2</v>
      </c>
    </row>
    <row r="98" spans="1:14" ht="14.6" x14ac:dyDescent="0.35">
      <c r="A98" s="60" t="s">
        <v>601</v>
      </c>
      <c r="B98" s="48" t="s">
        <v>485</v>
      </c>
      <c r="C98" s="48" t="s">
        <v>615</v>
      </c>
      <c r="D98" s="48" t="s">
        <v>2299</v>
      </c>
      <c r="E98" s="48">
        <v>29</v>
      </c>
      <c r="F98" s="48">
        <v>-1.2487222200000001</v>
      </c>
      <c r="G98" s="48">
        <f t="shared" si="3"/>
        <v>-8.6257043238538689</v>
      </c>
      <c r="H98" s="48">
        <v>0.181399381</v>
      </c>
      <c r="I98" s="48">
        <v>0.99631208100000002</v>
      </c>
      <c r="J98" s="54" t="s">
        <v>997</v>
      </c>
      <c r="K98" s="48">
        <v>0.41566423200000002</v>
      </c>
      <c r="L98" s="48">
        <v>29.72854809</v>
      </c>
      <c r="M98" s="48">
        <v>0.37630995</v>
      </c>
      <c r="N98" s="61">
        <v>5.8099999999999999E-2</v>
      </c>
    </row>
    <row r="99" spans="1:14" ht="14.6" x14ac:dyDescent="0.35">
      <c r="A99" s="60" t="s">
        <v>601</v>
      </c>
      <c r="B99" s="48" t="s">
        <v>485</v>
      </c>
      <c r="C99" s="48" t="s">
        <v>615</v>
      </c>
      <c r="D99" s="48" t="s">
        <v>578</v>
      </c>
      <c r="E99" s="48">
        <v>29</v>
      </c>
      <c r="F99" s="48">
        <v>-1.003005766</v>
      </c>
      <c r="G99" s="48">
        <f t="shared" si="3"/>
        <v>-6.9283873018905364</v>
      </c>
      <c r="H99" s="48">
        <v>0.26519060500000002</v>
      </c>
      <c r="I99" s="48">
        <v>0.88788022600000005</v>
      </c>
      <c r="J99" s="54" t="s">
        <v>2000</v>
      </c>
      <c r="K99" s="48">
        <v>0.41566423200000002</v>
      </c>
      <c r="L99" s="48">
        <v>29.72854809</v>
      </c>
      <c r="M99" s="48">
        <v>0.37630995</v>
      </c>
      <c r="N99" s="61">
        <v>5.8099999999999999E-2</v>
      </c>
    </row>
    <row r="100" spans="1:14" ht="14.6" x14ac:dyDescent="0.35">
      <c r="A100" s="60" t="s">
        <v>601</v>
      </c>
      <c r="B100" s="48" t="s">
        <v>485</v>
      </c>
      <c r="C100" s="48" t="s">
        <v>615</v>
      </c>
      <c r="D100" s="48" t="s">
        <v>577</v>
      </c>
      <c r="E100" s="48">
        <v>29</v>
      </c>
      <c r="F100" s="48">
        <v>-0.64850501100000002</v>
      </c>
      <c r="G100" s="48">
        <f t="shared" si="3"/>
        <v>-4.4796291663838579</v>
      </c>
      <c r="H100" s="48">
        <v>0.31943458299999999</v>
      </c>
      <c r="I100" s="48">
        <v>0.97636656799999999</v>
      </c>
      <c r="J100" s="54" t="s">
        <v>2001</v>
      </c>
      <c r="K100" s="48">
        <v>0.41566423200000002</v>
      </c>
      <c r="L100" s="48">
        <v>29.72854809</v>
      </c>
      <c r="M100" s="48">
        <v>0.37630995</v>
      </c>
      <c r="N100" s="61">
        <v>5.8099999999999999E-2</v>
      </c>
    </row>
    <row r="101" spans="1:14" ht="14.6" x14ac:dyDescent="0.35">
      <c r="A101" s="60" t="s">
        <v>601</v>
      </c>
      <c r="B101" s="48" t="s">
        <v>485</v>
      </c>
      <c r="C101" s="48" t="s">
        <v>617</v>
      </c>
      <c r="D101" s="48" t="s">
        <v>2298</v>
      </c>
      <c r="E101" s="48">
        <v>29</v>
      </c>
      <c r="F101" s="48">
        <v>-1.1406911559999999</v>
      </c>
      <c r="G101" s="48">
        <f t="shared" si="3"/>
        <v>-7.8794662887403941</v>
      </c>
      <c r="H101" s="48">
        <v>0.37899923800000002</v>
      </c>
      <c r="I101" s="48">
        <v>9.9552379999999996E-2</v>
      </c>
      <c r="J101" s="54" t="s">
        <v>998</v>
      </c>
      <c r="K101" s="48">
        <v>0.50285080999999998</v>
      </c>
      <c r="L101" s="48">
        <v>13.203276369999999</v>
      </c>
      <c r="M101" s="48">
        <v>0.99194535299999997</v>
      </c>
      <c r="N101" s="61">
        <v>0</v>
      </c>
    </row>
    <row r="102" spans="1:14" ht="14.6" x14ac:dyDescent="0.35">
      <c r="A102" s="60" t="s">
        <v>601</v>
      </c>
      <c r="B102" s="48" t="s">
        <v>485</v>
      </c>
      <c r="C102" s="48" t="s">
        <v>617</v>
      </c>
      <c r="D102" s="48" t="s">
        <v>2299</v>
      </c>
      <c r="E102" s="48">
        <v>29</v>
      </c>
      <c r="F102" s="48">
        <v>-1.1406911559999999</v>
      </c>
      <c r="G102" s="48">
        <f t="shared" si="3"/>
        <v>-7.8794662887403941</v>
      </c>
      <c r="H102" s="48">
        <v>0.551920462</v>
      </c>
      <c r="I102" s="48">
        <v>0.25805497700000002</v>
      </c>
      <c r="J102" s="54" t="s">
        <v>999</v>
      </c>
      <c r="K102" s="48">
        <v>0.50285080999999998</v>
      </c>
      <c r="L102" s="48">
        <v>13.203276369999999</v>
      </c>
      <c r="M102" s="48">
        <v>0.99194535299999997</v>
      </c>
      <c r="N102" s="61">
        <v>0</v>
      </c>
    </row>
    <row r="103" spans="1:14" ht="14.6" x14ac:dyDescent="0.35">
      <c r="A103" s="60" t="s">
        <v>601</v>
      </c>
      <c r="B103" s="48" t="s">
        <v>485</v>
      </c>
      <c r="C103" s="48" t="s">
        <v>617</v>
      </c>
      <c r="D103" s="48" t="s">
        <v>578</v>
      </c>
      <c r="E103" s="48">
        <v>29</v>
      </c>
      <c r="F103" s="48">
        <v>-0.74644313299999998</v>
      </c>
      <c r="G103" s="48">
        <f t="shared" si="3"/>
        <v>-5.1561489470645663</v>
      </c>
      <c r="H103" s="48">
        <v>0.80823174099999995</v>
      </c>
      <c r="I103" s="48">
        <v>0.45080342099999998</v>
      </c>
      <c r="J103" s="54" t="s">
        <v>2002</v>
      </c>
      <c r="K103" s="48">
        <v>0.50285080999999998</v>
      </c>
      <c r="L103" s="48">
        <v>13.203276369999999</v>
      </c>
      <c r="M103" s="48">
        <v>0.99194535299999997</v>
      </c>
      <c r="N103" s="61">
        <v>0</v>
      </c>
    </row>
    <row r="104" spans="1:14" ht="14.6" x14ac:dyDescent="0.35">
      <c r="A104" s="60" t="s">
        <v>601</v>
      </c>
      <c r="B104" s="48" t="s">
        <v>485</v>
      </c>
      <c r="C104" s="48" t="s">
        <v>617</v>
      </c>
      <c r="D104" s="48" t="s">
        <v>577</v>
      </c>
      <c r="E104" s="48">
        <v>29</v>
      </c>
      <c r="F104" s="48">
        <v>-0.42079275100000002</v>
      </c>
      <c r="G104" s="48">
        <f t="shared" si="3"/>
        <v>-2.9066783577752497</v>
      </c>
      <c r="H104" s="48">
        <v>1.0810899359999999</v>
      </c>
      <c r="I104" s="48">
        <v>0.59028990800000003</v>
      </c>
      <c r="J104" s="54" t="s">
        <v>2003</v>
      </c>
      <c r="K104" s="48">
        <v>0.50285080999999998</v>
      </c>
      <c r="L104" s="48">
        <v>13.203276369999999</v>
      </c>
      <c r="M104" s="48">
        <v>0.99194535299999997</v>
      </c>
      <c r="N104" s="61">
        <v>0</v>
      </c>
    </row>
    <row r="105" spans="1:14" ht="14.6" x14ac:dyDescent="0.35">
      <c r="A105" s="60" t="s">
        <v>601</v>
      </c>
      <c r="B105" s="48" t="s">
        <v>485</v>
      </c>
      <c r="C105" s="48" t="s">
        <v>618</v>
      </c>
      <c r="D105" s="48" t="s">
        <v>2298</v>
      </c>
      <c r="E105" s="48">
        <v>29</v>
      </c>
      <c r="F105" s="48">
        <v>-0.80689419399999995</v>
      </c>
      <c r="G105" s="48">
        <f t="shared" si="3"/>
        <v>-5.5737221830475487</v>
      </c>
      <c r="H105" s="48">
        <v>0.34485848699999999</v>
      </c>
      <c r="I105" s="48">
        <v>0.65783177500000001</v>
      </c>
      <c r="J105" s="54" t="s">
        <v>1000</v>
      </c>
      <c r="K105" s="48">
        <v>0.73103636599999999</v>
      </c>
      <c r="L105" s="48">
        <v>15.63831304</v>
      </c>
      <c r="M105" s="48">
        <v>0.97087814699999997</v>
      </c>
      <c r="N105" s="61">
        <v>0</v>
      </c>
    </row>
    <row r="106" spans="1:14" ht="14.6" x14ac:dyDescent="0.35">
      <c r="A106" s="60" t="s">
        <v>601</v>
      </c>
      <c r="B106" s="48" t="s">
        <v>485</v>
      </c>
      <c r="C106" s="48" t="s">
        <v>618</v>
      </c>
      <c r="D106" s="48" t="s">
        <v>2299</v>
      </c>
      <c r="E106" s="48">
        <v>29</v>
      </c>
      <c r="F106" s="48">
        <v>-0.80689419399999995</v>
      </c>
      <c r="G106" s="48">
        <f t="shared" si="3"/>
        <v>-5.5737221830475487</v>
      </c>
      <c r="H106" s="48">
        <v>0.46145035299999998</v>
      </c>
      <c r="I106" s="48">
        <v>0.74064324699999995</v>
      </c>
      <c r="J106" s="54" t="s">
        <v>1001</v>
      </c>
      <c r="K106" s="48">
        <v>0.73103636599999999</v>
      </c>
      <c r="L106" s="48">
        <v>15.63831304</v>
      </c>
      <c r="M106" s="48">
        <v>0.97087814699999997</v>
      </c>
      <c r="N106" s="61">
        <v>0</v>
      </c>
    </row>
    <row r="107" spans="1:14" ht="14.6" x14ac:dyDescent="0.35">
      <c r="A107" s="60" t="s">
        <v>601</v>
      </c>
      <c r="B107" s="48" t="s">
        <v>485</v>
      </c>
      <c r="C107" s="48" t="s">
        <v>618</v>
      </c>
      <c r="D107" s="48" t="s">
        <v>578</v>
      </c>
      <c r="E107" s="48">
        <v>29</v>
      </c>
      <c r="F107" s="48">
        <v>-1.0898190350000001</v>
      </c>
      <c r="G107" s="48">
        <f t="shared" si="3"/>
        <v>-7.5280607743311796</v>
      </c>
      <c r="H107" s="48">
        <v>0.63936631499999996</v>
      </c>
      <c r="I107" s="48">
        <v>0.53063915299999997</v>
      </c>
      <c r="J107" s="54" t="s">
        <v>2004</v>
      </c>
      <c r="K107" s="48">
        <v>0.73103636599999999</v>
      </c>
      <c r="L107" s="48">
        <v>15.63831304</v>
      </c>
      <c r="M107" s="48">
        <v>0.97087814699999997</v>
      </c>
      <c r="N107" s="61">
        <v>0</v>
      </c>
    </row>
    <row r="108" spans="1:14" ht="14.6" x14ac:dyDescent="0.35">
      <c r="A108" s="60" t="s">
        <v>601</v>
      </c>
      <c r="B108" s="48" t="s">
        <v>485</v>
      </c>
      <c r="C108" s="48" t="s">
        <v>618</v>
      </c>
      <c r="D108" s="48" t="s">
        <v>577</v>
      </c>
      <c r="E108" s="48">
        <v>29</v>
      </c>
      <c r="F108" s="48">
        <v>0.76365391900000001</v>
      </c>
      <c r="G108" s="48">
        <f t="shared" si="3"/>
        <v>5.2750345958016593</v>
      </c>
      <c r="H108" s="48">
        <v>1.10145344</v>
      </c>
      <c r="I108" s="48">
        <v>0.55335604400000005</v>
      </c>
      <c r="J108" s="54" t="s">
        <v>2005</v>
      </c>
      <c r="K108" s="48">
        <v>0.73103636599999999</v>
      </c>
      <c r="L108" s="48">
        <v>15.63831304</v>
      </c>
      <c r="M108" s="48">
        <v>0.97087814699999997</v>
      </c>
      <c r="N108" s="61">
        <v>0</v>
      </c>
    </row>
    <row r="109" spans="1:14" ht="14.6" x14ac:dyDescent="0.35">
      <c r="A109" s="60" t="s">
        <v>601</v>
      </c>
      <c r="B109" s="48" t="s">
        <v>485</v>
      </c>
      <c r="C109" s="48" t="s">
        <v>619</v>
      </c>
      <c r="D109" s="48" t="s">
        <v>2298</v>
      </c>
      <c r="E109" s="48">
        <v>29</v>
      </c>
      <c r="F109" s="48">
        <v>-0.17732884600000001</v>
      </c>
      <c r="G109" s="48">
        <f t="shared" si="3"/>
        <v>-1.224921098694165</v>
      </c>
      <c r="H109" s="48">
        <v>0.33486122200000001</v>
      </c>
      <c r="I109" s="48">
        <v>3.7504340999999997E-2</v>
      </c>
      <c r="J109" s="54" t="s">
        <v>1002</v>
      </c>
      <c r="K109" s="48">
        <v>0.87057043099999998</v>
      </c>
      <c r="L109" s="48">
        <v>26.56876892</v>
      </c>
      <c r="M109" s="48">
        <v>0.54181142400000004</v>
      </c>
      <c r="N109" s="61">
        <v>0</v>
      </c>
    </row>
    <row r="110" spans="1:14" ht="14.6" x14ac:dyDescent="0.35">
      <c r="A110" s="60" t="s">
        <v>601</v>
      </c>
      <c r="B110" s="48" t="s">
        <v>485</v>
      </c>
      <c r="C110" s="48" t="s">
        <v>619</v>
      </c>
      <c r="D110" s="48" t="s">
        <v>2299</v>
      </c>
      <c r="E110" s="48">
        <v>29</v>
      </c>
      <c r="F110" s="48">
        <v>-0.17732884600000001</v>
      </c>
      <c r="G110" s="48">
        <f t="shared" si="3"/>
        <v>-1.224921098694165</v>
      </c>
      <c r="H110" s="48">
        <v>0.34376223</v>
      </c>
      <c r="I110" s="48">
        <v>4.2727104000000002E-2</v>
      </c>
      <c r="J110" s="54" t="s">
        <v>1003</v>
      </c>
      <c r="K110" s="48">
        <v>0.87057043099999998</v>
      </c>
      <c r="L110" s="48">
        <v>26.56876892</v>
      </c>
      <c r="M110" s="48">
        <v>0.54181142400000004</v>
      </c>
      <c r="N110" s="61">
        <v>0</v>
      </c>
    </row>
    <row r="111" spans="1:14" ht="14.6" x14ac:dyDescent="0.35">
      <c r="A111" s="60" t="s">
        <v>601</v>
      </c>
      <c r="B111" s="48" t="s">
        <v>485</v>
      </c>
      <c r="C111" s="48" t="s">
        <v>619</v>
      </c>
      <c r="D111" s="48" t="s">
        <v>578</v>
      </c>
      <c r="E111" s="48">
        <v>29</v>
      </c>
      <c r="F111" s="48">
        <v>-0.58142731299999995</v>
      </c>
      <c r="G111" s="48">
        <f t="shared" si="3"/>
        <v>-4.0162816096528138</v>
      </c>
      <c r="H111" s="48">
        <v>0.49240808600000002</v>
      </c>
      <c r="I111" s="48">
        <v>0.51871183600000004</v>
      </c>
      <c r="J111" s="54" t="s">
        <v>2006</v>
      </c>
      <c r="K111" s="48">
        <v>0.87057043099999998</v>
      </c>
      <c r="L111" s="48">
        <v>26.56876892</v>
      </c>
      <c r="M111" s="48">
        <v>0.54181142400000004</v>
      </c>
      <c r="N111" s="61">
        <v>0</v>
      </c>
    </row>
    <row r="112" spans="1:14" ht="14.6" x14ac:dyDescent="0.35">
      <c r="A112" s="60" t="s">
        <v>601</v>
      </c>
      <c r="B112" s="48" t="s">
        <v>485</v>
      </c>
      <c r="C112" s="48" t="s">
        <v>619</v>
      </c>
      <c r="D112" s="48" t="s">
        <v>577</v>
      </c>
      <c r="E112" s="48">
        <v>29</v>
      </c>
      <c r="F112" s="48">
        <v>-0.60453620500000005</v>
      </c>
      <c r="G112" s="48">
        <f t="shared" si="3"/>
        <v>-4.1759091604814307</v>
      </c>
      <c r="H112" s="48">
        <v>0.68795829100000006</v>
      </c>
      <c r="I112" s="48">
        <v>0.80323481299999999</v>
      </c>
      <c r="J112" s="54" t="s">
        <v>2007</v>
      </c>
      <c r="K112" s="48">
        <v>0.87057043099999998</v>
      </c>
      <c r="L112" s="48">
        <v>26.56876892</v>
      </c>
      <c r="M112" s="48">
        <v>0.54181142400000004</v>
      </c>
      <c r="N112" s="61">
        <v>0</v>
      </c>
    </row>
    <row r="113" spans="1:14" ht="14.6" x14ac:dyDescent="0.35">
      <c r="A113" s="60" t="s">
        <v>601</v>
      </c>
      <c r="B113" s="48" t="s">
        <v>485</v>
      </c>
      <c r="C113" s="48" t="s">
        <v>620</v>
      </c>
      <c r="D113" s="48" t="s">
        <v>2298</v>
      </c>
      <c r="E113" s="48">
        <v>29</v>
      </c>
      <c r="F113" s="48">
        <v>0.33205340700000002</v>
      </c>
      <c r="G113" s="48">
        <f t="shared" si="3"/>
        <v>2.2937002822856059</v>
      </c>
      <c r="H113" s="48">
        <v>0.30782378399999999</v>
      </c>
      <c r="I113" s="48">
        <v>5.0482800000000003E-4</v>
      </c>
      <c r="J113" s="54" t="s">
        <v>1004</v>
      </c>
      <c r="K113" s="48">
        <v>0.98122188600000004</v>
      </c>
      <c r="L113" s="48">
        <v>24.350751649999999</v>
      </c>
      <c r="M113" s="48">
        <v>0.66289378200000004</v>
      </c>
      <c r="N113" s="61">
        <v>0</v>
      </c>
    </row>
    <row r="114" spans="1:14" ht="14.6" x14ac:dyDescent="0.35">
      <c r="A114" s="60" t="s">
        <v>601</v>
      </c>
      <c r="B114" s="48" t="s">
        <v>485</v>
      </c>
      <c r="C114" s="48" t="s">
        <v>620</v>
      </c>
      <c r="D114" s="48" t="s">
        <v>2299</v>
      </c>
      <c r="E114" s="48">
        <v>29</v>
      </c>
      <c r="F114" s="48">
        <v>0.33205340700000002</v>
      </c>
      <c r="G114" s="48">
        <f t="shared" si="3"/>
        <v>2.2937002822856059</v>
      </c>
      <c r="H114" s="48">
        <v>0.330084402</v>
      </c>
      <c r="I114" s="48">
        <v>1.1802270000000001E-3</v>
      </c>
      <c r="J114" s="54" t="s">
        <v>1005</v>
      </c>
      <c r="K114" s="48">
        <v>0.98122188600000004</v>
      </c>
      <c r="L114" s="48">
        <v>24.350751649999999</v>
      </c>
      <c r="M114" s="48">
        <v>0.66289378200000004</v>
      </c>
      <c r="N114" s="61">
        <v>0</v>
      </c>
    </row>
    <row r="115" spans="1:14" ht="14.6" x14ac:dyDescent="0.35">
      <c r="A115" s="60" t="s">
        <v>601</v>
      </c>
      <c r="B115" s="48" t="s">
        <v>485</v>
      </c>
      <c r="C115" s="48" t="s">
        <v>620</v>
      </c>
      <c r="D115" s="48" t="s">
        <v>578</v>
      </c>
      <c r="E115" s="48">
        <v>29</v>
      </c>
      <c r="F115" s="48">
        <v>0.394311419</v>
      </c>
      <c r="G115" s="48">
        <f t="shared" si="3"/>
        <v>2.7237552574448896</v>
      </c>
      <c r="H115" s="48">
        <v>0.48321351099999998</v>
      </c>
      <c r="I115" s="48">
        <v>0.154537704</v>
      </c>
      <c r="J115" s="54" t="s">
        <v>2008</v>
      </c>
      <c r="K115" s="48">
        <v>0.98122188600000004</v>
      </c>
      <c r="L115" s="48">
        <v>24.350751649999999</v>
      </c>
      <c r="M115" s="48">
        <v>0.66289378200000004</v>
      </c>
      <c r="N115" s="61">
        <v>0</v>
      </c>
    </row>
    <row r="116" spans="1:14" ht="14.6" x14ac:dyDescent="0.35">
      <c r="A116" s="60" t="s">
        <v>601</v>
      </c>
      <c r="B116" s="48" t="s">
        <v>485</v>
      </c>
      <c r="C116" s="48" t="s">
        <v>620</v>
      </c>
      <c r="D116" s="48" t="s">
        <v>577</v>
      </c>
      <c r="E116" s="48">
        <v>29</v>
      </c>
      <c r="F116" s="48">
        <v>0.36863882999999997</v>
      </c>
      <c r="G116" s="48">
        <f t="shared" si="3"/>
        <v>2.5464186501553807</v>
      </c>
      <c r="H116" s="48">
        <v>0.67027402599999997</v>
      </c>
      <c r="I116" s="48">
        <v>0.213677009</v>
      </c>
      <c r="J116" s="54" t="s">
        <v>2009</v>
      </c>
      <c r="K116" s="48">
        <v>0.98122188600000004</v>
      </c>
      <c r="L116" s="48">
        <v>24.350751649999999</v>
      </c>
      <c r="M116" s="48">
        <v>0.66289378200000004</v>
      </c>
      <c r="N116" s="61">
        <v>0</v>
      </c>
    </row>
    <row r="117" spans="1:14" ht="14.6" x14ac:dyDescent="0.35">
      <c r="A117" s="60" t="s">
        <v>601</v>
      </c>
      <c r="B117" s="48" t="s">
        <v>485</v>
      </c>
      <c r="C117" s="48" t="s">
        <v>616</v>
      </c>
      <c r="D117" s="48" t="s">
        <v>2298</v>
      </c>
      <c r="E117" s="48">
        <v>28</v>
      </c>
      <c r="F117" s="48">
        <v>1.458851049</v>
      </c>
      <c r="G117" s="48">
        <f t="shared" si="3"/>
        <v>10.077195391956787</v>
      </c>
      <c r="H117" s="48">
        <v>0.22784047399999999</v>
      </c>
      <c r="I117" s="48">
        <v>2.726951E-3</v>
      </c>
      <c r="J117" s="54" t="s">
        <v>1006</v>
      </c>
      <c r="K117" s="48">
        <v>0.442240154</v>
      </c>
      <c r="L117" s="48">
        <v>24.09445444</v>
      </c>
      <c r="M117" s="48">
        <v>0.62507159700000003</v>
      </c>
      <c r="N117" s="61">
        <v>0</v>
      </c>
    </row>
    <row r="118" spans="1:14" ht="14.6" x14ac:dyDescent="0.35">
      <c r="A118" s="60" t="s">
        <v>601</v>
      </c>
      <c r="B118" s="48" t="s">
        <v>485</v>
      </c>
      <c r="C118" s="48" t="s">
        <v>616</v>
      </c>
      <c r="D118" s="48" t="s">
        <v>2299</v>
      </c>
      <c r="E118" s="48">
        <v>28</v>
      </c>
      <c r="F118" s="48">
        <v>1.458851049</v>
      </c>
      <c r="G118" s="48">
        <f t="shared" si="3"/>
        <v>10.077195391956787</v>
      </c>
      <c r="H118" s="48">
        <v>0.241187174</v>
      </c>
      <c r="I118" s="48">
        <v>4.6387260000000001E-3</v>
      </c>
      <c r="J118" s="54" t="s">
        <v>1007</v>
      </c>
      <c r="K118" s="48">
        <v>0.442240154</v>
      </c>
      <c r="L118" s="48">
        <v>24.09445444</v>
      </c>
      <c r="M118" s="48">
        <v>0.62507159700000003</v>
      </c>
      <c r="N118" s="61">
        <v>0</v>
      </c>
    </row>
    <row r="119" spans="1:14" ht="14.6" x14ac:dyDescent="0.35">
      <c r="A119" s="60" t="s">
        <v>601</v>
      </c>
      <c r="B119" s="48" t="s">
        <v>485</v>
      </c>
      <c r="C119" s="48" t="s">
        <v>616</v>
      </c>
      <c r="D119" s="48" t="s">
        <v>578</v>
      </c>
      <c r="E119" s="48">
        <v>28</v>
      </c>
      <c r="F119" s="48">
        <v>1.1808916869999999</v>
      </c>
      <c r="G119" s="48">
        <f t="shared" si="3"/>
        <v>8.1571564655580389</v>
      </c>
      <c r="H119" s="48">
        <v>0.355819842</v>
      </c>
      <c r="I119" s="48">
        <v>0.21705176800000001</v>
      </c>
      <c r="J119" s="54" t="s">
        <v>2010</v>
      </c>
      <c r="K119" s="48">
        <v>0.442240154</v>
      </c>
      <c r="L119" s="48">
        <v>24.09445444</v>
      </c>
      <c r="M119" s="48">
        <v>0.62507159700000003</v>
      </c>
      <c r="N119" s="61">
        <v>0</v>
      </c>
    </row>
    <row r="120" spans="1:14" ht="14.6" x14ac:dyDescent="0.35">
      <c r="A120" s="60" t="s">
        <v>601</v>
      </c>
      <c r="B120" s="48" t="s">
        <v>485</v>
      </c>
      <c r="C120" s="48" t="s">
        <v>616</v>
      </c>
      <c r="D120" s="48" t="s">
        <v>577</v>
      </c>
      <c r="E120" s="48">
        <v>28</v>
      </c>
      <c r="F120" s="48">
        <v>0.97674066800000003</v>
      </c>
      <c r="G120" s="48">
        <f t="shared" si="3"/>
        <v>6.7469578648576585</v>
      </c>
      <c r="H120" s="48">
        <v>0.59163551700000006</v>
      </c>
      <c r="I120" s="48">
        <v>0.849397599</v>
      </c>
      <c r="J120" s="54" t="s">
        <v>2011</v>
      </c>
      <c r="K120" s="48">
        <v>0.442240154</v>
      </c>
      <c r="L120" s="48">
        <v>24.09445444</v>
      </c>
      <c r="M120" s="48">
        <v>0.62507159700000003</v>
      </c>
      <c r="N120" s="61">
        <v>0</v>
      </c>
    </row>
    <row r="121" spans="1:14" ht="14.6" x14ac:dyDescent="0.35">
      <c r="A121" s="60" t="s">
        <v>601</v>
      </c>
      <c r="B121" s="48" t="s">
        <v>485</v>
      </c>
      <c r="C121" s="48" t="s">
        <v>626</v>
      </c>
      <c r="D121" s="48" t="s">
        <v>2298</v>
      </c>
      <c r="E121" s="48">
        <v>27</v>
      </c>
      <c r="F121" s="48">
        <v>0.94802361999999996</v>
      </c>
      <c r="G121" s="48">
        <f t="shared" si="3"/>
        <v>6.5485912776899218</v>
      </c>
      <c r="H121" s="48">
        <v>0.20764023100000001</v>
      </c>
      <c r="I121" s="48">
        <v>4.4177499999999999E-4</v>
      </c>
      <c r="J121" s="54" t="s">
        <v>1008</v>
      </c>
      <c r="K121" s="48">
        <v>0.75389429600000002</v>
      </c>
      <c r="L121" s="48">
        <v>26.14584224</v>
      </c>
      <c r="M121" s="48">
        <v>0.45511075600000001</v>
      </c>
      <c r="N121" s="61">
        <v>5.5999999999999999E-3</v>
      </c>
    </row>
    <row r="122" spans="1:14" ht="14.6" x14ac:dyDescent="0.35">
      <c r="A122" s="60" t="s">
        <v>601</v>
      </c>
      <c r="B122" s="48" t="s">
        <v>485</v>
      </c>
      <c r="C122" s="48" t="s">
        <v>626</v>
      </c>
      <c r="D122" s="48" t="s">
        <v>2299</v>
      </c>
      <c r="E122" s="48">
        <v>27</v>
      </c>
      <c r="F122" s="48">
        <v>0.94802361999999996</v>
      </c>
      <c r="G122" s="48">
        <f t="shared" si="3"/>
        <v>6.5485912776899218</v>
      </c>
      <c r="H122" s="48">
        <v>0.20706031</v>
      </c>
      <c r="I122" s="48">
        <v>4.2568899999999998E-4</v>
      </c>
      <c r="J122" s="54" t="s">
        <v>1009</v>
      </c>
      <c r="K122" s="48">
        <v>0.75389429600000002</v>
      </c>
      <c r="L122" s="48">
        <v>26.14584224</v>
      </c>
      <c r="M122" s="48">
        <v>0.45511075600000001</v>
      </c>
      <c r="N122" s="61">
        <v>5.5999999999999999E-3</v>
      </c>
    </row>
    <row r="123" spans="1:14" ht="14.6" x14ac:dyDescent="0.35">
      <c r="A123" s="60" t="s">
        <v>601</v>
      </c>
      <c r="B123" s="48" t="s">
        <v>485</v>
      </c>
      <c r="C123" s="48" t="s">
        <v>626</v>
      </c>
      <c r="D123" s="48" t="s">
        <v>578</v>
      </c>
      <c r="E123" s="48">
        <v>27</v>
      </c>
      <c r="F123" s="48">
        <v>0.61320059100000002</v>
      </c>
      <c r="G123" s="48">
        <f t="shared" si="3"/>
        <v>4.2357594863479298</v>
      </c>
      <c r="H123" s="48">
        <v>0.30785672600000002</v>
      </c>
      <c r="I123" s="48">
        <v>0.24232018699999999</v>
      </c>
      <c r="J123" s="54" t="s">
        <v>2012</v>
      </c>
      <c r="K123" s="48">
        <v>0.75389429600000002</v>
      </c>
      <c r="L123" s="48">
        <v>26.14584224</v>
      </c>
      <c r="M123" s="48">
        <v>0.45511075600000001</v>
      </c>
      <c r="N123" s="61">
        <v>5.5999999999999999E-3</v>
      </c>
    </row>
    <row r="124" spans="1:14" ht="14.6" x14ac:dyDescent="0.35">
      <c r="A124" s="60" t="s">
        <v>601</v>
      </c>
      <c r="B124" s="48" t="s">
        <v>485</v>
      </c>
      <c r="C124" s="48" t="s">
        <v>626</v>
      </c>
      <c r="D124" s="48" t="s">
        <v>577</v>
      </c>
      <c r="E124" s="48">
        <v>27</v>
      </c>
      <c r="F124" s="48">
        <v>0.52318954900000003</v>
      </c>
      <c r="G124" s="48">
        <f t="shared" si="3"/>
        <v>3.6139969984713294</v>
      </c>
      <c r="H124" s="48">
        <v>0.42606968499999998</v>
      </c>
      <c r="I124" s="48">
        <v>0.96982274099999999</v>
      </c>
      <c r="J124" s="54" t="s">
        <v>2013</v>
      </c>
      <c r="K124" s="48">
        <v>0.75389429600000002</v>
      </c>
      <c r="L124" s="48">
        <v>26.14584224</v>
      </c>
      <c r="M124" s="48">
        <v>0.45511075600000001</v>
      </c>
      <c r="N124" s="61">
        <v>5.5999999999999999E-3</v>
      </c>
    </row>
    <row r="125" spans="1:14" ht="14.6" x14ac:dyDescent="0.35">
      <c r="A125" s="60" t="s">
        <v>601</v>
      </c>
      <c r="B125" s="48" t="s">
        <v>485</v>
      </c>
      <c r="C125" s="48" t="s">
        <v>627</v>
      </c>
      <c r="D125" s="48" t="s">
        <v>2298</v>
      </c>
      <c r="E125" s="48">
        <v>28</v>
      </c>
      <c r="F125" s="48">
        <v>1.448451014</v>
      </c>
      <c r="G125" s="48">
        <f t="shared" si="3"/>
        <v>10.005355854363126</v>
      </c>
      <c r="H125" s="48">
        <v>0.20368782199999999</v>
      </c>
      <c r="I125" s="48">
        <v>1.7960486000000001E-2</v>
      </c>
      <c r="J125" s="54" t="s">
        <v>1010</v>
      </c>
      <c r="K125" s="48">
        <v>0.59038558399999996</v>
      </c>
      <c r="L125" s="48">
        <v>26.971069539999998</v>
      </c>
      <c r="M125" s="48">
        <v>0.46535659600000001</v>
      </c>
      <c r="N125" s="61">
        <v>0</v>
      </c>
    </row>
    <row r="126" spans="1:14" ht="14.6" x14ac:dyDescent="0.35">
      <c r="A126" s="60" t="s">
        <v>601</v>
      </c>
      <c r="B126" s="48" t="s">
        <v>485</v>
      </c>
      <c r="C126" s="48" t="s">
        <v>627</v>
      </c>
      <c r="D126" s="48" t="s">
        <v>2299</v>
      </c>
      <c r="E126" s="48">
        <v>28</v>
      </c>
      <c r="F126" s="48">
        <v>1.448451014</v>
      </c>
      <c r="G126" s="48">
        <f t="shared" si="3"/>
        <v>10.005355854363126</v>
      </c>
      <c r="H126" s="48">
        <v>0.20379703499999999</v>
      </c>
      <c r="I126" s="48">
        <v>1.8022107999999998E-2</v>
      </c>
      <c r="J126" s="54" t="s">
        <v>1011</v>
      </c>
      <c r="K126" s="48">
        <v>0.59038558399999996</v>
      </c>
      <c r="L126" s="48">
        <v>26.971069539999998</v>
      </c>
      <c r="M126" s="48">
        <v>0.46535659600000001</v>
      </c>
      <c r="N126" s="61">
        <v>0</v>
      </c>
    </row>
    <row r="127" spans="1:14" ht="14.6" x14ac:dyDescent="0.35">
      <c r="A127" s="60" t="s">
        <v>601</v>
      </c>
      <c r="B127" s="48" t="s">
        <v>485</v>
      </c>
      <c r="C127" s="48" t="s">
        <v>627</v>
      </c>
      <c r="D127" s="48" t="s">
        <v>578</v>
      </c>
      <c r="E127" s="48">
        <v>28</v>
      </c>
      <c r="F127" s="48">
        <v>1.062396036</v>
      </c>
      <c r="G127" s="48">
        <f t="shared" si="3"/>
        <v>7.3386329918678062</v>
      </c>
      <c r="H127" s="48">
        <v>0.30453467299999998</v>
      </c>
      <c r="I127" s="48">
        <v>0.58056166600000003</v>
      </c>
      <c r="J127" s="54" t="s">
        <v>2014</v>
      </c>
      <c r="K127" s="48">
        <v>0.59038558399999996</v>
      </c>
      <c r="L127" s="48">
        <v>26.971069539999998</v>
      </c>
      <c r="M127" s="48">
        <v>0.46535659600000001</v>
      </c>
      <c r="N127" s="61">
        <v>0</v>
      </c>
    </row>
    <row r="128" spans="1:14" ht="14.6" x14ac:dyDescent="0.35">
      <c r="A128" s="60" t="s">
        <v>601</v>
      </c>
      <c r="B128" s="48" t="s">
        <v>485</v>
      </c>
      <c r="C128" s="48" t="s">
        <v>627</v>
      </c>
      <c r="D128" s="48" t="s">
        <v>577</v>
      </c>
      <c r="E128" s="48">
        <v>28</v>
      </c>
      <c r="F128" s="48">
        <v>0.83675193599999997</v>
      </c>
      <c r="G128" s="48">
        <f t="shared" si="3"/>
        <v>5.7799682561493091</v>
      </c>
      <c r="H128" s="48">
        <v>0.44313479</v>
      </c>
      <c r="I128" s="48">
        <v>0.79091254099999997</v>
      </c>
      <c r="J128" s="54" t="s">
        <v>2015</v>
      </c>
      <c r="K128" s="48">
        <v>0.59038558399999996</v>
      </c>
      <c r="L128" s="48">
        <v>26.971069539999998</v>
      </c>
      <c r="M128" s="48">
        <v>0.46535659600000001</v>
      </c>
      <c r="N128" s="61">
        <v>0</v>
      </c>
    </row>
    <row r="129" spans="1:14" ht="14.6" x14ac:dyDescent="0.35">
      <c r="A129" s="60" t="s">
        <v>600</v>
      </c>
      <c r="B129" s="48" t="s">
        <v>602</v>
      </c>
      <c r="C129" s="48" t="s">
        <v>625</v>
      </c>
      <c r="D129" s="48" t="s">
        <v>2298</v>
      </c>
      <c r="E129" s="48">
        <v>6</v>
      </c>
      <c r="F129" s="48">
        <v>-2.3568566999999999E-2</v>
      </c>
      <c r="G129" s="48">
        <f>F129/0.221850157</f>
        <v>-0.10623642245157393</v>
      </c>
      <c r="H129" s="48">
        <v>0.23801467000000001</v>
      </c>
      <c r="I129" s="48">
        <v>0.126975118</v>
      </c>
      <c r="J129" s="54" t="s">
        <v>1030</v>
      </c>
      <c r="K129" s="48">
        <v>0.437242994</v>
      </c>
      <c r="L129" s="48">
        <v>2.2289503210000001</v>
      </c>
      <c r="M129" s="48">
        <v>0.81664343100000003</v>
      </c>
      <c r="N129" s="61">
        <v>0</v>
      </c>
    </row>
    <row r="130" spans="1:14" ht="14.6" x14ac:dyDescent="0.35">
      <c r="A130" s="60" t="s">
        <v>600</v>
      </c>
      <c r="B130" s="48" t="s">
        <v>602</v>
      </c>
      <c r="C130" s="48" t="s">
        <v>625</v>
      </c>
      <c r="D130" s="48" t="s">
        <v>2299</v>
      </c>
      <c r="E130" s="48">
        <v>6</v>
      </c>
      <c r="F130" s="48">
        <v>-2.3568566999999999E-2</v>
      </c>
      <c r="G130" s="48">
        <f t="shared" ref="G130:G164" si="4">F130/0.221850157</f>
        <v>-0.10623642245157393</v>
      </c>
      <c r="H130" s="48">
        <v>0.35648276099999998</v>
      </c>
      <c r="I130" s="48">
        <v>0.30821939500000001</v>
      </c>
      <c r="J130" s="54" t="s">
        <v>1031</v>
      </c>
      <c r="K130" s="48">
        <v>0.437242994</v>
      </c>
      <c r="L130" s="48">
        <v>2.2289503210000001</v>
      </c>
      <c r="M130" s="48">
        <v>0.81664343100000003</v>
      </c>
      <c r="N130" s="61">
        <v>0</v>
      </c>
    </row>
    <row r="131" spans="1:14" ht="14.6" x14ac:dyDescent="0.35">
      <c r="A131" s="60" t="s">
        <v>600</v>
      </c>
      <c r="B131" s="48" t="s">
        <v>479</v>
      </c>
      <c r="C131" s="48" t="s">
        <v>625</v>
      </c>
      <c r="D131" s="48" t="s">
        <v>578</v>
      </c>
      <c r="E131" s="48">
        <v>6</v>
      </c>
      <c r="F131" s="48">
        <v>-0.21523935399999999</v>
      </c>
      <c r="G131" s="48">
        <f t="shared" si="4"/>
        <v>-0.97020149505686404</v>
      </c>
      <c r="H131" s="48">
        <v>0.40495444899999999</v>
      </c>
      <c r="I131" s="48">
        <v>0.191540985</v>
      </c>
      <c r="J131" s="54" t="s">
        <v>2016</v>
      </c>
      <c r="K131" s="48">
        <v>0.437242994</v>
      </c>
      <c r="L131" s="48">
        <v>2.2289503210000001</v>
      </c>
      <c r="M131" s="48">
        <v>0.81664343100000003</v>
      </c>
      <c r="N131" s="61">
        <v>0</v>
      </c>
    </row>
    <row r="132" spans="1:14" ht="14.6" x14ac:dyDescent="0.35">
      <c r="A132" s="60" t="s">
        <v>600</v>
      </c>
      <c r="B132" s="48" t="s">
        <v>479</v>
      </c>
      <c r="C132" s="48" t="s">
        <v>625</v>
      </c>
      <c r="D132" s="48" t="s">
        <v>577</v>
      </c>
      <c r="E132" s="48">
        <v>6</v>
      </c>
      <c r="F132" s="48">
        <v>-0.287826676</v>
      </c>
      <c r="G132" s="48">
        <f t="shared" si="4"/>
        <v>-1.2973922574235546</v>
      </c>
      <c r="H132" s="48">
        <v>0.51552794899999999</v>
      </c>
      <c r="I132" s="48">
        <v>0.26739449100000001</v>
      </c>
      <c r="J132" s="54" t="s">
        <v>2017</v>
      </c>
      <c r="K132" s="48">
        <v>0.437242994</v>
      </c>
      <c r="L132" s="48">
        <v>2.2289503210000001</v>
      </c>
      <c r="M132" s="48">
        <v>0.81664343100000003</v>
      </c>
      <c r="N132" s="61">
        <v>0</v>
      </c>
    </row>
    <row r="133" spans="1:14" ht="14.6" x14ac:dyDescent="0.35">
      <c r="A133" s="60" t="s">
        <v>600</v>
      </c>
      <c r="B133" s="48" t="s">
        <v>479</v>
      </c>
      <c r="C133" s="48" t="s">
        <v>615</v>
      </c>
      <c r="D133" s="48" t="s">
        <v>2298</v>
      </c>
      <c r="E133" s="48">
        <v>6</v>
      </c>
      <c r="F133" s="48">
        <v>0.221740402</v>
      </c>
      <c r="G133" s="48">
        <f t="shared" si="4"/>
        <v>0.99950527418378166</v>
      </c>
      <c r="H133" s="48">
        <v>0.20800426699999999</v>
      </c>
      <c r="I133" s="48">
        <v>2.8318000000000001E-4</v>
      </c>
      <c r="J133" s="54" t="s">
        <v>1032</v>
      </c>
      <c r="K133" s="48">
        <v>0.93877885100000003</v>
      </c>
      <c r="L133" s="48">
        <v>1.2044508819999999</v>
      </c>
      <c r="M133" s="48">
        <v>0.944449651</v>
      </c>
      <c r="N133" s="61">
        <v>0</v>
      </c>
    </row>
    <row r="134" spans="1:14" ht="14.6" x14ac:dyDescent="0.35">
      <c r="A134" s="60" t="s">
        <v>600</v>
      </c>
      <c r="B134" s="48" t="s">
        <v>479</v>
      </c>
      <c r="C134" s="48" t="s">
        <v>615</v>
      </c>
      <c r="D134" s="48" t="s">
        <v>2299</v>
      </c>
      <c r="E134" s="48">
        <v>6</v>
      </c>
      <c r="F134" s="48">
        <v>0.221740402</v>
      </c>
      <c r="G134" s="48">
        <f t="shared" si="4"/>
        <v>0.99950527418378166</v>
      </c>
      <c r="H134" s="48">
        <v>0.42380170499999997</v>
      </c>
      <c r="I134" s="48">
        <v>7.4792901999999994E-2</v>
      </c>
      <c r="J134" s="54" t="s">
        <v>1033</v>
      </c>
      <c r="K134" s="48">
        <v>0.93877885100000003</v>
      </c>
      <c r="L134" s="48">
        <v>1.2044508819999999</v>
      </c>
      <c r="M134" s="48">
        <v>0.944449651</v>
      </c>
      <c r="N134" s="61">
        <v>0</v>
      </c>
    </row>
    <row r="135" spans="1:14" ht="14.6" x14ac:dyDescent="0.35">
      <c r="A135" s="60" t="s">
        <v>600</v>
      </c>
      <c r="B135" s="48" t="s">
        <v>479</v>
      </c>
      <c r="C135" s="48" t="s">
        <v>615</v>
      </c>
      <c r="D135" s="48" t="s">
        <v>578</v>
      </c>
      <c r="E135" s="48">
        <v>6</v>
      </c>
      <c r="F135" s="48">
        <v>0.196941967</v>
      </c>
      <c r="G135" s="48">
        <f t="shared" si="4"/>
        <v>0.88772516397182444</v>
      </c>
      <c r="H135" s="48">
        <v>0.493597077</v>
      </c>
      <c r="I135" s="48">
        <v>6.7416151999999993E-2</v>
      </c>
      <c r="J135" s="54" t="s">
        <v>2018</v>
      </c>
      <c r="K135" s="48">
        <v>0.93877885100000003</v>
      </c>
      <c r="L135" s="48">
        <v>1.2044508819999999</v>
      </c>
      <c r="M135" s="48">
        <v>0.944449651</v>
      </c>
      <c r="N135" s="61">
        <v>0</v>
      </c>
    </row>
    <row r="136" spans="1:14" ht="14.6" x14ac:dyDescent="0.35">
      <c r="A136" s="60" t="s">
        <v>600</v>
      </c>
      <c r="B136" s="48" t="s">
        <v>479</v>
      </c>
      <c r="C136" s="48" t="s">
        <v>615</v>
      </c>
      <c r="D136" s="48" t="s">
        <v>577</v>
      </c>
      <c r="E136" s="48">
        <v>6</v>
      </c>
      <c r="F136" s="48">
        <v>0.14044190100000001</v>
      </c>
      <c r="G136" s="48">
        <f t="shared" si="4"/>
        <v>0.63304846342750176</v>
      </c>
      <c r="H136" s="48">
        <v>0.60271231800000002</v>
      </c>
      <c r="I136" s="48">
        <v>0.18749479599999999</v>
      </c>
      <c r="J136" s="54" t="s">
        <v>2019</v>
      </c>
      <c r="K136" s="48">
        <v>0.93877885100000003</v>
      </c>
      <c r="L136" s="48">
        <v>1.2044508819999999</v>
      </c>
      <c r="M136" s="48">
        <v>0.944449651</v>
      </c>
      <c r="N136" s="61">
        <v>0</v>
      </c>
    </row>
    <row r="137" spans="1:14" ht="14.6" x14ac:dyDescent="0.35">
      <c r="A137" s="60" t="s">
        <v>600</v>
      </c>
      <c r="B137" s="48" t="s">
        <v>479</v>
      </c>
      <c r="C137" s="48" t="s">
        <v>617</v>
      </c>
      <c r="D137" s="48" t="s">
        <v>2298</v>
      </c>
      <c r="E137" s="48">
        <v>6</v>
      </c>
      <c r="F137" s="48">
        <v>-1.458672</v>
      </c>
      <c r="G137" s="48">
        <f t="shared" si="4"/>
        <v>-6.5750325342343574</v>
      </c>
      <c r="H137" s="48">
        <v>1.40233495</v>
      </c>
      <c r="I137" s="48">
        <v>0.27316876000000001</v>
      </c>
      <c r="J137" s="54" t="s">
        <v>1034</v>
      </c>
      <c r="K137" s="48">
        <v>0.78928307399999997</v>
      </c>
      <c r="L137" s="48">
        <v>5.856745278</v>
      </c>
      <c r="M137" s="48">
        <v>0.32040877600000001</v>
      </c>
      <c r="N137" s="61">
        <v>0.14630000000000001</v>
      </c>
    </row>
    <row r="138" spans="1:14" ht="14.6" x14ac:dyDescent="0.35">
      <c r="A138" s="60" t="s">
        <v>600</v>
      </c>
      <c r="B138" s="48" t="s">
        <v>479</v>
      </c>
      <c r="C138" s="48" t="s">
        <v>617</v>
      </c>
      <c r="D138" s="48" t="s">
        <v>2299</v>
      </c>
      <c r="E138" s="48">
        <v>6</v>
      </c>
      <c r="F138" s="48">
        <v>-1.458672</v>
      </c>
      <c r="G138" s="48">
        <f t="shared" si="4"/>
        <v>-6.5750325342343574</v>
      </c>
      <c r="H138" s="48">
        <v>1.2957123319999999</v>
      </c>
      <c r="I138" s="48">
        <v>0.23563572299999999</v>
      </c>
      <c r="J138" s="54" t="s">
        <v>1035</v>
      </c>
      <c r="K138" s="48">
        <v>0.78928307399999997</v>
      </c>
      <c r="L138" s="48">
        <v>5.856745278</v>
      </c>
      <c r="M138" s="48">
        <v>0.32040877600000001</v>
      </c>
      <c r="N138" s="61">
        <v>0.14630000000000001</v>
      </c>
    </row>
    <row r="139" spans="1:14" ht="14.6" x14ac:dyDescent="0.35">
      <c r="A139" s="60" t="s">
        <v>600</v>
      </c>
      <c r="B139" s="48" t="s">
        <v>479</v>
      </c>
      <c r="C139" s="48" t="s">
        <v>617</v>
      </c>
      <c r="D139" s="48" t="s">
        <v>578</v>
      </c>
      <c r="E139" s="48">
        <v>6</v>
      </c>
      <c r="F139" s="48">
        <v>-1.9642304479999999</v>
      </c>
      <c r="G139" s="48">
        <f t="shared" si="4"/>
        <v>-8.8538609778851765</v>
      </c>
      <c r="H139" s="48">
        <v>1.6804516460000001</v>
      </c>
      <c r="I139" s="48">
        <v>0.90298127100000003</v>
      </c>
      <c r="J139" s="54" t="s">
        <v>2020</v>
      </c>
      <c r="K139" s="48">
        <v>0.78928307399999997</v>
      </c>
      <c r="L139" s="48">
        <v>5.856745278</v>
      </c>
      <c r="M139" s="48">
        <v>0.32040877600000001</v>
      </c>
      <c r="N139" s="61">
        <v>0.14630000000000001</v>
      </c>
    </row>
    <row r="140" spans="1:14" ht="14.6" x14ac:dyDescent="0.35">
      <c r="A140" s="60" t="s">
        <v>600</v>
      </c>
      <c r="B140" s="48" t="s">
        <v>479</v>
      </c>
      <c r="C140" s="48" t="s">
        <v>617</v>
      </c>
      <c r="D140" s="48" t="s">
        <v>577</v>
      </c>
      <c r="E140" s="48">
        <v>6</v>
      </c>
      <c r="F140" s="48">
        <v>-2.3045433420000001</v>
      </c>
      <c r="G140" s="48">
        <f t="shared" si="4"/>
        <v>-10.38783732751652</v>
      </c>
      <c r="H140" s="48">
        <v>1.9621189130000001</v>
      </c>
      <c r="I140" s="48">
        <v>0.840434291</v>
      </c>
      <c r="J140" s="54" t="s">
        <v>2021</v>
      </c>
      <c r="K140" s="48">
        <v>0.78928307399999997</v>
      </c>
      <c r="L140" s="48">
        <v>5.856745278</v>
      </c>
      <c r="M140" s="48">
        <v>0.32040877600000001</v>
      </c>
      <c r="N140" s="61">
        <v>0.14630000000000001</v>
      </c>
    </row>
    <row r="141" spans="1:14" ht="14.6" x14ac:dyDescent="0.35">
      <c r="A141" s="60" t="s">
        <v>600</v>
      </c>
      <c r="B141" s="48" t="s">
        <v>479</v>
      </c>
      <c r="C141" s="48" t="s">
        <v>618</v>
      </c>
      <c r="D141" s="48" t="s">
        <v>2298</v>
      </c>
      <c r="E141" s="48">
        <v>6</v>
      </c>
      <c r="F141" s="48">
        <v>-0.54378935100000003</v>
      </c>
      <c r="G141" s="48">
        <f t="shared" si="4"/>
        <v>-2.4511560341154053</v>
      </c>
      <c r="H141" s="48">
        <v>1.3626318070000001</v>
      </c>
      <c r="I141" s="48">
        <v>0.64262122499999996</v>
      </c>
      <c r="J141" s="54" t="s">
        <v>1036</v>
      </c>
      <c r="K141" s="48">
        <v>0.31926111000000001</v>
      </c>
      <c r="L141" s="48">
        <v>7.8896015459999997</v>
      </c>
      <c r="M141" s="48">
        <v>0.162425773</v>
      </c>
      <c r="N141" s="61">
        <v>0.36630000000000001</v>
      </c>
    </row>
    <row r="142" spans="1:14" ht="14.6" x14ac:dyDescent="0.35">
      <c r="A142" s="60" t="s">
        <v>600</v>
      </c>
      <c r="B142" s="48" t="s">
        <v>479</v>
      </c>
      <c r="C142" s="48" t="s">
        <v>618</v>
      </c>
      <c r="D142" s="48" t="s">
        <v>2299</v>
      </c>
      <c r="E142" s="48">
        <v>6</v>
      </c>
      <c r="F142" s="48">
        <v>-0.54378935100000003</v>
      </c>
      <c r="G142" s="48">
        <f t="shared" si="4"/>
        <v>-2.4511560341154053</v>
      </c>
      <c r="H142" s="48">
        <v>1.0847658120000001</v>
      </c>
      <c r="I142" s="48">
        <v>0.55995962300000002</v>
      </c>
      <c r="J142" s="54" t="s">
        <v>1037</v>
      </c>
      <c r="K142" s="48">
        <v>0.31926111000000001</v>
      </c>
      <c r="L142" s="48">
        <v>7.8896015459999997</v>
      </c>
      <c r="M142" s="48">
        <v>0.162425773</v>
      </c>
      <c r="N142" s="61">
        <v>0.36630000000000001</v>
      </c>
    </row>
    <row r="143" spans="1:14" ht="14.6" x14ac:dyDescent="0.35">
      <c r="A143" s="60" t="s">
        <v>600</v>
      </c>
      <c r="B143" s="48" t="s">
        <v>479</v>
      </c>
      <c r="C143" s="48" t="s">
        <v>618</v>
      </c>
      <c r="D143" s="48" t="s">
        <v>578</v>
      </c>
      <c r="E143" s="48">
        <v>6</v>
      </c>
      <c r="F143" s="48">
        <v>-0.31686349200000002</v>
      </c>
      <c r="G143" s="48">
        <f t="shared" si="4"/>
        <v>-1.4282770690128475</v>
      </c>
      <c r="H143" s="48">
        <v>1.4580545009999999</v>
      </c>
      <c r="I143" s="48">
        <v>0.51204696400000005</v>
      </c>
      <c r="J143" s="54" t="s">
        <v>2022</v>
      </c>
      <c r="K143" s="48">
        <v>0.31926111000000001</v>
      </c>
      <c r="L143" s="48">
        <v>7.8896015459999997</v>
      </c>
      <c r="M143" s="48">
        <v>0.162425773</v>
      </c>
      <c r="N143" s="61">
        <v>0.36630000000000001</v>
      </c>
    </row>
    <row r="144" spans="1:14" ht="14.6" x14ac:dyDescent="0.35">
      <c r="A144" s="60" t="s">
        <v>600</v>
      </c>
      <c r="B144" s="48" t="s">
        <v>479</v>
      </c>
      <c r="C144" s="48" t="s">
        <v>618</v>
      </c>
      <c r="D144" s="48" t="s">
        <v>577</v>
      </c>
      <c r="E144" s="48">
        <v>6</v>
      </c>
      <c r="F144" s="48">
        <v>-0.86835951300000003</v>
      </c>
      <c r="G144" s="48">
        <f t="shared" si="4"/>
        <v>-3.9141712800320447</v>
      </c>
      <c r="H144" s="48">
        <v>1.7272881739999999</v>
      </c>
      <c r="I144" s="48">
        <v>0.75716139000000005</v>
      </c>
      <c r="J144" s="54" t="s">
        <v>2023</v>
      </c>
      <c r="K144" s="48">
        <v>0.31926111000000001</v>
      </c>
      <c r="L144" s="48">
        <v>7.8896015459999997</v>
      </c>
      <c r="M144" s="48">
        <v>0.162425773</v>
      </c>
      <c r="N144" s="61">
        <v>0.36630000000000001</v>
      </c>
    </row>
    <row r="145" spans="1:14" ht="14.6" x14ac:dyDescent="0.35">
      <c r="A145" s="60" t="s">
        <v>600</v>
      </c>
      <c r="B145" s="48" t="s">
        <v>479</v>
      </c>
      <c r="C145" s="48" t="s">
        <v>619</v>
      </c>
      <c r="D145" s="48" t="s">
        <v>2298</v>
      </c>
      <c r="E145" s="48">
        <v>6</v>
      </c>
      <c r="F145" s="48">
        <v>-1.1672811750000001</v>
      </c>
      <c r="G145" s="48">
        <f t="shared" si="4"/>
        <v>-5.2615747078330894</v>
      </c>
      <c r="H145" s="48">
        <v>0.56918723000000004</v>
      </c>
      <c r="I145" s="48">
        <v>0.38886764800000001</v>
      </c>
      <c r="J145" s="54" t="s">
        <v>1038</v>
      </c>
      <c r="K145" s="48">
        <v>0.956613092</v>
      </c>
      <c r="L145" s="48">
        <v>2.508367346</v>
      </c>
      <c r="M145" s="48">
        <v>0.77523440799999999</v>
      </c>
      <c r="N145" s="61">
        <v>0</v>
      </c>
    </row>
    <row r="146" spans="1:14" ht="14.6" x14ac:dyDescent="0.35">
      <c r="A146" s="60" t="s">
        <v>600</v>
      </c>
      <c r="B146" s="48" t="s">
        <v>479</v>
      </c>
      <c r="C146" s="48" t="s">
        <v>619</v>
      </c>
      <c r="D146" s="48" t="s">
        <v>2299</v>
      </c>
      <c r="E146" s="48">
        <v>6</v>
      </c>
      <c r="F146" s="48">
        <v>-1.1672811750000001</v>
      </c>
      <c r="G146" s="48">
        <f t="shared" si="4"/>
        <v>-5.2615747078330894</v>
      </c>
      <c r="H146" s="48">
        <v>0.80360860899999997</v>
      </c>
      <c r="I146" s="48">
        <v>0.54165422200000002</v>
      </c>
      <c r="J146" s="54" t="s">
        <v>1039</v>
      </c>
      <c r="K146" s="48">
        <v>0.956613092</v>
      </c>
      <c r="L146" s="48">
        <v>2.508367346</v>
      </c>
      <c r="M146" s="48">
        <v>0.77523440799999999</v>
      </c>
      <c r="N146" s="61">
        <v>0</v>
      </c>
    </row>
    <row r="147" spans="1:14" ht="14.6" x14ac:dyDescent="0.35">
      <c r="A147" s="60" t="s">
        <v>600</v>
      </c>
      <c r="B147" s="48" t="s">
        <v>479</v>
      </c>
      <c r="C147" s="48" t="s">
        <v>619</v>
      </c>
      <c r="D147" s="48" t="s">
        <v>578</v>
      </c>
      <c r="E147" s="48">
        <v>6</v>
      </c>
      <c r="F147" s="48">
        <v>-0.85500063500000001</v>
      </c>
      <c r="G147" s="48">
        <f t="shared" si="4"/>
        <v>-3.8539555101599503</v>
      </c>
      <c r="H147" s="48">
        <v>1.001062312</v>
      </c>
      <c r="I147" s="48">
        <v>0.94384478100000002</v>
      </c>
      <c r="J147" s="54" t="s">
        <v>2024</v>
      </c>
      <c r="K147" s="48">
        <v>0.956613092</v>
      </c>
      <c r="L147" s="48">
        <v>2.508367346</v>
      </c>
      <c r="M147" s="48">
        <v>0.77523440799999999</v>
      </c>
      <c r="N147" s="61">
        <v>0</v>
      </c>
    </row>
    <row r="148" spans="1:14" ht="14.6" x14ac:dyDescent="0.35">
      <c r="A148" s="60" t="s">
        <v>600</v>
      </c>
      <c r="B148" s="48" t="s">
        <v>479</v>
      </c>
      <c r="C148" s="48" t="s">
        <v>619</v>
      </c>
      <c r="D148" s="48" t="s">
        <v>577</v>
      </c>
      <c r="E148" s="48">
        <v>6</v>
      </c>
      <c r="F148" s="48">
        <v>0.39507677600000002</v>
      </c>
      <c r="G148" s="48">
        <f t="shared" si="4"/>
        <v>1.7808271192704184</v>
      </c>
      <c r="H148" s="48">
        <v>1.3237471629999999</v>
      </c>
      <c r="I148" s="48">
        <v>0.79237366499999995</v>
      </c>
      <c r="J148" s="54" t="s">
        <v>2025</v>
      </c>
      <c r="K148" s="48">
        <v>0.956613092</v>
      </c>
      <c r="L148" s="48">
        <v>2.508367346</v>
      </c>
      <c r="M148" s="48">
        <v>0.77523440799999999</v>
      </c>
      <c r="N148" s="61">
        <v>0</v>
      </c>
    </row>
    <row r="149" spans="1:14" ht="14.6" x14ac:dyDescent="0.35">
      <c r="A149" s="60" t="s">
        <v>600</v>
      </c>
      <c r="B149" s="48" t="s">
        <v>479</v>
      </c>
      <c r="C149" s="48" t="s">
        <v>620</v>
      </c>
      <c r="D149" s="48" t="s">
        <v>2298</v>
      </c>
      <c r="E149" s="48">
        <v>6</v>
      </c>
      <c r="F149" s="48">
        <v>-0.36173580500000002</v>
      </c>
      <c r="G149" s="48">
        <f t="shared" si="4"/>
        <v>-1.6305411269102688</v>
      </c>
      <c r="H149" s="48">
        <v>0.52101937799999998</v>
      </c>
      <c r="I149" s="48">
        <v>0.39804667399999999</v>
      </c>
      <c r="J149" s="54" t="s">
        <v>1040</v>
      </c>
      <c r="K149" s="48">
        <v>0.49193788900000002</v>
      </c>
      <c r="L149" s="48">
        <v>2.2773167449999998</v>
      </c>
      <c r="M149" s="48">
        <v>0.80959260300000002</v>
      </c>
      <c r="N149" s="61">
        <v>0</v>
      </c>
    </row>
    <row r="150" spans="1:14" ht="14.6" x14ac:dyDescent="0.35">
      <c r="A150" s="60" t="s">
        <v>600</v>
      </c>
      <c r="B150" s="48" t="s">
        <v>479</v>
      </c>
      <c r="C150" s="48" t="s">
        <v>620</v>
      </c>
      <c r="D150" s="48" t="s">
        <v>2299</v>
      </c>
      <c r="E150" s="48">
        <v>6</v>
      </c>
      <c r="F150" s="48">
        <v>-0.36173580500000002</v>
      </c>
      <c r="G150" s="48">
        <f t="shared" si="4"/>
        <v>-1.6305411269102688</v>
      </c>
      <c r="H150" s="48">
        <v>0.77201752300000004</v>
      </c>
      <c r="I150" s="48">
        <v>0.56843940400000004</v>
      </c>
      <c r="J150" s="54" t="s">
        <v>1041</v>
      </c>
      <c r="K150" s="48">
        <v>0.49193788900000002</v>
      </c>
      <c r="L150" s="48">
        <v>2.2773167449999998</v>
      </c>
      <c r="M150" s="48">
        <v>0.80959260300000002</v>
      </c>
      <c r="N150" s="61">
        <v>0</v>
      </c>
    </row>
    <row r="151" spans="1:14" ht="14.6" x14ac:dyDescent="0.35">
      <c r="A151" s="60" t="s">
        <v>600</v>
      </c>
      <c r="B151" s="48" t="s">
        <v>479</v>
      </c>
      <c r="C151" s="48" t="s">
        <v>620</v>
      </c>
      <c r="D151" s="48" t="s">
        <v>578</v>
      </c>
      <c r="E151" s="48">
        <v>6</v>
      </c>
      <c r="F151" s="48">
        <v>-0.46985432399999999</v>
      </c>
      <c r="G151" s="48">
        <f t="shared" si="4"/>
        <v>-2.1178904281776099</v>
      </c>
      <c r="H151" s="48">
        <v>0.98176136999999997</v>
      </c>
      <c r="I151" s="48">
        <v>0.440477542</v>
      </c>
      <c r="J151" s="54" t="s">
        <v>2026</v>
      </c>
      <c r="K151" s="48">
        <v>0.49193788900000002</v>
      </c>
      <c r="L151" s="48">
        <v>2.2773167449999998</v>
      </c>
      <c r="M151" s="48">
        <v>0.80959260300000002</v>
      </c>
      <c r="N151" s="61">
        <v>0</v>
      </c>
    </row>
    <row r="152" spans="1:14" ht="14.6" x14ac:dyDescent="0.35">
      <c r="A152" s="60" t="s">
        <v>600</v>
      </c>
      <c r="B152" s="48" t="s">
        <v>479</v>
      </c>
      <c r="C152" s="48" t="s">
        <v>620</v>
      </c>
      <c r="D152" s="48" t="s">
        <v>577</v>
      </c>
      <c r="E152" s="48">
        <v>6</v>
      </c>
      <c r="F152" s="48">
        <v>-0.79623252200000005</v>
      </c>
      <c r="G152" s="48">
        <f t="shared" si="4"/>
        <v>-3.589055481263419</v>
      </c>
      <c r="H152" s="48">
        <v>1.133562854</v>
      </c>
      <c r="I152" s="48">
        <v>0.417458359</v>
      </c>
      <c r="J152" s="54" t="s">
        <v>2027</v>
      </c>
      <c r="K152" s="48">
        <v>0.49193788900000002</v>
      </c>
      <c r="L152" s="48">
        <v>2.2773167449999998</v>
      </c>
      <c r="M152" s="48">
        <v>0.80959260300000002</v>
      </c>
      <c r="N152" s="61">
        <v>0</v>
      </c>
    </row>
    <row r="153" spans="1:14" ht="14.6" x14ac:dyDescent="0.35">
      <c r="A153" s="60" t="s">
        <v>600</v>
      </c>
      <c r="B153" s="48" t="s">
        <v>479</v>
      </c>
      <c r="C153" s="48" t="s">
        <v>616</v>
      </c>
      <c r="D153" s="48" t="s">
        <v>2298</v>
      </c>
      <c r="E153" s="48">
        <v>6</v>
      </c>
      <c r="F153" s="48">
        <v>0.201426516</v>
      </c>
      <c r="G153" s="48">
        <f t="shared" si="4"/>
        <v>0.90793947916836504</v>
      </c>
      <c r="H153" s="48">
        <v>0.243605657</v>
      </c>
      <c r="I153" s="62">
        <v>2.4400000000000001E-11</v>
      </c>
      <c r="J153" s="54" t="s">
        <v>1042</v>
      </c>
      <c r="K153" s="48">
        <v>0.80001808699999999</v>
      </c>
      <c r="L153" s="48">
        <v>0.99362970299999998</v>
      </c>
      <c r="M153" s="48">
        <v>0.96307794300000005</v>
      </c>
      <c r="N153" s="61">
        <v>0</v>
      </c>
    </row>
    <row r="154" spans="1:14" ht="14.6" x14ac:dyDescent="0.35">
      <c r="A154" s="60" t="s">
        <v>600</v>
      </c>
      <c r="B154" s="48" t="s">
        <v>479</v>
      </c>
      <c r="C154" s="48" t="s">
        <v>616</v>
      </c>
      <c r="D154" s="48" t="s">
        <v>2299</v>
      </c>
      <c r="E154" s="48">
        <v>6</v>
      </c>
      <c r="F154" s="48">
        <v>0.201426516</v>
      </c>
      <c r="G154" s="48">
        <f t="shared" si="4"/>
        <v>0.90793947916836504</v>
      </c>
      <c r="H154" s="48">
        <v>0.54646215200000003</v>
      </c>
      <c r="I154" s="48">
        <v>2.9156780000000001E-3</v>
      </c>
      <c r="J154" s="54" t="s">
        <v>1043</v>
      </c>
      <c r="K154" s="48">
        <v>0.80001808699999999</v>
      </c>
      <c r="L154" s="48">
        <v>0.99362970299999998</v>
      </c>
      <c r="M154" s="48">
        <v>0.96307794300000005</v>
      </c>
      <c r="N154" s="61">
        <v>0</v>
      </c>
    </row>
    <row r="155" spans="1:14" ht="14.6" x14ac:dyDescent="0.35">
      <c r="A155" s="60" t="s">
        <v>600</v>
      </c>
      <c r="B155" s="48" t="s">
        <v>479</v>
      </c>
      <c r="C155" s="48" t="s">
        <v>616</v>
      </c>
      <c r="D155" s="48" t="s">
        <v>578</v>
      </c>
      <c r="E155" s="48">
        <v>6</v>
      </c>
      <c r="F155" s="48">
        <v>0.26831402900000001</v>
      </c>
      <c r="G155" s="48">
        <f t="shared" si="4"/>
        <v>1.2094380848240736</v>
      </c>
      <c r="H155" s="48">
        <v>0.68143672099999997</v>
      </c>
      <c r="I155" s="48">
        <v>2.9356100999999999E-2</v>
      </c>
      <c r="J155" s="54" t="s">
        <v>2028</v>
      </c>
      <c r="K155" s="48">
        <v>0.80001808699999999</v>
      </c>
      <c r="L155" s="48">
        <v>0.99362970299999998</v>
      </c>
      <c r="M155" s="48">
        <v>0.96307794300000005</v>
      </c>
      <c r="N155" s="61">
        <v>0</v>
      </c>
    </row>
    <row r="156" spans="1:14" ht="14.6" x14ac:dyDescent="0.35">
      <c r="A156" s="60" t="s">
        <v>600</v>
      </c>
      <c r="B156" s="48" t="s">
        <v>479</v>
      </c>
      <c r="C156" s="48" t="s">
        <v>616</v>
      </c>
      <c r="D156" s="48" t="s">
        <v>577</v>
      </c>
      <c r="E156" s="48">
        <v>6</v>
      </c>
      <c r="F156" s="48">
        <v>0.244614251</v>
      </c>
      <c r="G156" s="48">
        <f t="shared" si="4"/>
        <v>1.1026102226287811</v>
      </c>
      <c r="H156" s="48">
        <v>0.95627411299999998</v>
      </c>
      <c r="I156" s="48">
        <v>7.9638162999999998E-2</v>
      </c>
      <c r="J156" s="54" t="s">
        <v>2029</v>
      </c>
      <c r="K156" s="48">
        <v>0.80001808699999999</v>
      </c>
      <c r="L156" s="48">
        <v>0.99362970299999998</v>
      </c>
      <c r="M156" s="48">
        <v>0.96307794300000005</v>
      </c>
      <c r="N156" s="61">
        <v>0</v>
      </c>
    </row>
    <row r="157" spans="1:14" ht="14.6" x14ac:dyDescent="0.35">
      <c r="A157" s="60" t="s">
        <v>600</v>
      </c>
      <c r="B157" s="48" t="s">
        <v>479</v>
      </c>
      <c r="C157" s="48" t="s">
        <v>626</v>
      </c>
      <c r="D157" s="48" t="s">
        <v>2298</v>
      </c>
      <c r="E157" s="48">
        <v>6</v>
      </c>
      <c r="F157" s="48">
        <v>-0.244980906</v>
      </c>
      <c r="G157" s="48">
        <f t="shared" si="4"/>
        <v>-1.1042629372581423</v>
      </c>
      <c r="H157" s="48">
        <v>0.36316568199999999</v>
      </c>
      <c r="I157" s="48">
        <v>7.4160090000000003E-3</v>
      </c>
      <c r="J157" s="54" t="s">
        <v>1044</v>
      </c>
      <c r="K157" s="48">
        <v>0.416027221</v>
      </c>
      <c r="L157" s="48">
        <v>3.0191074840000001</v>
      </c>
      <c r="M157" s="48">
        <v>0.69703986699999998</v>
      </c>
      <c r="N157" s="61">
        <v>0</v>
      </c>
    </row>
    <row r="158" spans="1:14" ht="14.6" x14ac:dyDescent="0.35">
      <c r="A158" s="60" t="s">
        <v>600</v>
      </c>
      <c r="B158" s="48" t="s">
        <v>479</v>
      </c>
      <c r="C158" s="48" t="s">
        <v>626</v>
      </c>
      <c r="D158" s="48" t="s">
        <v>2299</v>
      </c>
      <c r="E158" s="48">
        <v>6</v>
      </c>
      <c r="F158" s="48">
        <v>-0.244980906</v>
      </c>
      <c r="G158" s="48">
        <f t="shared" si="4"/>
        <v>-1.1042629372581423</v>
      </c>
      <c r="H158" s="48">
        <v>0.46735890000000002</v>
      </c>
      <c r="I158" s="48">
        <v>3.7468227E-2</v>
      </c>
      <c r="J158" s="54" t="s">
        <v>1045</v>
      </c>
      <c r="K158" s="48">
        <v>0.416027221</v>
      </c>
      <c r="L158" s="48">
        <v>3.0191074840000001</v>
      </c>
      <c r="M158" s="48">
        <v>0.69703986699999998</v>
      </c>
      <c r="N158" s="61">
        <v>0</v>
      </c>
    </row>
    <row r="159" spans="1:14" ht="14.6" x14ac:dyDescent="0.35">
      <c r="A159" s="60" t="s">
        <v>600</v>
      </c>
      <c r="B159" s="48" t="s">
        <v>479</v>
      </c>
      <c r="C159" s="48" t="s">
        <v>626</v>
      </c>
      <c r="D159" s="48" t="s">
        <v>578</v>
      </c>
      <c r="E159" s="48">
        <v>6</v>
      </c>
      <c r="F159" s="48">
        <v>-0.44685085400000002</v>
      </c>
      <c r="G159" s="48">
        <f t="shared" si="4"/>
        <v>-2.0142012069885533</v>
      </c>
      <c r="H159" s="48">
        <v>0.59590125299999996</v>
      </c>
      <c r="I159" s="48">
        <v>0.19337343800000001</v>
      </c>
      <c r="J159" s="54" t="s">
        <v>2030</v>
      </c>
      <c r="K159" s="48">
        <v>0.416027221</v>
      </c>
      <c r="L159" s="48">
        <v>3.0191074840000001</v>
      </c>
      <c r="M159" s="48">
        <v>0.69703986699999998</v>
      </c>
      <c r="N159" s="61">
        <v>0</v>
      </c>
    </row>
    <row r="160" spans="1:14" ht="14.6" x14ac:dyDescent="0.35">
      <c r="A160" s="60" t="s">
        <v>600</v>
      </c>
      <c r="B160" s="48" t="s">
        <v>479</v>
      </c>
      <c r="C160" s="48" t="s">
        <v>626</v>
      </c>
      <c r="D160" s="48" t="s">
        <v>577</v>
      </c>
      <c r="E160" s="48">
        <v>6</v>
      </c>
      <c r="F160" s="48">
        <v>-0.36127426200000001</v>
      </c>
      <c r="G160" s="48">
        <f t="shared" si="4"/>
        <v>-1.6284607001652922</v>
      </c>
      <c r="H160" s="48">
        <v>0.87727638799999996</v>
      </c>
      <c r="I160" s="48">
        <v>0.496957233</v>
      </c>
      <c r="J160" s="54" t="s">
        <v>2031</v>
      </c>
      <c r="K160" s="48">
        <v>0.416027221</v>
      </c>
      <c r="L160" s="48">
        <v>3.0191074840000001</v>
      </c>
      <c r="M160" s="48">
        <v>0.69703986699999998</v>
      </c>
      <c r="N160" s="61">
        <v>0</v>
      </c>
    </row>
    <row r="161" spans="1:14" ht="14.6" x14ac:dyDescent="0.35">
      <c r="A161" s="60" t="s">
        <v>600</v>
      </c>
      <c r="B161" s="48" t="s">
        <v>479</v>
      </c>
      <c r="C161" s="48" t="s">
        <v>627</v>
      </c>
      <c r="D161" s="48" t="s">
        <v>2298</v>
      </c>
      <c r="E161" s="48">
        <v>6</v>
      </c>
      <c r="F161" s="48">
        <v>-9.1817342999999996E-2</v>
      </c>
      <c r="G161" s="48">
        <f t="shared" si="4"/>
        <v>-0.41387098500002412</v>
      </c>
      <c r="H161" s="48">
        <v>0.37493970999999998</v>
      </c>
      <c r="I161" s="48">
        <v>8.85906E-4</v>
      </c>
      <c r="J161" s="54" t="s">
        <v>1046</v>
      </c>
      <c r="K161" s="48">
        <v>0.54810496799999997</v>
      </c>
      <c r="L161" s="48">
        <v>3.204653296</v>
      </c>
      <c r="M161" s="48">
        <v>0.668467794</v>
      </c>
      <c r="N161" s="61">
        <v>0</v>
      </c>
    </row>
    <row r="162" spans="1:14" ht="14.6" x14ac:dyDescent="0.35">
      <c r="A162" s="60" t="s">
        <v>600</v>
      </c>
      <c r="B162" s="48" t="s">
        <v>479</v>
      </c>
      <c r="C162" s="48" t="s">
        <v>627</v>
      </c>
      <c r="D162" s="48" t="s">
        <v>2299</v>
      </c>
      <c r="E162" s="48">
        <v>6</v>
      </c>
      <c r="F162" s="48">
        <v>-9.1817342999999996E-2</v>
      </c>
      <c r="G162" s="48">
        <f t="shared" si="4"/>
        <v>-0.41387098500002412</v>
      </c>
      <c r="H162" s="48">
        <v>0.46833424600000001</v>
      </c>
      <c r="I162" s="48">
        <v>7.7793489999999996E-3</v>
      </c>
      <c r="J162" s="54" t="s">
        <v>1047</v>
      </c>
      <c r="K162" s="48">
        <v>0.54810496799999997</v>
      </c>
      <c r="L162" s="48">
        <v>3.204653296</v>
      </c>
      <c r="M162" s="48">
        <v>0.668467794</v>
      </c>
      <c r="N162" s="61">
        <v>0</v>
      </c>
    </row>
    <row r="163" spans="1:14" ht="14.6" x14ac:dyDescent="0.35">
      <c r="A163" s="60" t="s">
        <v>600</v>
      </c>
      <c r="B163" s="48" t="s">
        <v>479</v>
      </c>
      <c r="C163" s="48" t="s">
        <v>627</v>
      </c>
      <c r="D163" s="48" t="s">
        <v>578</v>
      </c>
      <c r="E163" s="48">
        <v>6</v>
      </c>
      <c r="F163" s="48">
        <v>0.13307534100000001</v>
      </c>
      <c r="G163" s="48">
        <f t="shared" si="4"/>
        <v>0.59984334831910902</v>
      </c>
      <c r="H163" s="48">
        <v>0.58309084499999997</v>
      </c>
      <c r="I163" s="48">
        <v>7.2719554000000006E-2</v>
      </c>
      <c r="J163" s="54" t="s">
        <v>2032</v>
      </c>
      <c r="K163" s="48">
        <v>0.54810496799999997</v>
      </c>
      <c r="L163" s="48">
        <v>3.204653296</v>
      </c>
      <c r="M163" s="48">
        <v>0.668467794</v>
      </c>
      <c r="N163" s="61">
        <v>0</v>
      </c>
    </row>
    <row r="164" spans="1:14" ht="14.6" x14ac:dyDescent="0.35">
      <c r="A164" s="60" t="s">
        <v>600</v>
      </c>
      <c r="B164" s="48" t="s">
        <v>479</v>
      </c>
      <c r="C164" s="48" t="s">
        <v>627</v>
      </c>
      <c r="D164" s="48" t="s">
        <v>577</v>
      </c>
      <c r="E164" s="48">
        <v>6</v>
      </c>
      <c r="F164" s="48">
        <v>0.44004755499999998</v>
      </c>
      <c r="G164" s="48">
        <f t="shared" si="4"/>
        <v>1.9835350172864652</v>
      </c>
      <c r="H164" s="48">
        <v>0.91045552500000004</v>
      </c>
      <c r="I164" s="48">
        <v>0.34443858599999999</v>
      </c>
      <c r="J164" s="54" t="s">
        <v>2033</v>
      </c>
      <c r="K164" s="48">
        <v>0.54810496799999997</v>
      </c>
      <c r="L164" s="48">
        <v>3.204653296</v>
      </c>
      <c r="M164" s="48">
        <v>0.668467794</v>
      </c>
      <c r="N164" s="61">
        <v>0</v>
      </c>
    </row>
    <row r="165" spans="1:14" ht="14.6" x14ac:dyDescent="0.35">
      <c r="A165" s="60" t="s">
        <v>346</v>
      </c>
      <c r="B165" s="48" t="s">
        <v>328</v>
      </c>
      <c r="C165" s="48" t="s">
        <v>625</v>
      </c>
      <c r="D165" s="48" t="s">
        <v>2298</v>
      </c>
      <c r="E165" s="48">
        <v>4</v>
      </c>
      <c r="F165" s="48">
        <v>0.102143528</v>
      </c>
      <c r="G165" s="48">
        <f>F165/0.530136218</f>
        <v>0.19267411757934261</v>
      </c>
      <c r="H165" s="48">
        <v>0.36980775700000001</v>
      </c>
      <c r="I165" s="48">
        <v>4.7609030000000004E-3</v>
      </c>
      <c r="J165" s="54" t="s">
        <v>959</v>
      </c>
      <c r="K165" s="48">
        <v>0.30185970699999998</v>
      </c>
      <c r="L165" s="48">
        <v>2.4299412079999998</v>
      </c>
      <c r="M165" s="48">
        <v>0.48808541300000002</v>
      </c>
      <c r="N165" s="61">
        <v>0</v>
      </c>
    </row>
    <row r="166" spans="1:14" ht="14.6" x14ac:dyDescent="0.35">
      <c r="A166" s="60" t="s">
        <v>346</v>
      </c>
      <c r="B166" s="48" t="s">
        <v>328</v>
      </c>
      <c r="C166" s="48" t="s">
        <v>625</v>
      </c>
      <c r="D166" s="48" t="s">
        <v>2299</v>
      </c>
      <c r="E166" s="48">
        <v>4</v>
      </c>
      <c r="F166" s="48">
        <v>0.102143528</v>
      </c>
      <c r="G166" s="48">
        <f t="shared" ref="G166:G200" si="5">F166/0.530136218</f>
        <v>0.19267411757934261</v>
      </c>
      <c r="H166" s="48">
        <v>0.41090247800000002</v>
      </c>
      <c r="I166" s="48">
        <v>1.1070281E-2</v>
      </c>
      <c r="J166" s="54" t="s">
        <v>960</v>
      </c>
      <c r="K166" s="48">
        <v>0.30185970699999998</v>
      </c>
      <c r="L166" s="48">
        <v>2.4299412079999998</v>
      </c>
      <c r="M166" s="48">
        <v>0.48808541300000002</v>
      </c>
      <c r="N166" s="61">
        <v>0</v>
      </c>
    </row>
    <row r="167" spans="1:14" ht="14.6" x14ac:dyDescent="0.35">
      <c r="A167" s="60" t="s">
        <v>346</v>
      </c>
      <c r="B167" s="48" t="s">
        <v>328</v>
      </c>
      <c r="C167" s="48" t="s">
        <v>625</v>
      </c>
      <c r="D167" s="48" t="s">
        <v>578</v>
      </c>
      <c r="E167" s="48">
        <v>4</v>
      </c>
      <c r="F167" s="48">
        <v>6.8865577999999997E-2</v>
      </c>
      <c r="G167" s="48">
        <f t="shared" si="5"/>
        <v>0.12990166614121051</v>
      </c>
      <c r="H167" s="48">
        <v>0.51451443600000002</v>
      </c>
      <c r="I167" s="48">
        <v>6.0100739E-2</v>
      </c>
      <c r="J167" s="54" t="s">
        <v>2034</v>
      </c>
      <c r="K167" s="48">
        <v>0.30185970699999998</v>
      </c>
      <c r="L167" s="48">
        <v>2.4299412079999998</v>
      </c>
      <c r="M167" s="48">
        <v>0.48808541300000002</v>
      </c>
      <c r="N167" s="61">
        <v>0</v>
      </c>
    </row>
    <row r="168" spans="1:14" ht="14.6" x14ac:dyDescent="0.35">
      <c r="A168" s="60" t="s">
        <v>346</v>
      </c>
      <c r="B168" s="48" t="s">
        <v>328</v>
      </c>
      <c r="C168" s="48" t="s">
        <v>625</v>
      </c>
      <c r="D168" s="48" t="s">
        <v>577</v>
      </c>
      <c r="E168" s="48">
        <v>4</v>
      </c>
      <c r="F168" s="48">
        <v>5.4176882000000003E-2</v>
      </c>
      <c r="G168" s="48">
        <f t="shared" si="5"/>
        <v>0.1021942666063989</v>
      </c>
      <c r="H168" s="48">
        <v>0.539600627</v>
      </c>
      <c r="I168" s="48">
        <v>0.268524343</v>
      </c>
      <c r="J168" s="54" t="s">
        <v>2035</v>
      </c>
      <c r="K168" s="48">
        <v>0.30185970699999998</v>
      </c>
      <c r="L168" s="48">
        <v>2.4299412079999998</v>
      </c>
      <c r="M168" s="48">
        <v>0.48808541300000002</v>
      </c>
      <c r="N168" s="61">
        <v>0</v>
      </c>
    </row>
    <row r="169" spans="1:14" ht="14.6" x14ac:dyDescent="0.35">
      <c r="A169" s="60" t="s">
        <v>346</v>
      </c>
      <c r="B169" s="48" t="s">
        <v>328</v>
      </c>
      <c r="C169" s="48" t="s">
        <v>615</v>
      </c>
      <c r="D169" s="48" t="s">
        <v>2298</v>
      </c>
      <c r="E169" s="48">
        <v>4</v>
      </c>
      <c r="F169" s="48">
        <v>-8.3845299999999996E-4</v>
      </c>
      <c r="G169" s="48">
        <f t="shared" si="5"/>
        <v>-1.5815803024421923E-3</v>
      </c>
      <c r="H169" s="48">
        <v>0.65483024400000001</v>
      </c>
      <c r="I169" s="48">
        <v>5.6528310999999998E-2</v>
      </c>
      <c r="J169" s="54" t="s">
        <v>961</v>
      </c>
      <c r="K169" s="48">
        <v>0.23677595600000001</v>
      </c>
      <c r="L169" s="48">
        <v>5.3874581739999998</v>
      </c>
      <c r="M169" s="48">
        <v>0.145526977</v>
      </c>
      <c r="N169" s="61">
        <v>0.44319999999999998</v>
      </c>
    </row>
    <row r="170" spans="1:14" ht="14.6" x14ac:dyDescent="0.35">
      <c r="A170" s="60" t="s">
        <v>346</v>
      </c>
      <c r="B170" s="48" t="s">
        <v>328</v>
      </c>
      <c r="C170" s="48" t="s">
        <v>615</v>
      </c>
      <c r="D170" s="48" t="s">
        <v>2299</v>
      </c>
      <c r="E170" s="48">
        <v>4</v>
      </c>
      <c r="F170" s="48">
        <v>-8.3845299999999996E-4</v>
      </c>
      <c r="G170" s="48">
        <f t="shared" si="5"/>
        <v>-1.5815803024421923E-3</v>
      </c>
      <c r="H170" s="48">
        <v>0.48864943599999999</v>
      </c>
      <c r="I170" s="48">
        <v>1.0604871E-2</v>
      </c>
      <c r="J170" s="54" t="s">
        <v>962</v>
      </c>
      <c r="K170" s="48">
        <v>0.23677595600000001</v>
      </c>
      <c r="L170" s="48">
        <v>5.3874581739999998</v>
      </c>
      <c r="M170" s="48">
        <v>0.145526977</v>
      </c>
      <c r="N170" s="61">
        <v>0.44319999999999998</v>
      </c>
    </row>
    <row r="171" spans="1:14" ht="14.6" x14ac:dyDescent="0.35">
      <c r="A171" s="60" t="s">
        <v>346</v>
      </c>
      <c r="B171" s="48" t="s">
        <v>328</v>
      </c>
      <c r="C171" s="48" t="s">
        <v>615</v>
      </c>
      <c r="D171" s="48" t="s">
        <v>578</v>
      </c>
      <c r="E171" s="48">
        <v>4</v>
      </c>
      <c r="F171" s="48">
        <v>-3.7388422999999997E-2</v>
      </c>
      <c r="G171" s="48">
        <f t="shared" si="5"/>
        <v>-7.0526068075582787E-2</v>
      </c>
      <c r="H171" s="48">
        <v>0.63211717000000001</v>
      </c>
      <c r="I171" s="48">
        <v>0.112571483</v>
      </c>
      <c r="J171" s="54" t="s">
        <v>2036</v>
      </c>
      <c r="K171" s="48">
        <v>0.23677595600000001</v>
      </c>
      <c r="L171" s="48">
        <v>5.3874581739999998</v>
      </c>
      <c r="M171" s="48">
        <v>0.145526977</v>
      </c>
      <c r="N171" s="61">
        <v>0.44319999999999998</v>
      </c>
    </row>
    <row r="172" spans="1:14" ht="14.6" x14ac:dyDescent="0.35">
      <c r="A172" s="60" t="s">
        <v>346</v>
      </c>
      <c r="B172" s="48" t="s">
        <v>328</v>
      </c>
      <c r="C172" s="48" t="s">
        <v>615</v>
      </c>
      <c r="D172" s="48" t="s">
        <v>577</v>
      </c>
      <c r="E172" s="48">
        <v>4</v>
      </c>
      <c r="F172" s="48">
        <v>-9.5480010000000004E-3</v>
      </c>
      <c r="G172" s="48">
        <f t="shared" si="5"/>
        <v>-1.8010467264472016E-2</v>
      </c>
      <c r="H172" s="48">
        <v>0.62779615600000005</v>
      </c>
      <c r="I172" s="48">
        <v>0.37758607300000002</v>
      </c>
      <c r="J172" s="54" t="s">
        <v>2037</v>
      </c>
      <c r="K172" s="48">
        <v>0.23677595600000001</v>
      </c>
      <c r="L172" s="48">
        <v>5.3874581739999998</v>
      </c>
      <c r="M172" s="48">
        <v>0.145526977</v>
      </c>
      <c r="N172" s="61">
        <v>0.44319999999999998</v>
      </c>
    </row>
    <row r="173" spans="1:14" ht="14.6" x14ac:dyDescent="0.35">
      <c r="A173" s="60" t="s">
        <v>346</v>
      </c>
      <c r="B173" s="48" t="s">
        <v>328</v>
      </c>
      <c r="C173" s="48" t="s">
        <v>617</v>
      </c>
      <c r="D173" s="48" t="s">
        <v>2298</v>
      </c>
      <c r="E173" s="48">
        <v>4</v>
      </c>
      <c r="F173" s="48">
        <v>-0.62422219300000004</v>
      </c>
      <c r="G173" s="48">
        <f t="shared" si="5"/>
        <v>-1.1774750937692018</v>
      </c>
      <c r="H173" s="48">
        <v>0.84275130099999995</v>
      </c>
      <c r="I173" s="48">
        <v>0.17588561899999999</v>
      </c>
      <c r="J173" s="54" t="s">
        <v>963</v>
      </c>
      <c r="K173" s="48">
        <v>0.552044643</v>
      </c>
      <c r="L173" s="48">
        <v>0.95890938400000003</v>
      </c>
      <c r="M173" s="48">
        <v>0.81119325499999995</v>
      </c>
      <c r="N173" s="61">
        <v>0</v>
      </c>
    </row>
    <row r="174" spans="1:14" ht="14.6" x14ac:dyDescent="0.35">
      <c r="A174" s="60" t="s">
        <v>346</v>
      </c>
      <c r="B174" s="48" t="s">
        <v>328</v>
      </c>
      <c r="C174" s="48" t="s">
        <v>617</v>
      </c>
      <c r="D174" s="48" t="s">
        <v>2299</v>
      </c>
      <c r="E174" s="48">
        <v>4</v>
      </c>
      <c r="F174" s="48">
        <v>-0.62422219300000004</v>
      </c>
      <c r="G174" s="48">
        <f t="shared" si="5"/>
        <v>-1.1774750937692018</v>
      </c>
      <c r="H174" s="48">
        <v>1.490634864</v>
      </c>
      <c r="I174" s="48">
        <v>0.44412954999999998</v>
      </c>
      <c r="J174" s="54" t="s">
        <v>964</v>
      </c>
      <c r="K174" s="48">
        <v>0.552044643</v>
      </c>
      <c r="L174" s="48">
        <v>0.95890938400000003</v>
      </c>
      <c r="M174" s="48">
        <v>0.81119325499999995</v>
      </c>
      <c r="N174" s="61">
        <v>0</v>
      </c>
    </row>
    <row r="175" spans="1:14" ht="14.6" x14ac:dyDescent="0.35">
      <c r="A175" s="60" t="s">
        <v>346</v>
      </c>
      <c r="B175" s="48" t="s">
        <v>328</v>
      </c>
      <c r="C175" s="48" t="s">
        <v>617</v>
      </c>
      <c r="D175" s="48" t="s">
        <v>578</v>
      </c>
      <c r="E175" s="48">
        <v>4</v>
      </c>
      <c r="F175" s="48">
        <v>-0.60946838400000003</v>
      </c>
      <c r="G175" s="48">
        <f t="shared" si="5"/>
        <v>-1.1496448710848124</v>
      </c>
      <c r="H175" s="48">
        <v>1.818617852</v>
      </c>
      <c r="I175" s="48">
        <v>0.681479328</v>
      </c>
      <c r="J175" s="54" t="s">
        <v>2038</v>
      </c>
      <c r="K175" s="48">
        <v>0.552044643</v>
      </c>
      <c r="L175" s="48">
        <v>0.95890938400000003</v>
      </c>
      <c r="M175" s="48">
        <v>0.81119325499999995</v>
      </c>
      <c r="N175" s="61">
        <v>0</v>
      </c>
    </row>
    <row r="176" spans="1:14" ht="14.6" x14ac:dyDescent="0.35">
      <c r="A176" s="60" t="s">
        <v>346</v>
      </c>
      <c r="B176" s="48" t="s">
        <v>328</v>
      </c>
      <c r="C176" s="48" t="s">
        <v>617</v>
      </c>
      <c r="D176" s="48" t="s">
        <v>577</v>
      </c>
      <c r="E176" s="48">
        <v>4</v>
      </c>
      <c r="F176" s="48">
        <v>-0.58884151600000001</v>
      </c>
      <c r="G176" s="48">
        <f t="shared" si="5"/>
        <v>-1.1107362523192106</v>
      </c>
      <c r="H176" s="48">
        <v>1.989621023</v>
      </c>
      <c r="I176" s="48">
        <v>0.84605463700000005</v>
      </c>
      <c r="J176" s="54" t="s">
        <v>2039</v>
      </c>
      <c r="K176" s="48">
        <v>0.552044643</v>
      </c>
      <c r="L176" s="48">
        <v>0.95890938400000003</v>
      </c>
      <c r="M176" s="48">
        <v>0.81119325499999995</v>
      </c>
      <c r="N176" s="61">
        <v>0</v>
      </c>
    </row>
    <row r="177" spans="1:14" ht="14.6" x14ac:dyDescent="0.35">
      <c r="A177" s="60" t="s">
        <v>346</v>
      </c>
      <c r="B177" s="48" t="s">
        <v>328</v>
      </c>
      <c r="C177" s="48" t="s">
        <v>618</v>
      </c>
      <c r="D177" s="48" t="s">
        <v>2298</v>
      </c>
      <c r="E177" s="48">
        <v>4</v>
      </c>
      <c r="F177" s="48">
        <v>0.152740824</v>
      </c>
      <c r="G177" s="48">
        <f t="shared" si="5"/>
        <v>0.2881161837541158</v>
      </c>
      <c r="H177" s="48">
        <v>1.3902314339999999</v>
      </c>
      <c r="I177" s="48">
        <v>0.56164302899999996</v>
      </c>
      <c r="J177" s="54" t="s">
        <v>965</v>
      </c>
      <c r="K177" s="48">
        <v>0.22435848999999999</v>
      </c>
      <c r="L177" s="48">
        <v>3.7094214029999999</v>
      </c>
      <c r="M177" s="48">
        <v>0.29459919099999998</v>
      </c>
      <c r="N177" s="61">
        <v>0.19120000000000001</v>
      </c>
    </row>
    <row r="178" spans="1:14" ht="14.6" x14ac:dyDescent="0.35">
      <c r="A178" s="60" t="s">
        <v>346</v>
      </c>
      <c r="B178" s="48" t="s">
        <v>328</v>
      </c>
      <c r="C178" s="48" t="s">
        <v>618</v>
      </c>
      <c r="D178" s="48" t="s">
        <v>2299</v>
      </c>
      <c r="E178" s="48">
        <v>4</v>
      </c>
      <c r="F178" s="48">
        <v>0.152740824</v>
      </c>
      <c r="G178" s="48">
        <f t="shared" si="5"/>
        <v>0.2881161837541158</v>
      </c>
      <c r="H178" s="48">
        <v>1.2502436130000001</v>
      </c>
      <c r="I178" s="48">
        <v>0.51867475799999996</v>
      </c>
      <c r="J178" s="54" t="s">
        <v>966</v>
      </c>
      <c r="K178" s="48">
        <v>0.22435848999999999</v>
      </c>
      <c r="L178" s="48">
        <v>3.7094214029999999</v>
      </c>
      <c r="M178" s="48">
        <v>0.29459919099999998</v>
      </c>
      <c r="N178" s="61">
        <v>0.19120000000000001</v>
      </c>
    </row>
    <row r="179" spans="1:14" ht="14.6" x14ac:dyDescent="0.35">
      <c r="A179" s="60" t="s">
        <v>346</v>
      </c>
      <c r="B179" s="48" t="s">
        <v>328</v>
      </c>
      <c r="C179" s="48" t="s">
        <v>618</v>
      </c>
      <c r="D179" s="48" t="s">
        <v>578</v>
      </c>
      <c r="E179" s="48">
        <v>4</v>
      </c>
      <c r="F179" s="48">
        <v>0.40090226800000001</v>
      </c>
      <c r="G179" s="48">
        <f t="shared" si="5"/>
        <v>0.75622501234201667</v>
      </c>
      <c r="H179" s="48">
        <v>1.655052915</v>
      </c>
      <c r="I179" s="48">
        <v>0.51022982500000003</v>
      </c>
      <c r="J179" s="54" t="s">
        <v>2040</v>
      </c>
      <c r="K179" s="48">
        <v>0.22435848999999999</v>
      </c>
      <c r="L179" s="48">
        <v>3.7094214029999999</v>
      </c>
      <c r="M179" s="48">
        <v>0.29459919099999998</v>
      </c>
      <c r="N179" s="61">
        <v>0.19120000000000001</v>
      </c>
    </row>
    <row r="180" spans="1:14" ht="14.6" x14ac:dyDescent="0.35">
      <c r="A180" s="60" t="s">
        <v>346</v>
      </c>
      <c r="B180" s="48" t="s">
        <v>328</v>
      </c>
      <c r="C180" s="48" t="s">
        <v>618</v>
      </c>
      <c r="D180" s="48" t="s">
        <v>577</v>
      </c>
      <c r="E180" s="48">
        <v>4</v>
      </c>
      <c r="F180" s="48">
        <v>0.66083095800000002</v>
      </c>
      <c r="G180" s="48">
        <f t="shared" si="5"/>
        <v>1.2465304870002298</v>
      </c>
      <c r="H180" s="48">
        <v>1.75269024</v>
      </c>
      <c r="I180" s="48">
        <v>0.692497739</v>
      </c>
      <c r="J180" s="54" t="s">
        <v>2041</v>
      </c>
      <c r="K180" s="48">
        <v>0.22435848999999999</v>
      </c>
      <c r="L180" s="48">
        <v>3.7094214029999999</v>
      </c>
      <c r="M180" s="48">
        <v>0.29459919099999998</v>
      </c>
      <c r="N180" s="61">
        <v>0.19120000000000001</v>
      </c>
    </row>
    <row r="181" spans="1:14" ht="14.6" x14ac:dyDescent="0.35">
      <c r="A181" s="60" t="s">
        <v>346</v>
      </c>
      <c r="B181" s="48" t="s">
        <v>328</v>
      </c>
      <c r="C181" s="48" t="s">
        <v>619</v>
      </c>
      <c r="D181" s="48" t="s">
        <v>2298</v>
      </c>
      <c r="E181" s="48">
        <v>4</v>
      </c>
      <c r="F181" s="48">
        <v>0.69658872800000005</v>
      </c>
      <c r="G181" s="48">
        <f t="shared" si="5"/>
        <v>1.3139806418583535</v>
      </c>
      <c r="H181" s="48">
        <v>0.69933467999999999</v>
      </c>
      <c r="I181" s="48">
        <v>0.79982937700000001</v>
      </c>
      <c r="J181" s="54" t="s">
        <v>967</v>
      </c>
      <c r="K181" s="48">
        <v>0.64042150799999997</v>
      </c>
      <c r="L181" s="48">
        <v>1.697785697</v>
      </c>
      <c r="M181" s="48">
        <v>0.637426198</v>
      </c>
      <c r="N181" s="61">
        <v>0</v>
      </c>
    </row>
    <row r="182" spans="1:14" ht="14.6" x14ac:dyDescent="0.35">
      <c r="A182" s="60" t="s">
        <v>346</v>
      </c>
      <c r="B182" s="48" t="s">
        <v>328</v>
      </c>
      <c r="C182" s="48" t="s">
        <v>619</v>
      </c>
      <c r="D182" s="48" t="s">
        <v>2299</v>
      </c>
      <c r="E182" s="48">
        <v>4</v>
      </c>
      <c r="F182" s="48">
        <v>0.69658872800000005</v>
      </c>
      <c r="G182" s="48">
        <f t="shared" si="5"/>
        <v>1.3139806418583535</v>
      </c>
      <c r="H182" s="48">
        <v>0.929617429</v>
      </c>
      <c r="I182" s="48">
        <v>0.84871782200000001</v>
      </c>
      <c r="J182" s="54" t="s">
        <v>968</v>
      </c>
      <c r="K182" s="48">
        <v>0.64042150799999997</v>
      </c>
      <c r="L182" s="48">
        <v>1.697785697</v>
      </c>
      <c r="M182" s="48">
        <v>0.637426198</v>
      </c>
      <c r="N182" s="61">
        <v>0</v>
      </c>
    </row>
    <row r="183" spans="1:14" ht="14.6" x14ac:dyDescent="0.35">
      <c r="A183" s="60" t="s">
        <v>346</v>
      </c>
      <c r="B183" s="48" t="s">
        <v>328</v>
      </c>
      <c r="C183" s="48" t="s">
        <v>619</v>
      </c>
      <c r="D183" s="48" t="s">
        <v>578</v>
      </c>
      <c r="E183" s="48">
        <v>4</v>
      </c>
      <c r="F183" s="48">
        <v>0.31776686500000001</v>
      </c>
      <c r="G183" s="48">
        <f t="shared" si="5"/>
        <v>0.59940606623484838</v>
      </c>
      <c r="H183" s="48">
        <v>1.1161135520000001</v>
      </c>
      <c r="I183" s="48">
        <v>0.60240911900000005</v>
      </c>
      <c r="J183" s="54" t="s">
        <v>2042</v>
      </c>
      <c r="K183" s="48">
        <v>0.64042150799999997</v>
      </c>
      <c r="L183" s="48">
        <v>1.697785697</v>
      </c>
      <c r="M183" s="48">
        <v>0.637426198</v>
      </c>
      <c r="N183" s="61">
        <v>0</v>
      </c>
    </row>
    <row r="184" spans="1:14" ht="14.6" x14ac:dyDescent="0.35">
      <c r="A184" s="60" t="s">
        <v>346</v>
      </c>
      <c r="B184" s="48" t="s">
        <v>328</v>
      </c>
      <c r="C184" s="48" t="s">
        <v>619</v>
      </c>
      <c r="D184" s="48" t="s">
        <v>577</v>
      </c>
      <c r="E184" s="48">
        <v>4</v>
      </c>
      <c r="F184" s="48">
        <v>-0.17304799900000001</v>
      </c>
      <c r="G184" s="48">
        <f t="shared" si="5"/>
        <v>-0.32642176317031035</v>
      </c>
      <c r="H184" s="48">
        <v>1.3264515619999999</v>
      </c>
      <c r="I184" s="48">
        <v>0.67953271800000004</v>
      </c>
      <c r="J184" s="54" t="s">
        <v>2043</v>
      </c>
      <c r="K184" s="48">
        <v>0.64042150799999997</v>
      </c>
      <c r="L184" s="48">
        <v>1.697785697</v>
      </c>
      <c r="M184" s="48">
        <v>0.637426198</v>
      </c>
      <c r="N184" s="61">
        <v>0</v>
      </c>
    </row>
    <row r="185" spans="1:14" ht="14.6" x14ac:dyDescent="0.35">
      <c r="A185" s="60" t="s">
        <v>346</v>
      </c>
      <c r="B185" s="48" t="s">
        <v>328</v>
      </c>
      <c r="C185" s="48" t="s">
        <v>620</v>
      </c>
      <c r="D185" s="48" t="s">
        <v>2298</v>
      </c>
      <c r="E185" s="48">
        <v>4</v>
      </c>
      <c r="F185" s="48">
        <v>1.070667067</v>
      </c>
      <c r="G185" s="48">
        <f t="shared" si="5"/>
        <v>2.0196074719045134</v>
      </c>
      <c r="H185" s="48">
        <v>0.60334523399999995</v>
      </c>
      <c r="I185" s="48">
        <v>0.58207665600000003</v>
      </c>
      <c r="J185" s="54" t="s">
        <v>969</v>
      </c>
      <c r="K185" s="48">
        <v>0.95041013100000005</v>
      </c>
      <c r="L185" s="48">
        <v>1.3758787889999999</v>
      </c>
      <c r="M185" s="48">
        <v>0.71119848900000004</v>
      </c>
      <c r="N185" s="61">
        <v>0</v>
      </c>
    </row>
    <row r="186" spans="1:14" ht="14.6" x14ac:dyDescent="0.35">
      <c r="A186" s="60" t="s">
        <v>346</v>
      </c>
      <c r="B186" s="48" t="s">
        <v>328</v>
      </c>
      <c r="C186" s="48" t="s">
        <v>620</v>
      </c>
      <c r="D186" s="48" t="s">
        <v>2299</v>
      </c>
      <c r="E186" s="48">
        <v>4</v>
      </c>
      <c r="F186" s="48">
        <v>1.070667067</v>
      </c>
      <c r="G186" s="48">
        <f t="shared" si="5"/>
        <v>2.0196074719045134</v>
      </c>
      <c r="H186" s="48">
        <v>0.89091531800000001</v>
      </c>
      <c r="I186" s="48">
        <v>0.70936399299999997</v>
      </c>
      <c r="J186" s="54" t="s">
        <v>970</v>
      </c>
      <c r="K186" s="48">
        <v>0.95041013100000005</v>
      </c>
      <c r="L186" s="48">
        <v>1.3758787889999999</v>
      </c>
      <c r="M186" s="48">
        <v>0.71119848900000004</v>
      </c>
      <c r="N186" s="61">
        <v>0</v>
      </c>
    </row>
    <row r="187" spans="1:14" ht="14.6" x14ac:dyDescent="0.35">
      <c r="A187" s="60" t="s">
        <v>346</v>
      </c>
      <c r="B187" s="48" t="s">
        <v>328</v>
      </c>
      <c r="C187" s="48" t="s">
        <v>620</v>
      </c>
      <c r="D187" s="48" t="s">
        <v>578</v>
      </c>
      <c r="E187" s="48">
        <v>4</v>
      </c>
      <c r="F187" s="48">
        <v>0.687943784</v>
      </c>
      <c r="G187" s="48">
        <f t="shared" si="5"/>
        <v>1.297673617915311</v>
      </c>
      <c r="H187" s="48">
        <v>1.048507069</v>
      </c>
      <c r="I187" s="48">
        <v>0.70686530700000005</v>
      </c>
      <c r="J187" s="54" t="s">
        <v>2044</v>
      </c>
      <c r="K187" s="48">
        <v>0.95041013100000005</v>
      </c>
      <c r="L187" s="48">
        <v>1.3758787889999999</v>
      </c>
      <c r="M187" s="48">
        <v>0.71119848900000004</v>
      </c>
      <c r="N187" s="61">
        <v>0</v>
      </c>
    </row>
    <row r="188" spans="1:14" ht="14.6" x14ac:dyDescent="0.35">
      <c r="A188" s="60" t="s">
        <v>346</v>
      </c>
      <c r="B188" s="48" t="s">
        <v>328</v>
      </c>
      <c r="C188" s="48" t="s">
        <v>620</v>
      </c>
      <c r="D188" s="48" t="s">
        <v>577</v>
      </c>
      <c r="E188" s="48">
        <v>4</v>
      </c>
      <c r="F188" s="48">
        <v>0.85289389199999999</v>
      </c>
      <c r="G188" s="48">
        <f t="shared" si="5"/>
        <v>1.6088202673977654</v>
      </c>
      <c r="H188" s="48">
        <v>1.312021071</v>
      </c>
      <c r="I188" s="48">
        <v>0.79699703799999999</v>
      </c>
      <c r="J188" s="54" t="s">
        <v>2045</v>
      </c>
      <c r="K188" s="48">
        <v>0.95041013100000005</v>
      </c>
      <c r="L188" s="48">
        <v>1.3758787889999999</v>
      </c>
      <c r="M188" s="48">
        <v>0.71119848900000004</v>
      </c>
      <c r="N188" s="61">
        <v>0</v>
      </c>
    </row>
    <row r="189" spans="1:14" ht="14.6" x14ac:dyDescent="0.35">
      <c r="A189" s="60" t="s">
        <v>346</v>
      </c>
      <c r="B189" s="48" t="s">
        <v>328</v>
      </c>
      <c r="C189" s="48" t="s">
        <v>616</v>
      </c>
      <c r="D189" s="48" t="s">
        <v>2298</v>
      </c>
      <c r="E189" s="48">
        <v>3</v>
      </c>
      <c r="F189" s="48">
        <v>-0.68282658900000004</v>
      </c>
      <c r="G189" s="48">
        <f t="shared" si="5"/>
        <v>-1.2880210138745889</v>
      </c>
      <c r="H189" s="48">
        <v>0.80434409399999995</v>
      </c>
      <c r="I189" s="48">
        <v>6.9721594999999997E-2</v>
      </c>
      <c r="J189" s="54" t="s">
        <v>971</v>
      </c>
      <c r="K189" s="48">
        <v>0.88392926000000005</v>
      </c>
      <c r="L189" s="48">
        <v>1.8282264029999999</v>
      </c>
      <c r="M189" s="48">
        <v>0.400871961</v>
      </c>
      <c r="N189" s="61">
        <v>0</v>
      </c>
    </row>
    <row r="190" spans="1:14" ht="14.6" x14ac:dyDescent="0.35">
      <c r="A190" s="60" t="s">
        <v>346</v>
      </c>
      <c r="B190" s="48" t="s">
        <v>328</v>
      </c>
      <c r="C190" s="48" t="s">
        <v>616</v>
      </c>
      <c r="D190" s="48" t="s">
        <v>2299</v>
      </c>
      <c r="E190" s="48">
        <v>3</v>
      </c>
      <c r="F190" s="48">
        <v>-0.68282658900000004</v>
      </c>
      <c r="G190" s="48">
        <f>F190/0.530136218</f>
        <v>-1.2880210138745889</v>
      </c>
      <c r="H190" s="48">
        <v>0.84128256199999996</v>
      </c>
      <c r="I190" s="48">
        <v>8.2903934999999998E-2</v>
      </c>
      <c r="J190" s="54" t="s">
        <v>972</v>
      </c>
      <c r="K190" s="48">
        <v>0.88392926000000005</v>
      </c>
      <c r="L190" s="48">
        <v>1.8282264029999999</v>
      </c>
      <c r="M190" s="48">
        <v>0.400871961</v>
      </c>
      <c r="N190" s="61">
        <v>0</v>
      </c>
    </row>
    <row r="191" spans="1:14" ht="14.6" x14ac:dyDescent="0.35">
      <c r="A191" s="60" t="s">
        <v>346</v>
      </c>
      <c r="B191" s="48" t="s">
        <v>328</v>
      </c>
      <c r="C191" s="48" t="s">
        <v>616</v>
      </c>
      <c r="D191" s="48" t="s">
        <v>578</v>
      </c>
      <c r="E191" s="48">
        <v>3</v>
      </c>
      <c r="F191" s="48">
        <v>-0.43922603999999998</v>
      </c>
      <c r="G191" s="48">
        <f t="shared" si="5"/>
        <v>-0.82851543638544611</v>
      </c>
      <c r="H191" s="48">
        <v>1.085608033</v>
      </c>
      <c r="I191" s="48">
        <v>0.27669672299999998</v>
      </c>
      <c r="J191" s="54" t="s">
        <v>2046</v>
      </c>
      <c r="K191" s="48">
        <v>0.88392926000000005</v>
      </c>
      <c r="L191" s="48">
        <v>1.8282264029999999</v>
      </c>
      <c r="M191" s="48">
        <v>0.400871961</v>
      </c>
      <c r="N191" s="61">
        <v>0</v>
      </c>
    </row>
    <row r="192" spans="1:14" ht="14.6" x14ac:dyDescent="0.35">
      <c r="A192" s="60" t="s">
        <v>346</v>
      </c>
      <c r="B192" s="48" t="s">
        <v>328</v>
      </c>
      <c r="C192" s="48" t="s">
        <v>616</v>
      </c>
      <c r="D192" s="48" t="s">
        <v>577</v>
      </c>
      <c r="E192" s="48">
        <v>3</v>
      </c>
      <c r="F192" s="48">
        <v>-0.11342722</v>
      </c>
      <c r="G192" s="48">
        <f t="shared" si="5"/>
        <v>-0.21395863204350998</v>
      </c>
      <c r="H192" s="48">
        <v>1.2721932650000001</v>
      </c>
      <c r="I192" s="48">
        <v>0.522886395</v>
      </c>
      <c r="J192" s="54" t="s">
        <v>2047</v>
      </c>
      <c r="K192" s="48">
        <v>0.88392926000000005</v>
      </c>
      <c r="L192" s="48">
        <v>1.8282264029999999</v>
      </c>
      <c r="M192" s="48">
        <v>0.400871961</v>
      </c>
      <c r="N192" s="61">
        <v>0</v>
      </c>
    </row>
    <row r="193" spans="1:14" ht="14.6" x14ac:dyDescent="0.35">
      <c r="A193" s="60" t="s">
        <v>346</v>
      </c>
      <c r="B193" s="48" t="s">
        <v>328</v>
      </c>
      <c r="C193" s="48" t="s">
        <v>626</v>
      </c>
      <c r="D193" s="48" t="s">
        <v>2298</v>
      </c>
      <c r="E193" s="48">
        <v>4</v>
      </c>
      <c r="F193" s="48">
        <v>-0.72960255500000004</v>
      </c>
      <c r="G193" s="48">
        <f t="shared" si="5"/>
        <v>-1.3762548760628162</v>
      </c>
      <c r="H193" s="48">
        <v>0.729171821</v>
      </c>
      <c r="I193" s="48">
        <v>0.193553851</v>
      </c>
      <c r="J193" s="54" t="s">
        <v>973</v>
      </c>
      <c r="K193" s="48">
        <v>0.61147864699999999</v>
      </c>
      <c r="L193" s="48">
        <v>5.5070975950000003</v>
      </c>
      <c r="M193" s="48">
        <v>0.13821471799999999</v>
      </c>
      <c r="N193" s="61">
        <v>0.45519999999999999</v>
      </c>
    </row>
    <row r="194" spans="1:14" ht="14.6" x14ac:dyDescent="0.35">
      <c r="A194" s="60" t="s">
        <v>346</v>
      </c>
      <c r="B194" s="48" t="s">
        <v>328</v>
      </c>
      <c r="C194" s="48" t="s">
        <v>626</v>
      </c>
      <c r="D194" s="48" t="s">
        <v>2299</v>
      </c>
      <c r="E194" s="48">
        <v>4</v>
      </c>
      <c r="F194" s="48">
        <v>-0.72960255500000004</v>
      </c>
      <c r="G194" s="48">
        <f t="shared" si="5"/>
        <v>-1.3762548760628162</v>
      </c>
      <c r="H194" s="48">
        <v>0.53818193700000005</v>
      </c>
      <c r="I194" s="48">
        <v>7.8148743000000007E-2</v>
      </c>
      <c r="J194" s="54" t="s">
        <v>974</v>
      </c>
      <c r="K194" s="48">
        <v>0.61147864699999999</v>
      </c>
      <c r="L194" s="48">
        <v>5.5070975950000003</v>
      </c>
      <c r="M194" s="48">
        <v>0.13821471799999999</v>
      </c>
      <c r="N194" s="61">
        <v>0.45519999999999999</v>
      </c>
    </row>
    <row r="195" spans="1:14" ht="14.6" x14ac:dyDescent="0.35">
      <c r="A195" s="60" t="s">
        <v>346</v>
      </c>
      <c r="B195" s="48" t="s">
        <v>328</v>
      </c>
      <c r="C195" s="48" t="s">
        <v>626</v>
      </c>
      <c r="D195" s="48" t="s">
        <v>578</v>
      </c>
      <c r="E195" s="48">
        <v>4</v>
      </c>
      <c r="F195" s="48">
        <v>-0.35994828000000001</v>
      </c>
      <c r="G195" s="48">
        <f t="shared" si="5"/>
        <v>-0.67897319175427473</v>
      </c>
      <c r="H195" s="48">
        <v>0.64952418700000003</v>
      </c>
      <c r="I195" s="48">
        <v>0.34513050200000001</v>
      </c>
      <c r="J195" s="54" t="s">
        <v>2048</v>
      </c>
      <c r="K195" s="48">
        <v>0.61147864699999999</v>
      </c>
      <c r="L195" s="48">
        <v>5.5070975950000003</v>
      </c>
      <c r="M195" s="48">
        <v>0.13821471799999999</v>
      </c>
      <c r="N195" s="61">
        <v>0.45519999999999999</v>
      </c>
    </row>
    <row r="196" spans="1:14" ht="14.6" x14ac:dyDescent="0.35">
      <c r="A196" s="60" t="s">
        <v>346</v>
      </c>
      <c r="B196" s="48" t="s">
        <v>328</v>
      </c>
      <c r="C196" s="48" t="s">
        <v>626</v>
      </c>
      <c r="D196" s="48" t="s">
        <v>577</v>
      </c>
      <c r="E196" s="48">
        <v>4</v>
      </c>
      <c r="F196" s="48">
        <v>1.6274396999999999E-2</v>
      </c>
      <c r="G196" s="48">
        <f t="shared" si="5"/>
        <v>3.0698519451089454E-2</v>
      </c>
      <c r="H196" s="48">
        <v>0.68525690900000003</v>
      </c>
      <c r="I196" s="48">
        <v>0.50072021600000005</v>
      </c>
      <c r="J196" s="54" t="s">
        <v>2049</v>
      </c>
      <c r="K196" s="48">
        <v>0.61147864699999999</v>
      </c>
      <c r="L196" s="48">
        <v>5.5070975950000003</v>
      </c>
      <c r="M196" s="48">
        <v>0.13821471799999999</v>
      </c>
      <c r="N196" s="61">
        <v>0.45519999999999999</v>
      </c>
    </row>
    <row r="197" spans="1:14" ht="14.6" x14ac:dyDescent="0.35">
      <c r="A197" s="60" t="s">
        <v>346</v>
      </c>
      <c r="B197" s="48" t="s">
        <v>328</v>
      </c>
      <c r="C197" s="48" t="s">
        <v>627</v>
      </c>
      <c r="D197" s="48" t="s">
        <v>2298</v>
      </c>
      <c r="E197" s="48">
        <v>3</v>
      </c>
      <c r="F197" s="48">
        <v>-0.48201332699999999</v>
      </c>
      <c r="G197" s="48">
        <f t="shared" si="5"/>
        <v>-0.90922542288932995</v>
      </c>
      <c r="H197" s="48">
        <v>0.95705524600000003</v>
      </c>
      <c r="I197" s="48">
        <v>0.13016651900000001</v>
      </c>
      <c r="J197" s="54" t="s">
        <v>975</v>
      </c>
      <c r="K197" s="48">
        <v>0.86995021500000003</v>
      </c>
      <c r="L197" s="48">
        <v>3.5638548120000002</v>
      </c>
      <c r="M197" s="48">
        <v>0.16831342599999999</v>
      </c>
      <c r="N197" s="61">
        <v>0.43880000000000002</v>
      </c>
    </row>
    <row r="198" spans="1:14" ht="14.6" x14ac:dyDescent="0.35">
      <c r="A198" s="60" t="s">
        <v>346</v>
      </c>
      <c r="B198" s="48" t="s">
        <v>328</v>
      </c>
      <c r="C198" s="48" t="s">
        <v>627</v>
      </c>
      <c r="D198" s="48" t="s">
        <v>2299</v>
      </c>
      <c r="E198" s="48">
        <v>3</v>
      </c>
      <c r="F198" s="48">
        <v>-0.48201332699999999</v>
      </c>
      <c r="G198" s="48">
        <f t="shared" si="5"/>
        <v>-0.90922542288932995</v>
      </c>
      <c r="H198" s="48">
        <v>0.71695517600000003</v>
      </c>
      <c r="I198" s="48">
        <v>4.3354234999999998E-2</v>
      </c>
      <c r="J198" s="54" t="s">
        <v>975</v>
      </c>
      <c r="K198" s="48">
        <v>0.86995021500000003</v>
      </c>
      <c r="L198" s="48">
        <v>3.5638548120000002</v>
      </c>
      <c r="M198" s="48">
        <v>0.16831342599999999</v>
      </c>
      <c r="N198" s="61">
        <v>0.43880000000000002</v>
      </c>
    </row>
    <row r="199" spans="1:14" ht="14.6" x14ac:dyDescent="0.35">
      <c r="A199" s="60" t="s">
        <v>346</v>
      </c>
      <c r="B199" s="48" t="s">
        <v>328</v>
      </c>
      <c r="C199" s="48" t="s">
        <v>627</v>
      </c>
      <c r="D199" s="48" t="s">
        <v>578</v>
      </c>
      <c r="E199" s="48">
        <v>3</v>
      </c>
      <c r="F199" s="48">
        <v>-0.16827504500000001</v>
      </c>
      <c r="G199" s="48">
        <f t="shared" si="5"/>
        <v>-0.31741850355902301</v>
      </c>
      <c r="H199" s="48">
        <v>0.94531199499999996</v>
      </c>
      <c r="I199" s="48">
        <v>0.26107345599999998</v>
      </c>
      <c r="J199" s="54" t="s">
        <v>2050</v>
      </c>
      <c r="K199" s="48">
        <v>0.86995021500000003</v>
      </c>
      <c r="L199" s="48">
        <v>3.5638548120000002</v>
      </c>
      <c r="M199" s="48">
        <v>0.16831342599999999</v>
      </c>
      <c r="N199" s="61">
        <v>0.43880000000000002</v>
      </c>
    </row>
    <row r="200" spans="1:14" ht="14.6" x14ac:dyDescent="0.35">
      <c r="A200" s="60" t="s">
        <v>346</v>
      </c>
      <c r="B200" s="48" t="s">
        <v>328</v>
      </c>
      <c r="C200" s="48" t="s">
        <v>627</v>
      </c>
      <c r="D200" s="48" t="s">
        <v>577</v>
      </c>
      <c r="E200" s="48">
        <v>3</v>
      </c>
      <c r="F200" s="48">
        <v>0.118657526</v>
      </c>
      <c r="G200" s="48">
        <f t="shared" si="5"/>
        <v>0.22382459822807277</v>
      </c>
      <c r="H200" s="48">
        <v>1.170710718</v>
      </c>
      <c r="I200" s="48">
        <v>0.54893756599999999</v>
      </c>
      <c r="J200" s="54" t="s">
        <v>2051</v>
      </c>
      <c r="K200" s="48">
        <v>0.86995021500000003</v>
      </c>
      <c r="L200" s="48">
        <v>3.5638548120000002</v>
      </c>
      <c r="M200" s="48">
        <v>0.16831342599999999</v>
      </c>
      <c r="N200" s="61">
        <v>0.43880000000000002</v>
      </c>
    </row>
    <row r="201" spans="1:14" ht="14.6" x14ac:dyDescent="0.35">
      <c r="A201" s="60" t="s">
        <v>603</v>
      </c>
      <c r="B201" s="48" t="s">
        <v>315</v>
      </c>
      <c r="C201" s="48" t="s">
        <v>625</v>
      </c>
      <c r="D201" s="48" t="s">
        <v>2298</v>
      </c>
      <c r="E201" s="48">
        <v>25</v>
      </c>
      <c r="F201" s="48">
        <v>0.363243598</v>
      </c>
      <c r="G201" s="48">
        <f>F201/0.273975586</f>
        <v>1.3258246959274687</v>
      </c>
      <c r="H201" s="48">
        <v>0.125536747</v>
      </c>
      <c r="I201" s="62">
        <v>3.6300000000000001E-7</v>
      </c>
      <c r="J201" s="54" t="s">
        <v>976</v>
      </c>
      <c r="K201" s="48">
        <v>0.54979851199999996</v>
      </c>
      <c r="L201" s="48">
        <v>17.097939799999999</v>
      </c>
      <c r="M201" s="48">
        <v>0.84445493900000002</v>
      </c>
      <c r="N201" s="61">
        <v>0</v>
      </c>
    </row>
    <row r="202" spans="1:14" ht="14.6" x14ac:dyDescent="0.35">
      <c r="A202" s="60" t="s">
        <v>603</v>
      </c>
      <c r="B202" s="48" t="s">
        <v>315</v>
      </c>
      <c r="C202" s="48" t="s">
        <v>625</v>
      </c>
      <c r="D202" s="48" t="s">
        <v>2299</v>
      </c>
      <c r="E202" s="48">
        <v>25</v>
      </c>
      <c r="F202" s="48">
        <v>0.363243598</v>
      </c>
      <c r="G202" s="48">
        <f t="shared" ref="G202:G236" si="6">F202/0.273975586</f>
        <v>1.3258246959274687</v>
      </c>
      <c r="H202" s="48">
        <v>0.148732062</v>
      </c>
      <c r="I202" s="62">
        <v>1.7499999999999998E-5</v>
      </c>
      <c r="J202" s="54" t="s">
        <v>977</v>
      </c>
      <c r="K202" s="48">
        <v>0.54979851199999996</v>
      </c>
      <c r="L202" s="48">
        <v>17.097939799999999</v>
      </c>
      <c r="M202" s="48">
        <v>0.84445493900000002</v>
      </c>
      <c r="N202" s="61">
        <v>0</v>
      </c>
    </row>
    <row r="203" spans="1:14" ht="14.6" x14ac:dyDescent="0.35">
      <c r="A203" s="60" t="s">
        <v>603</v>
      </c>
      <c r="B203" s="48" t="s">
        <v>315</v>
      </c>
      <c r="C203" s="48" t="s">
        <v>625</v>
      </c>
      <c r="D203" s="48" t="s">
        <v>578</v>
      </c>
      <c r="E203" s="48">
        <v>25</v>
      </c>
      <c r="F203" s="48">
        <v>0.52888429100000001</v>
      </c>
      <c r="G203" s="48">
        <f t="shared" si="6"/>
        <v>1.9304066421451145</v>
      </c>
      <c r="H203" s="48">
        <v>0.20581559099999999</v>
      </c>
      <c r="I203" s="48">
        <v>7.6427120000000003E-3</v>
      </c>
      <c r="J203" s="54" t="s">
        <v>2052</v>
      </c>
      <c r="K203" s="48">
        <v>0.54979851199999996</v>
      </c>
      <c r="L203" s="48">
        <v>17.097939799999999</v>
      </c>
      <c r="M203" s="48">
        <v>0.84445493900000002</v>
      </c>
      <c r="N203" s="61">
        <v>0</v>
      </c>
    </row>
    <row r="204" spans="1:14" ht="14.6" x14ac:dyDescent="0.35">
      <c r="A204" s="60" t="s">
        <v>603</v>
      </c>
      <c r="B204" s="48" t="s">
        <v>315</v>
      </c>
      <c r="C204" s="48" t="s">
        <v>625</v>
      </c>
      <c r="D204" s="48" t="s">
        <v>577</v>
      </c>
      <c r="E204" s="48">
        <v>25</v>
      </c>
      <c r="F204" s="48">
        <v>0.64321665800000005</v>
      </c>
      <c r="G204" s="48">
        <f t="shared" si="6"/>
        <v>2.3477152376635488</v>
      </c>
      <c r="H204" s="48">
        <v>0.29422495199999998</v>
      </c>
      <c r="I204" s="48">
        <v>6.6507318999999995E-2</v>
      </c>
      <c r="J204" s="54" t="s">
        <v>2053</v>
      </c>
      <c r="K204" s="48">
        <v>0.54979851199999996</v>
      </c>
      <c r="L204" s="48">
        <v>17.097939799999999</v>
      </c>
      <c r="M204" s="48">
        <v>0.84445493900000002</v>
      </c>
      <c r="N204" s="61">
        <v>0</v>
      </c>
    </row>
    <row r="205" spans="1:14" ht="14.6" x14ac:dyDescent="0.35">
      <c r="A205" s="60" t="s">
        <v>603</v>
      </c>
      <c r="B205" s="48" t="s">
        <v>315</v>
      </c>
      <c r="C205" s="48" t="s">
        <v>615</v>
      </c>
      <c r="D205" s="48" t="s">
        <v>2298</v>
      </c>
      <c r="E205" s="48">
        <v>25</v>
      </c>
      <c r="F205" s="48">
        <v>0.75510117399999999</v>
      </c>
      <c r="G205" s="48">
        <f t="shared" si="6"/>
        <v>2.7560892743195007</v>
      </c>
      <c r="H205" s="48">
        <v>0.19079507400000001</v>
      </c>
      <c r="I205" s="62">
        <v>3.3500000000000002E-7</v>
      </c>
      <c r="J205" s="54" t="s">
        <v>978</v>
      </c>
      <c r="K205" s="48">
        <v>0.56517304800000001</v>
      </c>
      <c r="L205" s="48">
        <v>27.99386711</v>
      </c>
      <c r="M205" s="48">
        <v>0.26029868900000003</v>
      </c>
      <c r="N205" s="61">
        <v>0.14269999999999999</v>
      </c>
    </row>
    <row r="206" spans="1:14" ht="14.6" x14ac:dyDescent="0.35">
      <c r="A206" s="60" t="s">
        <v>603</v>
      </c>
      <c r="B206" s="48" t="s">
        <v>315</v>
      </c>
      <c r="C206" s="48" t="s">
        <v>615</v>
      </c>
      <c r="D206" s="48" t="s">
        <v>2299</v>
      </c>
      <c r="E206" s="48">
        <v>25</v>
      </c>
      <c r="F206" s="48">
        <v>0.75510117399999999</v>
      </c>
      <c r="G206" s="48">
        <f t="shared" si="6"/>
        <v>2.7560892743195007</v>
      </c>
      <c r="H206" s="48">
        <v>0.17666126300000001</v>
      </c>
      <c r="I206" s="62">
        <v>3.5800000000000003E-8</v>
      </c>
      <c r="J206" s="54" t="s">
        <v>979</v>
      </c>
      <c r="K206" s="48">
        <v>0.56517304800000001</v>
      </c>
      <c r="L206" s="48">
        <v>27.99386711</v>
      </c>
      <c r="M206" s="48">
        <v>0.26029868900000003</v>
      </c>
      <c r="N206" s="61">
        <v>0.14269999999999999</v>
      </c>
    </row>
    <row r="207" spans="1:14" ht="14.6" x14ac:dyDescent="0.35">
      <c r="A207" s="60" t="s">
        <v>603</v>
      </c>
      <c r="B207" s="48" t="s">
        <v>315</v>
      </c>
      <c r="C207" s="48" t="s">
        <v>615</v>
      </c>
      <c r="D207" s="48" t="s">
        <v>578</v>
      </c>
      <c r="E207" s="48">
        <v>25</v>
      </c>
      <c r="F207" s="48">
        <v>0.902734551</v>
      </c>
      <c r="G207" s="48">
        <f t="shared" si="6"/>
        <v>3.2949452328208544</v>
      </c>
      <c r="H207" s="48">
        <v>0.247867216</v>
      </c>
      <c r="I207" s="62">
        <v>3.5800000000000003E-5</v>
      </c>
      <c r="J207" s="54" t="s">
        <v>2054</v>
      </c>
      <c r="K207" s="48">
        <v>0.56517304800000001</v>
      </c>
      <c r="L207" s="48">
        <v>27.99386711</v>
      </c>
      <c r="M207" s="48">
        <v>0.26029868900000003</v>
      </c>
      <c r="N207" s="61">
        <v>0.14269999999999999</v>
      </c>
    </row>
    <row r="208" spans="1:14" ht="14.6" x14ac:dyDescent="0.35">
      <c r="A208" s="60" t="s">
        <v>603</v>
      </c>
      <c r="B208" s="48" t="s">
        <v>315</v>
      </c>
      <c r="C208" s="48" t="s">
        <v>615</v>
      </c>
      <c r="D208" s="48" t="s">
        <v>577</v>
      </c>
      <c r="E208" s="48">
        <v>25</v>
      </c>
      <c r="F208" s="48">
        <v>0.91983294800000004</v>
      </c>
      <c r="G208" s="48">
        <f t="shared" si="6"/>
        <v>3.3573537023112712</v>
      </c>
      <c r="H208" s="48">
        <v>0.31889620000000002</v>
      </c>
      <c r="I208" s="48">
        <v>2.674662E-3</v>
      </c>
      <c r="J208" s="54" t="s">
        <v>2055</v>
      </c>
      <c r="K208" s="48">
        <v>0.56517304800000001</v>
      </c>
      <c r="L208" s="48">
        <v>27.99386711</v>
      </c>
      <c r="M208" s="48">
        <v>0.26029868900000003</v>
      </c>
      <c r="N208" s="61">
        <v>0.14269999999999999</v>
      </c>
    </row>
    <row r="209" spans="1:14" ht="14.6" x14ac:dyDescent="0.35">
      <c r="A209" s="60" t="s">
        <v>603</v>
      </c>
      <c r="B209" s="48" t="s">
        <v>315</v>
      </c>
      <c r="C209" s="48" t="s">
        <v>617</v>
      </c>
      <c r="D209" s="48" t="s">
        <v>2298</v>
      </c>
      <c r="E209" s="48">
        <v>25</v>
      </c>
      <c r="F209" s="48">
        <v>-1.5366707829999999</v>
      </c>
      <c r="G209" s="48">
        <f t="shared" si="6"/>
        <v>-5.6087872844261382</v>
      </c>
      <c r="H209" s="48">
        <v>0.59254596000000004</v>
      </c>
      <c r="I209" s="48">
        <v>0.96161993599999995</v>
      </c>
      <c r="J209" s="54" t="s">
        <v>980</v>
      </c>
      <c r="K209" s="48">
        <v>0.85963130099999996</v>
      </c>
      <c r="L209" s="48">
        <v>29.58950656</v>
      </c>
      <c r="M209" s="48">
        <v>0.19873138100000001</v>
      </c>
      <c r="N209" s="61">
        <v>0.18890000000000001</v>
      </c>
    </row>
    <row r="210" spans="1:14" ht="14.6" x14ac:dyDescent="0.35">
      <c r="A210" s="60" t="s">
        <v>603</v>
      </c>
      <c r="B210" s="48" t="s">
        <v>315</v>
      </c>
      <c r="C210" s="48" t="s">
        <v>617</v>
      </c>
      <c r="D210" s="48" t="s">
        <v>2299</v>
      </c>
      <c r="E210" s="48">
        <v>25</v>
      </c>
      <c r="F210" s="48">
        <v>-1.5366707829999999</v>
      </c>
      <c r="G210" s="48">
        <f t="shared" si="6"/>
        <v>-5.6087872844261382</v>
      </c>
      <c r="H210" s="48">
        <v>0.53365281099999995</v>
      </c>
      <c r="I210" s="48">
        <v>0.957388197</v>
      </c>
      <c r="J210" s="54" t="s">
        <v>981</v>
      </c>
      <c r="K210" s="48">
        <v>0.85963130099999996</v>
      </c>
      <c r="L210" s="48">
        <v>29.58950656</v>
      </c>
      <c r="M210" s="48">
        <v>0.19873138100000001</v>
      </c>
      <c r="N210" s="61">
        <v>0.18890000000000001</v>
      </c>
    </row>
    <row r="211" spans="1:14" ht="14.6" x14ac:dyDescent="0.35">
      <c r="A211" s="60" t="s">
        <v>603</v>
      </c>
      <c r="B211" s="48" t="s">
        <v>315</v>
      </c>
      <c r="C211" s="48" t="s">
        <v>617</v>
      </c>
      <c r="D211" s="48" t="s">
        <v>578</v>
      </c>
      <c r="E211" s="48">
        <v>25</v>
      </c>
      <c r="F211" s="48">
        <v>-0.204840573</v>
      </c>
      <c r="G211" s="48">
        <f t="shared" si="6"/>
        <v>-0.74765995025556764</v>
      </c>
      <c r="H211" s="48">
        <v>0.74586352499999997</v>
      </c>
      <c r="I211" s="48">
        <v>0.80744438699999999</v>
      </c>
      <c r="J211" s="54" t="s">
        <v>2056</v>
      </c>
      <c r="K211" s="48">
        <v>0.85963130099999996</v>
      </c>
      <c r="L211" s="48">
        <v>29.58950656</v>
      </c>
      <c r="M211" s="48">
        <v>0.19873138100000001</v>
      </c>
      <c r="N211" s="61">
        <v>0.18890000000000001</v>
      </c>
    </row>
    <row r="212" spans="1:14" ht="14.6" x14ac:dyDescent="0.35">
      <c r="A212" s="60" t="s">
        <v>603</v>
      </c>
      <c r="B212" s="48" t="s">
        <v>315</v>
      </c>
      <c r="C212" s="48" t="s">
        <v>617</v>
      </c>
      <c r="D212" s="48" t="s">
        <v>577</v>
      </c>
      <c r="E212" s="48">
        <v>25</v>
      </c>
      <c r="F212" s="48">
        <v>0.41608550999999999</v>
      </c>
      <c r="G212" s="48">
        <f t="shared" si="6"/>
        <v>1.518695574575758</v>
      </c>
      <c r="H212" s="48">
        <v>1.135582232</v>
      </c>
      <c r="I212" s="48">
        <v>0.90554531500000002</v>
      </c>
      <c r="J212" s="54" t="s">
        <v>2057</v>
      </c>
      <c r="K212" s="48">
        <v>0.85963130099999996</v>
      </c>
      <c r="L212" s="48">
        <v>29.58950656</v>
      </c>
      <c r="M212" s="48">
        <v>0.19873138100000001</v>
      </c>
      <c r="N212" s="61">
        <v>0.18890000000000001</v>
      </c>
    </row>
    <row r="213" spans="1:14" ht="14.6" x14ac:dyDescent="0.35">
      <c r="A213" s="60" t="s">
        <v>603</v>
      </c>
      <c r="B213" s="48" t="s">
        <v>315</v>
      </c>
      <c r="C213" s="48" t="s">
        <v>618</v>
      </c>
      <c r="D213" s="48" t="s">
        <v>2298</v>
      </c>
      <c r="E213" s="48">
        <v>25</v>
      </c>
      <c r="F213" s="48">
        <v>-0.632311599</v>
      </c>
      <c r="G213" s="48">
        <f t="shared" si="6"/>
        <v>-2.307912205724783</v>
      </c>
      <c r="H213" s="48">
        <v>0.41084953400000002</v>
      </c>
      <c r="I213" s="48">
        <v>0.76297581400000003</v>
      </c>
      <c r="J213" s="54" t="s">
        <v>982</v>
      </c>
      <c r="K213" s="48">
        <v>0.85185424099999996</v>
      </c>
      <c r="L213" s="48">
        <v>20.156420010000001</v>
      </c>
      <c r="M213" s="48">
        <v>0.68784694499999999</v>
      </c>
      <c r="N213" s="61">
        <v>0</v>
      </c>
    </row>
    <row r="214" spans="1:14" ht="14.6" x14ac:dyDescent="0.35">
      <c r="A214" s="60" t="s">
        <v>603</v>
      </c>
      <c r="B214" s="48" t="s">
        <v>315</v>
      </c>
      <c r="C214" s="48" t="s">
        <v>618</v>
      </c>
      <c r="D214" s="48" t="s">
        <v>2299</v>
      </c>
      <c r="E214" s="48">
        <v>25</v>
      </c>
      <c r="F214" s="48">
        <v>-0.632311599</v>
      </c>
      <c r="G214" s="48">
        <f t="shared" si="6"/>
        <v>-2.307912205724783</v>
      </c>
      <c r="H214" s="48">
        <v>0.44831339999999997</v>
      </c>
      <c r="I214" s="48">
        <v>0.78226096599999995</v>
      </c>
      <c r="J214" s="54" t="s">
        <v>983</v>
      </c>
      <c r="K214" s="48">
        <v>0.85185424099999996</v>
      </c>
      <c r="L214" s="48">
        <v>20.156420010000001</v>
      </c>
      <c r="M214" s="48">
        <v>0.68784694499999999</v>
      </c>
      <c r="N214" s="61">
        <v>0</v>
      </c>
    </row>
    <row r="215" spans="1:14" ht="14.6" x14ac:dyDescent="0.35">
      <c r="A215" s="60" t="s">
        <v>603</v>
      </c>
      <c r="B215" s="48" t="s">
        <v>315</v>
      </c>
      <c r="C215" s="48" t="s">
        <v>618</v>
      </c>
      <c r="D215" s="48" t="s">
        <v>578</v>
      </c>
      <c r="E215" s="48">
        <v>25</v>
      </c>
      <c r="F215" s="48">
        <v>-0.955978832</v>
      </c>
      <c r="G215" s="48">
        <f t="shared" si="6"/>
        <v>-3.4892847423273694</v>
      </c>
      <c r="H215" s="48">
        <v>0.61912366699999999</v>
      </c>
      <c r="I215" s="48">
        <v>0.89299270399999997</v>
      </c>
      <c r="J215" s="54" t="s">
        <v>2058</v>
      </c>
      <c r="K215" s="48">
        <v>0.85185424099999996</v>
      </c>
      <c r="L215" s="48">
        <v>20.156420010000001</v>
      </c>
      <c r="M215" s="48">
        <v>0.68784694499999999</v>
      </c>
      <c r="N215" s="61">
        <v>0</v>
      </c>
    </row>
    <row r="216" spans="1:14" ht="14.6" x14ac:dyDescent="0.35">
      <c r="A216" s="60" t="s">
        <v>603</v>
      </c>
      <c r="B216" s="48" t="s">
        <v>315</v>
      </c>
      <c r="C216" s="48" t="s">
        <v>618</v>
      </c>
      <c r="D216" s="48" t="s">
        <v>577</v>
      </c>
      <c r="E216" s="48">
        <v>25</v>
      </c>
      <c r="F216" s="48">
        <v>-0.56422271099999999</v>
      </c>
      <c r="G216" s="48">
        <f t="shared" si="6"/>
        <v>-2.0593904706531041</v>
      </c>
      <c r="H216" s="48">
        <v>0.83170891400000002</v>
      </c>
      <c r="I216" s="48">
        <v>0.72270917700000004</v>
      </c>
      <c r="J216" s="54" t="s">
        <v>2059</v>
      </c>
      <c r="K216" s="48">
        <v>0.85185424099999996</v>
      </c>
      <c r="L216" s="48">
        <v>20.156420010000001</v>
      </c>
      <c r="M216" s="48">
        <v>0.68784694499999999</v>
      </c>
      <c r="N216" s="61">
        <v>0</v>
      </c>
    </row>
    <row r="217" spans="1:14" ht="14.6" x14ac:dyDescent="0.35">
      <c r="A217" s="60" t="s">
        <v>603</v>
      </c>
      <c r="B217" s="48" t="s">
        <v>315</v>
      </c>
      <c r="C217" s="48" t="s">
        <v>619</v>
      </c>
      <c r="D217" s="48" t="s">
        <v>2298</v>
      </c>
      <c r="E217" s="48">
        <v>25</v>
      </c>
      <c r="F217" s="48">
        <v>0.49045310199999997</v>
      </c>
      <c r="G217" s="48">
        <f t="shared" si="6"/>
        <v>1.7901343297062973</v>
      </c>
      <c r="H217" s="48">
        <v>0.37017535699999998</v>
      </c>
      <c r="I217" s="48">
        <v>0.119097309</v>
      </c>
      <c r="J217" s="54" t="s">
        <v>984</v>
      </c>
      <c r="K217" s="48">
        <v>0.13416981</v>
      </c>
      <c r="L217" s="48">
        <v>29.02332754</v>
      </c>
      <c r="M217" s="48">
        <v>0.219254167</v>
      </c>
      <c r="N217" s="61">
        <v>0.1731</v>
      </c>
    </row>
    <row r="218" spans="1:14" ht="14.6" x14ac:dyDescent="0.35">
      <c r="A218" s="60" t="s">
        <v>603</v>
      </c>
      <c r="B218" s="48" t="s">
        <v>315</v>
      </c>
      <c r="C218" s="48" t="s">
        <v>619</v>
      </c>
      <c r="D218" s="48" t="s">
        <v>2299</v>
      </c>
      <c r="E218" s="48">
        <v>25</v>
      </c>
      <c r="F218" s="48">
        <v>0.49045310199999997</v>
      </c>
      <c r="G218" s="48">
        <f t="shared" si="6"/>
        <v>1.7901343297062973</v>
      </c>
      <c r="H218" s="48">
        <v>0.33661969600000002</v>
      </c>
      <c r="I218" s="48">
        <v>8.6539954000000002E-2</v>
      </c>
      <c r="J218" s="54" t="s">
        <v>985</v>
      </c>
      <c r="K218" s="48">
        <v>0.13416981</v>
      </c>
      <c r="L218" s="48">
        <v>29.02332754</v>
      </c>
      <c r="M218" s="48">
        <v>0.219254167</v>
      </c>
      <c r="N218" s="61">
        <v>0.1731</v>
      </c>
    </row>
    <row r="219" spans="1:14" ht="14.6" x14ac:dyDescent="0.35">
      <c r="A219" s="60" t="s">
        <v>603</v>
      </c>
      <c r="B219" s="48" t="s">
        <v>315</v>
      </c>
      <c r="C219" s="48" t="s">
        <v>619</v>
      </c>
      <c r="D219" s="48" t="s">
        <v>578</v>
      </c>
      <c r="E219" s="48">
        <v>25</v>
      </c>
      <c r="F219" s="48">
        <v>-7.0513162000000004E-2</v>
      </c>
      <c r="G219" s="48">
        <f t="shared" si="6"/>
        <v>-0.25737023882120652</v>
      </c>
      <c r="H219" s="48">
        <v>0.50312001399999995</v>
      </c>
      <c r="I219" s="48">
        <v>0.66982498000000001</v>
      </c>
      <c r="J219" s="54" t="s">
        <v>2060</v>
      </c>
      <c r="K219" s="48">
        <v>0.13416981</v>
      </c>
      <c r="L219" s="48">
        <v>29.02332754</v>
      </c>
      <c r="M219" s="48">
        <v>0.219254167</v>
      </c>
      <c r="N219" s="61">
        <v>0.1731</v>
      </c>
    </row>
    <row r="220" spans="1:14" ht="14.6" x14ac:dyDescent="0.35">
      <c r="A220" s="60" t="s">
        <v>603</v>
      </c>
      <c r="B220" s="48" t="s">
        <v>315</v>
      </c>
      <c r="C220" s="48" t="s">
        <v>619</v>
      </c>
      <c r="D220" s="48" t="s">
        <v>577</v>
      </c>
      <c r="E220" s="48">
        <v>25</v>
      </c>
      <c r="F220" s="48">
        <v>-0.36757804900000002</v>
      </c>
      <c r="G220" s="48">
        <f t="shared" si="6"/>
        <v>-1.3416452698088217</v>
      </c>
      <c r="H220" s="48">
        <v>0.73102015099999995</v>
      </c>
      <c r="I220" s="48">
        <v>0.703614819</v>
      </c>
      <c r="J220" s="54" t="s">
        <v>2061</v>
      </c>
      <c r="K220" s="48">
        <v>0.13416981</v>
      </c>
      <c r="L220" s="48">
        <v>29.02332754</v>
      </c>
      <c r="M220" s="48">
        <v>0.219254167</v>
      </c>
      <c r="N220" s="61">
        <v>0.1731</v>
      </c>
    </row>
    <row r="221" spans="1:14" ht="14.6" x14ac:dyDescent="0.35">
      <c r="A221" s="60" t="s">
        <v>603</v>
      </c>
      <c r="B221" s="48" t="s">
        <v>315</v>
      </c>
      <c r="C221" s="48" t="s">
        <v>620</v>
      </c>
      <c r="D221" s="48" t="s">
        <v>2298</v>
      </c>
      <c r="E221" s="48">
        <v>25</v>
      </c>
      <c r="F221" s="48">
        <v>0.440321254</v>
      </c>
      <c r="G221" s="48">
        <f>F221/0.273975586</f>
        <v>1.6071550769490826</v>
      </c>
      <c r="H221" s="48">
        <v>0.31505778400000001</v>
      </c>
      <c r="I221" s="48">
        <v>0.56638930799999998</v>
      </c>
      <c r="J221" s="54" t="s">
        <v>986</v>
      </c>
      <c r="K221" s="48">
        <v>0.33928103100000001</v>
      </c>
      <c r="L221" s="48">
        <v>22.84251561</v>
      </c>
      <c r="M221" s="48">
        <v>0.52911019400000003</v>
      </c>
      <c r="N221" s="61">
        <v>0</v>
      </c>
    </row>
    <row r="222" spans="1:14" ht="14.6" x14ac:dyDescent="0.35">
      <c r="A222" s="60" t="s">
        <v>603</v>
      </c>
      <c r="B222" s="48" t="s">
        <v>315</v>
      </c>
      <c r="C222" s="48" t="s">
        <v>620</v>
      </c>
      <c r="D222" s="48" t="s">
        <v>2299</v>
      </c>
      <c r="E222" s="48">
        <v>25</v>
      </c>
      <c r="F222" s="48">
        <v>0.440321254</v>
      </c>
      <c r="G222" s="48">
        <f t="shared" si="6"/>
        <v>1.6071550769490826</v>
      </c>
      <c r="H222" s="48">
        <v>0.32294150900000002</v>
      </c>
      <c r="I222" s="48">
        <v>0.57590254200000002</v>
      </c>
      <c r="J222" s="54" t="s">
        <v>987</v>
      </c>
      <c r="K222" s="48">
        <v>0.33928103100000001</v>
      </c>
      <c r="L222" s="48">
        <v>22.84251561</v>
      </c>
      <c r="M222" s="48">
        <v>0.52911019400000003</v>
      </c>
      <c r="N222" s="61">
        <v>0</v>
      </c>
    </row>
    <row r="223" spans="1:14" ht="14.6" x14ac:dyDescent="0.35">
      <c r="A223" s="60" t="s">
        <v>603</v>
      </c>
      <c r="B223" s="48" t="s">
        <v>315</v>
      </c>
      <c r="C223" s="48" t="s">
        <v>620</v>
      </c>
      <c r="D223" s="48" t="s">
        <v>578</v>
      </c>
      <c r="E223" s="48">
        <v>25</v>
      </c>
      <c r="F223" s="48">
        <v>0.75731801799999998</v>
      </c>
      <c r="G223" s="48">
        <f t="shared" si="6"/>
        <v>2.7641806668131372</v>
      </c>
      <c r="H223" s="48">
        <v>0.45074230599999998</v>
      </c>
      <c r="I223" s="48">
        <v>0.97671952900000003</v>
      </c>
      <c r="J223" s="54" t="s">
        <v>2062</v>
      </c>
      <c r="K223" s="48">
        <v>0.33928103100000001</v>
      </c>
      <c r="L223" s="48">
        <v>22.84251561</v>
      </c>
      <c r="M223" s="48">
        <v>0.52911019400000003</v>
      </c>
      <c r="N223" s="61">
        <v>0</v>
      </c>
    </row>
    <row r="224" spans="1:14" ht="14.6" x14ac:dyDescent="0.35">
      <c r="A224" s="60" t="s">
        <v>603</v>
      </c>
      <c r="B224" s="48" t="s">
        <v>315</v>
      </c>
      <c r="C224" s="48" t="s">
        <v>620</v>
      </c>
      <c r="D224" s="48" t="s">
        <v>577</v>
      </c>
      <c r="E224" s="48">
        <v>25</v>
      </c>
      <c r="F224" s="48">
        <v>1.001406496</v>
      </c>
      <c r="G224" s="48">
        <f t="shared" si="6"/>
        <v>3.6550939104479188</v>
      </c>
      <c r="H224" s="48">
        <v>0.605549114</v>
      </c>
      <c r="I224" s="48">
        <v>0.79878592599999998</v>
      </c>
      <c r="J224" s="54" t="s">
        <v>2063</v>
      </c>
      <c r="K224" s="48">
        <v>0.33928103100000001</v>
      </c>
      <c r="L224" s="48">
        <v>22.84251561</v>
      </c>
      <c r="M224" s="48">
        <v>0.52911019400000003</v>
      </c>
      <c r="N224" s="61">
        <v>0</v>
      </c>
    </row>
    <row r="225" spans="1:14" ht="14.6" x14ac:dyDescent="0.35">
      <c r="A225" s="60" t="s">
        <v>603</v>
      </c>
      <c r="B225" s="48" t="s">
        <v>315</v>
      </c>
      <c r="C225" s="48" t="s">
        <v>616</v>
      </c>
      <c r="D225" s="48" t="s">
        <v>2298</v>
      </c>
      <c r="E225" s="48">
        <v>23</v>
      </c>
      <c r="F225" s="48">
        <v>-1.6265395629999999</v>
      </c>
      <c r="G225" s="48">
        <f t="shared" si="6"/>
        <v>-5.9368047596766518</v>
      </c>
      <c r="H225" s="48">
        <v>0.13951165200000001</v>
      </c>
      <c r="I225" s="62">
        <v>2.9399999999999998E-23</v>
      </c>
      <c r="J225" s="54" t="s">
        <v>988</v>
      </c>
      <c r="K225" s="48">
        <v>0.935600349</v>
      </c>
      <c r="L225" s="48">
        <v>7.7312006049999997</v>
      </c>
      <c r="M225" s="48">
        <v>0.99780325700000005</v>
      </c>
      <c r="N225" s="61">
        <v>0</v>
      </c>
    </row>
    <row r="226" spans="1:14" ht="14.6" x14ac:dyDescent="0.35">
      <c r="A226" s="60" t="s">
        <v>603</v>
      </c>
      <c r="B226" s="48" t="s">
        <v>315</v>
      </c>
      <c r="C226" s="48" t="s">
        <v>616</v>
      </c>
      <c r="D226" s="48" t="s">
        <v>2299</v>
      </c>
      <c r="E226" s="48">
        <v>23</v>
      </c>
      <c r="F226" s="48">
        <v>-1.6265395629999999</v>
      </c>
      <c r="G226" s="48">
        <f t="shared" si="6"/>
        <v>-5.9368047596766518</v>
      </c>
      <c r="H226" s="48">
        <v>0.23534141</v>
      </c>
      <c r="I226" s="62">
        <v>3.8799999999999998E-9</v>
      </c>
      <c r="J226" s="54" t="s">
        <v>989</v>
      </c>
      <c r="K226" s="48">
        <v>0.935600349</v>
      </c>
      <c r="L226" s="48">
        <v>7.7312006049999997</v>
      </c>
      <c r="M226" s="48">
        <v>0.99780325700000005</v>
      </c>
      <c r="N226" s="61">
        <v>0</v>
      </c>
    </row>
    <row r="227" spans="1:14" ht="14.6" x14ac:dyDescent="0.35">
      <c r="A227" s="60" t="s">
        <v>603</v>
      </c>
      <c r="B227" s="48" t="s">
        <v>315</v>
      </c>
      <c r="C227" s="48" t="s">
        <v>616</v>
      </c>
      <c r="D227" s="48" t="s">
        <v>578</v>
      </c>
      <c r="E227" s="48">
        <v>23</v>
      </c>
      <c r="F227" s="48">
        <v>-1.4846265780000001</v>
      </c>
      <c r="G227" s="48">
        <f t="shared" si="6"/>
        <v>-5.4188280046237409</v>
      </c>
      <c r="H227" s="48">
        <v>0.30775535900000001</v>
      </c>
      <c r="I227" s="62">
        <v>1.49E-5</v>
      </c>
      <c r="J227" s="54" t="s">
        <v>2064</v>
      </c>
      <c r="K227" s="48">
        <v>0.935600349</v>
      </c>
      <c r="L227" s="48">
        <v>7.7312006049999997</v>
      </c>
      <c r="M227" s="48">
        <v>0.99780325700000005</v>
      </c>
      <c r="N227" s="61">
        <v>0</v>
      </c>
    </row>
    <row r="228" spans="1:14" ht="14.6" x14ac:dyDescent="0.35">
      <c r="A228" s="60" t="s">
        <v>603</v>
      </c>
      <c r="B228" s="48" t="s">
        <v>315</v>
      </c>
      <c r="C228" s="48" t="s">
        <v>616</v>
      </c>
      <c r="D228" s="48" t="s">
        <v>577</v>
      </c>
      <c r="E228" s="48">
        <v>23</v>
      </c>
      <c r="F228" s="48">
        <v>-2.0985968869999998</v>
      </c>
      <c r="G228" s="48">
        <f t="shared" si="6"/>
        <v>-7.6597952308057105</v>
      </c>
      <c r="H228" s="48">
        <v>0.43269049199999998</v>
      </c>
      <c r="I228" s="48">
        <v>5.1538210000000003E-3</v>
      </c>
      <c r="J228" s="54" t="s">
        <v>2065</v>
      </c>
      <c r="K228" s="48">
        <v>0.935600349</v>
      </c>
      <c r="L228" s="48">
        <v>7.7312006049999997</v>
      </c>
      <c r="M228" s="48">
        <v>0.99780325700000005</v>
      </c>
      <c r="N228" s="61">
        <v>0</v>
      </c>
    </row>
    <row r="229" spans="1:14" ht="14.6" x14ac:dyDescent="0.35">
      <c r="A229" s="60" t="s">
        <v>603</v>
      </c>
      <c r="B229" s="48" t="s">
        <v>315</v>
      </c>
      <c r="C229" s="48" t="s">
        <v>626</v>
      </c>
      <c r="D229" s="48" t="s">
        <v>2298</v>
      </c>
      <c r="E229" s="48">
        <v>24</v>
      </c>
      <c r="F229" s="48">
        <v>-0.97239869499999998</v>
      </c>
      <c r="G229" s="48">
        <f t="shared" si="6"/>
        <v>-3.5492165896854764</v>
      </c>
      <c r="H229" s="48">
        <v>0.11759951</v>
      </c>
      <c r="I229" s="48">
        <v>1.19197E-4</v>
      </c>
      <c r="J229" s="54" t="s">
        <v>990</v>
      </c>
      <c r="K229" s="48">
        <v>0.49319465499999998</v>
      </c>
      <c r="L229" s="48">
        <v>8.0526471910000001</v>
      </c>
      <c r="M229" s="48">
        <v>0.99828537299999998</v>
      </c>
      <c r="N229" s="61">
        <v>0</v>
      </c>
    </row>
    <row r="230" spans="1:14" ht="14.6" x14ac:dyDescent="0.35">
      <c r="A230" s="60" t="s">
        <v>603</v>
      </c>
      <c r="B230" s="48" t="s">
        <v>315</v>
      </c>
      <c r="C230" s="48" t="s">
        <v>626</v>
      </c>
      <c r="D230" s="48" t="s">
        <v>2299</v>
      </c>
      <c r="E230" s="48">
        <v>24</v>
      </c>
      <c r="F230" s="48">
        <v>-0.97239869499999998</v>
      </c>
      <c r="G230" s="48">
        <f t="shared" si="6"/>
        <v>-3.5492165896854764</v>
      </c>
      <c r="H230" s="48">
        <v>0.19874677600000001</v>
      </c>
      <c r="I230" s="48">
        <v>2.2801358000000001E-2</v>
      </c>
      <c r="J230" s="54" t="s">
        <v>991</v>
      </c>
      <c r="K230" s="48">
        <v>0.49319465499999998</v>
      </c>
      <c r="L230" s="48">
        <v>8.0526471910000001</v>
      </c>
      <c r="M230" s="48">
        <v>0.99828537299999998</v>
      </c>
      <c r="N230" s="61">
        <v>0</v>
      </c>
    </row>
    <row r="231" spans="1:14" ht="14.6" x14ac:dyDescent="0.35">
      <c r="A231" s="60" t="s">
        <v>603</v>
      </c>
      <c r="B231" s="48" t="s">
        <v>315</v>
      </c>
      <c r="C231" s="48" t="s">
        <v>626</v>
      </c>
      <c r="D231" s="48" t="s">
        <v>578</v>
      </c>
      <c r="E231" s="48">
        <v>24</v>
      </c>
      <c r="F231" s="48">
        <v>-0.77506739800000002</v>
      </c>
      <c r="G231" s="48">
        <f t="shared" si="6"/>
        <v>-2.8289651983808515</v>
      </c>
      <c r="H231" s="48">
        <v>0.26215049600000001</v>
      </c>
      <c r="I231" s="48">
        <v>0.10879024</v>
      </c>
      <c r="J231" s="54" t="s">
        <v>2066</v>
      </c>
      <c r="K231" s="48">
        <v>0.49319465499999998</v>
      </c>
      <c r="L231" s="48">
        <v>8.0526471910000001</v>
      </c>
      <c r="M231" s="48">
        <v>0.99828537299999998</v>
      </c>
      <c r="N231" s="61">
        <v>0</v>
      </c>
    </row>
    <row r="232" spans="1:14" ht="14.6" x14ac:dyDescent="0.35">
      <c r="A232" s="60" t="s">
        <v>603</v>
      </c>
      <c r="B232" s="48" t="s">
        <v>315</v>
      </c>
      <c r="C232" s="48" t="s">
        <v>626</v>
      </c>
      <c r="D232" s="48" t="s">
        <v>577</v>
      </c>
      <c r="E232" s="48">
        <v>24</v>
      </c>
      <c r="F232" s="48">
        <v>-0.64226715000000001</v>
      </c>
      <c r="G232" s="48">
        <f t="shared" si="6"/>
        <v>-2.3442495712008444</v>
      </c>
      <c r="H232" s="48">
        <v>0.35204036</v>
      </c>
      <c r="I232" s="48">
        <v>0.566656559</v>
      </c>
      <c r="J232" s="54" t="s">
        <v>2067</v>
      </c>
      <c r="K232" s="48">
        <v>0.49319465499999998</v>
      </c>
      <c r="L232" s="48">
        <v>8.0526471910000001</v>
      </c>
      <c r="M232" s="48">
        <v>0.99828537299999998</v>
      </c>
      <c r="N232" s="61">
        <v>0</v>
      </c>
    </row>
    <row r="233" spans="1:14" ht="14.6" x14ac:dyDescent="0.35">
      <c r="A233" s="60" t="s">
        <v>603</v>
      </c>
      <c r="B233" s="48" t="s">
        <v>315</v>
      </c>
      <c r="C233" s="48" t="s">
        <v>627</v>
      </c>
      <c r="D233" s="48" t="s">
        <v>2298</v>
      </c>
      <c r="E233" s="48">
        <v>23</v>
      </c>
      <c r="F233" s="48">
        <v>-1.246471286</v>
      </c>
      <c r="G233" s="48">
        <f t="shared" si="6"/>
        <v>-4.5495706540801049</v>
      </c>
      <c r="H233" s="48">
        <v>0.14167975599999999</v>
      </c>
      <c r="I233" s="62">
        <v>3.3600000000000003E-8</v>
      </c>
      <c r="J233" s="54" t="s">
        <v>992</v>
      </c>
      <c r="K233" s="48">
        <v>0.65265105700000003</v>
      </c>
      <c r="L233" s="48">
        <v>10.92756788</v>
      </c>
      <c r="M233" s="48">
        <v>0.97576662700000005</v>
      </c>
      <c r="N233" s="61">
        <v>0</v>
      </c>
    </row>
    <row r="234" spans="1:14" ht="14.6" x14ac:dyDescent="0.35">
      <c r="A234" s="60" t="s">
        <v>603</v>
      </c>
      <c r="B234" s="48" t="s">
        <v>315</v>
      </c>
      <c r="C234" s="48" t="s">
        <v>627</v>
      </c>
      <c r="D234" s="48" t="s">
        <v>2299</v>
      </c>
      <c r="E234" s="48">
        <v>23</v>
      </c>
      <c r="F234" s="48">
        <v>-1.246471286</v>
      </c>
      <c r="G234" s="48">
        <f t="shared" si="6"/>
        <v>-4.5495706540801049</v>
      </c>
      <c r="H234" s="48">
        <v>0.201028385</v>
      </c>
      <c r="I234" s="62">
        <v>9.9699999999999998E-5</v>
      </c>
      <c r="J234" s="54" t="s">
        <v>993</v>
      </c>
      <c r="K234" s="48">
        <v>0.65265105700000003</v>
      </c>
      <c r="L234" s="48">
        <v>10.92756788</v>
      </c>
      <c r="M234" s="48">
        <v>0.97576662700000005</v>
      </c>
      <c r="N234" s="61">
        <v>0</v>
      </c>
    </row>
    <row r="235" spans="1:14" ht="14.6" x14ac:dyDescent="0.35">
      <c r="A235" s="60" t="s">
        <v>603</v>
      </c>
      <c r="B235" s="48" t="s">
        <v>315</v>
      </c>
      <c r="C235" s="48" t="s">
        <v>627</v>
      </c>
      <c r="D235" s="48" t="s">
        <v>578</v>
      </c>
      <c r="E235" s="48">
        <v>23</v>
      </c>
      <c r="F235" s="48">
        <v>-1.046407149</v>
      </c>
      <c r="G235" s="48">
        <f t="shared" si="6"/>
        <v>-3.8193445053896151</v>
      </c>
      <c r="H235" s="48">
        <v>0.26973531299999998</v>
      </c>
      <c r="I235" s="48">
        <v>1.6344886999999999E-2</v>
      </c>
      <c r="J235" s="54" t="s">
        <v>2068</v>
      </c>
      <c r="K235" s="48">
        <v>0.65265105700000003</v>
      </c>
      <c r="L235" s="48">
        <v>10.92756788</v>
      </c>
      <c r="M235" s="48">
        <v>0.97576662700000005</v>
      </c>
      <c r="N235" s="61">
        <v>0</v>
      </c>
    </row>
    <row r="236" spans="1:14" ht="14.6" x14ac:dyDescent="0.35">
      <c r="A236" s="60" t="s">
        <v>603</v>
      </c>
      <c r="B236" s="48" t="s">
        <v>315</v>
      </c>
      <c r="C236" s="48" t="s">
        <v>627</v>
      </c>
      <c r="D236" s="48" t="s">
        <v>577</v>
      </c>
      <c r="E236" s="48">
        <v>23</v>
      </c>
      <c r="F236" s="48">
        <v>-0.95023427599999999</v>
      </c>
      <c r="G236" s="48">
        <f t="shared" si="6"/>
        <v>-3.4683173412393029</v>
      </c>
      <c r="H236" s="48">
        <v>0.37363321900000002</v>
      </c>
      <c r="I236" s="48">
        <v>0.16502067600000001</v>
      </c>
      <c r="J236" s="54" t="s">
        <v>2069</v>
      </c>
      <c r="K236" s="48">
        <v>0.65265105700000003</v>
      </c>
      <c r="L236" s="48">
        <v>10.92756788</v>
      </c>
      <c r="M236" s="48">
        <v>0.97576662700000005</v>
      </c>
      <c r="N236" s="61">
        <v>0</v>
      </c>
    </row>
    <row r="237" spans="1:14" ht="14.6" x14ac:dyDescent="0.35">
      <c r="A237" s="47" t="s">
        <v>604</v>
      </c>
      <c r="B237" s="48" t="s">
        <v>302</v>
      </c>
      <c r="C237" s="48" t="s">
        <v>625</v>
      </c>
      <c r="D237" s="48" t="s">
        <v>2298</v>
      </c>
      <c r="E237" s="48">
        <v>11</v>
      </c>
      <c r="F237" s="48">
        <v>-0.63865698900000001</v>
      </c>
      <c r="G237" s="48">
        <f>F237/1.277522387</f>
        <v>-0.49991843234916239</v>
      </c>
      <c r="H237" s="48">
        <v>0.18758064999999999</v>
      </c>
      <c r="I237" s="48">
        <v>0.900012955</v>
      </c>
      <c r="J237" s="54" t="s">
        <v>1012</v>
      </c>
      <c r="K237" s="48">
        <v>0.65584506799999998</v>
      </c>
      <c r="L237" s="48">
        <v>6.0586626749999999</v>
      </c>
      <c r="M237" s="48">
        <v>0.81031080300000002</v>
      </c>
      <c r="N237" s="61">
        <v>0</v>
      </c>
    </row>
    <row r="238" spans="1:14" ht="14.6" x14ac:dyDescent="0.35">
      <c r="A238" s="47" t="s">
        <v>604</v>
      </c>
      <c r="B238" s="48" t="s">
        <v>302</v>
      </c>
      <c r="C238" s="48" t="s">
        <v>625</v>
      </c>
      <c r="D238" s="48" t="s">
        <v>2299</v>
      </c>
      <c r="E238" s="48">
        <v>11</v>
      </c>
      <c r="F238" s="48">
        <v>-0.63865698900000001</v>
      </c>
      <c r="G238" s="48">
        <f t="shared" ref="G238:G272" si="7">F238/1.277522387</f>
        <v>-0.49991843234916239</v>
      </c>
      <c r="H238" s="48">
        <v>0.24099034899999999</v>
      </c>
      <c r="I238" s="48">
        <v>0.92209205900000002</v>
      </c>
      <c r="J238" s="54" t="s">
        <v>1013</v>
      </c>
      <c r="K238" s="48">
        <v>0.65584506799999998</v>
      </c>
      <c r="L238" s="48">
        <v>6.0586626749999999</v>
      </c>
      <c r="M238" s="48">
        <v>0.81031080300000002</v>
      </c>
      <c r="N238" s="61">
        <v>0</v>
      </c>
    </row>
    <row r="239" spans="1:14" ht="14.6" x14ac:dyDescent="0.35">
      <c r="A239" s="47" t="s">
        <v>604</v>
      </c>
      <c r="B239" s="48" t="s">
        <v>302</v>
      </c>
      <c r="C239" s="48" t="s">
        <v>625</v>
      </c>
      <c r="D239" s="48" t="s">
        <v>578</v>
      </c>
      <c r="E239" s="48">
        <v>11</v>
      </c>
      <c r="F239" s="48">
        <v>-0.54900473699999996</v>
      </c>
      <c r="G239" s="48">
        <f t="shared" si="7"/>
        <v>-0.42974177406724373</v>
      </c>
      <c r="H239" s="48">
        <v>0.30473452899999998</v>
      </c>
      <c r="I239" s="48">
        <v>0.47999066600000001</v>
      </c>
      <c r="J239" s="54" t="s">
        <v>2070</v>
      </c>
      <c r="K239" s="48">
        <v>0.65584506799999998</v>
      </c>
      <c r="L239" s="48">
        <v>6.0586626749999999</v>
      </c>
      <c r="M239" s="48">
        <v>0.81031080300000002</v>
      </c>
      <c r="N239" s="61">
        <v>0</v>
      </c>
    </row>
    <row r="240" spans="1:14" ht="14.6" x14ac:dyDescent="0.35">
      <c r="A240" s="47" t="s">
        <v>604</v>
      </c>
      <c r="B240" s="48" t="s">
        <v>302</v>
      </c>
      <c r="C240" s="48" t="s">
        <v>625</v>
      </c>
      <c r="D240" s="48" t="s">
        <v>577</v>
      </c>
      <c r="E240" s="48">
        <v>11</v>
      </c>
      <c r="F240" s="48">
        <v>-0.56560795699999999</v>
      </c>
      <c r="G240" s="48">
        <f t="shared" si="7"/>
        <v>-0.44273819602348774</v>
      </c>
      <c r="H240" s="48">
        <v>0.38944227399999998</v>
      </c>
      <c r="I240" s="48">
        <v>0.47685159300000002</v>
      </c>
      <c r="J240" s="54" t="s">
        <v>2071</v>
      </c>
      <c r="K240" s="48">
        <v>0.65584506799999998</v>
      </c>
      <c r="L240" s="48">
        <v>6.0586626749999999</v>
      </c>
      <c r="M240" s="48">
        <v>0.81031080300000002</v>
      </c>
      <c r="N240" s="61">
        <v>0</v>
      </c>
    </row>
    <row r="241" spans="1:14" ht="14.6" x14ac:dyDescent="0.35">
      <c r="A241" s="47" t="s">
        <v>604</v>
      </c>
      <c r="B241" s="48" t="s">
        <v>302</v>
      </c>
      <c r="C241" s="48" t="s">
        <v>615</v>
      </c>
      <c r="D241" s="48" t="s">
        <v>2298</v>
      </c>
      <c r="E241" s="48">
        <v>11</v>
      </c>
      <c r="F241" s="48">
        <v>-0.97350302399999999</v>
      </c>
      <c r="G241" s="48">
        <f t="shared" si="7"/>
        <v>-0.76202423840577282</v>
      </c>
      <c r="H241" s="48">
        <v>0.15985993100000001</v>
      </c>
      <c r="I241" s="48">
        <v>0.16541376699999999</v>
      </c>
      <c r="J241" s="54" t="s">
        <v>1014</v>
      </c>
      <c r="K241" s="48">
        <v>0.92216941900000005</v>
      </c>
      <c r="L241" s="48">
        <v>3.112584365</v>
      </c>
      <c r="M241" s="48">
        <v>0.97864893799999997</v>
      </c>
      <c r="N241" s="61">
        <v>0</v>
      </c>
    </row>
    <row r="242" spans="1:14" ht="14.6" x14ac:dyDescent="0.35">
      <c r="A242" s="47" t="s">
        <v>604</v>
      </c>
      <c r="B242" s="48" t="s">
        <v>302</v>
      </c>
      <c r="C242" s="48" t="s">
        <v>615</v>
      </c>
      <c r="D242" s="48" t="s">
        <v>2299</v>
      </c>
      <c r="E242" s="48">
        <v>11</v>
      </c>
      <c r="F242" s="48">
        <v>-0.97350302399999999</v>
      </c>
      <c r="G242" s="48">
        <f t="shared" si="7"/>
        <v>-0.76202423840577282</v>
      </c>
      <c r="H242" s="48">
        <v>0.28653590800000001</v>
      </c>
      <c r="I242" s="48">
        <v>0.439010028</v>
      </c>
      <c r="J242" s="54" t="s">
        <v>1015</v>
      </c>
      <c r="K242" s="48">
        <v>0.92216941900000005</v>
      </c>
      <c r="L242" s="48">
        <v>3.112584365</v>
      </c>
      <c r="M242" s="48">
        <v>0.97864893799999997</v>
      </c>
      <c r="N242" s="61">
        <v>0</v>
      </c>
    </row>
    <row r="243" spans="1:14" ht="14.6" x14ac:dyDescent="0.35">
      <c r="A243" s="47" t="s">
        <v>604</v>
      </c>
      <c r="B243" s="48" t="s">
        <v>302</v>
      </c>
      <c r="C243" s="48" t="s">
        <v>615</v>
      </c>
      <c r="D243" s="48" t="s">
        <v>578</v>
      </c>
      <c r="E243" s="48">
        <v>11</v>
      </c>
      <c r="F243" s="48">
        <v>-1.0243919020000001</v>
      </c>
      <c r="G243" s="48">
        <f t="shared" si="7"/>
        <v>-0.80185827851171743</v>
      </c>
      <c r="H243" s="48">
        <v>0.35336663800000001</v>
      </c>
      <c r="I243" s="48">
        <v>0.57730171299999999</v>
      </c>
      <c r="J243" s="54" t="s">
        <v>2072</v>
      </c>
      <c r="K243" s="48">
        <v>0.92216941900000005</v>
      </c>
      <c r="L243" s="48">
        <v>3.112584365</v>
      </c>
      <c r="M243" s="48">
        <v>0.97864893799999997</v>
      </c>
      <c r="N243" s="61">
        <v>0</v>
      </c>
    </row>
    <row r="244" spans="1:14" ht="14.6" x14ac:dyDescent="0.35">
      <c r="A244" s="47" t="s">
        <v>604</v>
      </c>
      <c r="B244" s="48" t="s">
        <v>302</v>
      </c>
      <c r="C244" s="48" t="s">
        <v>615</v>
      </c>
      <c r="D244" s="48" t="s">
        <v>577</v>
      </c>
      <c r="E244" s="48">
        <v>11</v>
      </c>
      <c r="F244" s="48">
        <v>-1.0678469159999999</v>
      </c>
      <c r="G244" s="48">
        <f t="shared" si="7"/>
        <v>-0.83587334896542975</v>
      </c>
      <c r="H244" s="48">
        <v>0.45272497499999997</v>
      </c>
      <c r="I244" s="48">
        <v>0.762766422</v>
      </c>
      <c r="J244" s="54" t="s">
        <v>2073</v>
      </c>
      <c r="K244" s="48">
        <v>0.92216941900000005</v>
      </c>
      <c r="L244" s="48">
        <v>3.112584365</v>
      </c>
      <c r="M244" s="48">
        <v>0.97864893799999997</v>
      </c>
      <c r="N244" s="61">
        <v>0</v>
      </c>
    </row>
    <row r="245" spans="1:14" ht="14.6" x14ac:dyDescent="0.35">
      <c r="A245" s="47" t="s">
        <v>604</v>
      </c>
      <c r="B245" s="48" t="s">
        <v>302</v>
      </c>
      <c r="C245" s="48" t="s">
        <v>617</v>
      </c>
      <c r="D245" s="48" t="s">
        <v>2298</v>
      </c>
      <c r="E245" s="48">
        <v>11</v>
      </c>
      <c r="F245" s="48">
        <v>2.8513811E-2</v>
      </c>
      <c r="G245" s="48">
        <f t="shared" si="7"/>
        <v>2.2319617480018376E-2</v>
      </c>
      <c r="H245" s="48">
        <v>0.94715956300000004</v>
      </c>
      <c r="I245" s="48">
        <v>0.12354844500000001</v>
      </c>
      <c r="J245" s="54" t="s">
        <v>1016</v>
      </c>
      <c r="K245" s="48">
        <v>0.92653284400000002</v>
      </c>
      <c r="L245" s="48">
        <v>11.810926630000001</v>
      </c>
      <c r="M245" s="48">
        <v>0.29790981</v>
      </c>
      <c r="N245" s="61">
        <v>0.15329999999999999</v>
      </c>
    </row>
    <row r="246" spans="1:14" ht="14.6" x14ac:dyDescent="0.35">
      <c r="A246" s="47" t="s">
        <v>604</v>
      </c>
      <c r="B246" s="48" t="s">
        <v>302</v>
      </c>
      <c r="C246" s="48" t="s">
        <v>617</v>
      </c>
      <c r="D246" s="48" t="s">
        <v>2299</v>
      </c>
      <c r="E246" s="48">
        <v>11</v>
      </c>
      <c r="F246" s="48">
        <v>2.8513811E-2</v>
      </c>
      <c r="G246" s="48">
        <f t="shared" si="7"/>
        <v>2.2319617480018376E-2</v>
      </c>
      <c r="H246" s="48">
        <v>0.87152763499999997</v>
      </c>
      <c r="I246" s="48">
        <v>9.4190432000000004E-2</v>
      </c>
      <c r="J246" s="54" t="s">
        <v>1017</v>
      </c>
      <c r="K246" s="48">
        <v>0.92653284400000002</v>
      </c>
      <c r="L246" s="48">
        <v>11.810926630000001</v>
      </c>
      <c r="M246" s="48">
        <v>0.29790981</v>
      </c>
      <c r="N246" s="61">
        <v>0.15329999999999999</v>
      </c>
    </row>
    <row r="247" spans="1:14" ht="14.6" x14ac:dyDescent="0.35">
      <c r="A247" s="47" t="s">
        <v>604</v>
      </c>
      <c r="B247" s="48" t="s">
        <v>302</v>
      </c>
      <c r="C247" s="48" t="s">
        <v>617</v>
      </c>
      <c r="D247" s="48" t="s">
        <v>578</v>
      </c>
      <c r="E247" s="48">
        <v>11</v>
      </c>
      <c r="F247" s="48">
        <v>-0.18178503100000001</v>
      </c>
      <c r="G247" s="48">
        <f t="shared" si="7"/>
        <v>-0.14229498664746296</v>
      </c>
      <c r="H247" s="48">
        <v>1.1701076269999999</v>
      </c>
      <c r="I247" s="48">
        <v>9.3215396000000006E-2</v>
      </c>
      <c r="J247" s="54" t="s">
        <v>2074</v>
      </c>
      <c r="K247" s="48">
        <v>0.92653284400000002</v>
      </c>
      <c r="L247" s="48">
        <v>11.810926630000001</v>
      </c>
      <c r="M247" s="48">
        <v>0.29790981</v>
      </c>
      <c r="N247" s="61">
        <v>0.15329999999999999</v>
      </c>
    </row>
    <row r="248" spans="1:14" ht="14.6" x14ac:dyDescent="0.35">
      <c r="A248" s="47" t="s">
        <v>604</v>
      </c>
      <c r="B248" s="48" t="s">
        <v>302</v>
      </c>
      <c r="C248" s="48" t="s">
        <v>617</v>
      </c>
      <c r="D248" s="48" t="s">
        <v>577</v>
      </c>
      <c r="E248" s="48">
        <v>11</v>
      </c>
      <c r="F248" s="48">
        <v>-0.13617821099999999</v>
      </c>
      <c r="G248" s="48">
        <f t="shared" si="7"/>
        <v>-0.10659555745225464</v>
      </c>
      <c r="H248" s="48">
        <v>1.422680129</v>
      </c>
      <c r="I248" s="48">
        <v>0.13633060899999999</v>
      </c>
      <c r="J248" s="54" t="s">
        <v>2075</v>
      </c>
      <c r="K248" s="48">
        <v>0.92653284400000002</v>
      </c>
      <c r="L248" s="48">
        <v>11.810926630000001</v>
      </c>
      <c r="M248" s="48">
        <v>0.29790981</v>
      </c>
      <c r="N248" s="61">
        <v>0.15329999999999999</v>
      </c>
    </row>
    <row r="249" spans="1:14" ht="14.6" x14ac:dyDescent="0.35">
      <c r="A249" s="47" t="s">
        <v>604</v>
      </c>
      <c r="B249" s="48" t="s">
        <v>302</v>
      </c>
      <c r="C249" s="48" t="s">
        <v>618</v>
      </c>
      <c r="D249" s="48" t="s">
        <v>2298</v>
      </c>
      <c r="E249" s="48">
        <v>11</v>
      </c>
      <c r="F249" s="48">
        <v>0.123902085</v>
      </c>
      <c r="G249" s="48">
        <f t="shared" si="7"/>
        <v>9.698623387020143E-2</v>
      </c>
      <c r="H249" s="48">
        <v>0.82290259700000001</v>
      </c>
      <c r="I249" s="48">
        <v>0.50872864600000001</v>
      </c>
      <c r="J249" s="54" t="s">
        <v>1018</v>
      </c>
      <c r="K249" s="48">
        <v>0.72554005799999999</v>
      </c>
      <c r="L249" s="48">
        <v>12.88478184</v>
      </c>
      <c r="M249" s="48">
        <v>0.23018534500000001</v>
      </c>
      <c r="N249" s="61">
        <v>0.22389999999999999</v>
      </c>
    </row>
    <row r="250" spans="1:14" ht="14.6" x14ac:dyDescent="0.35">
      <c r="A250" s="47" t="s">
        <v>604</v>
      </c>
      <c r="B250" s="48" t="s">
        <v>302</v>
      </c>
      <c r="C250" s="48" t="s">
        <v>618</v>
      </c>
      <c r="D250" s="48" t="s">
        <v>2299</v>
      </c>
      <c r="E250" s="48">
        <v>11</v>
      </c>
      <c r="F250" s="48">
        <v>0.123902085</v>
      </c>
      <c r="G250" s="48">
        <f t="shared" si="7"/>
        <v>9.698623387020143E-2</v>
      </c>
      <c r="H250" s="48">
        <v>0.72495307799999997</v>
      </c>
      <c r="I250" s="48">
        <v>0.45319277899999999</v>
      </c>
      <c r="J250" s="54" t="s">
        <v>1019</v>
      </c>
      <c r="K250" s="48">
        <v>0.72554005799999999</v>
      </c>
      <c r="L250" s="48">
        <v>12.88478184</v>
      </c>
      <c r="M250" s="48">
        <v>0.23018534500000001</v>
      </c>
      <c r="N250" s="61">
        <v>0.22389999999999999</v>
      </c>
    </row>
    <row r="251" spans="1:14" ht="14.6" x14ac:dyDescent="0.35">
      <c r="A251" s="47" t="s">
        <v>604</v>
      </c>
      <c r="B251" s="48" t="s">
        <v>302</v>
      </c>
      <c r="C251" s="48" t="s">
        <v>618</v>
      </c>
      <c r="D251" s="48" t="s">
        <v>578</v>
      </c>
      <c r="E251" s="48">
        <v>11</v>
      </c>
      <c r="F251" s="48">
        <v>-8.3283492000000001E-2</v>
      </c>
      <c r="G251" s="48">
        <f t="shared" si="7"/>
        <v>-6.5191414919604063E-2</v>
      </c>
      <c r="H251" s="48">
        <v>0.99862372399999999</v>
      </c>
      <c r="I251" s="48">
        <v>0.75101583699999996</v>
      </c>
      <c r="J251" s="54" t="s">
        <v>2076</v>
      </c>
      <c r="K251" s="48">
        <v>0.72554005799999999</v>
      </c>
      <c r="L251" s="48">
        <v>12.88478184</v>
      </c>
      <c r="M251" s="48">
        <v>0.23018534500000001</v>
      </c>
      <c r="N251" s="61">
        <v>0.22389999999999999</v>
      </c>
    </row>
    <row r="252" spans="1:14" ht="14.6" x14ac:dyDescent="0.35">
      <c r="A252" s="47" t="s">
        <v>604</v>
      </c>
      <c r="B252" s="48" t="s">
        <v>302</v>
      </c>
      <c r="C252" s="48" t="s">
        <v>618</v>
      </c>
      <c r="D252" s="48" t="s">
        <v>577</v>
      </c>
      <c r="E252" s="48">
        <v>11</v>
      </c>
      <c r="F252" s="48">
        <v>-0.29861167100000002</v>
      </c>
      <c r="G252" s="48">
        <f t="shared" si="7"/>
        <v>-0.23374280876691989</v>
      </c>
      <c r="H252" s="48">
        <v>1.183147927</v>
      </c>
      <c r="I252" s="48">
        <v>0.47983964800000001</v>
      </c>
      <c r="J252" s="54" t="s">
        <v>2077</v>
      </c>
      <c r="K252" s="48">
        <v>0.72554005799999999</v>
      </c>
      <c r="L252" s="48">
        <v>12.88478184</v>
      </c>
      <c r="M252" s="48">
        <v>0.23018534500000001</v>
      </c>
      <c r="N252" s="61">
        <v>0.22389999999999999</v>
      </c>
    </row>
    <row r="253" spans="1:14" ht="14.6" x14ac:dyDescent="0.35">
      <c r="A253" s="47" t="s">
        <v>604</v>
      </c>
      <c r="B253" s="48" t="s">
        <v>302</v>
      </c>
      <c r="C253" s="48" t="s">
        <v>619</v>
      </c>
      <c r="D253" s="48" t="s">
        <v>2298</v>
      </c>
      <c r="E253" s="48">
        <v>11</v>
      </c>
      <c r="F253" s="48">
        <v>-0.57694557999999996</v>
      </c>
      <c r="G253" s="48">
        <f t="shared" si="7"/>
        <v>-0.45161289216609235</v>
      </c>
      <c r="H253" s="48">
        <v>0.68930031899999999</v>
      </c>
      <c r="I253" s="48">
        <v>9.0373832000000001E-2</v>
      </c>
      <c r="J253" s="54" t="s">
        <v>1020</v>
      </c>
      <c r="K253" s="48">
        <v>0.58057897599999997</v>
      </c>
      <c r="L253" s="48">
        <v>15.52309344</v>
      </c>
      <c r="M253" s="48">
        <v>0.11412259399999999</v>
      </c>
      <c r="N253" s="61">
        <v>0.35580000000000001</v>
      </c>
    </row>
    <row r="254" spans="1:14" ht="14.6" x14ac:dyDescent="0.35">
      <c r="A254" s="47" t="s">
        <v>604</v>
      </c>
      <c r="B254" s="48" t="s">
        <v>302</v>
      </c>
      <c r="C254" s="48" t="s">
        <v>619</v>
      </c>
      <c r="D254" s="48" t="s">
        <v>2299</v>
      </c>
      <c r="E254" s="48">
        <v>11</v>
      </c>
      <c r="F254" s="48">
        <v>-0.57694557999999996</v>
      </c>
      <c r="G254" s="48">
        <f t="shared" si="7"/>
        <v>-0.45161289216609235</v>
      </c>
      <c r="H254" s="48">
        <v>0.55324735199999997</v>
      </c>
      <c r="I254" s="48">
        <v>3.4869369999999997E-2</v>
      </c>
      <c r="J254" s="54" t="s">
        <v>1021</v>
      </c>
      <c r="K254" s="48">
        <v>0.58057897599999997</v>
      </c>
      <c r="L254" s="48">
        <v>15.52309344</v>
      </c>
      <c r="M254" s="48">
        <v>0.11412259399999999</v>
      </c>
      <c r="N254" s="61">
        <v>0.35580000000000001</v>
      </c>
    </row>
    <row r="255" spans="1:14" ht="14.6" x14ac:dyDescent="0.35">
      <c r="A255" s="47" t="s">
        <v>604</v>
      </c>
      <c r="B255" s="48" t="s">
        <v>302</v>
      </c>
      <c r="C255" s="48" t="s">
        <v>619</v>
      </c>
      <c r="D255" s="48" t="s">
        <v>578</v>
      </c>
      <c r="E255" s="48">
        <v>11</v>
      </c>
      <c r="F255" s="48">
        <v>-0.21452445000000001</v>
      </c>
      <c r="G255" s="48">
        <f t="shared" si="7"/>
        <v>-0.16792226279788863</v>
      </c>
      <c r="H255" s="48">
        <v>0.80905538300000002</v>
      </c>
      <c r="I255" s="48">
        <v>0.290608005</v>
      </c>
      <c r="J255" s="54" t="s">
        <v>2078</v>
      </c>
      <c r="K255" s="48">
        <v>0.58057897599999997</v>
      </c>
      <c r="L255" s="48">
        <v>15.52309344</v>
      </c>
      <c r="M255" s="48">
        <v>0.11412259399999999</v>
      </c>
      <c r="N255" s="61">
        <v>0.35580000000000001</v>
      </c>
    </row>
    <row r="256" spans="1:14" ht="14.6" x14ac:dyDescent="0.35">
      <c r="A256" s="47" t="s">
        <v>604</v>
      </c>
      <c r="B256" s="48" t="s">
        <v>302</v>
      </c>
      <c r="C256" s="48" t="s">
        <v>619</v>
      </c>
      <c r="D256" s="48" t="s">
        <v>577</v>
      </c>
      <c r="E256" s="48">
        <v>11</v>
      </c>
      <c r="F256" s="48">
        <v>0.28145619500000002</v>
      </c>
      <c r="G256" s="48">
        <f t="shared" si="7"/>
        <v>0.22031410006124613</v>
      </c>
      <c r="H256" s="48">
        <v>1.355734725</v>
      </c>
      <c r="I256" s="48">
        <v>0.77669175499999998</v>
      </c>
      <c r="J256" s="54" t="s">
        <v>2079</v>
      </c>
      <c r="K256" s="48">
        <v>0.58057897599999997</v>
      </c>
      <c r="L256" s="48">
        <v>15.52309344</v>
      </c>
      <c r="M256" s="48">
        <v>0.11412259399999999</v>
      </c>
      <c r="N256" s="61">
        <v>0.35580000000000001</v>
      </c>
    </row>
    <row r="257" spans="1:14" ht="14.6" x14ac:dyDescent="0.35">
      <c r="A257" s="47" t="s">
        <v>604</v>
      </c>
      <c r="B257" s="48" t="s">
        <v>302</v>
      </c>
      <c r="C257" s="48" t="s">
        <v>620</v>
      </c>
      <c r="D257" s="48" t="s">
        <v>2298</v>
      </c>
      <c r="E257" s="48">
        <v>11</v>
      </c>
      <c r="F257" s="48">
        <v>-0.180646958</v>
      </c>
      <c r="G257" s="48">
        <f t="shared" si="7"/>
        <v>-0.14140414276748012</v>
      </c>
      <c r="H257" s="48">
        <v>0.43356536800000001</v>
      </c>
      <c r="I257" s="48">
        <v>0.40409607600000003</v>
      </c>
      <c r="J257" s="54" t="s">
        <v>1022</v>
      </c>
      <c r="K257" s="48">
        <v>0.90929165000000001</v>
      </c>
      <c r="L257" s="48">
        <v>6.9934793160000002</v>
      </c>
      <c r="M257" s="48">
        <v>0.72606040199999999</v>
      </c>
      <c r="N257" s="61">
        <v>0</v>
      </c>
    </row>
    <row r="258" spans="1:14" ht="14.6" x14ac:dyDescent="0.35">
      <c r="A258" s="47" t="s">
        <v>604</v>
      </c>
      <c r="B258" s="48" t="s">
        <v>302</v>
      </c>
      <c r="C258" s="48" t="s">
        <v>620</v>
      </c>
      <c r="D258" s="48" t="s">
        <v>2299</v>
      </c>
      <c r="E258" s="48">
        <v>11</v>
      </c>
      <c r="F258" s="48">
        <v>-0.180646958</v>
      </c>
      <c r="G258" s="48">
        <f t="shared" si="7"/>
        <v>-0.14140414276748012</v>
      </c>
      <c r="H258" s="48">
        <v>0.51845126399999997</v>
      </c>
      <c r="I258" s="48">
        <v>0.48534991799999999</v>
      </c>
      <c r="J258" s="54" t="s">
        <v>1023</v>
      </c>
      <c r="K258" s="48">
        <v>0.90929165000000001</v>
      </c>
      <c r="L258" s="48">
        <v>6.9934793160000002</v>
      </c>
      <c r="M258" s="48">
        <v>0.72606040199999999</v>
      </c>
      <c r="N258" s="61">
        <v>0</v>
      </c>
    </row>
    <row r="259" spans="1:14" ht="14.6" x14ac:dyDescent="0.35">
      <c r="A259" s="47" t="s">
        <v>604</v>
      </c>
      <c r="B259" s="48" t="s">
        <v>302</v>
      </c>
      <c r="C259" s="48" t="s">
        <v>620</v>
      </c>
      <c r="D259" s="48" t="s">
        <v>578</v>
      </c>
      <c r="E259" s="48">
        <v>11</v>
      </c>
      <c r="F259" s="48">
        <v>-1.315351E-2</v>
      </c>
      <c r="G259" s="48">
        <f>F259/1.277522387</f>
        <v>-1.0296109198437084E-2</v>
      </c>
      <c r="H259" s="48">
        <v>0.68373646300000002</v>
      </c>
      <c r="I259" s="48">
        <v>0.49196534200000003</v>
      </c>
      <c r="J259" s="54" t="s">
        <v>2080</v>
      </c>
      <c r="K259" s="48">
        <v>0.90929165000000001</v>
      </c>
      <c r="L259" s="48">
        <v>6.9934793160000002</v>
      </c>
      <c r="M259" s="48">
        <v>0.72606040199999999</v>
      </c>
      <c r="N259" s="61">
        <v>0</v>
      </c>
    </row>
    <row r="260" spans="1:14" ht="14.6" x14ac:dyDescent="0.35">
      <c r="A260" s="47" t="s">
        <v>604</v>
      </c>
      <c r="B260" s="48" t="s">
        <v>302</v>
      </c>
      <c r="C260" s="48" t="s">
        <v>620</v>
      </c>
      <c r="D260" s="48" t="s">
        <v>577</v>
      </c>
      <c r="E260" s="48">
        <v>11</v>
      </c>
      <c r="F260" s="48">
        <v>0.156089166</v>
      </c>
      <c r="G260" s="48">
        <f t="shared" si="7"/>
        <v>0.12218115908445523</v>
      </c>
      <c r="H260" s="48">
        <v>0.99302394100000002</v>
      </c>
      <c r="I260" s="48">
        <v>0.44129088700000002</v>
      </c>
      <c r="J260" s="54" t="s">
        <v>2081</v>
      </c>
      <c r="K260" s="48">
        <v>0.90929165000000001</v>
      </c>
      <c r="L260" s="48">
        <v>6.9934793160000002</v>
      </c>
      <c r="M260" s="48">
        <v>0.72606040199999999</v>
      </c>
      <c r="N260" s="61">
        <v>0</v>
      </c>
    </row>
    <row r="261" spans="1:14" ht="14.6" x14ac:dyDescent="0.35">
      <c r="A261" s="47" t="s">
        <v>604</v>
      </c>
      <c r="B261" s="48" t="s">
        <v>302</v>
      </c>
      <c r="C261" s="48" t="s">
        <v>616</v>
      </c>
      <c r="D261" s="48" t="s">
        <v>2298</v>
      </c>
      <c r="E261" s="48">
        <v>11</v>
      </c>
      <c r="F261" s="48">
        <v>1.3860136780000001</v>
      </c>
      <c r="G261" s="48">
        <f t="shared" si="7"/>
        <v>1.0849232014280155</v>
      </c>
      <c r="H261" s="48">
        <v>0.41025367000000001</v>
      </c>
      <c r="I261" s="48">
        <v>0.62344030100000003</v>
      </c>
      <c r="J261" s="54" t="s">
        <v>1024</v>
      </c>
      <c r="K261" s="48">
        <v>0.70440361600000001</v>
      </c>
      <c r="L261" s="48">
        <v>12.158379460000001</v>
      </c>
      <c r="M261" s="48">
        <v>0.27459662200000001</v>
      </c>
      <c r="N261" s="61">
        <v>0.17749999999999999</v>
      </c>
    </row>
    <row r="262" spans="1:14" ht="14.6" x14ac:dyDescent="0.35">
      <c r="A262" s="47" t="s">
        <v>604</v>
      </c>
      <c r="B262" s="48" t="s">
        <v>302</v>
      </c>
      <c r="C262" s="48" t="s">
        <v>616</v>
      </c>
      <c r="D262" s="48" t="s">
        <v>2299</v>
      </c>
      <c r="E262" s="48">
        <v>11</v>
      </c>
      <c r="F262" s="48">
        <v>1.3860136780000001</v>
      </c>
      <c r="G262" s="48">
        <f t="shared" si="7"/>
        <v>1.0849232014280155</v>
      </c>
      <c r="H262" s="48">
        <v>0.37206140999999998</v>
      </c>
      <c r="I262" s="48">
        <v>0.58824585600000001</v>
      </c>
      <c r="J262" s="54" t="s">
        <v>1025</v>
      </c>
      <c r="K262" s="48">
        <v>0.70440361600000001</v>
      </c>
      <c r="L262" s="48">
        <v>12.158379460000001</v>
      </c>
      <c r="M262" s="48">
        <v>0.27459662200000001</v>
      </c>
      <c r="N262" s="61">
        <v>0.17749999999999999</v>
      </c>
    </row>
    <row r="263" spans="1:14" ht="14.6" x14ac:dyDescent="0.35">
      <c r="A263" s="47" t="s">
        <v>604</v>
      </c>
      <c r="B263" s="48" t="s">
        <v>302</v>
      </c>
      <c r="C263" s="48" t="s">
        <v>616</v>
      </c>
      <c r="D263" s="48" t="s">
        <v>578</v>
      </c>
      <c r="E263" s="48">
        <v>11</v>
      </c>
      <c r="F263" s="48">
        <v>1.3324691070000001</v>
      </c>
      <c r="G263" s="48">
        <f t="shared" si="7"/>
        <v>1.0430103773985762</v>
      </c>
      <c r="H263" s="48">
        <v>0.52932236300000002</v>
      </c>
      <c r="I263" s="48">
        <v>0.61222429199999995</v>
      </c>
      <c r="J263" s="54" t="s">
        <v>2082</v>
      </c>
      <c r="K263" s="48">
        <v>0.70440361600000001</v>
      </c>
      <c r="L263" s="48">
        <v>12.158379460000001</v>
      </c>
      <c r="M263" s="48">
        <v>0.27459662200000001</v>
      </c>
      <c r="N263" s="61">
        <v>0.17749999999999999</v>
      </c>
    </row>
    <row r="264" spans="1:14" ht="14.6" x14ac:dyDescent="0.35">
      <c r="A264" s="47" t="s">
        <v>604</v>
      </c>
      <c r="B264" s="48" t="s">
        <v>302</v>
      </c>
      <c r="C264" s="48" t="s">
        <v>616</v>
      </c>
      <c r="D264" s="48" t="s">
        <v>577</v>
      </c>
      <c r="E264" s="48">
        <v>11</v>
      </c>
      <c r="F264" s="48">
        <v>1.343882845</v>
      </c>
      <c r="G264" s="48">
        <f t="shared" si="7"/>
        <v>1.0519446537104009</v>
      </c>
      <c r="H264" s="48">
        <v>0.77378024400000001</v>
      </c>
      <c r="I264" s="48">
        <v>0.75840442299999999</v>
      </c>
      <c r="J264" s="54" t="s">
        <v>2083</v>
      </c>
      <c r="K264" s="48">
        <v>0.70440361600000001</v>
      </c>
      <c r="L264" s="48">
        <v>12.158379460000001</v>
      </c>
      <c r="M264" s="48">
        <v>0.27459662200000001</v>
      </c>
      <c r="N264" s="61">
        <v>0.17749999999999999</v>
      </c>
    </row>
    <row r="265" spans="1:14" ht="14.6" x14ac:dyDescent="0.35">
      <c r="A265" s="47" t="s">
        <v>604</v>
      </c>
      <c r="B265" s="48" t="s">
        <v>302</v>
      </c>
      <c r="C265" s="48" t="s">
        <v>626</v>
      </c>
      <c r="D265" s="48" t="s">
        <v>2298</v>
      </c>
      <c r="E265" s="48">
        <v>11</v>
      </c>
      <c r="F265" s="48">
        <v>0.45249606199999998</v>
      </c>
      <c r="G265" s="48">
        <f t="shared" si="7"/>
        <v>0.35419814682276873</v>
      </c>
      <c r="H265" s="48">
        <v>0.30645381799999999</v>
      </c>
      <c r="I265" s="48">
        <v>0.42405524999999999</v>
      </c>
      <c r="J265" s="54" t="s">
        <v>1026</v>
      </c>
      <c r="K265" s="48">
        <v>0.62329194700000001</v>
      </c>
      <c r="L265" s="48">
        <v>9.3971939720000002</v>
      </c>
      <c r="M265" s="48">
        <v>0.494868266</v>
      </c>
      <c r="N265" s="61">
        <v>0</v>
      </c>
    </row>
    <row r="266" spans="1:14" ht="14.6" x14ac:dyDescent="0.35">
      <c r="A266" s="47" t="s">
        <v>604</v>
      </c>
      <c r="B266" s="48" t="s">
        <v>302</v>
      </c>
      <c r="C266" s="48" t="s">
        <v>626</v>
      </c>
      <c r="D266" s="48" t="s">
        <v>2299</v>
      </c>
      <c r="E266" s="48">
        <v>11</v>
      </c>
      <c r="F266" s="48">
        <v>0.45249606199999998</v>
      </c>
      <c r="G266" s="48">
        <f t="shared" si="7"/>
        <v>0.35419814682276873</v>
      </c>
      <c r="H266" s="48">
        <v>0.31613016700000002</v>
      </c>
      <c r="I266" s="48">
        <v>0.43837699400000002</v>
      </c>
      <c r="J266" s="54" t="s">
        <v>1027</v>
      </c>
      <c r="K266" s="48">
        <v>0.62329194700000001</v>
      </c>
      <c r="L266" s="48">
        <v>9.3971939720000002</v>
      </c>
      <c r="M266" s="48">
        <v>0.494868266</v>
      </c>
      <c r="N266" s="61">
        <v>0</v>
      </c>
    </row>
    <row r="267" spans="1:14" ht="14.6" x14ac:dyDescent="0.35">
      <c r="A267" s="47" t="s">
        <v>604</v>
      </c>
      <c r="B267" s="48" t="s">
        <v>302</v>
      </c>
      <c r="C267" s="48" t="s">
        <v>626</v>
      </c>
      <c r="D267" s="48" t="s">
        <v>578</v>
      </c>
      <c r="E267" s="48">
        <v>11</v>
      </c>
      <c r="F267" s="48">
        <v>0.42039881099999998</v>
      </c>
      <c r="G267" s="48">
        <f t="shared" si="7"/>
        <v>0.32907353740173634</v>
      </c>
      <c r="H267" s="48">
        <v>0.41772187799999999</v>
      </c>
      <c r="I267" s="48">
        <v>0.28473953299999999</v>
      </c>
      <c r="J267" s="54" t="s">
        <v>2084</v>
      </c>
      <c r="K267" s="48">
        <v>0.62329194700000001</v>
      </c>
      <c r="L267" s="48">
        <v>9.3971939720000002</v>
      </c>
      <c r="M267" s="48">
        <v>0.494868266</v>
      </c>
      <c r="N267" s="61">
        <v>0</v>
      </c>
    </row>
    <row r="268" spans="1:14" ht="14.6" x14ac:dyDescent="0.35">
      <c r="A268" s="47" t="s">
        <v>604</v>
      </c>
      <c r="B268" s="48" t="s">
        <v>302</v>
      </c>
      <c r="C268" s="48" t="s">
        <v>626</v>
      </c>
      <c r="D268" s="48" t="s">
        <v>577</v>
      </c>
      <c r="E268" s="48">
        <v>11</v>
      </c>
      <c r="F268" s="48">
        <v>0.204659915</v>
      </c>
      <c r="G268" s="48">
        <f t="shared" si="7"/>
        <v>0.16020064860123659</v>
      </c>
      <c r="H268" s="48">
        <v>0.69091190800000002</v>
      </c>
      <c r="I268" s="48">
        <v>0.61243561000000002</v>
      </c>
      <c r="J268" s="54" t="s">
        <v>2085</v>
      </c>
      <c r="K268" s="48">
        <v>0.62329194700000001</v>
      </c>
      <c r="L268" s="48">
        <v>9.3971939720000002</v>
      </c>
      <c r="M268" s="48">
        <v>0.494868266</v>
      </c>
      <c r="N268" s="61">
        <v>0</v>
      </c>
    </row>
    <row r="269" spans="1:14" ht="14.6" x14ac:dyDescent="0.35">
      <c r="A269" s="47" t="s">
        <v>604</v>
      </c>
      <c r="B269" s="48" t="s">
        <v>302</v>
      </c>
      <c r="C269" s="48" t="s">
        <v>627</v>
      </c>
      <c r="D269" s="48" t="s">
        <v>2298</v>
      </c>
      <c r="E269" s="48">
        <v>11</v>
      </c>
      <c r="F269" s="48">
        <v>0.78228719899999999</v>
      </c>
      <c r="G269" s="48">
        <f t="shared" si="7"/>
        <v>0.61234715489960323</v>
      </c>
      <c r="H269" s="48">
        <v>0.34285126399999999</v>
      </c>
      <c r="I269" s="48">
        <v>0.78884928600000004</v>
      </c>
      <c r="J269" s="54" t="s">
        <v>1028</v>
      </c>
      <c r="K269" s="48">
        <v>0.805689875</v>
      </c>
      <c r="L269" s="48">
        <v>11.69466978</v>
      </c>
      <c r="M269" s="48">
        <v>0.30601072200000001</v>
      </c>
      <c r="N269" s="61">
        <v>0.1449</v>
      </c>
    </row>
    <row r="270" spans="1:14" ht="14.6" x14ac:dyDescent="0.35">
      <c r="A270" s="47" t="s">
        <v>604</v>
      </c>
      <c r="B270" s="48" t="s">
        <v>302</v>
      </c>
      <c r="C270" s="48" t="s">
        <v>627</v>
      </c>
      <c r="D270" s="48" t="s">
        <v>2299</v>
      </c>
      <c r="E270" s="48">
        <v>11</v>
      </c>
      <c r="F270" s="48">
        <v>0.78228719899999999</v>
      </c>
      <c r="G270" s="48">
        <f t="shared" si="7"/>
        <v>0.61234715489960323</v>
      </c>
      <c r="H270" s="48">
        <v>0.31703833100000001</v>
      </c>
      <c r="I270" s="48">
        <v>0.77211492500000001</v>
      </c>
      <c r="J270" s="54" t="s">
        <v>1029</v>
      </c>
      <c r="K270" s="48">
        <v>0.805689875</v>
      </c>
      <c r="L270" s="48">
        <v>11.69466978</v>
      </c>
      <c r="M270" s="48">
        <v>0.30601072200000001</v>
      </c>
      <c r="N270" s="61">
        <v>0.1449</v>
      </c>
    </row>
    <row r="271" spans="1:14" ht="14.6" x14ac:dyDescent="0.35">
      <c r="A271" s="47" t="s">
        <v>604</v>
      </c>
      <c r="B271" s="48" t="s">
        <v>302</v>
      </c>
      <c r="C271" s="48" t="s">
        <v>627</v>
      </c>
      <c r="D271" s="48" t="s">
        <v>578</v>
      </c>
      <c r="E271" s="48">
        <v>11</v>
      </c>
      <c r="F271" s="48">
        <v>0.64766738700000004</v>
      </c>
      <c r="G271" s="48">
        <f t="shared" si="7"/>
        <v>0.5069714578708201</v>
      </c>
      <c r="H271" s="48">
        <v>0.44267673600000002</v>
      </c>
      <c r="I271" s="48">
        <v>0.76370796500000004</v>
      </c>
      <c r="J271" s="54" t="s">
        <v>2086</v>
      </c>
      <c r="K271" s="48">
        <v>0.805689875</v>
      </c>
      <c r="L271" s="48">
        <v>11.69466978</v>
      </c>
      <c r="M271" s="48">
        <v>0.30601072200000001</v>
      </c>
      <c r="N271" s="61">
        <v>0.1449</v>
      </c>
    </row>
    <row r="272" spans="1:14" ht="14.6" x14ac:dyDescent="0.35">
      <c r="A272" s="47" t="s">
        <v>604</v>
      </c>
      <c r="B272" s="48" t="s">
        <v>302</v>
      </c>
      <c r="C272" s="48" t="s">
        <v>627</v>
      </c>
      <c r="D272" s="48" t="s">
        <v>577</v>
      </c>
      <c r="E272" s="48">
        <v>11</v>
      </c>
      <c r="F272" s="48">
        <v>0.53660285600000002</v>
      </c>
      <c r="G272" s="48">
        <f t="shared" si="7"/>
        <v>0.42003401385403666</v>
      </c>
      <c r="H272" s="48">
        <v>0.71685188</v>
      </c>
      <c r="I272" s="48">
        <v>0.55301435399999999</v>
      </c>
      <c r="J272" s="54" t="s">
        <v>2087</v>
      </c>
      <c r="K272" s="48">
        <v>0.805689875</v>
      </c>
      <c r="L272" s="48">
        <v>11.69466978</v>
      </c>
      <c r="M272" s="48">
        <v>0.30601072200000001</v>
      </c>
      <c r="N272" s="61">
        <v>0.1449</v>
      </c>
    </row>
    <row r="273" spans="1:14" ht="14.6" x14ac:dyDescent="0.35">
      <c r="A273" s="60" t="s">
        <v>605</v>
      </c>
      <c r="B273" s="48" t="s">
        <v>451</v>
      </c>
      <c r="C273" s="48" t="s">
        <v>625</v>
      </c>
      <c r="D273" s="48" t="s">
        <v>580</v>
      </c>
      <c r="E273" s="48">
        <v>1</v>
      </c>
      <c r="F273" s="48">
        <v>0.99382343399999995</v>
      </c>
      <c r="G273" s="48">
        <f>F273/0.078377374</f>
        <v>12.679978714265165</v>
      </c>
      <c r="H273" s="48">
        <v>1.0611619370000001</v>
      </c>
      <c r="I273" s="48">
        <v>0.34899385399999999</v>
      </c>
      <c r="J273" s="54" t="s">
        <v>1048</v>
      </c>
      <c r="K273" s="48" t="s">
        <v>69</v>
      </c>
      <c r="L273" s="48" t="s">
        <v>69</v>
      </c>
      <c r="M273" s="48" t="s">
        <v>69</v>
      </c>
      <c r="N273" s="49" t="s">
        <v>69</v>
      </c>
    </row>
    <row r="274" spans="1:14" ht="14.6" x14ac:dyDescent="0.35">
      <c r="A274" s="60" t="s">
        <v>605</v>
      </c>
      <c r="B274" s="48" t="s">
        <v>451</v>
      </c>
      <c r="C274" s="48" t="s">
        <v>615</v>
      </c>
      <c r="D274" s="48" t="s">
        <v>580</v>
      </c>
      <c r="E274" s="48">
        <v>1</v>
      </c>
      <c r="F274" s="48">
        <v>8.2122013999999993E-2</v>
      </c>
      <c r="G274" s="48">
        <f t="shared" ref="G274:G281" si="8">F274/0.078377374</f>
        <v>1.0477770536175401</v>
      </c>
      <c r="H274" s="48">
        <v>1.262403443</v>
      </c>
      <c r="I274" s="48">
        <v>0.94813250599999999</v>
      </c>
      <c r="J274" s="54" t="s">
        <v>1049</v>
      </c>
      <c r="K274" s="48" t="s">
        <v>69</v>
      </c>
      <c r="L274" s="48" t="s">
        <v>69</v>
      </c>
      <c r="M274" s="48" t="s">
        <v>69</v>
      </c>
      <c r="N274" s="49" t="s">
        <v>69</v>
      </c>
    </row>
    <row r="275" spans="1:14" ht="14.6" x14ac:dyDescent="0.35">
      <c r="A275" s="60" t="s">
        <v>605</v>
      </c>
      <c r="B275" s="48" t="s">
        <v>451</v>
      </c>
      <c r="C275" s="48" t="s">
        <v>617</v>
      </c>
      <c r="D275" s="48" t="s">
        <v>580</v>
      </c>
      <c r="E275" s="48">
        <v>1</v>
      </c>
      <c r="F275" s="48">
        <v>-3.0542268460000002</v>
      </c>
      <c r="G275" s="48">
        <f t="shared" si="8"/>
        <v>-38.968221185874384</v>
      </c>
      <c r="H275" s="48">
        <v>3.8313286579999999</v>
      </c>
      <c r="I275" s="48">
        <v>0.42535130999999998</v>
      </c>
      <c r="J275" s="54" t="s">
        <v>1050</v>
      </c>
      <c r="K275" s="48" t="s">
        <v>69</v>
      </c>
      <c r="L275" s="48" t="s">
        <v>69</v>
      </c>
      <c r="M275" s="48" t="s">
        <v>69</v>
      </c>
      <c r="N275" s="49" t="s">
        <v>69</v>
      </c>
    </row>
    <row r="276" spans="1:14" ht="14.6" x14ac:dyDescent="0.35">
      <c r="A276" s="60" t="s">
        <v>605</v>
      </c>
      <c r="B276" s="48" t="s">
        <v>451</v>
      </c>
      <c r="C276" s="48" t="s">
        <v>618</v>
      </c>
      <c r="D276" s="48" t="s">
        <v>580</v>
      </c>
      <c r="E276" s="48">
        <v>1</v>
      </c>
      <c r="F276" s="48">
        <v>3.6440192570000001</v>
      </c>
      <c r="G276" s="48">
        <f t="shared" si="8"/>
        <v>46.493255272880155</v>
      </c>
      <c r="H276" s="48">
        <v>3.2036099629999999</v>
      </c>
      <c r="I276" s="48">
        <v>0.25534068100000001</v>
      </c>
      <c r="J276" s="54" t="s">
        <v>1051</v>
      </c>
      <c r="K276" s="48" t="s">
        <v>69</v>
      </c>
      <c r="L276" s="48" t="s">
        <v>69</v>
      </c>
      <c r="M276" s="48" t="s">
        <v>69</v>
      </c>
      <c r="N276" s="49" t="s">
        <v>69</v>
      </c>
    </row>
    <row r="277" spans="1:14" ht="14.6" x14ac:dyDescent="0.35">
      <c r="A277" s="60" t="s">
        <v>605</v>
      </c>
      <c r="B277" s="48" t="s">
        <v>451</v>
      </c>
      <c r="C277" s="48" t="s">
        <v>619</v>
      </c>
      <c r="D277" s="48" t="s">
        <v>580</v>
      </c>
      <c r="E277" s="48">
        <v>1</v>
      </c>
      <c r="F277" s="48">
        <v>-2.1842443380000001</v>
      </c>
      <c r="G277" s="48">
        <f t="shared" si="8"/>
        <v>-27.868302119945994</v>
      </c>
      <c r="H277" s="48">
        <v>2.4156720690000002</v>
      </c>
      <c r="I277" s="48">
        <v>0.36589075300000001</v>
      </c>
      <c r="J277" s="54" t="s">
        <v>1052</v>
      </c>
      <c r="K277" s="48" t="s">
        <v>69</v>
      </c>
      <c r="L277" s="48" t="s">
        <v>69</v>
      </c>
      <c r="M277" s="48" t="s">
        <v>69</v>
      </c>
      <c r="N277" s="49" t="s">
        <v>69</v>
      </c>
    </row>
    <row r="278" spans="1:14" ht="14.6" x14ac:dyDescent="0.35">
      <c r="A278" s="60" t="s">
        <v>605</v>
      </c>
      <c r="B278" s="48" t="s">
        <v>451</v>
      </c>
      <c r="C278" s="48" t="s">
        <v>620</v>
      </c>
      <c r="D278" s="48" t="s">
        <v>580</v>
      </c>
      <c r="E278" s="48">
        <v>1</v>
      </c>
      <c r="F278" s="48">
        <v>4.7237573340000001</v>
      </c>
      <c r="G278" s="48">
        <f t="shared" si="8"/>
        <v>60.269400375674749</v>
      </c>
      <c r="H278" s="48">
        <v>2.2964751780000001</v>
      </c>
      <c r="I278" s="48">
        <v>3.9690084E-2</v>
      </c>
      <c r="J278" s="54" t="s">
        <v>1053</v>
      </c>
      <c r="K278" s="48" t="s">
        <v>69</v>
      </c>
      <c r="L278" s="48" t="s">
        <v>69</v>
      </c>
      <c r="M278" s="48" t="s">
        <v>69</v>
      </c>
      <c r="N278" s="49" t="s">
        <v>69</v>
      </c>
    </row>
    <row r="279" spans="1:14" ht="14.6" x14ac:dyDescent="0.35">
      <c r="A279" s="60" t="s">
        <v>1284</v>
      </c>
      <c r="B279" s="48" t="s">
        <v>451</v>
      </c>
      <c r="C279" s="48" t="s">
        <v>616</v>
      </c>
      <c r="D279" s="48" t="s">
        <v>580</v>
      </c>
      <c r="E279" s="48">
        <v>1</v>
      </c>
      <c r="F279" s="48">
        <v>-0.80032198600000004</v>
      </c>
      <c r="G279" s="48">
        <f t="shared" si="8"/>
        <v>-10.211135499385321</v>
      </c>
      <c r="H279" s="48">
        <v>1.6494063379999999</v>
      </c>
      <c r="I279" s="48">
        <v>0.62752156800000003</v>
      </c>
      <c r="J279" s="54" t="s">
        <v>1054</v>
      </c>
      <c r="K279" s="48" t="s">
        <v>69</v>
      </c>
      <c r="L279" s="48" t="s">
        <v>69</v>
      </c>
      <c r="M279" s="48" t="s">
        <v>69</v>
      </c>
      <c r="N279" s="49" t="s">
        <v>69</v>
      </c>
    </row>
    <row r="280" spans="1:14" ht="14.6" x14ac:dyDescent="0.35">
      <c r="A280" s="60" t="s">
        <v>605</v>
      </c>
      <c r="B280" s="48" t="s">
        <v>451</v>
      </c>
      <c r="C280" s="48" t="s">
        <v>626</v>
      </c>
      <c r="D280" s="48" t="s">
        <v>580</v>
      </c>
      <c r="E280" s="48">
        <v>1</v>
      </c>
      <c r="F280" s="48">
        <v>-0.90171674499999999</v>
      </c>
      <c r="G280" s="48">
        <f t="shared" si="8"/>
        <v>-11.504809347146537</v>
      </c>
      <c r="H280" s="48">
        <v>1.3994024679999999</v>
      </c>
      <c r="I280" s="48">
        <v>0.51934304899999995</v>
      </c>
      <c r="J280" s="54" t="s">
        <v>1055</v>
      </c>
      <c r="K280" s="48" t="s">
        <v>69</v>
      </c>
      <c r="L280" s="48" t="s">
        <v>69</v>
      </c>
      <c r="M280" s="48" t="s">
        <v>69</v>
      </c>
      <c r="N280" s="49" t="s">
        <v>69</v>
      </c>
    </row>
    <row r="281" spans="1:14" ht="14.6" x14ac:dyDescent="0.35">
      <c r="A281" s="60" t="s">
        <v>605</v>
      </c>
      <c r="B281" s="48" t="s">
        <v>451</v>
      </c>
      <c r="C281" s="48" t="s">
        <v>627</v>
      </c>
      <c r="D281" s="48" t="s">
        <v>580</v>
      </c>
      <c r="E281" s="48">
        <v>1</v>
      </c>
      <c r="F281" s="48">
        <v>-0.36958776500000001</v>
      </c>
      <c r="G281" s="48">
        <f t="shared" si="8"/>
        <v>-4.715490531744531</v>
      </c>
      <c r="H281" s="48">
        <v>1.4017244849999999</v>
      </c>
      <c r="I281" s="48">
        <v>0.792036925</v>
      </c>
      <c r="J281" s="54" t="s">
        <v>1056</v>
      </c>
      <c r="K281" s="48" t="s">
        <v>69</v>
      </c>
      <c r="L281" s="48" t="s">
        <v>69</v>
      </c>
      <c r="M281" s="48" t="s">
        <v>69</v>
      </c>
      <c r="N281" s="49" t="s">
        <v>69</v>
      </c>
    </row>
    <row r="282" spans="1:14" ht="14.6" x14ac:dyDescent="0.35">
      <c r="A282" s="60" t="s">
        <v>290</v>
      </c>
      <c r="B282" s="48" t="s">
        <v>285</v>
      </c>
      <c r="C282" s="48" t="s">
        <v>625</v>
      </c>
      <c r="D282" s="48" t="s">
        <v>580</v>
      </c>
      <c r="E282" s="48">
        <v>1</v>
      </c>
      <c r="F282" s="48">
        <v>1.3741983259999999</v>
      </c>
      <c r="G282" s="48">
        <f>F282/0.519911554</f>
        <v>2.6431386558491443</v>
      </c>
      <c r="H282" s="48">
        <v>0.93965264299999995</v>
      </c>
      <c r="I282" s="48">
        <v>0.14361696900000001</v>
      </c>
      <c r="J282" s="54" t="s">
        <v>1057</v>
      </c>
      <c r="K282" s="48" t="s">
        <v>69</v>
      </c>
      <c r="L282" s="48" t="s">
        <v>69</v>
      </c>
      <c r="M282" s="48" t="s">
        <v>69</v>
      </c>
      <c r="N282" s="49" t="s">
        <v>69</v>
      </c>
    </row>
    <row r="283" spans="1:14" ht="14.6" x14ac:dyDescent="0.35">
      <c r="A283" s="60" t="s">
        <v>290</v>
      </c>
      <c r="B283" s="48" t="s">
        <v>285</v>
      </c>
      <c r="C283" s="48" t="s">
        <v>615</v>
      </c>
      <c r="D283" s="48" t="s">
        <v>580</v>
      </c>
      <c r="E283" s="48">
        <v>1</v>
      </c>
      <c r="F283" s="48">
        <v>1.6166217220000001</v>
      </c>
      <c r="G283" s="48">
        <f t="shared" ref="G283:G290" si="9">F283/0.519911554</f>
        <v>3.1094168028433544</v>
      </c>
      <c r="H283" s="48">
        <v>1.117103774</v>
      </c>
      <c r="I283" s="48">
        <v>0.147853665</v>
      </c>
      <c r="J283" s="54" t="s">
        <v>1058</v>
      </c>
      <c r="K283" s="48" t="s">
        <v>69</v>
      </c>
      <c r="L283" s="48" t="s">
        <v>69</v>
      </c>
      <c r="M283" s="48" t="s">
        <v>69</v>
      </c>
      <c r="N283" s="49" t="s">
        <v>69</v>
      </c>
    </row>
    <row r="284" spans="1:14" ht="14.6" x14ac:dyDescent="0.35">
      <c r="A284" s="60" t="s">
        <v>290</v>
      </c>
      <c r="B284" s="48" t="s">
        <v>285</v>
      </c>
      <c r="C284" s="48" t="s">
        <v>617</v>
      </c>
      <c r="D284" s="48" t="s">
        <v>580</v>
      </c>
      <c r="E284" s="48">
        <v>1</v>
      </c>
      <c r="F284" s="48">
        <v>-2.1922899579999999</v>
      </c>
      <c r="G284" s="48">
        <f t="shared" si="9"/>
        <v>-4.2166594320387043</v>
      </c>
      <c r="H284" s="48">
        <v>3.4023110559999998</v>
      </c>
      <c r="I284" s="48">
        <v>0.51934643599999997</v>
      </c>
      <c r="J284" s="54" t="s">
        <v>1059</v>
      </c>
      <c r="K284" s="48" t="s">
        <v>69</v>
      </c>
      <c r="L284" s="48" t="s">
        <v>69</v>
      </c>
      <c r="M284" s="48" t="s">
        <v>69</v>
      </c>
      <c r="N284" s="49" t="s">
        <v>69</v>
      </c>
    </row>
    <row r="285" spans="1:14" ht="14.6" x14ac:dyDescent="0.35">
      <c r="A285" s="60" t="s">
        <v>290</v>
      </c>
      <c r="B285" s="48" t="s">
        <v>285</v>
      </c>
      <c r="C285" s="48" t="s">
        <v>618</v>
      </c>
      <c r="D285" s="48" t="s">
        <v>580</v>
      </c>
      <c r="E285" s="48">
        <v>1</v>
      </c>
      <c r="F285" s="48">
        <v>4.0478419429999999</v>
      </c>
      <c r="G285" s="48">
        <f t="shared" si="9"/>
        <v>7.7856356756403224</v>
      </c>
      <c r="H285" s="48">
        <v>2.844807109</v>
      </c>
      <c r="I285" s="48">
        <v>0.154768621</v>
      </c>
      <c r="J285" s="54" t="s">
        <v>1060</v>
      </c>
      <c r="K285" s="48" t="s">
        <v>69</v>
      </c>
      <c r="L285" s="48" t="s">
        <v>69</v>
      </c>
      <c r="M285" s="48" t="s">
        <v>69</v>
      </c>
      <c r="N285" s="49" t="s">
        <v>69</v>
      </c>
    </row>
    <row r="286" spans="1:14" ht="14.6" x14ac:dyDescent="0.35">
      <c r="A286" s="60" t="s">
        <v>290</v>
      </c>
      <c r="B286" s="48" t="s">
        <v>285</v>
      </c>
      <c r="C286" s="48" t="s">
        <v>619</v>
      </c>
      <c r="D286" s="48" t="s">
        <v>580</v>
      </c>
      <c r="E286" s="48">
        <v>1</v>
      </c>
      <c r="F286" s="48">
        <v>-3.7020218250000001</v>
      </c>
      <c r="G286" s="48">
        <f t="shared" si="9"/>
        <v>-7.1204838525285012</v>
      </c>
      <c r="H286" s="48">
        <v>2.1391943439999999</v>
      </c>
      <c r="I286" s="48">
        <v>8.3528798000000001E-2</v>
      </c>
      <c r="J286" s="54" t="s">
        <v>1061</v>
      </c>
      <c r="K286" s="48" t="s">
        <v>69</v>
      </c>
      <c r="L286" s="48" t="s">
        <v>69</v>
      </c>
      <c r="M286" s="48" t="s">
        <v>69</v>
      </c>
      <c r="N286" s="49" t="s">
        <v>69</v>
      </c>
    </row>
    <row r="287" spans="1:14" ht="14.6" x14ac:dyDescent="0.35">
      <c r="A287" s="60" t="s">
        <v>290</v>
      </c>
      <c r="B287" s="48" t="s">
        <v>285</v>
      </c>
      <c r="C287" s="48" t="s">
        <v>620</v>
      </c>
      <c r="D287" s="48" t="s">
        <v>580</v>
      </c>
      <c r="E287" s="48">
        <v>1</v>
      </c>
      <c r="F287" s="48">
        <v>2.5842194250000001</v>
      </c>
      <c r="G287" s="48">
        <f t="shared" si="9"/>
        <v>4.9704981647705413</v>
      </c>
      <c r="H287" s="48">
        <v>2.0337017419999999</v>
      </c>
      <c r="I287" s="48">
        <v>0.20383633700000001</v>
      </c>
      <c r="J287" s="54" t="s">
        <v>1062</v>
      </c>
      <c r="K287" s="48" t="s">
        <v>69</v>
      </c>
      <c r="L287" s="48" t="s">
        <v>69</v>
      </c>
      <c r="M287" s="48" t="s">
        <v>69</v>
      </c>
      <c r="N287" s="49" t="s">
        <v>69</v>
      </c>
    </row>
    <row r="288" spans="1:14" ht="14.6" x14ac:dyDescent="0.35">
      <c r="A288" s="60" t="s">
        <v>290</v>
      </c>
      <c r="B288" s="48" t="s">
        <v>285</v>
      </c>
      <c r="C288" s="48" t="s">
        <v>616</v>
      </c>
      <c r="D288" s="48" t="s">
        <v>580</v>
      </c>
      <c r="E288" s="48">
        <v>1</v>
      </c>
      <c r="F288" s="48">
        <v>-2.4577680000000001E-2</v>
      </c>
      <c r="G288" s="48">
        <f t="shared" si="9"/>
        <v>-4.7272809790259059E-2</v>
      </c>
      <c r="H288" s="48">
        <v>1.4489513620000001</v>
      </c>
      <c r="I288" s="48">
        <v>0.98646661899999999</v>
      </c>
      <c r="J288" s="54" t="s">
        <v>1063</v>
      </c>
      <c r="K288" s="48" t="s">
        <v>69</v>
      </c>
      <c r="L288" s="48" t="s">
        <v>69</v>
      </c>
      <c r="M288" s="48" t="s">
        <v>69</v>
      </c>
      <c r="N288" s="49" t="s">
        <v>69</v>
      </c>
    </row>
    <row r="289" spans="1:14" ht="14.6" x14ac:dyDescent="0.35">
      <c r="A289" s="60" t="s">
        <v>290</v>
      </c>
      <c r="B289" s="48" t="s">
        <v>285</v>
      </c>
      <c r="C289" s="48" t="s">
        <v>626</v>
      </c>
      <c r="D289" s="48" t="s">
        <v>580</v>
      </c>
      <c r="E289" s="48">
        <v>1</v>
      </c>
      <c r="F289" s="48">
        <v>1.059816401</v>
      </c>
      <c r="G289" s="48">
        <f t="shared" si="9"/>
        <v>2.038455181167218</v>
      </c>
      <c r="H289" s="48">
        <v>1.235870279</v>
      </c>
      <c r="I289" s="48">
        <v>0.39114285199999999</v>
      </c>
      <c r="J289" s="54" t="s">
        <v>1064</v>
      </c>
      <c r="K289" s="48" t="s">
        <v>69</v>
      </c>
      <c r="L289" s="48" t="s">
        <v>69</v>
      </c>
      <c r="M289" s="48" t="s">
        <v>69</v>
      </c>
      <c r="N289" s="49" t="s">
        <v>69</v>
      </c>
    </row>
    <row r="290" spans="1:14" ht="14.6" x14ac:dyDescent="0.35">
      <c r="A290" s="60" t="s">
        <v>290</v>
      </c>
      <c r="B290" s="48" t="s">
        <v>285</v>
      </c>
      <c r="C290" s="48" t="s">
        <v>627</v>
      </c>
      <c r="D290" s="48" t="s">
        <v>580</v>
      </c>
      <c r="E290" s="48">
        <v>1</v>
      </c>
      <c r="F290" s="48">
        <v>0.89144741400000005</v>
      </c>
      <c r="G290" s="48">
        <f t="shared" si="9"/>
        <v>1.7146135859869736</v>
      </c>
      <c r="H290" s="48">
        <v>1.2442537970000001</v>
      </c>
      <c r="I290" s="48">
        <v>0.47371264699999999</v>
      </c>
      <c r="J290" s="54" t="s">
        <v>1065</v>
      </c>
      <c r="K290" s="48" t="s">
        <v>69</v>
      </c>
      <c r="L290" s="48" t="s">
        <v>69</v>
      </c>
      <c r="M290" s="48" t="s">
        <v>69</v>
      </c>
      <c r="N290" s="49" t="s">
        <v>69</v>
      </c>
    </row>
    <row r="291" spans="1:14" ht="14.6" x14ac:dyDescent="0.35">
      <c r="A291" s="60" t="s">
        <v>283</v>
      </c>
      <c r="B291" s="48" t="s">
        <v>447</v>
      </c>
      <c r="C291" s="48" t="s">
        <v>625</v>
      </c>
      <c r="D291" s="48" t="s">
        <v>2298</v>
      </c>
      <c r="E291" s="48">
        <v>2</v>
      </c>
      <c r="F291" s="48">
        <v>0.92394778399999999</v>
      </c>
      <c r="G291" s="48">
        <f>F291/0.042098019</f>
        <v>21.94753591611995</v>
      </c>
      <c r="H291" s="48">
        <v>1.0718378049999999</v>
      </c>
      <c r="I291" s="48">
        <v>0.38867540299999997</v>
      </c>
      <c r="J291" s="54" t="s">
        <v>1066</v>
      </c>
      <c r="K291" s="48" t="s">
        <v>69</v>
      </c>
      <c r="L291" s="48">
        <v>1.773700958</v>
      </c>
      <c r="M291" s="48">
        <v>0.18292471900000001</v>
      </c>
      <c r="N291" s="61">
        <v>0.43619999999999998</v>
      </c>
    </row>
    <row r="292" spans="1:14" ht="14.6" x14ac:dyDescent="0.35">
      <c r="A292" s="60" t="s">
        <v>283</v>
      </c>
      <c r="B292" s="48" t="s">
        <v>447</v>
      </c>
      <c r="C292" s="48" t="s">
        <v>625</v>
      </c>
      <c r="D292" s="48" t="s">
        <v>2299</v>
      </c>
      <c r="E292" s="48">
        <v>2</v>
      </c>
      <c r="F292" s="48">
        <v>0.92394778399999999</v>
      </c>
      <c r="G292" s="48">
        <f t="shared" ref="G292:G308" si="10">F292/0.042098019</f>
        <v>21.94753591611995</v>
      </c>
      <c r="H292" s="48">
        <v>0.80480167300000005</v>
      </c>
      <c r="I292" s="48">
        <v>0.250950373</v>
      </c>
      <c r="J292" s="54" t="s">
        <v>1067</v>
      </c>
      <c r="K292" s="48" t="s">
        <v>69</v>
      </c>
      <c r="L292" s="48">
        <v>1.773700958</v>
      </c>
      <c r="M292" s="48">
        <v>0.18292471900000001</v>
      </c>
      <c r="N292" s="61">
        <v>0.43619999999999998</v>
      </c>
    </row>
    <row r="293" spans="1:14" ht="14.6" x14ac:dyDescent="0.35">
      <c r="A293" s="60" t="s">
        <v>283</v>
      </c>
      <c r="B293" s="48" t="s">
        <v>447</v>
      </c>
      <c r="C293" s="48" t="s">
        <v>615</v>
      </c>
      <c r="D293" s="48" t="s">
        <v>2298</v>
      </c>
      <c r="E293" s="48">
        <v>2</v>
      </c>
      <c r="F293" s="48">
        <v>-0.39787879100000001</v>
      </c>
      <c r="G293" s="48">
        <f t="shared" si="10"/>
        <v>-9.4512473615444943</v>
      </c>
      <c r="H293" s="48">
        <v>1.7368379190000001</v>
      </c>
      <c r="I293" s="48">
        <v>0.818804965</v>
      </c>
      <c r="J293" s="54" t="s">
        <v>1068</v>
      </c>
      <c r="K293" s="48" t="s">
        <v>69</v>
      </c>
      <c r="L293" s="48">
        <v>3.2615387180000002</v>
      </c>
      <c r="M293" s="48">
        <v>7.0922547000000002E-2</v>
      </c>
      <c r="N293" s="61">
        <v>0.69340000000000002</v>
      </c>
    </row>
    <row r="294" spans="1:14" ht="14.6" x14ac:dyDescent="0.35">
      <c r="A294" s="60" t="s">
        <v>283</v>
      </c>
      <c r="B294" s="48" t="s">
        <v>447</v>
      </c>
      <c r="C294" s="48" t="s">
        <v>615</v>
      </c>
      <c r="D294" s="48" t="s">
        <v>2299</v>
      </c>
      <c r="E294" s="48">
        <v>2</v>
      </c>
      <c r="F294" s="48">
        <v>-0.39787879100000001</v>
      </c>
      <c r="G294" s="48">
        <f t="shared" si="10"/>
        <v>-9.4512473615444943</v>
      </c>
      <c r="H294" s="48">
        <v>0.96171861700000005</v>
      </c>
      <c r="I294" s="48">
        <v>0.67908179400000002</v>
      </c>
      <c r="J294" s="54" t="s">
        <v>1069</v>
      </c>
      <c r="K294" s="48" t="s">
        <v>69</v>
      </c>
      <c r="L294" s="48">
        <v>3.2615387180000002</v>
      </c>
      <c r="M294" s="48">
        <v>7.0922547000000002E-2</v>
      </c>
      <c r="N294" s="61">
        <v>0.69340000000000002</v>
      </c>
    </row>
    <row r="295" spans="1:14" ht="14.6" x14ac:dyDescent="0.35">
      <c r="A295" s="60" t="s">
        <v>283</v>
      </c>
      <c r="B295" s="48" t="s">
        <v>447</v>
      </c>
      <c r="C295" s="48" t="s">
        <v>617</v>
      </c>
      <c r="D295" s="48" t="s">
        <v>2298</v>
      </c>
      <c r="E295" s="48">
        <v>2</v>
      </c>
      <c r="F295" s="48">
        <v>3.9247597590000001</v>
      </c>
      <c r="G295" s="48">
        <f t="shared" si="10"/>
        <v>93.229084223654326</v>
      </c>
      <c r="H295" s="48">
        <v>4.4870602100000001</v>
      </c>
      <c r="I295" s="48">
        <v>0.38174586999999999</v>
      </c>
      <c r="J295" s="54" t="s">
        <v>1070</v>
      </c>
      <c r="K295" s="48" t="s">
        <v>69</v>
      </c>
      <c r="L295" s="48">
        <v>2.407372896</v>
      </c>
      <c r="M295" s="48">
        <v>0.120764881</v>
      </c>
      <c r="N295" s="61">
        <v>0.58460000000000001</v>
      </c>
    </row>
    <row r="296" spans="1:14" ht="14.6" x14ac:dyDescent="0.35">
      <c r="A296" s="60" t="s">
        <v>283</v>
      </c>
      <c r="B296" s="48" t="s">
        <v>447</v>
      </c>
      <c r="C296" s="48" t="s">
        <v>617</v>
      </c>
      <c r="D296" s="48" t="s">
        <v>2299</v>
      </c>
      <c r="E296" s="48">
        <v>2</v>
      </c>
      <c r="F296" s="48">
        <v>3.9247597590000001</v>
      </c>
      <c r="G296" s="48">
        <f t="shared" si="10"/>
        <v>93.229084223654326</v>
      </c>
      <c r="H296" s="48">
        <v>2.8919462299999998</v>
      </c>
      <c r="I296" s="48">
        <v>0.17473850499999999</v>
      </c>
      <c r="J296" s="54" t="s">
        <v>1071</v>
      </c>
      <c r="K296" s="48" t="s">
        <v>69</v>
      </c>
      <c r="L296" s="48">
        <v>2.407372896</v>
      </c>
      <c r="M296" s="48">
        <v>0.120764881</v>
      </c>
      <c r="N296" s="61">
        <v>0.58460000000000001</v>
      </c>
    </row>
    <row r="297" spans="1:14" ht="14.6" x14ac:dyDescent="0.35">
      <c r="A297" s="60" t="s">
        <v>283</v>
      </c>
      <c r="B297" s="48" t="s">
        <v>447</v>
      </c>
      <c r="C297" s="48" t="s">
        <v>618</v>
      </c>
      <c r="D297" s="48" t="s">
        <v>2298</v>
      </c>
      <c r="E297" s="48">
        <v>2</v>
      </c>
      <c r="F297" s="48">
        <v>5.4970611470000001</v>
      </c>
      <c r="G297" s="48">
        <f t="shared" si="10"/>
        <v>130.57766796580142</v>
      </c>
      <c r="H297" s="48">
        <v>1.644750258</v>
      </c>
      <c r="I297" s="48">
        <v>8.3121400000000004E-4</v>
      </c>
      <c r="J297" s="54" t="s">
        <v>1072</v>
      </c>
      <c r="K297" s="48" t="s">
        <v>69</v>
      </c>
      <c r="L297" s="48">
        <v>0.464603239</v>
      </c>
      <c r="M297" s="48">
        <v>0.49548046400000001</v>
      </c>
      <c r="N297" s="61">
        <v>0</v>
      </c>
    </row>
    <row r="298" spans="1:14" ht="14.6" x14ac:dyDescent="0.35">
      <c r="A298" s="60" t="s">
        <v>283</v>
      </c>
      <c r="B298" s="48" t="s">
        <v>447</v>
      </c>
      <c r="C298" s="48" t="s">
        <v>618</v>
      </c>
      <c r="D298" s="48" t="s">
        <v>2299</v>
      </c>
      <c r="E298" s="48">
        <v>2</v>
      </c>
      <c r="F298" s="48">
        <v>5.4970611470000001</v>
      </c>
      <c r="G298" s="48">
        <f t="shared" si="10"/>
        <v>130.57766796580142</v>
      </c>
      <c r="H298" s="48">
        <v>2.4130084699999998</v>
      </c>
      <c r="I298" s="48">
        <v>2.2720951999999999E-2</v>
      </c>
      <c r="J298" s="54" t="s">
        <v>1073</v>
      </c>
      <c r="K298" s="48" t="s">
        <v>69</v>
      </c>
      <c r="L298" s="48">
        <v>0.464603239</v>
      </c>
      <c r="M298" s="48">
        <v>0.49548046400000001</v>
      </c>
      <c r="N298" s="61">
        <v>0</v>
      </c>
    </row>
    <row r="299" spans="1:14" ht="14.6" x14ac:dyDescent="0.35">
      <c r="A299" s="60" t="s">
        <v>283</v>
      </c>
      <c r="B299" s="48" t="s">
        <v>447</v>
      </c>
      <c r="C299" s="48" t="s">
        <v>619</v>
      </c>
      <c r="D299" s="48" t="s">
        <v>2298</v>
      </c>
      <c r="E299" s="48">
        <v>2</v>
      </c>
      <c r="F299" s="48">
        <v>-0.84582964500000002</v>
      </c>
      <c r="G299" s="48">
        <f t="shared" si="10"/>
        <v>-20.091910856898043</v>
      </c>
      <c r="H299" s="48">
        <v>1.265917956</v>
      </c>
      <c r="I299" s="48">
        <v>0.50403453899999995</v>
      </c>
      <c r="J299" s="54" t="s">
        <v>1074</v>
      </c>
      <c r="K299" s="48" t="s">
        <v>69</v>
      </c>
      <c r="L299" s="48">
        <v>0.47707429200000001</v>
      </c>
      <c r="M299" s="48">
        <v>0.48975053899999998</v>
      </c>
      <c r="N299" s="61">
        <v>0</v>
      </c>
    </row>
    <row r="300" spans="1:14" ht="14.6" x14ac:dyDescent="0.35">
      <c r="A300" s="60" t="s">
        <v>283</v>
      </c>
      <c r="B300" s="48" t="s">
        <v>447</v>
      </c>
      <c r="C300" s="48" t="s">
        <v>619</v>
      </c>
      <c r="D300" s="48" t="s">
        <v>2299</v>
      </c>
      <c r="E300" s="48">
        <v>2</v>
      </c>
      <c r="F300" s="48">
        <v>-0.84582964500000002</v>
      </c>
      <c r="G300" s="48">
        <f t="shared" si="10"/>
        <v>-20.091910856898043</v>
      </c>
      <c r="H300" s="48">
        <v>1.832789351</v>
      </c>
      <c r="I300" s="48">
        <v>0.64444095499999998</v>
      </c>
      <c r="J300" s="54" t="s">
        <v>1075</v>
      </c>
      <c r="K300" s="48" t="s">
        <v>69</v>
      </c>
      <c r="L300" s="48">
        <v>0.47707429200000001</v>
      </c>
      <c r="M300" s="48">
        <v>0.48975053899999998</v>
      </c>
      <c r="N300" s="61">
        <v>0</v>
      </c>
    </row>
    <row r="301" spans="1:14" ht="14.6" x14ac:dyDescent="0.35">
      <c r="A301" s="60" t="s">
        <v>283</v>
      </c>
      <c r="B301" s="48" t="s">
        <v>447</v>
      </c>
      <c r="C301" s="48" t="s">
        <v>620</v>
      </c>
      <c r="D301" s="48" t="s">
        <v>2298</v>
      </c>
      <c r="E301" s="48">
        <v>2</v>
      </c>
      <c r="F301" s="48">
        <v>3.6906402250000001</v>
      </c>
      <c r="G301" s="48">
        <f t="shared" si="10"/>
        <v>87.667788477172763</v>
      </c>
      <c r="H301" s="48">
        <v>1.124879864</v>
      </c>
      <c r="I301" s="48">
        <v>1.0346929999999999E-3</v>
      </c>
      <c r="J301" s="54" t="s">
        <v>1076</v>
      </c>
      <c r="K301" s="48" t="s">
        <v>69</v>
      </c>
      <c r="L301" s="48">
        <v>0.420591887</v>
      </c>
      <c r="M301" s="48">
        <v>0.51664185200000001</v>
      </c>
      <c r="N301" s="61">
        <v>0</v>
      </c>
    </row>
    <row r="302" spans="1:14" ht="14.6" x14ac:dyDescent="0.35">
      <c r="A302" s="60" t="s">
        <v>283</v>
      </c>
      <c r="B302" s="48" t="s">
        <v>447</v>
      </c>
      <c r="C302" s="48" t="s">
        <v>620</v>
      </c>
      <c r="D302" s="48" t="s">
        <v>2299</v>
      </c>
      <c r="E302" s="48">
        <v>2</v>
      </c>
      <c r="F302" s="48">
        <v>3.6906402250000001</v>
      </c>
      <c r="G302" s="48">
        <f t="shared" si="10"/>
        <v>87.667788477172763</v>
      </c>
      <c r="H302" s="48">
        <v>1.7345055629999999</v>
      </c>
      <c r="I302" s="48">
        <v>3.3355615999999998E-2</v>
      </c>
      <c r="J302" s="54" t="s">
        <v>1077</v>
      </c>
      <c r="K302" s="48" t="s">
        <v>69</v>
      </c>
      <c r="L302" s="48">
        <v>0.420591887</v>
      </c>
      <c r="M302" s="48">
        <v>0.51664185200000001</v>
      </c>
      <c r="N302" s="61">
        <v>0</v>
      </c>
    </row>
    <row r="303" spans="1:14" ht="14.6" x14ac:dyDescent="0.35">
      <c r="A303" s="60" t="s">
        <v>283</v>
      </c>
      <c r="B303" s="48" t="s">
        <v>447</v>
      </c>
      <c r="C303" s="48" t="s">
        <v>616</v>
      </c>
      <c r="D303" s="48" t="s">
        <v>2298</v>
      </c>
      <c r="E303" s="48">
        <v>2</v>
      </c>
      <c r="F303" s="48">
        <v>-0.614086456</v>
      </c>
      <c r="G303" s="48">
        <f t="shared" si="10"/>
        <v>-14.587063015958067</v>
      </c>
      <c r="H303" s="48">
        <v>0.70155503900000005</v>
      </c>
      <c r="I303" s="48">
        <v>0.38139880700000001</v>
      </c>
      <c r="J303" s="54" t="s">
        <v>1078</v>
      </c>
      <c r="K303" s="48" t="s">
        <v>69</v>
      </c>
      <c r="L303" s="48">
        <v>0.31621611799999999</v>
      </c>
      <c r="M303" s="48">
        <v>0.57389054299999998</v>
      </c>
      <c r="N303" s="61">
        <v>0</v>
      </c>
    </row>
    <row r="304" spans="1:14" ht="14.6" x14ac:dyDescent="0.35">
      <c r="A304" s="60" t="s">
        <v>283</v>
      </c>
      <c r="B304" s="48" t="s">
        <v>447</v>
      </c>
      <c r="C304" s="48" t="s">
        <v>616</v>
      </c>
      <c r="D304" s="48" t="s">
        <v>2299</v>
      </c>
      <c r="E304" s="48">
        <v>2</v>
      </c>
      <c r="F304" s="48">
        <v>-0.614086456</v>
      </c>
      <c r="G304" s="48">
        <f t="shared" si="10"/>
        <v>-14.587063015958067</v>
      </c>
      <c r="H304" s="48">
        <v>1.2475838589999999</v>
      </c>
      <c r="I304" s="48">
        <v>0.62256341400000004</v>
      </c>
      <c r="J304" s="54" t="s">
        <v>1079</v>
      </c>
      <c r="K304" s="48" t="s">
        <v>69</v>
      </c>
      <c r="L304" s="48">
        <v>0.31621611799999999</v>
      </c>
      <c r="M304" s="48">
        <v>0.57389054299999998</v>
      </c>
      <c r="N304" s="61">
        <v>0</v>
      </c>
    </row>
    <row r="305" spans="1:14" ht="14.6" x14ac:dyDescent="0.35">
      <c r="A305" s="60" t="s">
        <v>283</v>
      </c>
      <c r="B305" s="48" t="s">
        <v>447</v>
      </c>
      <c r="C305" s="48" t="s">
        <v>626</v>
      </c>
      <c r="D305" s="48" t="s">
        <v>2298</v>
      </c>
      <c r="E305" s="48">
        <v>2</v>
      </c>
      <c r="F305" s="48">
        <v>-0.67156778399999995</v>
      </c>
      <c r="G305" s="48">
        <f t="shared" si="10"/>
        <v>-15.952479474152927</v>
      </c>
      <c r="H305" s="48">
        <v>9.3493538000000001E-2</v>
      </c>
      <c r="I305" s="62">
        <v>6.8200000000000002E-13</v>
      </c>
      <c r="J305" s="54" t="s">
        <v>1080</v>
      </c>
      <c r="K305" s="48" t="s">
        <v>69</v>
      </c>
      <c r="L305" s="48">
        <v>7.8642069999999998E-3</v>
      </c>
      <c r="M305" s="48">
        <v>0.92933593699999995</v>
      </c>
      <c r="N305" s="61">
        <v>0</v>
      </c>
    </row>
    <row r="306" spans="1:14" ht="14.6" x14ac:dyDescent="0.35">
      <c r="A306" s="60" t="s">
        <v>283</v>
      </c>
      <c r="B306" s="48" t="s">
        <v>447</v>
      </c>
      <c r="C306" s="48" t="s">
        <v>626</v>
      </c>
      <c r="D306" s="48" t="s">
        <v>2299</v>
      </c>
      <c r="E306" s="48">
        <v>2</v>
      </c>
      <c r="F306" s="48">
        <v>-0.67156778399999995</v>
      </c>
      <c r="G306" s="48">
        <f t="shared" si="10"/>
        <v>-15.952479474152927</v>
      </c>
      <c r="H306" s="48">
        <v>1.0542755239999999</v>
      </c>
      <c r="I306" s="48">
        <v>0.52412838100000003</v>
      </c>
      <c r="J306" s="54" t="s">
        <v>1081</v>
      </c>
      <c r="K306" s="48" t="s">
        <v>69</v>
      </c>
      <c r="L306" s="48">
        <v>7.8642069999999998E-3</v>
      </c>
      <c r="M306" s="48">
        <v>0.92933593699999995</v>
      </c>
      <c r="N306" s="61">
        <v>0</v>
      </c>
    </row>
    <row r="307" spans="1:14" ht="14.6" x14ac:dyDescent="0.35">
      <c r="A307" s="60" t="s">
        <v>283</v>
      </c>
      <c r="B307" s="48" t="s">
        <v>447</v>
      </c>
      <c r="C307" s="48" t="s">
        <v>627</v>
      </c>
      <c r="D307" s="48" t="s">
        <v>2298</v>
      </c>
      <c r="E307" s="48">
        <v>2</v>
      </c>
      <c r="F307" s="48">
        <v>-0.41073341000000002</v>
      </c>
      <c r="G307" s="48">
        <f t="shared" si="10"/>
        <v>-9.7565970978349359</v>
      </c>
      <c r="H307" s="48">
        <v>5.4039476000000003E-2</v>
      </c>
      <c r="I307" s="62">
        <v>2.9500000000000001E-14</v>
      </c>
      <c r="J307" s="54" t="s">
        <v>1082</v>
      </c>
      <c r="K307" s="48" t="s">
        <v>69</v>
      </c>
      <c r="L307" s="48">
        <v>2.6014520000000002E-3</v>
      </c>
      <c r="M307" s="48">
        <v>0.95932198800000001</v>
      </c>
      <c r="N307" s="61">
        <v>0</v>
      </c>
    </row>
    <row r="308" spans="1:14" ht="14.6" x14ac:dyDescent="0.35">
      <c r="A308" s="60" t="s">
        <v>283</v>
      </c>
      <c r="B308" s="48" t="s">
        <v>447</v>
      </c>
      <c r="C308" s="48" t="s">
        <v>627</v>
      </c>
      <c r="D308" s="48" t="s">
        <v>2299</v>
      </c>
      <c r="E308" s="48">
        <v>2</v>
      </c>
      <c r="F308" s="48">
        <v>-0.41073341000000002</v>
      </c>
      <c r="G308" s="48">
        <f t="shared" si="10"/>
        <v>-9.7565970978349359</v>
      </c>
      <c r="H308" s="48">
        <v>1.0595054639999999</v>
      </c>
      <c r="I308" s="48">
        <v>0.69826380399999999</v>
      </c>
      <c r="J308" s="54" t="s">
        <v>1083</v>
      </c>
      <c r="K308" s="48" t="s">
        <v>69</v>
      </c>
      <c r="L308" s="48">
        <v>2.6014520000000002E-3</v>
      </c>
      <c r="M308" s="48">
        <v>0.95932198800000001</v>
      </c>
      <c r="N308" s="61">
        <v>0</v>
      </c>
    </row>
    <row r="309" spans="1:14" ht="14.6" x14ac:dyDescent="0.35">
      <c r="A309" s="60" t="s">
        <v>283</v>
      </c>
      <c r="B309" s="48" t="s">
        <v>440</v>
      </c>
      <c r="C309" s="48" t="s">
        <v>625</v>
      </c>
      <c r="D309" s="48" t="s">
        <v>2298</v>
      </c>
      <c r="E309" s="48">
        <v>7</v>
      </c>
      <c r="F309" s="48">
        <v>-0.1889084</v>
      </c>
      <c r="G309" s="48">
        <f>F309/0.323163719</f>
        <v>-0.58455943193301352</v>
      </c>
      <c r="H309" s="48">
        <v>0.104626319</v>
      </c>
      <c r="I309" s="48">
        <v>7.0988135999999993E-2</v>
      </c>
      <c r="J309" s="54" t="s">
        <v>1084</v>
      </c>
      <c r="K309" s="48">
        <v>0.97530877299999996</v>
      </c>
      <c r="L309" s="48">
        <v>0.79901297199999999</v>
      </c>
      <c r="M309" s="48">
        <v>0.99210010699999995</v>
      </c>
      <c r="N309" s="61">
        <v>0</v>
      </c>
    </row>
    <row r="310" spans="1:14" ht="14.6" x14ac:dyDescent="0.35">
      <c r="A310" s="60" t="s">
        <v>283</v>
      </c>
      <c r="B310" s="48" t="s">
        <v>440</v>
      </c>
      <c r="C310" s="48" t="s">
        <v>625</v>
      </c>
      <c r="D310" s="48" t="s">
        <v>2299</v>
      </c>
      <c r="E310" s="48">
        <v>7</v>
      </c>
      <c r="F310" s="48">
        <v>-0.1889084</v>
      </c>
      <c r="G310" s="48">
        <f t="shared" ref="G310:G344" si="11">F310/0.323163719</f>
        <v>-0.58455943193301352</v>
      </c>
      <c r="H310" s="48">
        <v>0.28670789800000002</v>
      </c>
      <c r="I310" s="48">
        <v>0.50996767700000001</v>
      </c>
      <c r="J310" s="54" t="s">
        <v>1085</v>
      </c>
      <c r="K310" s="48">
        <v>0.97530877299999996</v>
      </c>
      <c r="L310" s="48">
        <v>0.79901297199999999</v>
      </c>
      <c r="M310" s="48">
        <v>0.99210010699999995</v>
      </c>
      <c r="N310" s="61">
        <v>0</v>
      </c>
    </row>
    <row r="311" spans="1:14" ht="14.6" x14ac:dyDescent="0.35">
      <c r="A311" s="60" t="s">
        <v>283</v>
      </c>
      <c r="B311" s="48" t="s">
        <v>440</v>
      </c>
      <c r="C311" s="48" t="s">
        <v>625</v>
      </c>
      <c r="D311" s="48" t="s">
        <v>578</v>
      </c>
      <c r="E311" s="48">
        <v>7</v>
      </c>
      <c r="F311" s="48">
        <v>-0.121212925</v>
      </c>
      <c r="G311" s="48">
        <f t="shared" si="11"/>
        <v>-0.37508209577201951</v>
      </c>
      <c r="H311" s="48">
        <v>0.32872656</v>
      </c>
      <c r="I311" s="48">
        <v>0.71232540099999997</v>
      </c>
      <c r="J311" s="54" t="s">
        <v>2088</v>
      </c>
      <c r="K311" s="48">
        <v>0.97530877299999996</v>
      </c>
      <c r="L311" s="48">
        <v>0.79901297199999999</v>
      </c>
      <c r="M311" s="48">
        <v>0.99210010699999995</v>
      </c>
      <c r="N311" s="61">
        <v>0</v>
      </c>
    </row>
    <row r="312" spans="1:14" ht="14.6" x14ac:dyDescent="0.35">
      <c r="A312" s="60" t="s">
        <v>283</v>
      </c>
      <c r="B312" s="48" t="s">
        <v>440</v>
      </c>
      <c r="C312" s="48" t="s">
        <v>625</v>
      </c>
      <c r="D312" s="48" t="s">
        <v>577</v>
      </c>
      <c r="E312" s="48">
        <v>7</v>
      </c>
      <c r="F312" s="48">
        <v>-6.9262478000000002E-2</v>
      </c>
      <c r="G312" s="48">
        <f t="shared" si="11"/>
        <v>-0.21432628085332808</v>
      </c>
      <c r="H312" s="48">
        <v>0.45322794500000002</v>
      </c>
      <c r="I312" s="48">
        <v>0.88354967799999995</v>
      </c>
      <c r="J312" s="54" t="s">
        <v>2089</v>
      </c>
      <c r="K312" s="48">
        <v>0.97530877299999996</v>
      </c>
      <c r="L312" s="48">
        <v>0.79901297199999999</v>
      </c>
      <c r="M312" s="48">
        <v>0.99210010699999995</v>
      </c>
      <c r="N312" s="61">
        <v>0</v>
      </c>
    </row>
    <row r="313" spans="1:14" ht="14.6" x14ac:dyDescent="0.35">
      <c r="A313" s="60" t="s">
        <v>283</v>
      </c>
      <c r="B313" s="48" t="s">
        <v>440</v>
      </c>
      <c r="C313" s="48" t="s">
        <v>615</v>
      </c>
      <c r="D313" s="48" t="s">
        <v>2298</v>
      </c>
      <c r="E313" s="48">
        <v>7</v>
      </c>
      <c r="F313" s="48">
        <v>0.46240294399999998</v>
      </c>
      <c r="G313" s="48">
        <f t="shared" si="11"/>
        <v>1.4308628005360959</v>
      </c>
      <c r="H313" s="48">
        <v>0.23932996000000001</v>
      </c>
      <c r="I313" s="48">
        <v>5.3350501000000002E-2</v>
      </c>
      <c r="J313" s="54" t="s">
        <v>1086</v>
      </c>
      <c r="K313" s="48">
        <v>0.24916280499999999</v>
      </c>
      <c r="L313" s="48">
        <v>2.949460041</v>
      </c>
      <c r="M313" s="48">
        <v>0.81516289500000005</v>
      </c>
      <c r="N313" s="61">
        <v>0</v>
      </c>
    </row>
    <row r="314" spans="1:14" ht="14.6" x14ac:dyDescent="0.35">
      <c r="A314" s="60" t="s">
        <v>283</v>
      </c>
      <c r="B314" s="48" t="s">
        <v>440</v>
      </c>
      <c r="C314" s="48" t="s">
        <v>615</v>
      </c>
      <c r="D314" s="48" t="s">
        <v>2299</v>
      </c>
      <c r="E314" s="48">
        <v>7</v>
      </c>
      <c r="F314" s="48">
        <v>0.46240294399999998</v>
      </c>
      <c r="G314" s="48">
        <f t="shared" si="11"/>
        <v>1.4308628005360959</v>
      </c>
      <c r="H314" s="48">
        <v>0.34135120099999999</v>
      </c>
      <c r="I314" s="48">
        <v>0.175536995</v>
      </c>
      <c r="J314" s="54" t="s">
        <v>1087</v>
      </c>
      <c r="K314" s="48">
        <v>0.24916280499999999</v>
      </c>
      <c r="L314" s="48">
        <v>2.949460041</v>
      </c>
      <c r="M314" s="48">
        <v>0.81516289500000005</v>
      </c>
      <c r="N314" s="61">
        <v>0</v>
      </c>
    </row>
    <row r="315" spans="1:14" ht="14.6" x14ac:dyDescent="0.35">
      <c r="A315" s="60" t="s">
        <v>283</v>
      </c>
      <c r="B315" s="48" t="s">
        <v>440</v>
      </c>
      <c r="C315" s="48" t="s">
        <v>615</v>
      </c>
      <c r="D315" s="48" t="s">
        <v>578</v>
      </c>
      <c r="E315" s="48">
        <v>7</v>
      </c>
      <c r="F315" s="48">
        <v>0.280550788</v>
      </c>
      <c r="G315" s="48">
        <f t="shared" si="11"/>
        <v>0.86813825780981302</v>
      </c>
      <c r="H315" s="48">
        <v>0.40912161699999999</v>
      </c>
      <c r="I315" s="48">
        <v>0.49287749400000003</v>
      </c>
      <c r="J315" s="54" t="s">
        <v>2090</v>
      </c>
      <c r="K315" s="48">
        <v>0.24916280499999999</v>
      </c>
      <c r="L315" s="48">
        <v>2.949460041</v>
      </c>
      <c r="M315" s="48">
        <v>0.81516289500000005</v>
      </c>
      <c r="N315" s="61">
        <v>0</v>
      </c>
    </row>
    <row r="316" spans="1:14" ht="14.6" x14ac:dyDescent="0.35">
      <c r="A316" s="60" t="s">
        <v>283</v>
      </c>
      <c r="B316" s="48" t="s">
        <v>440</v>
      </c>
      <c r="C316" s="48" t="s">
        <v>615</v>
      </c>
      <c r="D316" s="48" t="s">
        <v>577</v>
      </c>
      <c r="E316" s="48">
        <v>7</v>
      </c>
      <c r="F316" s="48">
        <v>0.30229958800000001</v>
      </c>
      <c r="G316" s="48">
        <f t="shared" si="11"/>
        <v>0.93543789177645897</v>
      </c>
      <c r="H316" s="48">
        <v>0.51327332699999995</v>
      </c>
      <c r="I316" s="48">
        <v>0.57737037400000002</v>
      </c>
      <c r="J316" s="54" t="s">
        <v>2091</v>
      </c>
      <c r="K316" s="48">
        <v>0.24916280499999999</v>
      </c>
      <c r="L316" s="48">
        <v>2.949460041</v>
      </c>
      <c r="M316" s="48">
        <v>0.81516289500000005</v>
      </c>
      <c r="N316" s="61">
        <v>0</v>
      </c>
    </row>
    <row r="317" spans="1:14" ht="14.6" x14ac:dyDescent="0.35">
      <c r="A317" s="60" t="s">
        <v>283</v>
      </c>
      <c r="B317" s="48" t="s">
        <v>440</v>
      </c>
      <c r="C317" s="48" t="s">
        <v>617</v>
      </c>
      <c r="D317" s="48" t="s">
        <v>2298</v>
      </c>
      <c r="E317" s="48">
        <v>7</v>
      </c>
      <c r="F317" s="48">
        <v>0.51241760800000002</v>
      </c>
      <c r="G317" s="48">
        <f t="shared" si="11"/>
        <v>1.5856285154336895</v>
      </c>
      <c r="H317" s="48">
        <v>0.55848133099999997</v>
      </c>
      <c r="I317" s="48">
        <v>0.35887038999999998</v>
      </c>
      <c r="J317" s="54" t="s">
        <v>1088</v>
      </c>
      <c r="K317" s="48">
        <v>0.430229419</v>
      </c>
      <c r="L317" s="48">
        <v>1.709839782</v>
      </c>
      <c r="M317" s="48">
        <v>0.94435909399999995</v>
      </c>
      <c r="N317" s="61">
        <v>0</v>
      </c>
    </row>
    <row r="318" spans="1:14" ht="14.6" x14ac:dyDescent="0.35">
      <c r="A318" s="60" t="s">
        <v>283</v>
      </c>
      <c r="B318" s="48" t="s">
        <v>440</v>
      </c>
      <c r="C318" s="48" t="s">
        <v>617</v>
      </c>
      <c r="D318" s="48" t="s">
        <v>2299</v>
      </c>
      <c r="E318" s="48">
        <v>7</v>
      </c>
      <c r="F318" s="48">
        <v>0.51241760800000002</v>
      </c>
      <c r="G318" s="48">
        <f t="shared" si="11"/>
        <v>1.5856285154336895</v>
      </c>
      <c r="H318" s="48">
        <v>1.0461803940000001</v>
      </c>
      <c r="I318" s="48">
        <v>0.62427647900000005</v>
      </c>
      <c r="J318" s="54" t="s">
        <v>1089</v>
      </c>
      <c r="K318" s="48">
        <v>0.430229419</v>
      </c>
      <c r="L318" s="48">
        <v>1.709839782</v>
      </c>
      <c r="M318" s="48">
        <v>0.94435909399999995</v>
      </c>
      <c r="N318" s="61">
        <v>0</v>
      </c>
    </row>
    <row r="319" spans="1:14" ht="14.6" x14ac:dyDescent="0.35">
      <c r="A319" s="60" t="s">
        <v>283</v>
      </c>
      <c r="B319" s="48" t="s">
        <v>440</v>
      </c>
      <c r="C319" s="48" t="s">
        <v>617</v>
      </c>
      <c r="D319" s="48" t="s">
        <v>578</v>
      </c>
      <c r="E319" s="48">
        <v>7</v>
      </c>
      <c r="F319" s="48">
        <v>0.87269282299999995</v>
      </c>
      <c r="G319" s="48">
        <f t="shared" si="11"/>
        <v>2.7004665799133223</v>
      </c>
      <c r="H319" s="48">
        <v>1.2641821579999999</v>
      </c>
      <c r="I319" s="48">
        <v>0.48999168199999998</v>
      </c>
      <c r="J319" s="54" t="s">
        <v>2092</v>
      </c>
      <c r="K319" s="48">
        <v>0.430229419</v>
      </c>
      <c r="L319" s="48">
        <v>1.709839782</v>
      </c>
      <c r="M319" s="48">
        <v>0.94435909399999995</v>
      </c>
      <c r="N319" s="61">
        <v>0</v>
      </c>
    </row>
    <row r="320" spans="1:14" ht="14.6" x14ac:dyDescent="0.35">
      <c r="A320" s="60" t="s">
        <v>283</v>
      </c>
      <c r="B320" s="48" t="s">
        <v>440</v>
      </c>
      <c r="C320" s="48" t="s">
        <v>617</v>
      </c>
      <c r="D320" s="48" t="s">
        <v>577</v>
      </c>
      <c r="E320" s="48">
        <v>7</v>
      </c>
      <c r="F320" s="48">
        <v>1.133511736</v>
      </c>
      <c r="G320" s="48">
        <f t="shared" si="11"/>
        <v>3.5075463901317461</v>
      </c>
      <c r="H320" s="48">
        <v>1.6345739589999999</v>
      </c>
      <c r="I320" s="48">
        <v>0.51395617100000002</v>
      </c>
      <c r="J320" s="54" t="s">
        <v>2093</v>
      </c>
      <c r="K320" s="48">
        <v>0.430229419</v>
      </c>
      <c r="L320" s="48">
        <v>1.709839782</v>
      </c>
      <c r="M320" s="48">
        <v>0.94435909399999995</v>
      </c>
      <c r="N320" s="61">
        <v>0</v>
      </c>
    </row>
    <row r="321" spans="1:14" ht="14.6" x14ac:dyDescent="0.35">
      <c r="A321" s="60" t="s">
        <v>283</v>
      </c>
      <c r="B321" s="48" t="s">
        <v>440</v>
      </c>
      <c r="C321" s="48" t="s">
        <v>618</v>
      </c>
      <c r="D321" s="48" t="s">
        <v>2298</v>
      </c>
      <c r="E321" s="48">
        <v>7</v>
      </c>
      <c r="F321" s="48">
        <v>0.21759178100000001</v>
      </c>
      <c r="G321" s="48">
        <f t="shared" si="11"/>
        <v>0.67331748029549077</v>
      </c>
      <c r="H321" s="48">
        <v>0.71851784399999996</v>
      </c>
      <c r="I321" s="48">
        <v>0.76201621399999997</v>
      </c>
      <c r="J321" s="54" t="s">
        <v>1090</v>
      </c>
      <c r="K321" s="48">
        <v>0.20197578899999999</v>
      </c>
      <c r="L321" s="48">
        <v>4.0870306100000002</v>
      </c>
      <c r="M321" s="48">
        <v>0.66489994200000002</v>
      </c>
      <c r="N321" s="61">
        <v>0</v>
      </c>
    </row>
    <row r="322" spans="1:14" ht="14.6" x14ac:dyDescent="0.35">
      <c r="A322" s="60" t="s">
        <v>283</v>
      </c>
      <c r="B322" s="48" t="s">
        <v>440</v>
      </c>
      <c r="C322" s="48" t="s">
        <v>618</v>
      </c>
      <c r="D322" s="48" t="s">
        <v>2299</v>
      </c>
      <c r="E322" s="48">
        <v>7</v>
      </c>
      <c r="F322" s="48">
        <v>0.21759178100000001</v>
      </c>
      <c r="G322" s="48">
        <f t="shared" si="11"/>
        <v>0.67331748029549077</v>
      </c>
      <c r="H322" s="48">
        <v>0.87058110799999999</v>
      </c>
      <c r="I322" s="48">
        <v>0.80263486900000003</v>
      </c>
      <c r="J322" s="54" t="s">
        <v>1091</v>
      </c>
      <c r="K322" s="48">
        <v>0.20197578899999999</v>
      </c>
      <c r="L322" s="48">
        <v>4.0870306100000002</v>
      </c>
      <c r="M322" s="48">
        <v>0.66489994200000002</v>
      </c>
      <c r="N322" s="61">
        <v>0</v>
      </c>
    </row>
    <row r="323" spans="1:14" ht="14.6" x14ac:dyDescent="0.35">
      <c r="A323" s="60" t="s">
        <v>283</v>
      </c>
      <c r="B323" s="48" t="s">
        <v>440</v>
      </c>
      <c r="C323" s="48" t="s">
        <v>618</v>
      </c>
      <c r="D323" s="48" t="s">
        <v>578</v>
      </c>
      <c r="E323" s="48">
        <v>7</v>
      </c>
      <c r="F323" s="48">
        <v>0.409931078</v>
      </c>
      <c r="G323" s="48">
        <f t="shared" si="11"/>
        <v>1.2684935031336237</v>
      </c>
      <c r="H323" s="48">
        <v>1.1250564789999999</v>
      </c>
      <c r="I323" s="48">
        <v>0.71558555099999999</v>
      </c>
      <c r="J323" s="54" t="s">
        <v>2094</v>
      </c>
      <c r="K323" s="48">
        <v>0.20197578899999999</v>
      </c>
      <c r="L323" s="48">
        <v>4.0870306100000002</v>
      </c>
      <c r="M323" s="48">
        <v>0.66489994200000002</v>
      </c>
      <c r="N323" s="61">
        <v>0</v>
      </c>
    </row>
    <row r="324" spans="1:14" ht="14.6" x14ac:dyDescent="0.35">
      <c r="A324" s="60" t="s">
        <v>283</v>
      </c>
      <c r="B324" s="48" t="s">
        <v>440</v>
      </c>
      <c r="C324" s="48" t="s">
        <v>618</v>
      </c>
      <c r="D324" s="48" t="s">
        <v>577</v>
      </c>
      <c r="E324" s="48">
        <v>7</v>
      </c>
      <c r="F324" s="48">
        <v>0.58113285800000003</v>
      </c>
      <c r="G324" s="48">
        <f t="shared" si="11"/>
        <v>1.7982614502589012</v>
      </c>
      <c r="H324" s="48">
        <v>1.3643366159999999</v>
      </c>
      <c r="I324" s="48">
        <v>0.68500411800000005</v>
      </c>
      <c r="J324" s="54" t="s">
        <v>2095</v>
      </c>
      <c r="K324" s="48">
        <v>0.20197578899999999</v>
      </c>
      <c r="L324" s="48">
        <v>4.0870306100000002</v>
      </c>
      <c r="M324" s="48">
        <v>0.66489994200000002</v>
      </c>
      <c r="N324" s="61">
        <v>0</v>
      </c>
    </row>
    <row r="325" spans="1:14" ht="14.6" x14ac:dyDescent="0.35">
      <c r="A325" s="60" t="s">
        <v>283</v>
      </c>
      <c r="B325" s="48" t="s">
        <v>440</v>
      </c>
      <c r="C325" s="48" t="s">
        <v>619</v>
      </c>
      <c r="D325" s="48" t="s">
        <v>2298</v>
      </c>
      <c r="E325" s="48">
        <v>7</v>
      </c>
      <c r="F325" s="48">
        <v>-2.1016196460000001</v>
      </c>
      <c r="G325" s="48">
        <f t="shared" si="11"/>
        <v>-6.5032660612499011</v>
      </c>
      <c r="H325" s="48">
        <v>0.290490409</v>
      </c>
      <c r="I325" s="62">
        <v>4.6600000000000003E-13</v>
      </c>
      <c r="J325" s="54" t="s">
        <v>1092</v>
      </c>
      <c r="K325" s="48">
        <v>0.599802842</v>
      </c>
      <c r="L325" s="48">
        <v>1.218887499</v>
      </c>
      <c r="M325" s="48">
        <v>0.975941524</v>
      </c>
      <c r="N325" s="61">
        <v>0</v>
      </c>
    </row>
    <row r="326" spans="1:14" ht="14.6" x14ac:dyDescent="0.35">
      <c r="A326" s="60" t="s">
        <v>283</v>
      </c>
      <c r="B326" s="48" t="s">
        <v>440</v>
      </c>
      <c r="C326" s="48" t="s">
        <v>619</v>
      </c>
      <c r="D326" s="48" t="s">
        <v>2299</v>
      </c>
      <c r="E326" s="48">
        <v>7</v>
      </c>
      <c r="F326" s="48">
        <v>-2.1016196460000001</v>
      </c>
      <c r="G326" s="48">
        <f t="shared" si="11"/>
        <v>-6.5032660612499011</v>
      </c>
      <c r="H326" s="48">
        <v>0.644503991</v>
      </c>
      <c r="I326" s="48">
        <v>1.1108559999999999E-3</v>
      </c>
      <c r="J326" s="54" t="s">
        <v>1093</v>
      </c>
      <c r="K326" s="48">
        <v>0.599802842</v>
      </c>
      <c r="L326" s="48">
        <v>1.218887499</v>
      </c>
      <c r="M326" s="48">
        <v>0.975941524</v>
      </c>
      <c r="N326" s="61">
        <v>0</v>
      </c>
    </row>
    <row r="327" spans="1:14" ht="14.6" x14ac:dyDescent="0.35">
      <c r="A327" s="60" t="s">
        <v>283</v>
      </c>
      <c r="B327" s="48" t="s">
        <v>440</v>
      </c>
      <c r="C327" s="48" t="s">
        <v>619</v>
      </c>
      <c r="D327" s="48" t="s">
        <v>578</v>
      </c>
      <c r="E327" s="48">
        <v>7</v>
      </c>
      <c r="F327" s="48">
        <v>-1.813944311</v>
      </c>
      <c r="G327" s="48">
        <f t="shared" si="11"/>
        <v>-5.6130815569677237</v>
      </c>
      <c r="H327" s="48">
        <v>0.80761896899999996</v>
      </c>
      <c r="I327" s="48">
        <v>2.4701462E-2</v>
      </c>
      <c r="J327" s="54" t="s">
        <v>2096</v>
      </c>
      <c r="K327" s="48">
        <v>0.599802842</v>
      </c>
      <c r="L327" s="48">
        <v>1.218887499</v>
      </c>
      <c r="M327" s="48">
        <v>0.975941524</v>
      </c>
      <c r="N327" s="61">
        <v>0</v>
      </c>
    </row>
    <row r="328" spans="1:14" ht="14.6" x14ac:dyDescent="0.35">
      <c r="A328" s="60" t="s">
        <v>283</v>
      </c>
      <c r="B328" s="48" t="s">
        <v>440</v>
      </c>
      <c r="C328" s="48" t="s">
        <v>619</v>
      </c>
      <c r="D328" s="48" t="s">
        <v>577</v>
      </c>
      <c r="E328" s="48">
        <v>7</v>
      </c>
      <c r="F328" s="48">
        <v>-1.6086415110000001</v>
      </c>
      <c r="G328" s="48">
        <f>F328/0.323163719</f>
        <v>-4.9777911826791419</v>
      </c>
      <c r="H328" s="48">
        <v>1.107918746</v>
      </c>
      <c r="I328" s="48">
        <v>0.19672157100000001</v>
      </c>
      <c r="J328" s="54" t="s">
        <v>2097</v>
      </c>
      <c r="K328" s="48">
        <v>0.599802842</v>
      </c>
      <c r="L328" s="48">
        <v>1.218887499</v>
      </c>
      <c r="M328" s="48">
        <v>0.975941524</v>
      </c>
      <c r="N328" s="61">
        <v>0</v>
      </c>
    </row>
    <row r="329" spans="1:14" ht="14.6" x14ac:dyDescent="0.35">
      <c r="A329" s="60" t="s">
        <v>283</v>
      </c>
      <c r="B329" s="48" t="s">
        <v>440</v>
      </c>
      <c r="C329" s="48" t="s">
        <v>620</v>
      </c>
      <c r="D329" s="48" t="s">
        <v>2298</v>
      </c>
      <c r="E329" s="48">
        <v>7</v>
      </c>
      <c r="F329" s="48">
        <v>-3.9164494520000002</v>
      </c>
      <c r="G329" s="48">
        <f t="shared" si="11"/>
        <v>-12.119087699940723</v>
      </c>
      <c r="H329" s="48">
        <v>0.28797863299999998</v>
      </c>
      <c r="I329" s="62">
        <v>4.0199999999999999E-42</v>
      </c>
      <c r="J329" s="54" t="s">
        <v>1094</v>
      </c>
      <c r="K329" s="48">
        <v>0.67823407300000005</v>
      </c>
      <c r="L329" s="48">
        <v>1.324635306</v>
      </c>
      <c r="M329" s="48">
        <v>0.97028192300000005</v>
      </c>
      <c r="N329" s="61">
        <v>0</v>
      </c>
    </row>
    <row r="330" spans="1:14" ht="14.6" x14ac:dyDescent="0.35">
      <c r="A330" s="60" t="s">
        <v>283</v>
      </c>
      <c r="B330" s="48" t="s">
        <v>440</v>
      </c>
      <c r="C330" s="48" t="s">
        <v>620</v>
      </c>
      <c r="D330" s="48" t="s">
        <v>2299</v>
      </c>
      <c r="E330" s="48">
        <v>7</v>
      </c>
      <c r="F330" s="48">
        <v>-3.9164494520000002</v>
      </c>
      <c r="G330" s="48">
        <f t="shared" si="11"/>
        <v>-12.119087699940723</v>
      </c>
      <c r="H330" s="48">
        <v>0.61289732699999999</v>
      </c>
      <c r="I330" s="62">
        <v>1.66E-10</v>
      </c>
      <c r="J330" s="54" t="s">
        <v>1095</v>
      </c>
      <c r="K330" s="48">
        <v>0.67823407300000005</v>
      </c>
      <c r="L330" s="48">
        <v>1.324635306</v>
      </c>
      <c r="M330" s="48">
        <v>0.97028192300000005</v>
      </c>
      <c r="N330" s="61">
        <v>0</v>
      </c>
    </row>
    <row r="331" spans="1:14" ht="14.6" x14ac:dyDescent="0.35">
      <c r="A331" s="60" t="s">
        <v>283</v>
      </c>
      <c r="B331" s="48" t="s">
        <v>440</v>
      </c>
      <c r="C331" s="48" t="s">
        <v>620</v>
      </c>
      <c r="D331" s="48" t="s">
        <v>578</v>
      </c>
      <c r="E331" s="48">
        <v>7</v>
      </c>
      <c r="F331" s="48">
        <v>-3.7494484720000001</v>
      </c>
      <c r="G331" s="48">
        <f t="shared" si="11"/>
        <v>-11.602318736776265</v>
      </c>
      <c r="H331" s="48">
        <v>0.75974121900000002</v>
      </c>
      <c r="I331" s="62">
        <v>8.0100000000000004E-7</v>
      </c>
      <c r="J331" s="54" t="s">
        <v>2098</v>
      </c>
      <c r="K331" s="48">
        <v>0.67823407300000005</v>
      </c>
      <c r="L331" s="48">
        <v>1.324635306</v>
      </c>
      <c r="M331" s="48">
        <v>0.97028192300000005</v>
      </c>
      <c r="N331" s="61">
        <v>0</v>
      </c>
    </row>
    <row r="332" spans="1:14" ht="14.6" x14ac:dyDescent="0.35">
      <c r="A332" s="60" t="s">
        <v>283</v>
      </c>
      <c r="B332" s="48" t="s">
        <v>440</v>
      </c>
      <c r="C332" s="48" t="s">
        <v>620</v>
      </c>
      <c r="D332" s="48" t="s">
        <v>577</v>
      </c>
      <c r="E332" s="48">
        <v>7</v>
      </c>
      <c r="F332" s="48">
        <v>-3.4810736520000001</v>
      </c>
      <c r="G332" s="48">
        <f t="shared" si="11"/>
        <v>-10.771857876781025</v>
      </c>
      <c r="H332" s="48">
        <v>1.0725317729999999</v>
      </c>
      <c r="I332" s="48">
        <v>1.7561684000000001E-2</v>
      </c>
      <c r="J332" s="54" t="s">
        <v>2099</v>
      </c>
      <c r="K332" s="48">
        <v>0.67823407300000005</v>
      </c>
      <c r="L332" s="48">
        <v>1.324635306</v>
      </c>
      <c r="M332" s="48">
        <v>0.97028192300000005</v>
      </c>
      <c r="N332" s="61">
        <v>0</v>
      </c>
    </row>
    <row r="333" spans="1:14" ht="14.6" x14ac:dyDescent="0.35">
      <c r="A333" s="60" t="s">
        <v>283</v>
      </c>
      <c r="B333" s="48" t="s">
        <v>440</v>
      </c>
      <c r="C333" s="48" t="s">
        <v>616</v>
      </c>
      <c r="D333" s="48" t="s">
        <v>2298</v>
      </c>
      <c r="E333" s="48">
        <v>6</v>
      </c>
      <c r="F333" s="48">
        <v>-0.30547685400000002</v>
      </c>
      <c r="G333" s="48">
        <f t="shared" si="11"/>
        <v>-0.94526964519801182</v>
      </c>
      <c r="H333" s="48">
        <v>0.32210456799999998</v>
      </c>
      <c r="I333" s="48">
        <v>0.34293710599999999</v>
      </c>
      <c r="J333" s="54" t="s">
        <v>1096</v>
      </c>
      <c r="K333" s="48">
        <v>0.266239424</v>
      </c>
      <c r="L333" s="48">
        <v>2.1943081470000001</v>
      </c>
      <c r="M333" s="48">
        <v>0.82165769499999997</v>
      </c>
      <c r="N333" s="61">
        <v>0</v>
      </c>
    </row>
    <row r="334" spans="1:14" ht="14.6" x14ac:dyDescent="0.35">
      <c r="A334" s="60" t="s">
        <v>283</v>
      </c>
      <c r="B334" s="48" t="s">
        <v>440</v>
      </c>
      <c r="C334" s="48" t="s">
        <v>616</v>
      </c>
      <c r="D334" s="48" t="s">
        <v>2299</v>
      </c>
      <c r="E334" s="48">
        <v>6</v>
      </c>
      <c r="F334" s="48">
        <v>-0.30547685400000002</v>
      </c>
      <c r="G334" s="48">
        <f t="shared" si="11"/>
        <v>-0.94526964519801182</v>
      </c>
      <c r="H334" s="48">
        <v>0.48622029100000003</v>
      </c>
      <c r="I334" s="48">
        <v>0.52982811500000004</v>
      </c>
      <c r="J334" s="54" t="s">
        <v>1097</v>
      </c>
      <c r="K334" s="48">
        <v>0.266239424</v>
      </c>
      <c r="L334" s="48">
        <v>2.1943081470000001</v>
      </c>
      <c r="M334" s="48">
        <v>0.82165769499999997</v>
      </c>
      <c r="N334" s="61">
        <v>0</v>
      </c>
    </row>
    <row r="335" spans="1:14" ht="14.6" x14ac:dyDescent="0.35">
      <c r="A335" s="60" t="s">
        <v>283</v>
      </c>
      <c r="B335" s="48" t="s">
        <v>440</v>
      </c>
      <c r="C335" s="48" t="s">
        <v>616</v>
      </c>
      <c r="D335" s="48" t="s">
        <v>578</v>
      </c>
      <c r="E335" s="48">
        <v>6</v>
      </c>
      <c r="F335" s="48">
        <v>-0.39965378600000001</v>
      </c>
      <c r="G335" s="48">
        <f t="shared" si="11"/>
        <v>-1.2366913811881215</v>
      </c>
      <c r="H335" s="48">
        <v>0.60942793500000003</v>
      </c>
      <c r="I335" s="48">
        <v>0.51196237600000005</v>
      </c>
      <c r="J335" s="54" t="s">
        <v>2100</v>
      </c>
      <c r="K335" s="48">
        <v>0.266239424</v>
      </c>
      <c r="L335" s="48">
        <v>2.1943081470000001</v>
      </c>
      <c r="M335" s="48">
        <v>0.82165769499999997</v>
      </c>
      <c r="N335" s="61">
        <v>0</v>
      </c>
    </row>
    <row r="336" spans="1:14" ht="14.6" x14ac:dyDescent="0.35">
      <c r="A336" s="60" t="s">
        <v>283</v>
      </c>
      <c r="B336" s="48" t="s">
        <v>440</v>
      </c>
      <c r="C336" s="48" t="s">
        <v>616</v>
      </c>
      <c r="D336" s="48" t="s">
        <v>577</v>
      </c>
      <c r="E336" s="48">
        <v>6</v>
      </c>
      <c r="F336" s="48">
        <v>-0.52668219599999999</v>
      </c>
      <c r="G336" s="48">
        <f t="shared" si="11"/>
        <v>-1.6297689531169184</v>
      </c>
      <c r="H336" s="48">
        <v>0.80081601300000005</v>
      </c>
      <c r="I336" s="48">
        <v>0.53981011899999998</v>
      </c>
      <c r="J336" s="54" t="s">
        <v>2101</v>
      </c>
      <c r="K336" s="48">
        <v>0.266239424</v>
      </c>
      <c r="L336" s="48">
        <v>2.1943081470000001</v>
      </c>
      <c r="M336" s="48">
        <v>0.82165769499999997</v>
      </c>
      <c r="N336" s="61">
        <v>0</v>
      </c>
    </row>
    <row r="337" spans="1:14" ht="14.6" x14ac:dyDescent="0.35">
      <c r="A337" s="60" t="s">
        <v>283</v>
      </c>
      <c r="B337" s="48" t="s">
        <v>440</v>
      </c>
      <c r="C337" s="48" t="s">
        <v>626</v>
      </c>
      <c r="D337" s="48" t="s">
        <v>2298</v>
      </c>
      <c r="E337" s="48">
        <v>6</v>
      </c>
      <c r="F337" s="48">
        <v>0.19494299400000001</v>
      </c>
      <c r="G337" s="48">
        <f t="shared" si="11"/>
        <v>0.60323292046283206</v>
      </c>
      <c r="H337" s="48">
        <v>0.38694069599999997</v>
      </c>
      <c r="I337" s="48">
        <v>0.61439780099999997</v>
      </c>
      <c r="J337" s="54" t="s">
        <v>1098</v>
      </c>
      <c r="K337" s="48">
        <v>0.24207941399999999</v>
      </c>
      <c r="L337" s="48">
        <v>4.4233805970000004</v>
      </c>
      <c r="M337" s="48">
        <v>0.49019983</v>
      </c>
      <c r="N337" s="61">
        <v>0</v>
      </c>
    </row>
    <row r="338" spans="1:14" ht="14.6" x14ac:dyDescent="0.35">
      <c r="A338" s="60" t="s">
        <v>283</v>
      </c>
      <c r="B338" s="48" t="s">
        <v>440</v>
      </c>
      <c r="C338" s="48" t="s">
        <v>626</v>
      </c>
      <c r="D338" s="48" t="s">
        <v>2299</v>
      </c>
      <c r="E338" s="48">
        <v>6</v>
      </c>
      <c r="F338" s="48">
        <v>0.19494299400000001</v>
      </c>
      <c r="G338" s="48">
        <f t="shared" si="11"/>
        <v>0.60323292046283206</v>
      </c>
      <c r="H338" s="48">
        <v>0.41138860300000002</v>
      </c>
      <c r="I338" s="48">
        <v>0.63559560000000004</v>
      </c>
      <c r="J338" s="54" t="s">
        <v>1099</v>
      </c>
      <c r="K338" s="48">
        <v>0.24207941399999999</v>
      </c>
      <c r="L338" s="48">
        <v>4.4233805970000004</v>
      </c>
      <c r="M338" s="48">
        <v>0.49019983</v>
      </c>
      <c r="N338" s="61">
        <v>0</v>
      </c>
    </row>
    <row r="339" spans="1:14" ht="14.6" x14ac:dyDescent="0.35">
      <c r="A339" s="60" t="s">
        <v>283</v>
      </c>
      <c r="B339" s="48" t="s">
        <v>440</v>
      </c>
      <c r="C339" s="48" t="s">
        <v>626</v>
      </c>
      <c r="D339" s="48" t="s">
        <v>578</v>
      </c>
      <c r="E339" s="48">
        <v>6</v>
      </c>
      <c r="F339" s="48">
        <v>0.12066993400000001</v>
      </c>
      <c r="G339" s="48">
        <f t="shared" si="11"/>
        <v>0.37340186074538895</v>
      </c>
      <c r="H339" s="48">
        <v>0.51135494500000001</v>
      </c>
      <c r="I339" s="48">
        <v>0.81344759200000005</v>
      </c>
      <c r="J339" s="54" t="s">
        <v>2102</v>
      </c>
      <c r="K339" s="48">
        <v>0.24207941399999999</v>
      </c>
      <c r="L339" s="48">
        <v>4.4233805970000004</v>
      </c>
      <c r="M339" s="48">
        <v>0.49019983</v>
      </c>
      <c r="N339" s="61">
        <v>0</v>
      </c>
    </row>
    <row r="340" spans="1:14" ht="14.6" x14ac:dyDescent="0.35">
      <c r="A340" s="60" t="s">
        <v>283</v>
      </c>
      <c r="B340" s="48" t="s">
        <v>440</v>
      </c>
      <c r="C340" s="48" t="s">
        <v>626</v>
      </c>
      <c r="D340" s="48" t="s">
        <v>577</v>
      </c>
      <c r="E340" s="48">
        <v>6</v>
      </c>
      <c r="F340" s="48">
        <v>0.113364335</v>
      </c>
      <c r="G340" s="48">
        <f t="shared" si="11"/>
        <v>0.35079536573844167</v>
      </c>
      <c r="H340" s="48">
        <v>0.57383599799999996</v>
      </c>
      <c r="I340" s="48">
        <v>0.85117325700000002</v>
      </c>
      <c r="J340" s="54" t="s">
        <v>2103</v>
      </c>
      <c r="K340" s="48">
        <v>0.24207941399999999</v>
      </c>
      <c r="L340" s="48">
        <v>4.4233805970000004</v>
      </c>
      <c r="M340" s="48">
        <v>0.49019983</v>
      </c>
      <c r="N340" s="61">
        <v>0</v>
      </c>
    </row>
    <row r="341" spans="1:14" ht="14.6" x14ac:dyDescent="0.35">
      <c r="A341" s="60" t="s">
        <v>283</v>
      </c>
      <c r="B341" s="48" t="s">
        <v>440</v>
      </c>
      <c r="C341" s="48" t="s">
        <v>627</v>
      </c>
      <c r="D341" s="48" t="s">
        <v>2298</v>
      </c>
      <c r="E341" s="48">
        <v>6</v>
      </c>
      <c r="F341" s="48">
        <v>-7.5223562999999993E-2</v>
      </c>
      <c r="G341" s="48">
        <f t="shared" si="11"/>
        <v>-0.2327723026358661</v>
      </c>
      <c r="H341" s="48">
        <v>0.32296812800000002</v>
      </c>
      <c r="I341" s="48">
        <v>0.81582875300000002</v>
      </c>
      <c r="J341" s="54" t="s">
        <v>1100</v>
      </c>
      <c r="K341" s="48">
        <v>0.356390702</v>
      </c>
      <c r="L341" s="48">
        <v>3.0469076290000001</v>
      </c>
      <c r="M341" s="48">
        <v>0.69275404100000004</v>
      </c>
      <c r="N341" s="61">
        <v>0</v>
      </c>
    </row>
    <row r="342" spans="1:14" ht="14.6" x14ac:dyDescent="0.35">
      <c r="A342" s="60" t="s">
        <v>283</v>
      </c>
      <c r="B342" s="48" t="s">
        <v>440</v>
      </c>
      <c r="C342" s="48" t="s">
        <v>627</v>
      </c>
      <c r="D342" s="48" t="s">
        <v>2299</v>
      </c>
      <c r="E342" s="48">
        <v>6</v>
      </c>
      <c r="F342" s="48">
        <v>-7.5223562999999993E-2</v>
      </c>
      <c r="G342" s="48">
        <f t="shared" si="11"/>
        <v>-0.2327723026358661</v>
      </c>
      <c r="H342" s="48">
        <v>0.41372810500000001</v>
      </c>
      <c r="I342" s="48">
        <v>0.85572490000000001</v>
      </c>
      <c r="J342" s="54" t="s">
        <v>1101</v>
      </c>
      <c r="K342" s="48">
        <v>0.356390702</v>
      </c>
      <c r="L342" s="48">
        <v>3.0469076290000001</v>
      </c>
      <c r="M342" s="48">
        <v>0.69275404100000004</v>
      </c>
      <c r="N342" s="61">
        <v>0</v>
      </c>
    </row>
    <row r="343" spans="1:14" ht="14.6" x14ac:dyDescent="0.35">
      <c r="A343" s="60" t="s">
        <v>283</v>
      </c>
      <c r="B343" s="48" t="s">
        <v>440</v>
      </c>
      <c r="C343" s="48" t="s">
        <v>627</v>
      </c>
      <c r="D343" s="48" t="s">
        <v>578</v>
      </c>
      <c r="E343" s="48">
        <v>6</v>
      </c>
      <c r="F343" s="48">
        <v>7.5863770000000001E-3</v>
      </c>
      <c r="G343" s="48">
        <f t="shared" si="11"/>
        <v>2.3475336351108149E-2</v>
      </c>
      <c r="H343" s="48">
        <v>0.51510938500000003</v>
      </c>
      <c r="I343" s="48">
        <v>0.98824941899999996</v>
      </c>
      <c r="J343" s="54" t="s">
        <v>2104</v>
      </c>
      <c r="K343" s="48">
        <v>0.356390702</v>
      </c>
      <c r="L343" s="48">
        <v>3.0469076290000001</v>
      </c>
      <c r="M343" s="48">
        <v>0.69275404100000004</v>
      </c>
      <c r="N343" s="61">
        <v>0</v>
      </c>
    </row>
    <row r="344" spans="1:14" ht="14.6" x14ac:dyDescent="0.35">
      <c r="A344" s="60" t="s">
        <v>283</v>
      </c>
      <c r="B344" s="48" t="s">
        <v>440</v>
      </c>
      <c r="C344" s="48" t="s">
        <v>627</v>
      </c>
      <c r="D344" s="48" t="s">
        <v>577</v>
      </c>
      <c r="E344" s="48">
        <v>6</v>
      </c>
      <c r="F344" s="48">
        <v>2.0866470000000002E-2</v>
      </c>
      <c r="G344" s="48">
        <f t="shared" si="11"/>
        <v>6.4569346040976833E-2</v>
      </c>
      <c r="H344" s="48">
        <v>0.62169072599999997</v>
      </c>
      <c r="I344" s="48">
        <v>0.97452345100000004</v>
      </c>
      <c r="J344" s="54" t="s">
        <v>2105</v>
      </c>
      <c r="K344" s="48">
        <v>0.356390702</v>
      </c>
      <c r="L344" s="48">
        <v>3.0469076290000001</v>
      </c>
      <c r="M344" s="48">
        <v>0.69275404100000004</v>
      </c>
      <c r="N344" s="61">
        <v>0</v>
      </c>
    </row>
    <row r="345" spans="1:14" ht="14.6" x14ac:dyDescent="0.35">
      <c r="A345" s="47" t="s">
        <v>606</v>
      </c>
      <c r="B345" s="48" t="s">
        <v>142</v>
      </c>
      <c r="C345" s="48" t="s">
        <v>625</v>
      </c>
      <c r="D345" s="48" t="s">
        <v>2298</v>
      </c>
      <c r="E345" s="48">
        <v>4</v>
      </c>
      <c r="F345" s="48">
        <v>1.0163266289999999</v>
      </c>
      <c r="G345" s="48">
        <f>F345/0.64958975</f>
        <v>1.564566911654625</v>
      </c>
      <c r="H345" s="48">
        <v>0.65425008399999995</v>
      </c>
      <c r="I345" s="48">
        <v>0.120322294</v>
      </c>
      <c r="J345" s="54" t="s">
        <v>1102</v>
      </c>
      <c r="K345" s="48">
        <v>0.56515632299999996</v>
      </c>
      <c r="L345" s="48">
        <v>4.0680653769999999</v>
      </c>
      <c r="M345" s="48">
        <v>0.25420747900000001</v>
      </c>
      <c r="N345" s="61">
        <v>0.26250000000000001</v>
      </c>
    </row>
    <row r="346" spans="1:14" ht="14.6" x14ac:dyDescent="0.35">
      <c r="A346" s="47" t="s">
        <v>606</v>
      </c>
      <c r="B346" s="48" t="s">
        <v>142</v>
      </c>
      <c r="C346" s="48" t="s">
        <v>625</v>
      </c>
      <c r="D346" s="48" t="s">
        <v>2299</v>
      </c>
      <c r="E346" s="48">
        <v>4</v>
      </c>
      <c r="F346" s="48">
        <v>1.0163266289999999</v>
      </c>
      <c r="G346" s="48">
        <f t="shared" ref="G346:G376" si="12">F346/0.64958975</f>
        <v>1.564566911654625</v>
      </c>
      <c r="H346" s="48">
        <v>0.56183715000000001</v>
      </c>
      <c r="I346" s="48">
        <v>7.0461173000000002E-2</v>
      </c>
      <c r="J346" s="54" t="s">
        <v>1103</v>
      </c>
      <c r="K346" s="48">
        <v>0.56515632299999996</v>
      </c>
      <c r="L346" s="48">
        <v>4.0680653769999999</v>
      </c>
      <c r="M346" s="48">
        <v>0.25420747900000001</v>
      </c>
      <c r="N346" s="61">
        <v>0.26250000000000001</v>
      </c>
    </row>
    <row r="347" spans="1:14" ht="14.6" x14ac:dyDescent="0.35">
      <c r="A347" s="47" t="s">
        <v>278</v>
      </c>
      <c r="B347" s="48" t="s">
        <v>142</v>
      </c>
      <c r="C347" s="48" t="s">
        <v>625</v>
      </c>
      <c r="D347" s="48" t="s">
        <v>578</v>
      </c>
      <c r="E347" s="48">
        <v>4</v>
      </c>
      <c r="F347" s="48">
        <v>0.95466319700000002</v>
      </c>
      <c r="G347" s="48">
        <f t="shared" si="12"/>
        <v>1.4696401798211873</v>
      </c>
      <c r="H347" s="48">
        <v>0.67703470799999999</v>
      </c>
      <c r="I347" s="48">
        <v>0.15852038099999999</v>
      </c>
      <c r="J347" s="54" t="s">
        <v>2106</v>
      </c>
      <c r="K347" s="48">
        <v>0.56515632299999996</v>
      </c>
      <c r="L347" s="48">
        <v>4.0680653769999999</v>
      </c>
      <c r="M347" s="48">
        <v>0.25420747900000001</v>
      </c>
      <c r="N347" s="61">
        <v>0.26250000000000001</v>
      </c>
    </row>
    <row r="348" spans="1:14" ht="14.6" x14ac:dyDescent="0.35">
      <c r="A348" s="47" t="s">
        <v>278</v>
      </c>
      <c r="B348" s="48" t="s">
        <v>142</v>
      </c>
      <c r="C348" s="48" t="s">
        <v>625</v>
      </c>
      <c r="D348" s="48" t="s">
        <v>577</v>
      </c>
      <c r="E348" s="48">
        <v>4</v>
      </c>
      <c r="F348" s="48">
        <v>0.54944093900000002</v>
      </c>
      <c r="G348" s="48">
        <f t="shared" si="12"/>
        <v>0.84582759965039478</v>
      </c>
      <c r="H348" s="48">
        <v>1.0527795929999999</v>
      </c>
      <c r="I348" s="48">
        <v>0.63782656100000001</v>
      </c>
      <c r="J348" s="54" t="s">
        <v>2107</v>
      </c>
      <c r="K348" s="48">
        <v>0.56515632299999996</v>
      </c>
      <c r="L348" s="48">
        <v>4.0680653769999999</v>
      </c>
      <c r="M348" s="48">
        <v>0.25420747900000001</v>
      </c>
      <c r="N348" s="61">
        <v>0.26250000000000001</v>
      </c>
    </row>
    <row r="349" spans="1:14" ht="14.6" x14ac:dyDescent="0.35">
      <c r="A349" s="47" t="s">
        <v>278</v>
      </c>
      <c r="B349" s="48" t="s">
        <v>142</v>
      </c>
      <c r="C349" s="48" t="s">
        <v>615</v>
      </c>
      <c r="D349" s="48" t="s">
        <v>2298</v>
      </c>
      <c r="E349" s="48">
        <v>4</v>
      </c>
      <c r="F349" s="48">
        <v>1.4894818999999999</v>
      </c>
      <c r="G349" s="48">
        <f t="shared" si="12"/>
        <v>2.2929578245346391</v>
      </c>
      <c r="H349" s="48">
        <v>0.67583769699999996</v>
      </c>
      <c r="I349" s="48">
        <v>2.7531044000000001E-2</v>
      </c>
      <c r="J349" s="54" t="s">
        <v>1104</v>
      </c>
      <c r="K349" s="48">
        <v>0.82814383400000002</v>
      </c>
      <c r="L349" s="48">
        <v>3.0476424390000001</v>
      </c>
      <c r="M349" s="48">
        <v>0.38433782</v>
      </c>
      <c r="N349" s="61">
        <v>1.5599999999999999E-2</v>
      </c>
    </row>
    <row r="350" spans="1:14" ht="14.6" x14ac:dyDescent="0.35">
      <c r="A350" s="47" t="s">
        <v>278</v>
      </c>
      <c r="B350" s="48" t="s">
        <v>142</v>
      </c>
      <c r="C350" s="48" t="s">
        <v>615</v>
      </c>
      <c r="D350" s="48" t="s">
        <v>2299</v>
      </c>
      <c r="E350" s="48">
        <v>4</v>
      </c>
      <c r="F350" s="48">
        <v>1.4894818999999999</v>
      </c>
      <c r="G350" s="48">
        <f t="shared" si="12"/>
        <v>2.2929578245346391</v>
      </c>
      <c r="H350" s="48">
        <v>0.67053435400000005</v>
      </c>
      <c r="I350" s="48">
        <v>2.6328232E-2</v>
      </c>
      <c r="J350" s="54" t="s">
        <v>1105</v>
      </c>
      <c r="K350" s="48">
        <v>0.82814383400000002</v>
      </c>
      <c r="L350" s="48">
        <v>3.0476424390000001</v>
      </c>
      <c r="M350" s="48">
        <v>0.38433782</v>
      </c>
      <c r="N350" s="61">
        <v>1.5599999999999999E-2</v>
      </c>
    </row>
    <row r="351" spans="1:14" ht="14.6" x14ac:dyDescent="0.35">
      <c r="A351" s="47" t="s">
        <v>278</v>
      </c>
      <c r="B351" s="48" t="s">
        <v>142</v>
      </c>
      <c r="C351" s="48" t="s">
        <v>615</v>
      </c>
      <c r="D351" s="48" t="s">
        <v>578</v>
      </c>
      <c r="E351" s="48">
        <v>4</v>
      </c>
      <c r="F351" s="48">
        <v>1.1641423719999999</v>
      </c>
      <c r="G351" s="48">
        <f t="shared" si="12"/>
        <v>1.7921193676470417</v>
      </c>
      <c r="H351" s="48">
        <v>0.82959392499999995</v>
      </c>
      <c r="I351" s="48">
        <v>0.160537021</v>
      </c>
      <c r="J351" s="54" t="s">
        <v>2108</v>
      </c>
      <c r="K351" s="48">
        <v>0.82814383400000002</v>
      </c>
      <c r="L351" s="48">
        <v>3.0476424390000001</v>
      </c>
      <c r="M351" s="48">
        <v>0.38433782</v>
      </c>
      <c r="N351" s="61">
        <v>1.5599999999999999E-2</v>
      </c>
    </row>
    <row r="352" spans="1:14" ht="14.6" x14ac:dyDescent="0.35">
      <c r="A352" s="47" t="s">
        <v>278</v>
      </c>
      <c r="B352" s="48" t="s">
        <v>142</v>
      </c>
      <c r="C352" s="48" t="s">
        <v>615</v>
      </c>
      <c r="D352" s="48" t="s">
        <v>577</v>
      </c>
      <c r="E352" s="48">
        <v>4</v>
      </c>
      <c r="F352" s="48">
        <v>0.96598305699999998</v>
      </c>
      <c r="G352" s="48">
        <f t="shared" si="12"/>
        <v>1.4870663476448021</v>
      </c>
      <c r="H352" s="48">
        <v>1.1960378700000001</v>
      </c>
      <c r="I352" s="48">
        <v>0.47839063199999998</v>
      </c>
      <c r="J352" s="54" t="s">
        <v>2109</v>
      </c>
      <c r="K352" s="48">
        <v>0.82814383400000002</v>
      </c>
      <c r="L352" s="48">
        <v>3.0476424390000001</v>
      </c>
      <c r="M352" s="48">
        <v>0.38433782</v>
      </c>
      <c r="N352" s="61">
        <v>1.5599999999999999E-2</v>
      </c>
    </row>
    <row r="353" spans="1:14" ht="14.6" x14ac:dyDescent="0.35">
      <c r="A353" s="47" t="s">
        <v>278</v>
      </c>
      <c r="B353" s="48" t="s">
        <v>142</v>
      </c>
      <c r="C353" s="48" t="s">
        <v>617</v>
      </c>
      <c r="D353" s="48" t="s">
        <v>2298</v>
      </c>
      <c r="E353" s="48">
        <v>4</v>
      </c>
      <c r="F353" s="48">
        <v>0.41425497300000003</v>
      </c>
      <c r="G353" s="48">
        <f t="shared" si="12"/>
        <v>0.63771784114512287</v>
      </c>
      <c r="H353" s="48">
        <v>1.309864082</v>
      </c>
      <c r="I353" s="48">
        <v>0.75180670000000005</v>
      </c>
      <c r="J353" s="54" t="s">
        <v>1106</v>
      </c>
      <c r="K353" s="48">
        <v>0.41667427299999998</v>
      </c>
      <c r="L353" s="48">
        <v>1.2676029129999999</v>
      </c>
      <c r="M353" s="48">
        <v>0.73684007799999995</v>
      </c>
      <c r="N353" s="61">
        <v>0</v>
      </c>
    </row>
    <row r="354" spans="1:14" ht="14.6" x14ac:dyDescent="0.35">
      <c r="A354" s="47" t="s">
        <v>278</v>
      </c>
      <c r="B354" s="48" t="s">
        <v>142</v>
      </c>
      <c r="C354" s="48" t="s">
        <v>617</v>
      </c>
      <c r="D354" s="48" t="s">
        <v>2299</v>
      </c>
      <c r="E354" s="48">
        <v>4</v>
      </c>
      <c r="F354" s="48">
        <v>0.41425497300000003</v>
      </c>
      <c r="G354" s="48">
        <f t="shared" si="12"/>
        <v>0.63771784114512287</v>
      </c>
      <c r="H354" s="48">
        <v>2.015093706</v>
      </c>
      <c r="I354" s="48">
        <v>0.83712209999999998</v>
      </c>
      <c r="J354" s="54" t="s">
        <v>1107</v>
      </c>
      <c r="K354" s="48">
        <v>0.41667427299999998</v>
      </c>
      <c r="L354" s="48">
        <v>1.2676029129999999</v>
      </c>
      <c r="M354" s="48">
        <v>0.73684007799999995</v>
      </c>
      <c r="N354" s="61">
        <v>0</v>
      </c>
    </row>
    <row r="355" spans="1:14" ht="14.6" x14ac:dyDescent="0.35">
      <c r="A355" s="47" t="s">
        <v>278</v>
      </c>
      <c r="B355" s="48" t="s">
        <v>142</v>
      </c>
      <c r="C355" s="48" t="s">
        <v>617</v>
      </c>
      <c r="D355" s="48" t="s">
        <v>578</v>
      </c>
      <c r="E355" s="48">
        <v>4</v>
      </c>
      <c r="F355" s="48">
        <v>-0.49736463199999997</v>
      </c>
      <c r="G355" s="48">
        <f t="shared" si="12"/>
        <v>-0.76565960592820315</v>
      </c>
      <c r="H355" s="48">
        <v>2.3059128879999999</v>
      </c>
      <c r="I355" s="48">
        <v>0.82922862500000005</v>
      </c>
      <c r="J355" s="54" t="s">
        <v>2110</v>
      </c>
      <c r="K355" s="48">
        <v>0.41667427299999998</v>
      </c>
      <c r="L355" s="48">
        <v>1.2676029129999999</v>
      </c>
      <c r="M355" s="48">
        <v>0.73684007799999995</v>
      </c>
      <c r="N355" s="61">
        <v>0</v>
      </c>
    </row>
    <row r="356" spans="1:14" ht="14.6" x14ac:dyDescent="0.35">
      <c r="A356" s="47" t="s">
        <v>278</v>
      </c>
      <c r="B356" s="48" t="s">
        <v>142</v>
      </c>
      <c r="C356" s="48" t="s">
        <v>617</v>
      </c>
      <c r="D356" s="48" t="s">
        <v>577</v>
      </c>
      <c r="E356" s="48">
        <v>4</v>
      </c>
      <c r="F356" s="48">
        <v>-1.090410313</v>
      </c>
      <c r="G356" s="48">
        <f t="shared" si="12"/>
        <v>-1.6786137912428576</v>
      </c>
      <c r="H356" s="48">
        <v>3.2339537950000001</v>
      </c>
      <c r="I356" s="48">
        <v>0.758196219</v>
      </c>
      <c r="J356" s="54" t="s">
        <v>2111</v>
      </c>
      <c r="K356" s="48">
        <v>0.41667427299999998</v>
      </c>
      <c r="L356" s="48">
        <v>1.2676029129999999</v>
      </c>
      <c r="M356" s="48">
        <v>0.73684007799999995</v>
      </c>
      <c r="N356" s="61">
        <v>0</v>
      </c>
    </row>
    <row r="357" spans="1:14" ht="14.6" x14ac:dyDescent="0.35">
      <c r="A357" s="47" t="s">
        <v>278</v>
      </c>
      <c r="B357" s="48" t="s">
        <v>142</v>
      </c>
      <c r="C357" s="48" t="s">
        <v>618</v>
      </c>
      <c r="D357" s="48" t="s">
        <v>2298</v>
      </c>
      <c r="E357" s="48">
        <v>4</v>
      </c>
      <c r="F357" s="48">
        <v>0.661337548</v>
      </c>
      <c r="G357" s="48">
        <f t="shared" si="12"/>
        <v>1.0180849497702205</v>
      </c>
      <c r="H357" s="48">
        <v>2.2403203129999998</v>
      </c>
      <c r="I357" s="48">
        <v>0.76784280999999999</v>
      </c>
      <c r="J357" s="54" t="s">
        <v>1108</v>
      </c>
      <c r="K357" s="48">
        <v>0.56399473499999997</v>
      </c>
      <c r="L357" s="48">
        <v>5.3496553000000002</v>
      </c>
      <c r="M357" s="48">
        <v>0.14791259200000001</v>
      </c>
      <c r="N357" s="61">
        <v>0.43919999999999998</v>
      </c>
    </row>
    <row r="358" spans="1:14" ht="14.6" x14ac:dyDescent="0.35">
      <c r="A358" s="47" t="s">
        <v>278</v>
      </c>
      <c r="B358" s="48" t="s">
        <v>142</v>
      </c>
      <c r="C358" s="48" t="s">
        <v>618</v>
      </c>
      <c r="D358" s="48" t="s">
        <v>2299</v>
      </c>
      <c r="E358" s="48">
        <v>4</v>
      </c>
      <c r="F358" s="48">
        <v>0.661337548</v>
      </c>
      <c r="G358" s="48">
        <f t="shared" si="12"/>
        <v>1.0180849497702205</v>
      </c>
      <c r="H358" s="48">
        <v>1.6776750439999999</v>
      </c>
      <c r="I358" s="48">
        <v>0.69343424600000003</v>
      </c>
      <c r="J358" s="54" t="s">
        <v>1109</v>
      </c>
      <c r="K358" s="48">
        <v>0.56399473499999997</v>
      </c>
      <c r="L358" s="48">
        <v>5.3496553000000002</v>
      </c>
      <c r="M358" s="48">
        <v>0.14791259200000001</v>
      </c>
      <c r="N358" s="61">
        <v>0.43919999999999998</v>
      </c>
    </row>
    <row r="359" spans="1:14" ht="14.6" x14ac:dyDescent="0.35">
      <c r="A359" s="47" t="s">
        <v>278</v>
      </c>
      <c r="B359" s="48" t="s">
        <v>142</v>
      </c>
      <c r="C359" s="48" t="s">
        <v>618</v>
      </c>
      <c r="D359" s="48" t="s">
        <v>578</v>
      </c>
      <c r="E359" s="48">
        <v>4</v>
      </c>
      <c r="F359" s="48">
        <v>0.27441064799999998</v>
      </c>
      <c r="G359" s="48">
        <f t="shared" si="12"/>
        <v>0.42243685033515382</v>
      </c>
      <c r="H359" s="48">
        <v>2.1573290680000001</v>
      </c>
      <c r="I359" s="48">
        <v>0.89878269600000005</v>
      </c>
      <c r="J359" s="54" t="s">
        <v>2112</v>
      </c>
      <c r="K359" s="48">
        <v>0.56399473499999997</v>
      </c>
      <c r="L359" s="48">
        <v>5.3496553000000002</v>
      </c>
      <c r="M359" s="48">
        <v>0.14791259200000001</v>
      </c>
      <c r="N359" s="61">
        <v>0.43919999999999998</v>
      </c>
    </row>
    <row r="360" spans="1:14" ht="14.6" x14ac:dyDescent="0.35">
      <c r="A360" s="47" t="s">
        <v>278</v>
      </c>
      <c r="B360" s="48" t="s">
        <v>142</v>
      </c>
      <c r="C360" s="48" t="s">
        <v>618</v>
      </c>
      <c r="D360" s="48" t="s">
        <v>577</v>
      </c>
      <c r="E360" s="48">
        <v>4</v>
      </c>
      <c r="F360" s="48">
        <v>-0.123813162</v>
      </c>
      <c r="G360" s="48">
        <f t="shared" si="12"/>
        <v>-0.19060208693256014</v>
      </c>
      <c r="H360" s="48">
        <v>3.2603951279999999</v>
      </c>
      <c r="I360" s="48">
        <v>0.9720934</v>
      </c>
      <c r="J360" s="54" t="s">
        <v>2113</v>
      </c>
      <c r="K360" s="48">
        <v>0.56399473499999997</v>
      </c>
      <c r="L360" s="48">
        <v>5.3496553000000002</v>
      </c>
      <c r="M360" s="48">
        <v>0.14791259200000001</v>
      </c>
      <c r="N360" s="61">
        <v>0.43919999999999998</v>
      </c>
    </row>
    <row r="361" spans="1:14" ht="14.6" x14ac:dyDescent="0.35">
      <c r="A361" s="47" t="s">
        <v>278</v>
      </c>
      <c r="B361" s="48" t="s">
        <v>142</v>
      </c>
      <c r="C361" s="48" t="s">
        <v>619</v>
      </c>
      <c r="D361" s="48" t="s">
        <v>2298</v>
      </c>
      <c r="E361" s="48">
        <v>4</v>
      </c>
      <c r="F361" s="48">
        <v>0.724026218</v>
      </c>
      <c r="G361" s="48">
        <f t="shared" si="12"/>
        <v>1.1145899669753103</v>
      </c>
      <c r="H361" s="48">
        <v>0.469074502</v>
      </c>
      <c r="I361" s="48">
        <v>0.122704482</v>
      </c>
      <c r="J361" s="54" t="s">
        <v>1110</v>
      </c>
      <c r="K361" s="48">
        <v>0.95373429300000001</v>
      </c>
      <c r="L361" s="48">
        <v>0.409437253</v>
      </c>
      <c r="M361" s="48">
        <v>0.93828615299999996</v>
      </c>
      <c r="N361" s="61">
        <v>0</v>
      </c>
    </row>
    <row r="362" spans="1:14" ht="14.6" x14ac:dyDescent="0.35">
      <c r="A362" s="47" t="s">
        <v>278</v>
      </c>
      <c r="B362" s="48" t="s">
        <v>142</v>
      </c>
      <c r="C362" s="48" t="s">
        <v>619</v>
      </c>
      <c r="D362" s="48" t="s">
        <v>2299</v>
      </c>
      <c r="E362" s="48">
        <v>4</v>
      </c>
      <c r="F362" s="48">
        <v>0.724026218</v>
      </c>
      <c r="G362" s="48">
        <f t="shared" si="12"/>
        <v>1.1145899669753103</v>
      </c>
      <c r="H362" s="48">
        <v>1.2697223849999999</v>
      </c>
      <c r="I362" s="48">
        <v>0.56852575800000005</v>
      </c>
      <c r="J362" s="54" t="s">
        <v>1111</v>
      </c>
      <c r="K362" s="48">
        <v>0.95373429300000001</v>
      </c>
      <c r="L362" s="48">
        <v>0.409437253</v>
      </c>
      <c r="M362" s="48">
        <v>0.93828615299999996</v>
      </c>
      <c r="N362" s="61">
        <v>0</v>
      </c>
    </row>
    <row r="363" spans="1:14" ht="14.6" x14ac:dyDescent="0.35">
      <c r="A363" s="47" t="s">
        <v>278</v>
      </c>
      <c r="B363" s="48" t="s">
        <v>142</v>
      </c>
      <c r="C363" s="48" t="s">
        <v>619</v>
      </c>
      <c r="D363" s="48" t="s">
        <v>578</v>
      </c>
      <c r="E363" s="48">
        <v>4</v>
      </c>
      <c r="F363" s="48">
        <v>0.79582898999999996</v>
      </c>
      <c r="G363" s="48">
        <f t="shared" si="12"/>
        <v>1.2251255350011296</v>
      </c>
      <c r="H363" s="48">
        <v>1.441088972</v>
      </c>
      <c r="I363" s="48">
        <v>0.58078297400000001</v>
      </c>
      <c r="J363" s="54" t="s">
        <v>2114</v>
      </c>
      <c r="K363" s="48">
        <v>0.95373429300000001</v>
      </c>
      <c r="L363" s="48">
        <v>0.409437253</v>
      </c>
      <c r="M363" s="48">
        <v>0.93828615299999996</v>
      </c>
      <c r="N363" s="61">
        <v>0</v>
      </c>
    </row>
    <row r="364" spans="1:14" ht="14.6" x14ac:dyDescent="0.35">
      <c r="A364" s="47" t="s">
        <v>278</v>
      </c>
      <c r="B364" s="48" t="s">
        <v>142</v>
      </c>
      <c r="C364" s="48" t="s">
        <v>619</v>
      </c>
      <c r="D364" s="48" t="s">
        <v>577</v>
      </c>
      <c r="E364" s="48">
        <v>4</v>
      </c>
      <c r="F364" s="48">
        <v>1.7451525999999998E-2</v>
      </c>
      <c r="G364" s="48">
        <f t="shared" si="12"/>
        <v>2.6865457775465205E-2</v>
      </c>
      <c r="H364" s="48">
        <v>1.932267763</v>
      </c>
      <c r="I364" s="48">
        <v>0.99336092300000001</v>
      </c>
      <c r="J364" s="54" t="s">
        <v>2115</v>
      </c>
      <c r="K364" s="48">
        <v>0.95373429300000001</v>
      </c>
      <c r="L364" s="48">
        <v>0.409437253</v>
      </c>
      <c r="M364" s="48">
        <v>0.93828615299999996</v>
      </c>
      <c r="N364" s="61">
        <v>0</v>
      </c>
    </row>
    <row r="365" spans="1:14" ht="14.6" x14ac:dyDescent="0.35">
      <c r="A365" s="47" t="s">
        <v>278</v>
      </c>
      <c r="B365" s="48" t="s">
        <v>142</v>
      </c>
      <c r="C365" s="48" t="s">
        <v>620</v>
      </c>
      <c r="D365" s="48" t="s">
        <v>2298</v>
      </c>
      <c r="E365" s="48">
        <v>4</v>
      </c>
      <c r="F365" s="48">
        <v>0.26565834199999999</v>
      </c>
      <c r="G365" s="48">
        <f t="shared" si="12"/>
        <v>0.40896326027311852</v>
      </c>
      <c r="H365" s="48">
        <v>0.50704794600000003</v>
      </c>
      <c r="I365" s="48">
        <v>0.600326252</v>
      </c>
      <c r="J365" s="54" t="s">
        <v>1112</v>
      </c>
      <c r="K365" s="48">
        <v>0.60114493099999999</v>
      </c>
      <c r="L365" s="48">
        <v>0.52794532599999999</v>
      </c>
      <c r="M365" s="48">
        <v>0.91271042300000005</v>
      </c>
      <c r="N365" s="61">
        <v>0</v>
      </c>
    </row>
    <row r="366" spans="1:14" ht="14.6" x14ac:dyDescent="0.35">
      <c r="A366" s="47" t="s">
        <v>278</v>
      </c>
      <c r="B366" s="48" t="s">
        <v>142</v>
      </c>
      <c r="C366" s="48" t="s">
        <v>620</v>
      </c>
      <c r="D366" s="48" t="s">
        <v>2299</v>
      </c>
      <c r="E366" s="48">
        <v>4</v>
      </c>
      <c r="F366" s="48">
        <v>0.26565834199999999</v>
      </c>
      <c r="G366" s="48">
        <f t="shared" si="12"/>
        <v>0.40896326027311852</v>
      </c>
      <c r="H366" s="48">
        <v>1.2086907</v>
      </c>
      <c r="I366" s="48">
        <v>0.826034571</v>
      </c>
      <c r="J366" s="54" t="s">
        <v>1113</v>
      </c>
      <c r="K366" s="48">
        <v>0.60114493099999999</v>
      </c>
      <c r="L366" s="48">
        <v>0.52794532599999999</v>
      </c>
      <c r="M366" s="48">
        <v>0.91271042300000005</v>
      </c>
      <c r="N366" s="61">
        <v>0</v>
      </c>
    </row>
    <row r="367" spans="1:14" ht="14.6" x14ac:dyDescent="0.35">
      <c r="A367" s="47" t="s">
        <v>278</v>
      </c>
      <c r="B367" s="48" t="s">
        <v>142</v>
      </c>
      <c r="C367" s="48" t="s">
        <v>620</v>
      </c>
      <c r="D367" s="48" t="s">
        <v>578</v>
      </c>
      <c r="E367" s="48">
        <v>4</v>
      </c>
      <c r="F367" s="48">
        <v>0.245667251</v>
      </c>
      <c r="G367" s="48">
        <f t="shared" si="12"/>
        <v>0.37818831193072244</v>
      </c>
      <c r="H367" s="48">
        <v>1.3732554830000001</v>
      </c>
      <c r="I367" s="48">
        <v>0.85802088600000004</v>
      </c>
      <c r="J367" s="54" t="s">
        <v>2116</v>
      </c>
      <c r="K367" s="48">
        <v>0.60114493099999999</v>
      </c>
      <c r="L367" s="48">
        <v>0.52794532599999999</v>
      </c>
      <c r="M367" s="48">
        <v>0.91271042300000005</v>
      </c>
      <c r="N367" s="61">
        <v>0</v>
      </c>
    </row>
    <row r="368" spans="1:14" ht="14.6" x14ac:dyDescent="0.35">
      <c r="A368" s="47" t="s">
        <v>278</v>
      </c>
      <c r="B368" s="48" t="s">
        <v>142</v>
      </c>
      <c r="C368" s="48" t="s">
        <v>620</v>
      </c>
      <c r="D368" s="48" t="s">
        <v>577</v>
      </c>
      <c r="E368" s="48">
        <v>4</v>
      </c>
      <c r="F368" s="48">
        <v>0.99814472499999995</v>
      </c>
      <c r="G368" s="48">
        <f t="shared" si="12"/>
        <v>1.5365770857683638</v>
      </c>
      <c r="H368" s="48">
        <v>1.8994168650000001</v>
      </c>
      <c r="I368" s="48">
        <v>0.63560179900000002</v>
      </c>
      <c r="J368" s="54" t="s">
        <v>2117</v>
      </c>
      <c r="K368" s="48">
        <v>0.60114493099999999</v>
      </c>
      <c r="L368" s="48">
        <v>0.52794532599999999</v>
      </c>
      <c r="M368" s="48">
        <v>0.91271042300000005</v>
      </c>
      <c r="N368" s="61">
        <v>0</v>
      </c>
    </row>
    <row r="369" spans="1:14" ht="14.6" x14ac:dyDescent="0.35">
      <c r="A369" s="47" t="s">
        <v>278</v>
      </c>
      <c r="B369" s="48" t="s">
        <v>142</v>
      </c>
      <c r="C369" s="48" t="s">
        <v>616</v>
      </c>
      <c r="D369" s="48" t="s">
        <v>2298</v>
      </c>
      <c r="E369" s="48">
        <v>3</v>
      </c>
      <c r="F369" s="48">
        <v>1.1987550440000001</v>
      </c>
      <c r="G369" s="48">
        <f t="shared" si="12"/>
        <v>1.8454032625976629</v>
      </c>
      <c r="H369" s="48">
        <v>7.1032309000000002E-2</v>
      </c>
      <c r="I369" s="62">
        <v>6.7299999999999998E-64</v>
      </c>
      <c r="J369" s="54" t="s">
        <v>1114</v>
      </c>
      <c r="K369" s="48">
        <v>0.96604788799999997</v>
      </c>
      <c r="L369" s="48">
        <v>9.4924729999999995E-3</v>
      </c>
      <c r="M369" s="48">
        <v>0.99526500900000003</v>
      </c>
      <c r="N369" s="61">
        <v>0</v>
      </c>
    </row>
    <row r="370" spans="1:14" ht="14.6" x14ac:dyDescent="0.35">
      <c r="A370" s="47" t="s">
        <v>278</v>
      </c>
      <c r="B370" s="48" t="s">
        <v>142</v>
      </c>
      <c r="C370" s="48" t="s">
        <v>616</v>
      </c>
      <c r="D370" s="48" t="s">
        <v>2299</v>
      </c>
      <c r="E370" s="48">
        <v>3</v>
      </c>
      <c r="F370" s="48">
        <v>1.1987550440000001</v>
      </c>
      <c r="G370" s="48">
        <f t="shared" si="12"/>
        <v>1.8454032625976629</v>
      </c>
      <c r="H370" s="48">
        <v>1.031053598</v>
      </c>
      <c r="I370" s="48">
        <v>0.244971308</v>
      </c>
      <c r="J370" s="54" t="s">
        <v>1115</v>
      </c>
      <c r="K370" s="48">
        <v>0.96604788799999997</v>
      </c>
      <c r="L370" s="48">
        <v>9.4924729999999995E-3</v>
      </c>
      <c r="M370" s="48">
        <v>0.99526500900000003</v>
      </c>
      <c r="N370" s="61">
        <v>0</v>
      </c>
    </row>
    <row r="371" spans="1:14" ht="14.6" x14ac:dyDescent="0.35">
      <c r="A371" s="47" t="s">
        <v>278</v>
      </c>
      <c r="B371" s="48" t="s">
        <v>142</v>
      </c>
      <c r="C371" s="48" t="s">
        <v>616</v>
      </c>
      <c r="D371" s="48" t="s">
        <v>578</v>
      </c>
      <c r="E371" s="48">
        <v>3</v>
      </c>
      <c r="F371" s="48">
        <v>1.193515235</v>
      </c>
      <c r="G371" s="48">
        <f t="shared" si="12"/>
        <v>1.8373369268834676</v>
      </c>
      <c r="H371" s="48">
        <v>1.2094510039999999</v>
      </c>
      <c r="I371" s="48">
        <v>0.32372894400000002</v>
      </c>
      <c r="J371" s="54" t="s">
        <v>2118</v>
      </c>
      <c r="K371" s="48">
        <v>0.96604788799999997</v>
      </c>
      <c r="L371" s="48">
        <v>9.4924729999999995E-3</v>
      </c>
      <c r="M371" s="48">
        <v>0.99526500900000003</v>
      </c>
      <c r="N371" s="61">
        <v>0</v>
      </c>
    </row>
    <row r="372" spans="1:14" ht="14.6" x14ac:dyDescent="0.35">
      <c r="A372" s="47" t="s">
        <v>278</v>
      </c>
      <c r="B372" s="48" t="s">
        <v>142</v>
      </c>
      <c r="C372" s="48" t="s">
        <v>616</v>
      </c>
      <c r="D372" s="48" t="s">
        <v>577</v>
      </c>
      <c r="E372" s="48">
        <v>3</v>
      </c>
      <c r="F372" s="48">
        <v>1.1768026469999999</v>
      </c>
      <c r="G372" s="48">
        <f t="shared" si="12"/>
        <v>1.8116090147666277</v>
      </c>
      <c r="H372" s="48">
        <v>1.4157408090000001</v>
      </c>
      <c r="I372" s="48">
        <v>0.49328011100000002</v>
      </c>
      <c r="J372" s="54" t="s">
        <v>2119</v>
      </c>
      <c r="K372" s="48">
        <v>0.96604788799999997</v>
      </c>
      <c r="L372" s="48">
        <v>9.4924729999999995E-3</v>
      </c>
      <c r="M372" s="48">
        <v>0.99526500900000003</v>
      </c>
      <c r="N372" s="61">
        <v>0</v>
      </c>
    </row>
    <row r="373" spans="1:14" ht="14.6" x14ac:dyDescent="0.35">
      <c r="A373" s="47" t="s">
        <v>278</v>
      </c>
      <c r="B373" s="48" t="s">
        <v>142</v>
      </c>
      <c r="C373" s="48" t="s">
        <v>626</v>
      </c>
      <c r="D373" s="48" t="s">
        <v>2298</v>
      </c>
      <c r="E373" s="48">
        <v>2</v>
      </c>
      <c r="F373" s="48">
        <v>0.52379616399999995</v>
      </c>
      <c r="G373" s="48">
        <f t="shared" si="12"/>
        <v>0.80634918269569367</v>
      </c>
      <c r="H373" s="48">
        <v>1.1191090429999999</v>
      </c>
      <c r="I373" s="48">
        <v>0.63975063899999995</v>
      </c>
      <c r="J373" s="54" t="s">
        <v>1116</v>
      </c>
      <c r="K373" s="48" t="s">
        <v>69</v>
      </c>
      <c r="L373" s="48">
        <v>1.113522576</v>
      </c>
      <c r="M373" s="48">
        <v>0.29131749899999998</v>
      </c>
      <c r="N373" s="61">
        <v>0.1019</v>
      </c>
    </row>
    <row r="374" spans="1:14" ht="14.6" x14ac:dyDescent="0.35">
      <c r="A374" s="47" t="s">
        <v>278</v>
      </c>
      <c r="B374" s="48" t="s">
        <v>142</v>
      </c>
      <c r="C374" s="48" t="s">
        <v>626</v>
      </c>
      <c r="D374" s="48" t="s">
        <v>2299</v>
      </c>
      <c r="E374" s="48">
        <v>2</v>
      </c>
      <c r="F374" s="48">
        <v>0.52379616399999995</v>
      </c>
      <c r="G374" s="48">
        <f t="shared" si="12"/>
        <v>0.80634918269569367</v>
      </c>
      <c r="H374" s="48">
        <v>1.0605298379999999</v>
      </c>
      <c r="I374" s="48">
        <v>0.62137648700000003</v>
      </c>
      <c r="J374" s="54" t="s">
        <v>1117</v>
      </c>
      <c r="K374" s="48" t="s">
        <v>69</v>
      </c>
      <c r="L374" s="48">
        <v>1.113522576</v>
      </c>
      <c r="M374" s="48">
        <v>0.29131749899999998</v>
      </c>
      <c r="N374" s="61">
        <v>0.1019</v>
      </c>
    </row>
    <row r="375" spans="1:14" ht="14.6" x14ac:dyDescent="0.35">
      <c r="A375" s="47" t="s">
        <v>278</v>
      </c>
      <c r="B375" s="48" t="s">
        <v>142</v>
      </c>
      <c r="C375" s="48" t="s">
        <v>627</v>
      </c>
      <c r="D375" s="48" t="s">
        <v>2298</v>
      </c>
      <c r="E375" s="48">
        <v>2</v>
      </c>
      <c r="F375" s="48">
        <v>0.57598912099999999</v>
      </c>
      <c r="G375" s="48">
        <f t="shared" si="12"/>
        <v>0.88669675129572167</v>
      </c>
      <c r="H375" s="48">
        <v>1.1877352219999999</v>
      </c>
      <c r="I375" s="48">
        <v>0.62771365000000001</v>
      </c>
      <c r="J375" s="54" t="s">
        <v>1118</v>
      </c>
      <c r="K375" s="48" t="s">
        <v>69</v>
      </c>
      <c r="L375" s="48">
        <v>1.2379474850000001</v>
      </c>
      <c r="M375" s="48">
        <v>0.26586699000000003</v>
      </c>
      <c r="N375" s="61">
        <v>0.19220000000000001</v>
      </c>
    </row>
    <row r="376" spans="1:14" ht="14.6" x14ac:dyDescent="0.35">
      <c r="A376" s="47" t="s">
        <v>278</v>
      </c>
      <c r="B376" s="48" t="s">
        <v>142</v>
      </c>
      <c r="C376" s="48" t="s">
        <v>627</v>
      </c>
      <c r="D376" s="48" t="s">
        <v>2299</v>
      </c>
      <c r="E376" s="48">
        <v>2</v>
      </c>
      <c r="F376" s="48">
        <v>0.57598912099999999</v>
      </c>
      <c r="G376" s="48">
        <f t="shared" si="12"/>
        <v>0.88669675129572167</v>
      </c>
      <c r="H376" s="48">
        <v>1.0675015750000001</v>
      </c>
      <c r="I376" s="48">
        <v>0.58949535799999997</v>
      </c>
      <c r="J376" s="54" t="s">
        <v>1119</v>
      </c>
      <c r="K376" s="48" t="s">
        <v>69</v>
      </c>
      <c r="L376" s="48">
        <v>1.2379474850000001</v>
      </c>
      <c r="M376" s="48">
        <v>0.26586699000000003</v>
      </c>
      <c r="N376" s="61">
        <v>0.19220000000000001</v>
      </c>
    </row>
    <row r="377" spans="1:14" ht="14.6" x14ac:dyDescent="0.35">
      <c r="A377" s="47" t="s">
        <v>607</v>
      </c>
      <c r="B377" s="48" t="s">
        <v>159</v>
      </c>
      <c r="C377" s="48" t="s">
        <v>625</v>
      </c>
      <c r="D377" s="48" t="s">
        <v>2298</v>
      </c>
      <c r="E377" s="48">
        <v>12</v>
      </c>
      <c r="F377" s="48">
        <v>0.58750309300000003</v>
      </c>
      <c r="G377" s="48">
        <f>F377/0.226646955</f>
        <v>2.5921508321168489</v>
      </c>
      <c r="H377" s="48">
        <v>0.19910928999999999</v>
      </c>
      <c r="I377" s="48">
        <v>3.1709949999999998E-3</v>
      </c>
      <c r="J377" s="54" t="s">
        <v>1120</v>
      </c>
      <c r="K377" s="48">
        <v>0.36231670199999999</v>
      </c>
      <c r="L377" s="48">
        <v>5.8423183420000004</v>
      </c>
      <c r="M377" s="48">
        <v>0.88367521199999999</v>
      </c>
      <c r="N377" s="61">
        <v>0</v>
      </c>
    </row>
    <row r="378" spans="1:14" ht="14.6" x14ac:dyDescent="0.35">
      <c r="A378" s="47" t="s">
        <v>607</v>
      </c>
      <c r="B378" s="48" t="s">
        <v>159</v>
      </c>
      <c r="C378" s="48" t="s">
        <v>625</v>
      </c>
      <c r="D378" s="48" t="s">
        <v>2299</v>
      </c>
      <c r="E378" s="48">
        <v>12</v>
      </c>
      <c r="F378" s="48">
        <v>0.58750309300000003</v>
      </c>
      <c r="G378" s="48">
        <f t="shared" ref="G378:G412" si="13">F378/0.226646955</f>
        <v>2.5921508321168489</v>
      </c>
      <c r="H378" s="48">
        <v>0.27320916099999998</v>
      </c>
      <c r="I378" s="48">
        <v>3.1525290999999997E-2</v>
      </c>
      <c r="J378" s="54" t="s">
        <v>1121</v>
      </c>
      <c r="K378" s="48">
        <v>0.36231670199999999</v>
      </c>
      <c r="L378" s="48">
        <v>5.8423183420000004</v>
      </c>
      <c r="M378" s="48">
        <v>0.88367521199999999</v>
      </c>
      <c r="N378" s="61">
        <v>0</v>
      </c>
    </row>
    <row r="379" spans="1:14" ht="14.6" x14ac:dyDescent="0.35">
      <c r="A379" s="47" t="s">
        <v>277</v>
      </c>
      <c r="B379" s="48" t="s">
        <v>159</v>
      </c>
      <c r="C379" s="48" t="s">
        <v>625</v>
      </c>
      <c r="D379" s="48" t="s">
        <v>578</v>
      </c>
      <c r="E379" s="48">
        <v>12</v>
      </c>
      <c r="F379" s="48">
        <v>0.77888026899999996</v>
      </c>
      <c r="G379" s="48">
        <f t="shared" si="13"/>
        <v>3.4365353331131225</v>
      </c>
      <c r="H379" s="48">
        <v>0.353086809</v>
      </c>
      <c r="I379" s="48">
        <v>2.7389797E-2</v>
      </c>
      <c r="J379" s="54" t="s">
        <v>2120</v>
      </c>
      <c r="K379" s="48">
        <v>0.36231670199999999</v>
      </c>
      <c r="L379" s="48">
        <v>5.8423183420000004</v>
      </c>
      <c r="M379" s="48">
        <v>0.88367521199999999</v>
      </c>
      <c r="N379" s="61">
        <v>0</v>
      </c>
    </row>
    <row r="380" spans="1:14" ht="14.6" x14ac:dyDescent="0.35">
      <c r="A380" s="47" t="s">
        <v>277</v>
      </c>
      <c r="B380" s="48" t="s">
        <v>159</v>
      </c>
      <c r="C380" s="48" t="s">
        <v>625</v>
      </c>
      <c r="D380" s="48" t="s">
        <v>577</v>
      </c>
      <c r="E380" s="48">
        <v>12</v>
      </c>
      <c r="F380" s="48">
        <v>0.86032029899999996</v>
      </c>
      <c r="G380" s="48">
        <f t="shared" si="13"/>
        <v>3.7958608312209616</v>
      </c>
      <c r="H380" s="48">
        <v>0.45680655999999997</v>
      </c>
      <c r="I380" s="48">
        <v>8.6349074999999997E-2</v>
      </c>
      <c r="J380" s="54" t="s">
        <v>2121</v>
      </c>
      <c r="K380" s="48">
        <v>0.36231670199999999</v>
      </c>
      <c r="L380" s="48">
        <v>5.8423183420000004</v>
      </c>
      <c r="M380" s="48">
        <v>0.88367521199999999</v>
      </c>
      <c r="N380" s="61">
        <v>0</v>
      </c>
    </row>
    <row r="381" spans="1:14" ht="14.6" x14ac:dyDescent="0.35">
      <c r="A381" s="47" t="s">
        <v>277</v>
      </c>
      <c r="B381" s="48" t="s">
        <v>159</v>
      </c>
      <c r="C381" s="48" t="s">
        <v>615</v>
      </c>
      <c r="D381" s="48" t="s">
        <v>2298</v>
      </c>
      <c r="E381" s="48">
        <v>12</v>
      </c>
      <c r="F381" s="48">
        <v>1.2452597009999999</v>
      </c>
      <c r="G381" s="48">
        <f t="shared" si="13"/>
        <v>5.4942705980762012</v>
      </c>
      <c r="H381" s="48">
        <v>0.24765694999999999</v>
      </c>
      <c r="I381" s="62">
        <v>4.9500000000000003E-7</v>
      </c>
      <c r="J381" s="54" t="s">
        <v>1122</v>
      </c>
      <c r="K381" s="48">
        <v>0.37846128099999998</v>
      </c>
      <c r="L381" s="48">
        <v>6.3869946239999997</v>
      </c>
      <c r="M381" s="48">
        <v>0.84633616</v>
      </c>
      <c r="N381" s="61">
        <v>0</v>
      </c>
    </row>
    <row r="382" spans="1:14" ht="14.6" x14ac:dyDescent="0.35">
      <c r="A382" s="47" t="s">
        <v>277</v>
      </c>
      <c r="B382" s="48" t="s">
        <v>159</v>
      </c>
      <c r="C382" s="48" t="s">
        <v>615</v>
      </c>
      <c r="D382" s="48" t="s">
        <v>2299</v>
      </c>
      <c r="E382" s="48">
        <v>12</v>
      </c>
      <c r="F382" s="48">
        <v>1.2452597009999999</v>
      </c>
      <c r="G382" s="48">
        <f t="shared" si="13"/>
        <v>5.4942705980762012</v>
      </c>
      <c r="H382" s="48">
        <v>0.32501139499999998</v>
      </c>
      <c r="I382" s="48">
        <v>1.2739899999999999E-4</v>
      </c>
      <c r="J382" s="54" t="s">
        <v>1123</v>
      </c>
      <c r="K382" s="48">
        <v>0.37846128099999998</v>
      </c>
      <c r="L382" s="48">
        <v>6.3869946239999997</v>
      </c>
      <c r="M382" s="48">
        <v>0.84633616</v>
      </c>
      <c r="N382" s="61">
        <v>0</v>
      </c>
    </row>
    <row r="383" spans="1:14" ht="14.6" x14ac:dyDescent="0.35">
      <c r="A383" s="47" t="s">
        <v>277</v>
      </c>
      <c r="B383" s="48" t="s">
        <v>159</v>
      </c>
      <c r="C383" s="48" t="s">
        <v>615</v>
      </c>
      <c r="D383" s="48" t="s">
        <v>578</v>
      </c>
      <c r="E383" s="48">
        <v>12</v>
      </c>
      <c r="F383" s="48">
        <v>1.298898627</v>
      </c>
      <c r="G383" s="48">
        <f t="shared" si="13"/>
        <v>5.7309334996360306</v>
      </c>
      <c r="H383" s="48">
        <v>0.44305948299999998</v>
      </c>
      <c r="I383" s="48">
        <v>3.371584E-3</v>
      </c>
      <c r="J383" s="54" t="s">
        <v>2122</v>
      </c>
      <c r="K383" s="48">
        <v>0.37846128099999998</v>
      </c>
      <c r="L383" s="48">
        <v>6.3869946239999997</v>
      </c>
      <c r="M383" s="48">
        <v>0.84633616</v>
      </c>
      <c r="N383" s="61">
        <v>0</v>
      </c>
    </row>
    <row r="384" spans="1:14" ht="14.6" x14ac:dyDescent="0.35">
      <c r="A384" s="47" t="s">
        <v>277</v>
      </c>
      <c r="B384" s="48" t="s">
        <v>159</v>
      </c>
      <c r="C384" s="48" t="s">
        <v>615</v>
      </c>
      <c r="D384" s="48" t="s">
        <v>577</v>
      </c>
      <c r="E384" s="48">
        <v>12</v>
      </c>
      <c r="F384" s="48">
        <v>1.3884714840000001</v>
      </c>
      <c r="G384" s="48">
        <f t="shared" si="13"/>
        <v>6.126142237384129</v>
      </c>
      <c r="H384" s="48">
        <v>0.56220570999999997</v>
      </c>
      <c r="I384" s="48">
        <v>3.1138807000000001E-2</v>
      </c>
      <c r="J384" s="54" t="s">
        <v>2123</v>
      </c>
      <c r="K384" s="48">
        <v>0.37846128099999998</v>
      </c>
      <c r="L384" s="48">
        <v>6.3869946239999997</v>
      </c>
      <c r="M384" s="48">
        <v>0.84633616</v>
      </c>
      <c r="N384" s="61">
        <v>0</v>
      </c>
    </row>
    <row r="385" spans="1:14" ht="14.6" x14ac:dyDescent="0.35">
      <c r="A385" s="47" t="s">
        <v>277</v>
      </c>
      <c r="B385" s="48" t="s">
        <v>159</v>
      </c>
      <c r="C385" s="48" t="s">
        <v>617</v>
      </c>
      <c r="D385" s="48" t="s">
        <v>2298</v>
      </c>
      <c r="E385" s="48">
        <v>12</v>
      </c>
      <c r="F385" s="48">
        <v>-1.3370381060000001</v>
      </c>
      <c r="G385" s="48">
        <f t="shared" si="13"/>
        <v>-5.8992105409049067</v>
      </c>
      <c r="H385" s="48">
        <v>1.005447212</v>
      </c>
      <c r="I385" s="48">
        <v>0.18358600999999999</v>
      </c>
      <c r="J385" s="54" t="s">
        <v>1124</v>
      </c>
      <c r="K385" s="48">
        <v>0.71514146199999995</v>
      </c>
      <c r="L385" s="48">
        <v>11.660059199999999</v>
      </c>
      <c r="M385" s="48">
        <v>0.38973010200000002</v>
      </c>
      <c r="N385" s="61">
        <v>5.6599999999999998E-2</v>
      </c>
    </row>
    <row r="386" spans="1:14" ht="14.6" x14ac:dyDescent="0.35">
      <c r="A386" s="47" t="s">
        <v>277</v>
      </c>
      <c r="B386" s="48" t="s">
        <v>159</v>
      </c>
      <c r="C386" s="48" t="s">
        <v>617</v>
      </c>
      <c r="D386" s="48" t="s">
        <v>2299</v>
      </c>
      <c r="E386" s="48">
        <v>12</v>
      </c>
      <c r="F386" s="48">
        <v>-1.3370381060000001</v>
      </c>
      <c r="G386" s="48">
        <f t="shared" si="13"/>
        <v>-5.8992105409049067</v>
      </c>
      <c r="H386" s="48">
        <v>0.97657418299999998</v>
      </c>
      <c r="I386" s="48">
        <v>0.170964692</v>
      </c>
      <c r="J386" s="54" t="s">
        <v>1125</v>
      </c>
      <c r="K386" s="48">
        <v>0.71514146199999995</v>
      </c>
      <c r="L386" s="48">
        <v>11.660059199999999</v>
      </c>
      <c r="M386" s="48">
        <v>0.38973010200000002</v>
      </c>
      <c r="N386" s="61">
        <v>5.6599999999999998E-2</v>
      </c>
    </row>
    <row r="387" spans="1:14" ht="14.6" x14ac:dyDescent="0.35">
      <c r="A387" s="47" t="s">
        <v>277</v>
      </c>
      <c r="B387" s="48" t="s">
        <v>159</v>
      </c>
      <c r="C387" s="48" t="s">
        <v>617</v>
      </c>
      <c r="D387" s="48" t="s">
        <v>578</v>
      </c>
      <c r="E387" s="48">
        <v>12</v>
      </c>
      <c r="F387" s="48">
        <v>-1.127646878</v>
      </c>
      <c r="G387" s="48">
        <f t="shared" si="13"/>
        <v>-4.9753453691888332</v>
      </c>
      <c r="H387" s="48">
        <v>1.4178439709999999</v>
      </c>
      <c r="I387" s="48">
        <v>0.426424425</v>
      </c>
      <c r="J387" s="54" t="s">
        <v>2124</v>
      </c>
      <c r="K387" s="48">
        <v>0.71514146199999995</v>
      </c>
      <c r="L387" s="48">
        <v>11.660059199999999</v>
      </c>
      <c r="M387" s="48">
        <v>0.38973010200000002</v>
      </c>
      <c r="N387" s="61">
        <v>5.6599999999999998E-2</v>
      </c>
    </row>
    <row r="388" spans="1:14" ht="14.6" x14ac:dyDescent="0.35">
      <c r="A388" s="47" t="s">
        <v>277</v>
      </c>
      <c r="B388" s="48" t="s">
        <v>159</v>
      </c>
      <c r="C388" s="48" t="s">
        <v>617</v>
      </c>
      <c r="D388" s="48" t="s">
        <v>577</v>
      </c>
      <c r="E388" s="48">
        <v>12</v>
      </c>
      <c r="F388" s="48">
        <v>-3.8230787039999998</v>
      </c>
      <c r="G388" s="48">
        <f t="shared" si="13"/>
        <v>-16.867990589152189</v>
      </c>
      <c r="H388" s="48">
        <v>2.1994872879999998</v>
      </c>
      <c r="I388" s="48">
        <v>0.11005542</v>
      </c>
      <c r="J388" s="54" t="s">
        <v>2125</v>
      </c>
      <c r="K388" s="48">
        <v>0.71514146199999995</v>
      </c>
      <c r="L388" s="48">
        <v>11.660059199999999</v>
      </c>
      <c r="M388" s="48">
        <v>0.38973010200000002</v>
      </c>
      <c r="N388" s="61">
        <v>5.6599999999999998E-2</v>
      </c>
    </row>
    <row r="389" spans="1:14" ht="14.6" x14ac:dyDescent="0.35">
      <c r="A389" s="47" t="s">
        <v>277</v>
      </c>
      <c r="B389" s="48" t="s">
        <v>159</v>
      </c>
      <c r="C389" s="48" t="s">
        <v>618</v>
      </c>
      <c r="D389" s="48" t="s">
        <v>2298</v>
      </c>
      <c r="E389" s="48">
        <v>12</v>
      </c>
      <c r="F389" s="48">
        <v>-3.5907247000000003E-2</v>
      </c>
      <c r="G389" s="48">
        <f t="shared" si="13"/>
        <v>-0.15842810242034799</v>
      </c>
      <c r="H389" s="48">
        <v>0.62401625000000005</v>
      </c>
      <c r="I389" s="48">
        <v>0.95411331799999999</v>
      </c>
      <c r="J389" s="54" t="s">
        <v>1126</v>
      </c>
      <c r="K389" s="48">
        <v>0.496359512</v>
      </c>
      <c r="L389" s="48">
        <v>6.2858195989999999</v>
      </c>
      <c r="M389" s="48">
        <v>0.85362904799999995</v>
      </c>
      <c r="N389" s="63">
        <v>0</v>
      </c>
    </row>
    <row r="390" spans="1:14" ht="14.6" x14ac:dyDescent="0.35">
      <c r="A390" s="47" t="s">
        <v>277</v>
      </c>
      <c r="B390" s="48" t="s">
        <v>159</v>
      </c>
      <c r="C390" s="48" t="s">
        <v>618</v>
      </c>
      <c r="D390" s="48" t="s">
        <v>2299</v>
      </c>
      <c r="E390" s="48">
        <v>12</v>
      </c>
      <c r="F390" s="48">
        <v>-3.5907247000000003E-2</v>
      </c>
      <c r="G390" s="48">
        <f t="shared" si="13"/>
        <v>-0.15842810242034799</v>
      </c>
      <c r="H390" s="48">
        <v>0.82548898999999998</v>
      </c>
      <c r="I390" s="48">
        <v>0.96530443600000004</v>
      </c>
      <c r="J390" s="54" t="s">
        <v>1127</v>
      </c>
      <c r="K390" s="48">
        <v>0.496359512</v>
      </c>
      <c r="L390" s="48">
        <v>6.2858195989999999</v>
      </c>
      <c r="M390" s="48">
        <v>0.85362904799999995</v>
      </c>
      <c r="N390" s="63">
        <v>0</v>
      </c>
    </row>
    <row r="391" spans="1:14" ht="14.6" x14ac:dyDescent="0.35">
      <c r="A391" s="47" t="s">
        <v>277</v>
      </c>
      <c r="B391" s="48" t="s">
        <v>159</v>
      </c>
      <c r="C391" s="48" t="s">
        <v>618</v>
      </c>
      <c r="D391" s="48" t="s">
        <v>578</v>
      </c>
      <c r="E391" s="48">
        <v>12</v>
      </c>
      <c r="F391" s="48">
        <v>4.6108674000000002E-2</v>
      </c>
      <c r="G391" s="48">
        <f t="shared" si="13"/>
        <v>0.20343831224205064</v>
      </c>
      <c r="H391" s="48">
        <v>1.1105551739999999</v>
      </c>
      <c r="I391" s="48">
        <v>0.96688248099999996</v>
      </c>
      <c r="J391" s="54" t="s">
        <v>2126</v>
      </c>
      <c r="K391" s="48">
        <v>0.496359512</v>
      </c>
      <c r="L391" s="48">
        <v>6.2858195989999999</v>
      </c>
      <c r="M391" s="48">
        <v>0.85362904799999995</v>
      </c>
      <c r="N391" s="63">
        <v>0</v>
      </c>
    </row>
    <row r="392" spans="1:14" ht="14.6" x14ac:dyDescent="0.35">
      <c r="A392" s="47" t="s">
        <v>277</v>
      </c>
      <c r="B392" s="48" t="s">
        <v>159</v>
      </c>
      <c r="C392" s="48" t="s">
        <v>618</v>
      </c>
      <c r="D392" s="48" t="s">
        <v>577</v>
      </c>
      <c r="E392" s="48">
        <v>12</v>
      </c>
      <c r="F392" s="48">
        <v>0.68399577700000003</v>
      </c>
      <c r="G392" s="48">
        <f t="shared" si="13"/>
        <v>3.0178908734953001</v>
      </c>
      <c r="H392" s="48">
        <v>1.498983739</v>
      </c>
      <c r="I392" s="48">
        <v>0.65704730700000002</v>
      </c>
      <c r="J392" s="54" t="s">
        <v>2127</v>
      </c>
      <c r="K392" s="48">
        <v>0.496359512</v>
      </c>
      <c r="L392" s="48">
        <v>6.2858195989999999</v>
      </c>
      <c r="M392" s="48">
        <v>0.85362904799999995</v>
      </c>
      <c r="N392" s="63">
        <v>0</v>
      </c>
    </row>
    <row r="393" spans="1:14" ht="14.6" x14ac:dyDescent="0.35">
      <c r="A393" s="47" t="s">
        <v>277</v>
      </c>
      <c r="B393" s="48" t="s">
        <v>159</v>
      </c>
      <c r="C393" s="48" t="s">
        <v>619</v>
      </c>
      <c r="D393" s="48" t="s">
        <v>2298</v>
      </c>
      <c r="E393" s="48">
        <v>12</v>
      </c>
      <c r="F393" s="48">
        <v>-0.74157272500000004</v>
      </c>
      <c r="G393" s="48">
        <f t="shared" si="13"/>
        <v>-3.2719289125238853</v>
      </c>
      <c r="H393" s="48">
        <v>0.92248646199999995</v>
      </c>
      <c r="I393" s="48">
        <v>0.421463584</v>
      </c>
      <c r="J393" s="54" t="s">
        <v>1128</v>
      </c>
      <c r="K393" s="48">
        <v>0.25661704499999999</v>
      </c>
      <c r="L393" s="48">
        <v>24.335600110000001</v>
      </c>
      <c r="M393" s="48">
        <v>1.1390187E-2</v>
      </c>
      <c r="N393" s="61">
        <v>0.54800000000000004</v>
      </c>
    </row>
    <row r="394" spans="1:14" ht="14.6" x14ac:dyDescent="0.35">
      <c r="A394" s="47" t="s">
        <v>277</v>
      </c>
      <c r="B394" s="48" t="s">
        <v>159</v>
      </c>
      <c r="C394" s="48" t="s">
        <v>619</v>
      </c>
      <c r="D394" s="48" t="s">
        <v>2299</v>
      </c>
      <c r="E394" s="48">
        <v>12</v>
      </c>
      <c r="F394" s="48">
        <v>-0.74157272500000004</v>
      </c>
      <c r="G394" s="48">
        <f t="shared" si="13"/>
        <v>-3.2719289125238853</v>
      </c>
      <c r="H394" s="48">
        <v>0.62020507199999997</v>
      </c>
      <c r="I394" s="48">
        <v>0.23181773</v>
      </c>
      <c r="J394" s="54" t="s">
        <v>1129</v>
      </c>
      <c r="K394" s="48">
        <v>0.25661704499999999</v>
      </c>
      <c r="L394" s="48">
        <v>24.335600110000001</v>
      </c>
      <c r="M394" s="48">
        <v>1.1390187E-2</v>
      </c>
      <c r="N394" s="61">
        <v>0.54800000000000004</v>
      </c>
    </row>
    <row r="395" spans="1:14" ht="14.6" x14ac:dyDescent="0.35">
      <c r="A395" s="47" t="s">
        <v>277</v>
      </c>
      <c r="B395" s="48" t="s">
        <v>159</v>
      </c>
      <c r="C395" s="48" t="s">
        <v>619</v>
      </c>
      <c r="D395" s="48" t="s">
        <v>578</v>
      </c>
      <c r="E395" s="48">
        <v>12</v>
      </c>
      <c r="F395" s="48">
        <v>-0.27489132700000002</v>
      </c>
      <c r="G395" s="48">
        <f t="shared" si="13"/>
        <v>-1.2128613287568766</v>
      </c>
      <c r="H395" s="48">
        <v>0.94333222699999997</v>
      </c>
      <c r="I395" s="48">
        <v>0.77074191599999997</v>
      </c>
      <c r="J395" s="54" t="s">
        <v>2128</v>
      </c>
      <c r="K395" s="48">
        <v>0.25661704499999999</v>
      </c>
      <c r="L395" s="48">
        <v>24.335600110000001</v>
      </c>
      <c r="M395" s="48">
        <v>1.1390187E-2</v>
      </c>
      <c r="N395" s="61">
        <v>0.54800000000000004</v>
      </c>
    </row>
    <row r="396" spans="1:14" ht="14.6" x14ac:dyDescent="0.35">
      <c r="A396" s="47" t="s">
        <v>277</v>
      </c>
      <c r="B396" s="48" t="s">
        <v>159</v>
      </c>
      <c r="C396" s="48" t="s">
        <v>619</v>
      </c>
      <c r="D396" s="48" t="s">
        <v>577</v>
      </c>
      <c r="E396" s="48">
        <v>12</v>
      </c>
      <c r="F396" s="48">
        <v>0.29792549800000001</v>
      </c>
      <c r="G396" s="48">
        <f t="shared" si="13"/>
        <v>1.3144915094932557</v>
      </c>
      <c r="H396" s="48">
        <v>1.2383945810000001</v>
      </c>
      <c r="I396" s="48">
        <v>0.814310176</v>
      </c>
      <c r="J396" s="54" t="s">
        <v>2129</v>
      </c>
      <c r="K396" s="48">
        <v>0.25661704499999999</v>
      </c>
      <c r="L396" s="48">
        <v>24.335600110000001</v>
      </c>
      <c r="M396" s="48">
        <v>1.1390187E-2</v>
      </c>
      <c r="N396" s="61">
        <v>0.54800000000000004</v>
      </c>
    </row>
    <row r="397" spans="1:14" ht="14.6" x14ac:dyDescent="0.35">
      <c r="A397" s="47" t="s">
        <v>277</v>
      </c>
      <c r="B397" s="48" t="s">
        <v>159</v>
      </c>
      <c r="C397" s="48" t="s">
        <v>620</v>
      </c>
      <c r="D397" s="48" t="s">
        <v>2298</v>
      </c>
      <c r="E397" s="48">
        <v>12</v>
      </c>
      <c r="F397" s="48">
        <v>-0.93633090900000004</v>
      </c>
      <c r="G397" s="48">
        <f t="shared" si="13"/>
        <v>-4.1312309225597144</v>
      </c>
      <c r="H397" s="48">
        <v>0.73425451100000005</v>
      </c>
      <c r="I397" s="48">
        <v>0.20223385599999999</v>
      </c>
      <c r="J397" s="54" t="s">
        <v>1130</v>
      </c>
      <c r="K397" s="48">
        <v>5.2891892000000003E-2</v>
      </c>
      <c r="L397" s="48">
        <v>16.942664619999999</v>
      </c>
      <c r="M397" s="48">
        <v>0.109583033</v>
      </c>
      <c r="N397" s="61">
        <v>0.3508</v>
      </c>
    </row>
    <row r="398" spans="1:14" ht="14.6" x14ac:dyDescent="0.35">
      <c r="A398" s="47" t="s">
        <v>277</v>
      </c>
      <c r="B398" s="48" t="s">
        <v>159</v>
      </c>
      <c r="C398" s="48" t="s">
        <v>620</v>
      </c>
      <c r="D398" s="48" t="s">
        <v>2299</v>
      </c>
      <c r="E398" s="48">
        <v>12</v>
      </c>
      <c r="F398" s="48">
        <v>-0.93633090900000004</v>
      </c>
      <c r="G398" s="48">
        <f t="shared" si="13"/>
        <v>-4.1312309225597144</v>
      </c>
      <c r="H398" s="48">
        <v>0.59163261700000003</v>
      </c>
      <c r="I398" s="48">
        <v>0.113507602</v>
      </c>
      <c r="J398" s="54" t="s">
        <v>1131</v>
      </c>
      <c r="K398" s="48">
        <v>5.2891892000000003E-2</v>
      </c>
      <c r="L398" s="48">
        <v>16.942664619999999</v>
      </c>
      <c r="M398" s="48">
        <v>0.109583033</v>
      </c>
      <c r="N398" s="61">
        <v>0.3508</v>
      </c>
    </row>
    <row r="399" spans="1:14" ht="14.6" x14ac:dyDescent="0.35">
      <c r="A399" s="47" t="s">
        <v>277</v>
      </c>
      <c r="B399" s="48" t="s">
        <v>159</v>
      </c>
      <c r="C399" s="48" t="s">
        <v>620</v>
      </c>
      <c r="D399" s="48" t="s">
        <v>578</v>
      </c>
      <c r="E399" s="48">
        <v>12</v>
      </c>
      <c r="F399" s="48">
        <v>-3.3143434999999999E-2</v>
      </c>
      <c r="G399" s="48">
        <f t="shared" si="13"/>
        <v>-0.146233753725039</v>
      </c>
      <c r="H399" s="48">
        <v>0.84734137799999998</v>
      </c>
      <c r="I399" s="48">
        <v>0.96879900600000002</v>
      </c>
      <c r="J399" s="54" t="s">
        <v>2130</v>
      </c>
      <c r="K399" s="48">
        <v>5.2891892000000003E-2</v>
      </c>
      <c r="L399" s="48">
        <v>16.942664619999999</v>
      </c>
      <c r="M399" s="48">
        <v>0.109583033</v>
      </c>
      <c r="N399" s="61">
        <v>0.3508</v>
      </c>
    </row>
    <row r="400" spans="1:14" ht="14.6" x14ac:dyDescent="0.35">
      <c r="A400" s="47" t="s">
        <v>277</v>
      </c>
      <c r="B400" s="48" t="s">
        <v>159</v>
      </c>
      <c r="C400" s="48" t="s">
        <v>620</v>
      </c>
      <c r="D400" s="48" t="s">
        <v>577</v>
      </c>
      <c r="E400" s="48">
        <v>12</v>
      </c>
      <c r="F400" s="48">
        <v>0.42493801599999997</v>
      </c>
      <c r="G400" s="48">
        <f>F400/0.226646955</f>
        <v>1.8748895876408309</v>
      </c>
      <c r="H400" s="48">
        <v>1.07315809</v>
      </c>
      <c r="I400" s="48">
        <v>0.69969976199999995</v>
      </c>
      <c r="J400" s="54" t="s">
        <v>2131</v>
      </c>
      <c r="K400" s="48">
        <v>5.2891892000000003E-2</v>
      </c>
      <c r="L400" s="48">
        <v>16.942664619999999</v>
      </c>
      <c r="M400" s="48">
        <v>0.109583033</v>
      </c>
      <c r="N400" s="61">
        <v>0.3508</v>
      </c>
    </row>
    <row r="401" spans="1:14" ht="14.6" x14ac:dyDescent="0.35">
      <c r="A401" s="47" t="s">
        <v>277</v>
      </c>
      <c r="B401" s="48" t="s">
        <v>159</v>
      </c>
      <c r="C401" s="48" t="s">
        <v>616</v>
      </c>
      <c r="D401" s="48" t="s">
        <v>2298</v>
      </c>
      <c r="E401" s="48">
        <v>10</v>
      </c>
      <c r="F401" s="48">
        <v>-3.8373609000000003E-2</v>
      </c>
      <c r="G401" s="48">
        <f t="shared" si="13"/>
        <v>-0.16931005757390388</v>
      </c>
      <c r="H401" s="48">
        <v>0.48762607000000002</v>
      </c>
      <c r="I401" s="48">
        <v>0.93727542600000002</v>
      </c>
      <c r="J401" s="54" t="s">
        <v>1132</v>
      </c>
      <c r="K401" s="48">
        <v>0.14362085899999999</v>
      </c>
      <c r="L401" s="48">
        <v>10.42821197</v>
      </c>
      <c r="M401" s="48">
        <v>0.31694338900000002</v>
      </c>
      <c r="N401" s="61">
        <v>0.13700000000000001</v>
      </c>
    </row>
    <row r="402" spans="1:14" ht="14.6" x14ac:dyDescent="0.35">
      <c r="A402" s="47" t="s">
        <v>277</v>
      </c>
      <c r="B402" s="48" t="s">
        <v>159</v>
      </c>
      <c r="C402" s="48" t="s">
        <v>616</v>
      </c>
      <c r="D402" s="48" t="s">
        <v>2299</v>
      </c>
      <c r="E402" s="48">
        <v>10</v>
      </c>
      <c r="F402" s="48">
        <v>-3.8373609000000003E-2</v>
      </c>
      <c r="G402" s="48">
        <f t="shared" si="13"/>
        <v>-0.16931005757390388</v>
      </c>
      <c r="H402" s="48">
        <v>0.45300526099999999</v>
      </c>
      <c r="I402" s="48">
        <v>0.932492765</v>
      </c>
      <c r="J402" s="54" t="s">
        <v>1133</v>
      </c>
      <c r="K402" s="48">
        <v>0.14362085899999999</v>
      </c>
      <c r="L402" s="48">
        <v>10.42821197</v>
      </c>
      <c r="M402" s="48">
        <v>0.31694338900000002</v>
      </c>
      <c r="N402" s="61">
        <v>0.13700000000000001</v>
      </c>
    </row>
    <row r="403" spans="1:14" ht="14.6" x14ac:dyDescent="0.35">
      <c r="A403" s="47" t="s">
        <v>277</v>
      </c>
      <c r="B403" s="48" t="s">
        <v>159</v>
      </c>
      <c r="C403" s="48" t="s">
        <v>616</v>
      </c>
      <c r="D403" s="48" t="s">
        <v>578</v>
      </c>
      <c r="E403" s="48">
        <v>10</v>
      </c>
      <c r="F403" s="48">
        <v>0.35893803499999999</v>
      </c>
      <c r="G403" s="48">
        <f t="shared" si="13"/>
        <v>1.5836878770332474</v>
      </c>
      <c r="H403" s="48">
        <v>0.63529040999999997</v>
      </c>
      <c r="I403" s="48">
        <v>0.57207488500000003</v>
      </c>
      <c r="J403" s="54" t="s">
        <v>2132</v>
      </c>
      <c r="K403" s="48">
        <v>0.14362085899999999</v>
      </c>
      <c r="L403" s="48">
        <v>10.42821197</v>
      </c>
      <c r="M403" s="48">
        <v>0.31694338900000002</v>
      </c>
      <c r="N403" s="61">
        <v>0.13700000000000001</v>
      </c>
    </row>
    <row r="404" spans="1:14" ht="14.6" x14ac:dyDescent="0.35">
      <c r="A404" s="47" t="s">
        <v>277</v>
      </c>
      <c r="B404" s="48" t="s">
        <v>159</v>
      </c>
      <c r="C404" s="48" t="s">
        <v>616</v>
      </c>
      <c r="D404" s="48" t="s">
        <v>577</v>
      </c>
      <c r="E404" s="48">
        <v>10</v>
      </c>
      <c r="F404" s="48">
        <v>0.52582559200000001</v>
      </c>
      <c r="G404" s="48">
        <f t="shared" si="13"/>
        <v>2.3200205447278126</v>
      </c>
      <c r="H404" s="48">
        <v>0.81107161900000002</v>
      </c>
      <c r="I404" s="48">
        <v>0.53297437700000005</v>
      </c>
      <c r="J404" s="54" t="s">
        <v>2133</v>
      </c>
      <c r="K404" s="48">
        <v>0.14362085899999999</v>
      </c>
      <c r="L404" s="48">
        <v>10.42821197</v>
      </c>
      <c r="M404" s="48">
        <v>0.31694338900000002</v>
      </c>
      <c r="N404" s="61">
        <v>0.13700000000000001</v>
      </c>
    </row>
    <row r="405" spans="1:14" ht="14.6" x14ac:dyDescent="0.35">
      <c r="A405" s="47" t="s">
        <v>277</v>
      </c>
      <c r="B405" s="48" t="s">
        <v>159</v>
      </c>
      <c r="C405" s="48" t="s">
        <v>626</v>
      </c>
      <c r="D405" s="48" t="s">
        <v>2298</v>
      </c>
      <c r="E405" s="48">
        <v>10</v>
      </c>
      <c r="F405" s="48">
        <v>0.24426141700000001</v>
      </c>
      <c r="G405" s="48">
        <f t="shared" si="13"/>
        <v>1.07771762034041</v>
      </c>
      <c r="H405" s="48">
        <v>0.31932044199999998</v>
      </c>
      <c r="I405" s="48">
        <v>0.44430645600000002</v>
      </c>
      <c r="J405" s="54" t="s">
        <v>1134</v>
      </c>
      <c r="K405" s="48">
        <v>9.8609617999999996E-2</v>
      </c>
      <c r="L405" s="48">
        <v>6.2677348410000002</v>
      </c>
      <c r="M405" s="48">
        <v>0.71285195899999998</v>
      </c>
      <c r="N405" s="61">
        <v>0</v>
      </c>
    </row>
    <row r="406" spans="1:14" ht="14.6" x14ac:dyDescent="0.35">
      <c r="A406" s="47" t="s">
        <v>277</v>
      </c>
      <c r="B406" s="48" t="s">
        <v>159</v>
      </c>
      <c r="C406" s="48" t="s">
        <v>626</v>
      </c>
      <c r="D406" s="48" t="s">
        <v>2299</v>
      </c>
      <c r="E406" s="48">
        <v>10</v>
      </c>
      <c r="F406" s="48">
        <v>0.24426141700000001</v>
      </c>
      <c r="G406" s="48">
        <f t="shared" si="13"/>
        <v>1.07771762034041</v>
      </c>
      <c r="H406" s="48">
        <v>0.382642027</v>
      </c>
      <c r="I406" s="48">
        <v>0.52324267499999999</v>
      </c>
      <c r="J406" s="54" t="s">
        <v>1135</v>
      </c>
      <c r="K406" s="48">
        <v>9.8609617999999996E-2</v>
      </c>
      <c r="L406" s="48">
        <v>6.2677348410000002</v>
      </c>
      <c r="M406" s="48">
        <v>0.71285195899999998</v>
      </c>
      <c r="N406" s="61">
        <v>0</v>
      </c>
    </row>
    <row r="407" spans="1:14" ht="14.6" x14ac:dyDescent="0.35">
      <c r="A407" s="47" t="s">
        <v>277</v>
      </c>
      <c r="B407" s="48" t="s">
        <v>159</v>
      </c>
      <c r="C407" s="48" t="s">
        <v>626</v>
      </c>
      <c r="D407" s="48" t="s">
        <v>578</v>
      </c>
      <c r="E407" s="48">
        <v>10</v>
      </c>
      <c r="F407" s="48">
        <v>0.41703399000000002</v>
      </c>
      <c r="G407" s="48">
        <f t="shared" si="13"/>
        <v>1.8400158519667735</v>
      </c>
      <c r="H407" s="48">
        <v>0.49686245400000001</v>
      </c>
      <c r="I407" s="48">
        <v>0.40128141299999998</v>
      </c>
      <c r="J407" s="54" t="s">
        <v>2134</v>
      </c>
      <c r="K407" s="48">
        <v>9.8609617999999996E-2</v>
      </c>
      <c r="L407" s="48">
        <v>6.2677348410000002</v>
      </c>
      <c r="M407" s="48">
        <v>0.71285195899999998</v>
      </c>
      <c r="N407" s="61">
        <v>0</v>
      </c>
    </row>
    <row r="408" spans="1:14" ht="14.6" x14ac:dyDescent="0.35">
      <c r="A408" s="47" t="s">
        <v>277</v>
      </c>
      <c r="B408" s="48" t="s">
        <v>159</v>
      </c>
      <c r="C408" s="48" t="s">
        <v>626</v>
      </c>
      <c r="D408" s="48" t="s">
        <v>577</v>
      </c>
      <c r="E408" s="48">
        <v>10</v>
      </c>
      <c r="F408" s="48">
        <v>0.529648656</v>
      </c>
      <c r="G408" s="48">
        <f t="shared" si="13"/>
        <v>2.3368884704407344</v>
      </c>
      <c r="H408" s="48">
        <v>0.63413451499999995</v>
      </c>
      <c r="I408" s="48">
        <v>0.42520403699999998</v>
      </c>
      <c r="J408" s="54" t="s">
        <v>2135</v>
      </c>
      <c r="K408" s="48">
        <v>9.8609617999999996E-2</v>
      </c>
      <c r="L408" s="48">
        <v>6.2677348410000002</v>
      </c>
      <c r="M408" s="48">
        <v>0.71285195899999998</v>
      </c>
      <c r="N408" s="61">
        <v>0</v>
      </c>
    </row>
    <row r="409" spans="1:14" ht="14.6" x14ac:dyDescent="0.35">
      <c r="A409" s="47" t="s">
        <v>277</v>
      </c>
      <c r="B409" s="48" t="s">
        <v>159</v>
      </c>
      <c r="C409" s="48" t="s">
        <v>627</v>
      </c>
      <c r="D409" s="48" t="s">
        <v>2298</v>
      </c>
      <c r="E409" s="48">
        <v>11</v>
      </c>
      <c r="F409" s="48">
        <v>-4.5876900000000002E-3</v>
      </c>
      <c r="G409" s="48">
        <f t="shared" si="13"/>
        <v>-2.0241569095865417E-2</v>
      </c>
      <c r="H409" s="48">
        <v>0.35709192000000001</v>
      </c>
      <c r="I409" s="48">
        <v>0.98974956800000002</v>
      </c>
      <c r="J409" s="54" t="s">
        <v>1136</v>
      </c>
      <c r="K409" s="48">
        <v>0.339489288</v>
      </c>
      <c r="L409" s="48">
        <v>9.2277667710000006</v>
      </c>
      <c r="M409" s="48">
        <v>0.51063285300000005</v>
      </c>
      <c r="N409" s="61">
        <v>0</v>
      </c>
    </row>
    <row r="410" spans="1:14" ht="14.6" x14ac:dyDescent="0.35">
      <c r="A410" s="47" t="s">
        <v>277</v>
      </c>
      <c r="B410" s="48" t="s">
        <v>159</v>
      </c>
      <c r="C410" s="48" t="s">
        <v>627</v>
      </c>
      <c r="D410" s="48" t="s">
        <v>2299</v>
      </c>
      <c r="E410" s="48">
        <v>11</v>
      </c>
      <c r="F410" s="48">
        <v>-4.5876900000000002E-3</v>
      </c>
      <c r="G410" s="48">
        <f t="shared" si="13"/>
        <v>-2.0241569095865417E-2</v>
      </c>
      <c r="H410" s="48">
        <v>0.37173351599999999</v>
      </c>
      <c r="I410" s="48">
        <v>0.99015328400000002</v>
      </c>
      <c r="J410" s="54" t="s">
        <v>1137</v>
      </c>
      <c r="K410" s="48">
        <v>0.339489288</v>
      </c>
      <c r="L410" s="48">
        <v>9.2277667710000006</v>
      </c>
      <c r="M410" s="48">
        <v>0.51063285300000005</v>
      </c>
      <c r="N410" s="61">
        <v>0</v>
      </c>
    </row>
    <row r="411" spans="1:14" ht="14.6" x14ac:dyDescent="0.35">
      <c r="A411" s="47" t="s">
        <v>277</v>
      </c>
      <c r="B411" s="48" t="s">
        <v>159</v>
      </c>
      <c r="C411" s="48" t="s">
        <v>627</v>
      </c>
      <c r="D411" s="48" t="s">
        <v>578</v>
      </c>
      <c r="E411" s="48">
        <v>11</v>
      </c>
      <c r="F411" s="48">
        <v>0.129358576</v>
      </c>
      <c r="G411" s="48">
        <f t="shared" si="13"/>
        <v>0.57074923419994761</v>
      </c>
      <c r="H411" s="48">
        <v>0.50908522599999995</v>
      </c>
      <c r="I411" s="48">
        <v>0.79941827300000001</v>
      </c>
      <c r="J411" s="54" t="s">
        <v>2136</v>
      </c>
      <c r="K411" s="48">
        <v>0.339489288</v>
      </c>
      <c r="L411" s="48">
        <v>9.2277667710000006</v>
      </c>
      <c r="M411" s="48">
        <v>0.51063285300000005</v>
      </c>
      <c r="N411" s="61">
        <v>0</v>
      </c>
    </row>
    <row r="412" spans="1:14" ht="14.6" x14ac:dyDescent="0.35">
      <c r="A412" s="47" t="s">
        <v>277</v>
      </c>
      <c r="B412" s="48" t="s">
        <v>159</v>
      </c>
      <c r="C412" s="48" t="s">
        <v>627</v>
      </c>
      <c r="D412" s="48" t="s">
        <v>577</v>
      </c>
      <c r="E412" s="48">
        <v>11</v>
      </c>
      <c r="F412" s="48">
        <v>0.58823450399999999</v>
      </c>
      <c r="G412" s="48">
        <f t="shared" si="13"/>
        <v>2.5953779259906669</v>
      </c>
      <c r="H412" s="48">
        <v>0.66359035899999996</v>
      </c>
      <c r="I412" s="48">
        <v>0.39619654599999998</v>
      </c>
      <c r="J412" s="54" t="s">
        <v>2137</v>
      </c>
      <c r="K412" s="48">
        <v>0.339489288</v>
      </c>
      <c r="L412" s="48">
        <v>9.2277667710000006</v>
      </c>
      <c r="M412" s="48">
        <v>0.51063285300000005</v>
      </c>
      <c r="N412" s="61">
        <v>0</v>
      </c>
    </row>
    <row r="413" spans="1:14" ht="14.6" x14ac:dyDescent="0.35">
      <c r="A413" s="47" t="s">
        <v>277</v>
      </c>
      <c r="B413" s="48" t="s">
        <v>276</v>
      </c>
      <c r="C413" s="48" t="s">
        <v>625</v>
      </c>
      <c r="D413" s="48" t="s">
        <v>2298</v>
      </c>
      <c r="E413" s="48">
        <v>9</v>
      </c>
      <c r="F413" s="48">
        <v>4.1138934000000002E-2</v>
      </c>
      <c r="G413" s="48">
        <f>F413/0.362473018</f>
        <v>0.11349516227991349</v>
      </c>
      <c r="H413" s="48">
        <v>0.208405813</v>
      </c>
      <c r="I413" s="48">
        <v>0.84351593199999997</v>
      </c>
      <c r="J413" s="54" t="s">
        <v>1138</v>
      </c>
      <c r="K413" s="48">
        <v>0.80186598099999995</v>
      </c>
      <c r="L413" s="48">
        <v>3.6873769639999998</v>
      </c>
      <c r="M413" s="48">
        <v>0.88417101899999995</v>
      </c>
      <c r="N413" s="61">
        <v>0</v>
      </c>
    </row>
    <row r="414" spans="1:14" ht="14.6" x14ac:dyDescent="0.35">
      <c r="A414" s="47" t="s">
        <v>277</v>
      </c>
      <c r="B414" s="48" t="s">
        <v>276</v>
      </c>
      <c r="C414" s="48" t="s">
        <v>625</v>
      </c>
      <c r="D414" s="48" t="s">
        <v>2299</v>
      </c>
      <c r="E414" s="48">
        <v>9</v>
      </c>
      <c r="F414" s="48">
        <v>4.1138934000000002E-2</v>
      </c>
      <c r="G414" s="48">
        <f t="shared" ref="G414:G448" si="14">F414/0.362473018</f>
        <v>0.11349516227991349</v>
      </c>
      <c r="H414" s="48">
        <v>0.30697008399999998</v>
      </c>
      <c r="I414" s="48">
        <v>0.89338984200000005</v>
      </c>
      <c r="J414" s="54" t="s">
        <v>1139</v>
      </c>
      <c r="K414" s="48">
        <v>0.80186598099999995</v>
      </c>
      <c r="L414" s="48">
        <v>3.6873769639999998</v>
      </c>
      <c r="M414" s="48">
        <v>0.88417101899999995</v>
      </c>
      <c r="N414" s="61">
        <v>0</v>
      </c>
    </row>
    <row r="415" spans="1:14" ht="14.6" x14ac:dyDescent="0.35">
      <c r="A415" s="47" t="s">
        <v>277</v>
      </c>
      <c r="B415" s="48" t="s">
        <v>276</v>
      </c>
      <c r="C415" s="48" t="s">
        <v>625</v>
      </c>
      <c r="D415" s="48" t="s">
        <v>578</v>
      </c>
      <c r="E415" s="48">
        <v>9</v>
      </c>
      <c r="F415" s="48">
        <v>-7.2715216999999999E-2</v>
      </c>
      <c r="G415" s="48">
        <f t="shared" si="14"/>
        <v>-0.20060863399217208</v>
      </c>
      <c r="H415" s="48">
        <v>0.38804928300000002</v>
      </c>
      <c r="I415" s="48">
        <v>0.85135756600000001</v>
      </c>
      <c r="J415" s="54" t="s">
        <v>2138</v>
      </c>
      <c r="K415" s="48">
        <v>0.80186598099999995</v>
      </c>
      <c r="L415" s="48">
        <v>3.6873769639999998</v>
      </c>
      <c r="M415" s="48">
        <v>0.88417101899999995</v>
      </c>
      <c r="N415" s="61">
        <v>0</v>
      </c>
    </row>
    <row r="416" spans="1:14" ht="14.6" x14ac:dyDescent="0.35">
      <c r="A416" s="47" t="s">
        <v>277</v>
      </c>
      <c r="B416" s="48" t="s">
        <v>276</v>
      </c>
      <c r="C416" s="48" t="s">
        <v>625</v>
      </c>
      <c r="D416" s="48" t="s">
        <v>577</v>
      </c>
      <c r="E416" s="48">
        <v>9</v>
      </c>
      <c r="F416" s="48">
        <v>-2.8611883000000001E-2</v>
      </c>
      <c r="G416" s="48">
        <f t="shared" si="14"/>
        <v>-7.8935207806281465E-2</v>
      </c>
      <c r="H416" s="48">
        <v>0.54047830200000002</v>
      </c>
      <c r="I416" s="48">
        <v>0.95907929400000003</v>
      </c>
      <c r="J416" s="54" t="s">
        <v>2139</v>
      </c>
      <c r="K416" s="48">
        <v>0.80186598099999995</v>
      </c>
      <c r="L416" s="48">
        <v>3.6873769639999998</v>
      </c>
      <c r="M416" s="48">
        <v>0.88417101899999995</v>
      </c>
      <c r="N416" s="61">
        <v>0</v>
      </c>
    </row>
    <row r="417" spans="1:14" ht="14.6" x14ac:dyDescent="0.35">
      <c r="A417" s="47" t="s">
        <v>277</v>
      </c>
      <c r="B417" s="48" t="s">
        <v>276</v>
      </c>
      <c r="C417" s="48" t="s">
        <v>615</v>
      </c>
      <c r="D417" s="48" t="s">
        <v>2298</v>
      </c>
      <c r="E417" s="48">
        <v>9</v>
      </c>
      <c r="F417" s="48">
        <v>1.3931956000000001E-2</v>
      </c>
      <c r="G417" s="48">
        <f t="shared" si="14"/>
        <v>3.8435842968041284E-2</v>
      </c>
      <c r="H417" s="48">
        <v>0.39918450900000002</v>
      </c>
      <c r="I417" s="48">
        <v>0.97215864799999996</v>
      </c>
      <c r="J417" s="54" t="s">
        <v>1140</v>
      </c>
      <c r="K417" s="48">
        <v>0.99990807299999995</v>
      </c>
      <c r="L417" s="48">
        <v>9.5348232339999992</v>
      </c>
      <c r="M417" s="48">
        <v>0.29920348499999999</v>
      </c>
      <c r="N417" s="61">
        <v>0.161</v>
      </c>
    </row>
    <row r="418" spans="1:14" ht="14.6" x14ac:dyDescent="0.35">
      <c r="A418" s="47" t="s">
        <v>277</v>
      </c>
      <c r="B418" s="48" t="s">
        <v>276</v>
      </c>
      <c r="C418" s="48" t="s">
        <v>615</v>
      </c>
      <c r="D418" s="48" t="s">
        <v>2299</v>
      </c>
      <c r="E418" s="48">
        <v>9</v>
      </c>
      <c r="F418" s="48">
        <v>1.3931956000000001E-2</v>
      </c>
      <c r="G418" s="48">
        <f t="shared" si="14"/>
        <v>3.8435842968041284E-2</v>
      </c>
      <c r="H418" s="48">
        <v>0.36564728200000002</v>
      </c>
      <c r="I418" s="48">
        <v>0.96960621899999999</v>
      </c>
      <c r="J418" s="54" t="s">
        <v>1141</v>
      </c>
      <c r="K418" s="48">
        <v>0.99990807299999995</v>
      </c>
      <c r="L418" s="48">
        <v>9.5348232339999992</v>
      </c>
      <c r="M418" s="48">
        <v>0.29920348499999999</v>
      </c>
      <c r="N418" s="61">
        <v>0.161</v>
      </c>
    </row>
    <row r="419" spans="1:14" ht="14.6" x14ac:dyDescent="0.35">
      <c r="A419" s="47" t="s">
        <v>277</v>
      </c>
      <c r="B419" s="48" t="s">
        <v>276</v>
      </c>
      <c r="C419" s="48" t="s">
        <v>615</v>
      </c>
      <c r="D419" s="48" t="s">
        <v>578</v>
      </c>
      <c r="E419" s="48">
        <v>9</v>
      </c>
      <c r="F419" s="48">
        <v>-4.4700531000000002E-2</v>
      </c>
      <c r="G419" s="48">
        <f t="shared" si="14"/>
        <v>-0.12332098881909054</v>
      </c>
      <c r="H419" s="48">
        <v>0.47976529800000001</v>
      </c>
      <c r="I419" s="48">
        <v>0.92576718499999999</v>
      </c>
      <c r="J419" s="54" t="s">
        <v>2140</v>
      </c>
      <c r="K419" s="48">
        <v>0.99990807299999995</v>
      </c>
      <c r="L419" s="48">
        <v>9.5348232339999992</v>
      </c>
      <c r="M419" s="48">
        <v>0.29920348499999999</v>
      </c>
      <c r="N419" s="61">
        <v>0.161</v>
      </c>
    </row>
    <row r="420" spans="1:14" ht="14.6" x14ac:dyDescent="0.35">
      <c r="A420" s="47" t="s">
        <v>277</v>
      </c>
      <c r="B420" s="48" t="s">
        <v>276</v>
      </c>
      <c r="C420" s="48" t="s">
        <v>615</v>
      </c>
      <c r="D420" s="48" t="s">
        <v>577</v>
      </c>
      <c r="E420" s="48">
        <v>9</v>
      </c>
      <c r="F420" s="48">
        <v>1.5141356999999999E-2</v>
      </c>
      <c r="G420" s="48">
        <f t="shared" si="14"/>
        <v>4.1772369936787956E-2</v>
      </c>
      <c r="H420" s="48">
        <v>0.62434244400000005</v>
      </c>
      <c r="I420" s="48">
        <v>0.98124586199999997</v>
      </c>
      <c r="J420" s="54" t="s">
        <v>2141</v>
      </c>
      <c r="K420" s="48">
        <v>0.99990807299999995</v>
      </c>
      <c r="L420" s="48">
        <v>9.5348232339999992</v>
      </c>
      <c r="M420" s="48">
        <v>0.29920348499999999</v>
      </c>
      <c r="N420" s="61">
        <v>0.161</v>
      </c>
    </row>
    <row r="421" spans="1:14" ht="14.6" x14ac:dyDescent="0.35">
      <c r="A421" s="47" t="s">
        <v>277</v>
      </c>
      <c r="B421" s="48" t="s">
        <v>276</v>
      </c>
      <c r="C421" s="48" t="s">
        <v>617</v>
      </c>
      <c r="D421" s="48" t="s">
        <v>2298</v>
      </c>
      <c r="E421" s="48">
        <v>9</v>
      </c>
      <c r="F421" s="48">
        <v>2.901508679</v>
      </c>
      <c r="G421" s="48">
        <f t="shared" si="14"/>
        <v>8.0047576920608208</v>
      </c>
      <c r="H421" s="48">
        <v>0.86318149899999996</v>
      </c>
      <c r="I421" s="48">
        <v>7.7545100000000003E-4</v>
      </c>
      <c r="J421" s="54" t="s">
        <v>1142</v>
      </c>
      <c r="K421" s="48">
        <v>0.34990112899999998</v>
      </c>
      <c r="L421" s="48">
        <v>5.0048423819999996</v>
      </c>
      <c r="M421" s="48">
        <v>0.75705844700000002</v>
      </c>
      <c r="N421" s="61">
        <v>0</v>
      </c>
    </row>
    <row r="422" spans="1:14" ht="14.6" x14ac:dyDescent="0.35">
      <c r="A422" s="47" t="s">
        <v>277</v>
      </c>
      <c r="B422" s="48" t="s">
        <v>276</v>
      </c>
      <c r="C422" s="48" t="s">
        <v>617</v>
      </c>
      <c r="D422" s="48" t="s">
        <v>2299</v>
      </c>
      <c r="E422" s="48">
        <v>9</v>
      </c>
      <c r="F422" s="48">
        <v>2.901508679</v>
      </c>
      <c r="G422" s="48">
        <f t="shared" si="14"/>
        <v>8.0047576920608208</v>
      </c>
      <c r="H422" s="48">
        <v>1.0913194980000001</v>
      </c>
      <c r="I422" s="48">
        <v>7.8439040000000005E-3</v>
      </c>
      <c r="J422" s="54" t="s">
        <v>1143</v>
      </c>
      <c r="K422" s="48">
        <v>0.34990112899999998</v>
      </c>
      <c r="L422" s="48">
        <v>5.0048423819999996</v>
      </c>
      <c r="M422" s="48">
        <v>0.75705844700000002</v>
      </c>
      <c r="N422" s="61">
        <v>0</v>
      </c>
    </row>
    <row r="423" spans="1:14" ht="14.6" x14ac:dyDescent="0.35">
      <c r="A423" s="47" t="s">
        <v>277</v>
      </c>
      <c r="B423" s="48" t="s">
        <v>276</v>
      </c>
      <c r="C423" s="48" t="s">
        <v>617</v>
      </c>
      <c r="D423" s="48" t="s">
        <v>578</v>
      </c>
      <c r="E423" s="48">
        <v>9</v>
      </c>
      <c r="F423" s="48">
        <v>1.7883236709999999</v>
      </c>
      <c r="G423" s="48">
        <f t="shared" si="14"/>
        <v>4.9336739072810101</v>
      </c>
      <c r="H423" s="48">
        <v>1.4547329449999999</v>
      </c>
      <c r="I423" s="48">
        <v>0.218954076</v>
      </c>
      <c r="J423" s="54" t="s">
        <v>2142</v>
      </c>
      <c r="K423" s="48">
        <v>0.34990112899999998</v>
      </c>
      <c r="L423" s="48">
        <v>5.0048423819999996</v>
      </c>
      <c r="M423" s="48">
        <v>0.75705844700000002</v>
      </c>
      <c r="N423" s="61">
        <v>0</v>
      </c>
    </row>
    <row r="424" spans="1:14" ht="14.6" x14ac:dyDescent="0.35">
      <c r="A424" s="47" t="s">
        <v>277</v>
      </c>
      <c r="B424" s="48" t="s">
        <v>276</v>
      </c>
      <c r="C424" s="48" t="s">
        <v>617</v>
      </c>
      <c r="D424" s="48" t="s">
        <v>577</v>
      </c>
      <c r="E424" s="48">
        <v>9</v>
      </c>
      <c r="F424" s="48">
        <v>1.273341659</v>
      </c>
      <c r="G424" s="48">
        <f t="shared" si="14"/>
        <v>3.5129281236596763</v>
      </c>
      <c r="H424" s="48">
        <v>2.1768425530000002</v>
      </c>
      <c r="I424" s="48">
        <v>0.57470504899999997</v>
      </c>
      <c r="J424" s="54" t="s">
        <v>2143</v>
      </c>
      <c r="K424" s="48">
        <v>0.34990112899999998</v>
      </c>
      <c r="L424" s="48">
        <v>5.0048423819999996</v>
      </c>
      <c r="M424" s="48">
        <v>0.75705844700000002</v>
      </c>
      <c r="N424" s="61">
        <v>0</v>
      </c>
    </row>
    <row r="425" spans="1:14" ht="14.6" x14ac:dyDescent="0.35">
      <c r="A425" s="47" t="s">
        <v>277</v>
      </c>
      <c r="B425" s="48" t="s">
        <v>276</v>
      </c>
      <c r="C425" s="48" t="s">
        <v>618</v>
      </c>
      <c r="D425" s="48" t="s">
        <v>2298</v>
      </c>
      <c r="E425" s="48">
        <v>9</v>
      </c>
      <c r="F425" s="48">
        <v>0.525843646</v>
      </c>
      <c r="G425" s="48">
        <f t="shared" si="14"/>
        <v>1.4507111423118397</v>
      </c>
      <c r="H425" s="48">
        <v>0.56407278900000002</v>
      </c>
      <c r="I425" s="48">
        <v>0.35121944300000002</v>
      </c>
      <c r="J425" s="54" t="s">
        <v>1144</v>
      </c>
      <c r="K425" s="48">
        <v>0.29972464900000001</v>
      </c>
      <c r="L425" s="48">
        <v>2.9555613360000001</v>
      </c>
      <c r="M425" s="48">
        <v>0.93711525299999998</v>
      </c>
      <c r="N425" s="61">
        <v>0</v>
      </c>
    </row>
    <row r="426" spans="1:14" ht="14.6" x14ac:dyDescent="0.35">
      <c r="A426" s="47" t="s">
        <v>277</v>
      </c>
      <c r="B426" s="48" t="s">
        <v>276</v>
      </c>
      <c r="C426" s="48" t="s">
        <v>618</v>
      </c>
      <c r="D426" s="48" t="s">
        <v>2299</v>
      </c>
      <c r="E426" s="48">
        <v>9</v>
      </c>
      <c r="F426" s="48">
        <v>0.525843646</v>
      </c>
      <c r="G426" s="48">
        <f t="shared" si="14"/>
        <v>1.4507111423118397</v>
      </c>
      <c r="H426" s="48">
        <v>0.92802602499999998</v>
      </c>
      <c r="I426" s="48">
        <v>0.570968327</v>
      </c>
      <c r="J426" s="54" t="s">
        <v>1145</v>
      </c>
      <c r="K426" s="48">
        <v>0.29972464900000001</v>
      </c>
      <c r="L426" s="48">
        <v>2.9555613360000001</v>
      </c>
      <c r="M426" s="48">
        <v>0.93711525299999998</v>
      </c>
      <c r="N426" s="61">
        <v>0</v>
      </c>
    </row>
    <row r="427" spans="1:14" ht="14.6" x14ac:dyDescent="0.35">
      <c r="A427" s="47" t="s">
        <v>277</v>
      </c>
      <c r="B427" s="48" t="s">
        <v>276</v>
      </c>
      <c r="C427" s="48" t="s">
        <v>618</v>
      </c>
      <c r="D427" s="48" t="s">
        <v>578</v>
      </c>
      <c r="E427" s="48">
        <v>9</v>
      </c>
      <c r="F427" s="48">
        <v>0.13227999500000001</v>
      </c>
      <c r="G427" s="48">
        <f t="shared" si="14"/>
        <v>0.36493749446476048</v>
      </c>
      <c r="H427" s="48">
        <v>1.1582817480000001</v>
      </c>
      <c r="I427" s="48">
        <v>0.909076365</v>
      </c>
      <c r="J427" s="54" t="s">
        <v>2144</v>
      </c>
      <c r="K427" s="48">
        <v>0.29972464900000001</v>
      </c>
      <c r="L427" s="48">
        <v>2.9555613360000001</v>
      </c>
      <c r="M427" s="48">
        <v>0.93711525299999998</v>
      </c>
      <c r="N427" s="61">
        <v>0</v>
      </c>
    </row>
    <row r="428" spans="1:14" ht="14.6" x14ac:dyDescent="0.35">
      <c r="A428" s="47" t="s">
        <v>277</v>
      </c>
      <c r="B428" s="48" t="s">
        <v>276</v>
      </c>
      <c r="C428" s="48" t="s">
        <v>618</v>
      </c>
      <c r="D428" s="48" t="s">
        <v>577</v>
      </c>
      <c r="E428" s="48">
        <v>9</v>
      </c>
      <c r="F428" s="48">
        <v>-0.64241312900000003</v>
      </c>
      <c r="G428" s="48">
        <f t="shared" si="14"/>
        <v>-1.7723060672063597</v>
      </c>
      <c r="H428" s="48">
        <v>1.8711863280000001</v>
      </c>
      <c r="I428" s="48">
        <v>0.74020665799999996</v>
      </c>
      <c r="J428" s="54" t="s">
        <v>2145</v>
      </c>
      <c r="K428" s="48">
        <v>0.29972464900000001</v>
      </c>
      <c r="L428" s="48">
        <v>2.9555613360000001</v>
      </c>
      <c r="M428" s="48">
        <v>0.93711525299999998</v>
      </c>
      <c r="N428" s="61">
        <v>0</v>
      </c>
    </row>
    <row r="429" spans="1:14" ht="14.6" x14ac:dyDescent="0.35">
      <c r="A429" s="47" t="s">
        <v>277</v>
      </c>
      <c r="B429" s="48" t="s">
        <v>276</v>
      </c>
      <c r="C429" s="48" t="s">
        <v>619</v>
      </c>
      <c r="D429" s="48" t="s">
        <v>2298</v>
      </c>
      <c r="E429" s="48">
        <v>9</v>
      </c>
      <c r="F429" s="48">
        <v>0.344403077</v>
      </c>
      <c r="G429" s="48">
        <f t="shared" si="14"/>
        <v>0.950148176270599</v>
      </c>
      <c r="H429" s="48">
        <v>0.62157898199999995</v>
      </c>
      <c r="I429" s="48">
        <v>0.57952564399999995</v>
      </c>
      <c r="J429" s="54" t="s">
        <v>1146</v>
      </c>
      <c r="K429" s="48">
        <v>0.53764327099999998</v>
      </c>
      <c r="L429" s="48">
        <v>6.4130846469999998</v>
      </c>
      <c r="M429" s="48">
        <v>0.60106359899999995</v>
      </c>
      <c r="N429" s="61">
        <v>0</v>
      </c>
    </row>
    <row r="430" spans="1:14" ht="14.6" x14ac:dyDescent="0.35">
      <c r="A430" s="47" t="s">
        <v>277</v>
      </c>
      <c r="B430" s="48" t="s">
        <v>276</v>
      </c>
      <c r="C430" s="48" t="s">
        <v>619</v>
      </c>
      <c r="D430" s="48" t="s">
        <v>2299</v>
      </c>
      <c r="E430" s="48">
        <v>9</v>
      </c>
      <c r="F430" s="48">
        <v>0.344403077</v>
      </c>
      <c r="G430" s="48">
        <f t="shared" si="14"/>
        <v>0.950148176270599</v>
      </c>
      <c r="H430" s="48">
        <v>0.69423711600000004</v>
      </c>
      <c r="I430" s="48">
        <v>0.61983194399999997</v>
      </c>
      <c r="J430" s="54" t="s">
        <v>1147</v>
      </c>
      <c r="K430" s="48">
        <v>0.53764327099999998</v>
      </c>
      <c r="L430" s="48">
        <v>6.4130846469999998</v>
      </c>
      <c r="M430" s="48">
        <v>0.60106359899999995</v>
      </c>
      <c r="N430" s="61">
        <v>0</v>
      </c>
    </row>
    <row r="431" spans="1:14" ht="14.6" x14ac:dyDescent="0.35">
      <c r="A431" s="47" t="s">
        <v>277</v>
      </c>
      <c r="B431" s="48" t="s">
        <v>276</v>
      </c>
      <c r="C431" s="48" t="s">
        <v>619</v>
      </c>
      <c r="D431" s="48" t="s">
        <v>578</v>
      </c>
      <c r="E431" s="48">
        <v>9</v>
      </c>
      <c r="F431" s="48">
        <v>0.88786231400000004</v>
      </c>
      <c r="G431" s="48">
        <f>F431/0.362473018</f>
        <v>2.4494576697016384</v>
      </c>
      <c r="H431" s="48">
        <v>0.91109704700000005</v>
      </c>
      <c r="I431" s="48">
        <v>0.329809297</v>
      </c>
      <c r="J431" s="54" t="s">
        <v>2146</v>
      </c>
      <c r="K431" s="48">
        <v>0.53764327099999998</v>
      </c>
      <c r="L431" s="48">
        <v>6.4130846469999998</v>
      </c>
      <c r="M431" s="48">
        <v>0.60106359899999995</v>
      </c>
      <c r="N431" s="61">
        <v>0</v>
      </c>
    </row>
    <row r="432" spans="1:14" ht="14.6" x14ac:dyDescent="0.35">
      <c r="A432" s="47" t="s">
        <v>277</v>
      </c>
      <c r="B432" s="48" t="s">
        <v>276</v>
      </c>
      <c r="C432" s="48" t="s">
        <v>619</v>
      </c>
      <c r="D432" s="48" t="s">
        <v>577</v>
      </c>
      <c r="E432" s="48">
        <v>9</v>
      </c>
      <c r="F432" s="48">
        <v>0.82820346899999997</v>
      </c>
      <c r="G432" s="48">
        <f t="shared" si="14"/>
        <v>2.2848692947401674</v>
      </c>
      <c r="H432" s="48">
        <v>1.382072655</v>
      </c>
      <c r="I432" s="48">
        <v>0.56558763099999998</v>
      </c>
      <c r="J432" s="54" t="s">
        <v>2147</v>
      </c>
      <c r="K432" s="48">
        <v>0.53764327099999998</v>
      </c>
      <c r="L432" s="48">
        <v>6.4130846469999998</v>
      </c>
      <c r="M432" s="48">
        <v>0.60106359899999995</v>
      </c>
      <c r="N432" s="61">
        <v>0</v>
      </c>
    </row>
    <row r="433" spans="1:14" ht="14.6" x14ac:dyDescent="0.35">
      <c r="A433" s="47" t="s">
        <v>277</v>
      </c>
      <c r="B433" s="48" t="s">
        <v>276</v>
      </c>
      <c r="C433" s="48" t="s">
        <v>620</v>
      </c>
      <c r="D433" s="48" t="s">
        <v>2298</v>
      </c>
      <c r="E433" s="48">
        <v>9</v>
      </c>
      <c r="F433" s="48">
        <v>-0.36149101</v>
      </c>
      <c r="G433" s="48">
        <f t="shared" si="14"/>
        <v>-0.99729081076043025</v>
      </c>
      <c r="H433" s="48">
        <v>0.42082351000000001</v>
      </c>
      <c r="I433" s="48">
        <v>0.39033577699999999</v>
      </c>
      <c r="J433" s="54" t="s">
        <v>1148</v>
      </c>
      <c r="K433" s="48">
        <v>0.273110615</v>
      </c>
      <c r="L433" s="48">
        <v>3.207081434</v>
      </c>
      <c r="M433" s="48">
        <v>0.92069774699999996</v>
      </c>
      <c r="N433" s="61">
        <v>0</v>
      </c>
    </row>
    <row r="434" spans="1:14" ht="14.6" x14ac:dyDescent="0.35">
      <c r="A434" s="47" t="s">
        <v>277</v>
      </c>
      <c r="B434" s="48" t="s">
        <v>276</v>
      </c>
      <c r="C434" s="48" t="s">
        <v>620</v>
      </c>
      <c r="D434" s="48" t="s">
        <v>2299</v>
      </c>
      <c r="E434" s="48">
        <v>9</v>
      </c>
      <c r="F434" s="48">
        <v>-0.36149101</v>
      </c>
      <c r="G434" s="48">
        <f t="shared" si="14"/>
        <v>-0.99729081076043025</v>
      </c>
      <c r="H434" s="48">
        <v>0.664645386</v>
      </c>
      <c r="I434" s="48">
        <v>0.586520245</v>
      </c>
      <c r="J434" s="54" t="s">
        <v>1149</v>
      </c>
      <c r="K434" s="48">
        <v>0.273110615</v>
      </c>
      <c r="L434" s="48">
        <v>3.207081434</v>
      </c>
      <c r="M434" s="48">
        <v>0.92069774699999996</v>
      </c>
      <c r="N434" s="61">
        <v>0</v>
      </c>
    </row>
    <row r="435" spans="1:14" ht="14.6" x14ac:dyDescent="0.35">
      <c r="A435" s="47" t="s">
        <v>277</v>
      </c>
      <c r="B435" s="48" t="s">
        <v>276</v>
      </c>
      <c r="C435" s="48" t="s">
        <v>620</v>
      </c>
      <c r="D435" s="48" t="s">
        <v>578</v>
      </c>
      <c r="E435" s="48">
        <v>9</v>
      </c>
      <c r="F435" s="48">
        <v>-9.6290397E-2</v>
      </c>
      <c r="G435" s="48">
        <f t="shared" si="14"/>
        <v>-0.26564845441819895</v>
      </c>
      <c r="H435" s="48">
        <v>0.847892808</v>
      </c>
      <c r="I435" s="48">
        <v>0.90958314799999995</v>
      </c>
      <c r="J435" s="54" t="s">
        <v>2148</v>
      </c>
      <c r="K435" s="48">
        <v>0.273110615</v>
      </c>
      <c r="L435" s="48">
        <v>3.207081434</v>
      </c>
      <c r="M435" s="48">
        <v>0.92069774699999996</v>
      </c>
      <c r="N435" s="61">
        <v>0</v>
      </c>
    </row>
    <row r="436" spans="1:14" ht="14.6" x14ac:dyDescent="0.35">
      <c r="A436" s="47" t="s">
        <v>277</v>
      </c>
      <c r="B436" s="48" t="s">
        <v>276</v>
      </c>
      <c r="C436" s="48" t="s">
        <v>620</v>
      </c>
      <c r="D436" s="48" t="s">
        <v>577</v>
      </c>
      <c r="E436" s="48">
        <v>9</v>
      </c>
      <c r="F436" s="48">
        <v>-0.22660792900000001</v>
      </c>
      <c r="G436" s="48">
        <f t="shared" si="14"/>
        <v>-0.62517185486065618</v>
      </c>
      <c r="H436" s="48">
        <v>1.1719244280000001</v>
      </c>
      <c r="I436" s="48">
        <v>0.85149308700000004</v>
      </c>
      <c r="J436" s="54" t="s">
        <v>2149</v>
      </c>
      <c r="K436" s="48">
        <v>0.273110615</v>
      </c>
      <c r="L436" s="48">
        <v>3.207081434</v>
      </c>
      <c r="M436" s="48">
        <v>0.92069774699999996</v>
      </c>
      <c r="N436" s="61">
        <v>0</v>
      </c>
    </row>
    <row r="437" spans="1:14" ht="14.6" x14ac:dyDescent="0.35">
      <c r="A437" s="47" t="s">
        <v>277</v>
      </c>
      <c r="B437" s="48" t="s">
        <v>276</v>
      </c>
      <c r="C437" s="48" t="s">
        <v>616</v>
      </c>
      <c r="D437" s="48" t="s">
        <v>2298</v>
      </c>
      <c r="E437" s="48">
        <v>9</v>
      </c>
      <c r="F437" s="48">
        <v>0.14890224699999999</v>
      </c>
      <c r="G437" s="48">
        <f t="shared" si="14"/>
        <v>0.4107953960865578</v>
      </c>
      <c r="H437" s="48">
        <v>0.118955775</v>
      </c>
      <c r="I437" s="48">
        <v>0.21066294999999999</v>
      </c>
      <c r="J437" s="54" t="s">
        <v>1150</v>
      </c>
      <c r="K437" s="48">
        <v>0.68253168200000003</v>
      </c>
      <c r="L437" s="48">
        <v>0.50871392199999999</v>
      </c>
      <c r="M437" s="48">
        <v>0.99985758000000002</v>
      </c>
      <c r="N437" s="61">
        <v>0</v>
      </c>
    </row>
    <row r="438" spans="1:14" ht="14.6" x14ac:dyDescent="0.35">
      <c r="A438" s="47" t="s">
        <v>277</v>
      </c>
      <c r="B438" s="48" t="s">
        <v>276</v>
      </c>
      <c r="C438" s="48" t="s">
        <v>616</v>
      </c>
      <c r="D438" s="48" t="s">
        <v>2299</v>
      </c>
      <c r="E438" s="48">
        <v>9</v>
      </c>
      <c r="F438" s="48">
        <v>0.14890224699999999</v>
      </c>
      <c r="G438" s="48">
        <f t="shared" si="14"/>
        <v>0.4107953960865578</v>
      </c>
      <c r="H438" s="48">
        <v>0.47173023600000002</v>
      </c>
      <c r="I438" s="48">
        <v>0.75226721900000004</v>
      </c>
      <c r="J438" s="54" t="s">
        <v>1151</v>
      </c>
      <c r="K438" s="48">
        <v>0.68253168200000003</v>
      </c>
      <c r="L438" s="48">
        <v>0.50871392199999999</v>
      </c>
      <c r="M438" s="48">
        <v>0.99985758000000002</v>
      </c>
      <c r="N438" s="61">
        <v>0</v>
      </c>
    </row>
    <row r="439" spans="1:14" ht="14.6" x14ac:dyDescent="0.35">
      <c r="A439" s="47" t="s">
        <v>277</v>
      </c>
      <c r="B439" s="48" t="s">
        <v>276</v>
      </c>
      <c r="C439" s="48" t="s">
        <v>616</v>
      </c>
      <c r="D439" s="48" t="s">
        <v>578</v>
      </c>
      <c r="E439" s="48">
        <v>9</v>
      </c>
      <c r="F439" s="48">
        <v>4.1007388999999998E-2</v>
      </c>
      <c r="G439" s="48">
        <f t="shared" si="14"/>
        <v>0.11313225250879226</v>
      </c>
      <c r="H439" s="48">
        <v>0.59788232399999997</v>
      </c>
      <c r="I439" s="48">
        <v>0.94531778899999996</v>
      </c>
      <c r="J439" s="54" t="s">
        <v>2150</v>
      </c>
      <c r="K439" s="48">
        <v>0.68253168200000003</v>
      </c>
      <c r="L439" s="48">
        <v>0.50871392199999999</v>
      </c>
      <c r="M439" s="48">
        <v>0.99985758000000002</v>
      </c>
      <c r="N439" s="61">
        <v>0</v>
      </c>
    </row>
    <row r="440" spans="1:14" ht="14.6" x14ac:dyDescent="0.35">
      <c r="A440" s="47" t="s">
        <v>277</v>
      </c>
      <c r="B440" s="48" t="s">
        <v>276</v>
      </c>
      <c r="C440" s="48" t="s">
        <v>616</v>
      </c>
      <c r="D440" s="48" t="s">
        <v>577</v>
      </c>
      <c r="E440" s="48">
        <v>9</v>
      </c>
      <c r="F440" s="48">
        <v>-9.5731429999999992E-3</v>
      </c>
      <c r="G440" s="48">
        <f t="shared" si="14"/>
        <v>-2.6410636170441794E-2</v>
      </c>
      <c r="H440" s="48">
        <v>0.82394709899999996</v>
      </c>
      <c r="I440" s="48">
        <v>0.99101439599999996</v>
      </c>
      <c r="J440" s="54" t="s">
        <v>2151</v>
      </c>
      <c r="K440" s="48">
        <v>0.68253168200000003</v>
      </c>
      <c r="L440" s="48">
        <v>0.50871392199999999</v>
      </c>
      <c r="M440" s="48">
        <v>0.99985758000000002</v>
      </c>
      <c r="N440" s="61">
        <v>0</v>
      </c>
    </row>
    <row r="441" spans="1:14" ht="14.6" x14ac:dyDescent="0.35">
      <c r="A441" s="47" t="s">
        <v>277</v>
      </c>
      <c r="B441" s="48" t="s">
        <v>276</v>
      </c>
      <c r="C441" s="48" t="s">
        <v>626</v>
      </c>
      <c r="D441" s="48" t="s">
        <v>2298</v>
      </c>
      <c r="E441" s="48">
        <v>9</v>
      </c>
      <c r="F441" s="48">
        <v>0.33857474100000001</v>
      </c>
      <c r="G441" s="48">
        <f t="shared" si="14"/>
        <v>0.93406881115769014</v>
      </c>
      <c r="H441" s="48">
        <v>0.12871755500000001</v>
      </c>
      <c r="I441" s="48">
        <v>8.5292089999999994E-3</v>
      </c>
      <c r="J441" s="54" t="s">
        <v>1152</v>
      </c>
      <c r="K441" s="48">
        <v>0.50636990800000004</v>
      </c>
      <c r="L441" s="48">
        <v>0.81823521700000001</v>
      </c>
      <c r="M441" s="48">
        <v>0.99915660399999995</v>
      </c>
      <c r="N441" s="61">
        <v>0</v>
      </c>
    </row>
    <row r="442" spans="1:14" ht="14.6" x14ac:dyDescent="0.35">
      <c r="A442" s="47" t="s">
        <v>277</v>
      </c>
      <c r="B442" s="48" t="s">
        <v>276</v>
      </c>
      <c r="C442" s="48" t="s">
        <v>626</v>
      </c>
      <c r="D442" s="48" t="s">
        <v>2299</v>
      </c>
      <c r="E442" s="48">
        <v>9</v>
      </c>
      <c r="F442" s="48">
        <v>0.33857474100000001</v>
      </c>
      <c r="G442" s="48">
        <f t="shared" si="14"/>
        <v>0.93406881115769014</v>
      </c>
      <c r="H442" s="48">
        <v>0.402479431</v>
      </c>
      <c r="I442" s="48">
        <v>0.40022331500000002</v>
      </c>
      <c r="J442" s="54" t="s">
        <v>1153</v>
      </c>
      <c r="K442" s="48">
        <v>0.50636990800000004</v>
      </c>
      <c r="L442" s="48">
        <v>0.81823521700000001</v>
      </c>
      <c r="M442" s="48">
        <v>0.99915660399999995</v>
      </c>
      <c r="N442" s="61">
        <v>0</v>
      </c>
    </row>
    <row r="443" spans="1:14" ht="14.6" x14ac:dyDescent="0.35">
      <c r="A443" s="47" t="s">
        <v>277</v>
      </c>
      <c r="B443" s="48" t="s">
        <v>276</v>
      </c>
      <c r="C443" s="48" t="s">
        <v>626</v>
      </c>
      <c r="D443" s="48" t="s">
        <v>578</v>
      </c>
      <c r="E443" s="48">
        <v>9</v>
      </c>
      <c r="F443" s="48">
        <v>0.38463346700000001</v>
      </c>
      <c r="G443" s="48">
        <f t="shared" si="14"/>
        <v>1.0611368237069718</v>
      </c>
      <c r="H443" s="48">
        <v>0.48560746599999999</v>
      </c>
      <c r="I443" s="48">
        <v>0.42832182899999999</v>
      </c>
      <c r="J443" s="54" t="s">
        <v>2152</v>
      </c>
      <c r="K443" s="48">
        <v>0.50636990800000004</v>
      </c>
      <c r="L443" s="48">
        <v>0.81823521700000001</v>
      </c>
      <c r="M443" s="48">
        <v>0.99915660399999995</v>
      </c>
      <c r="N443" s="61">
        <v>0</v>
      </c>
    </row>
    <row r="444" spans="1:14" ht="14.6" x14ac:dyDescent="0.35">
      <c r="A444" s="47" t="s">
        <v>277</v>
      </c>
      <c r="B444" s="48" t="s">
        <v>276</v>
      </c>
      <c r="C444" s="48" t="s">
        <v>626</v>
      </c>
      <c r="D444" s="48" t="s">
        <v>577</v>
      </c>
      <c r="E444" s="48">
        <v>9</v>
      </c>
      <c r="F444" s="48">
        <v>0.48270992699999998</v>
      </c>
      <c r="G444" s="48">
        <f t="shared" si="14"/>
        <v>1.3317127152344344</v>
      </c>
      <c r="H444" s="48">
        <v>0.62377100399999996</v>
      </c>
      <c r="I444" s="48">
        <v>0.46126895200000001</v>
      </c>
      <c r="J444" s="54" t="s">
        <v>2153</v>
      </c>
      <c r="K444" s="48">
        <v>0.50636990800000004</v>
      </c>
      <c r="L444" s="48">
        <v>0.81823521700000001</v>
      </c>
      <c r="M444" s="48">
        <v>0.99915660399999995</v>
      </c>
      <c r="N444" s="61">
        <v>0</v>
      </c>
    </row>
    <row r="445" spans="1:14" ht="14.6" x14ac:dyDescent="0.35">
      <c r="A445" s="47" t="s">
        <v>277</v>
      </c>
      <c r="B445" s="48" t="s">
        <v>276</v>
      </c>
      <c r="C445" s="48" t="s">
        <v>627</v>
      </c>
      <c r="D445" s="48" t="s">
        <v>2298</v>
      </c>
      <c r="E445" s="48">
        <v>9</v>
      </c>
      <c r="F445" s="48">
        <v>0.28807381999999998</v>
      </c>
      <c r="G445" s="48">
        <f t="shared" si="14"/>
        <v>0.79474555537813851</v>
      </c>
      <c r="H445" s="48">
        <v>0.16661246099999999</v>
      </c>
      <c r="I445" s="48">
        <v>8.3808156999999994E-2</v>
      </c>
      <c r="J445" s="54" t="s">
        <v>1154</v>
      </c>
      <c r="K445" s="48">
        <v>0.60183883999999999</v>
      </c>
      <c r="L445" s="48">
        <v>1.369312267</v>
      </c>
      <c r="M445" s="48">
        <v>0.99467122600000002</v>
      </c>
      <c r="N445" s="61">
        <v>0</v>
      </c>
    </row>
    <row r="446" spans="1:14" ht="14.6" x14ac:dyDescent="0.35">
      <c r="A446" s="47" t="s">
        <v>277</v>
      </c>
      <c r="B446" s="48" t="s">
        <v>276</v>
      </c>
      <c r="C446" s="48" t="s">
        <v>627</v>
      </c>
      <c r="D446" s="48" t="s">
        <v>2299</v>
      </c>
      <c r="E446" s="48">
        <v>9</v>
      </c>
      <c r="F446" s="48">
        <v>0.28807381999999998</v>
      </c>
      <c r="G446" s="48">
        <f t="shared" si="14"/>
        <v>0.79474555537813851</v>
      </c>
      <c r="H446" s="48">
        <v>0.40271816999999999</v>
      </c>
      <c r="I446" s="48">
        <v>0.47440909599999997</v>
      </c>
      <c r="J446" s="54" t="s">
        <v>1155</v>
      </c>
      <c r="K446" s="48">
        <v>0.60183883999999999</v>
      </c>
      <c r="L446" s="48">
        <v>1.369312267</v>
      </c>
      <c r="M446" s="48">
        <v>0.99467122600000002</v>
      </c>
      <c r="N446" s="61">
        <v>0</v>
      </c>
    </row>
    <row r="447" spans="1:14" ht="14.6" x14ac:dyDescent="0.35">
      <c r="A447" s="47" t="s">
        <v>277</v>
      </c>
      <c r="B447" s="48" t="s">
        <v>276</v>
      </c>
      <c r="C447" s="48" t="s">
        <v>627</v>
      </c>
      <c r="D447" s="48" t="s">
        <v>578</v>
      </c>
      <c r="E447" s="48">
        <v>9</v>
      </c>
      <c r="F447" s="48">
        <v>0.29341422700000003</v>
      </c>
      <c r="G447" s="48">
        <f t="shared" si="14"/>
        <v>0.80947880926132831</v>
      </c>
      <c r="H447" s="48">
        <v>0.50718754600000004</v>
      </c>
      <c r="I447" s="48">
        <v>0.56291830499999995</v>
      </c>
      <c r="J447" s="54" t="s">
        <v>2154</v>
      </c>
      <c r="K447" s="48">
        <v>0.60183883999999999</v>
      </c>
      <c r="L447" s="48">
        <v>1.369312267</v>
      </c>
      <c r="M447" s="48">
        <v>0.99467122600000002</v>
      </c>
      <c r="N447" s="61">
        <v>0</v>
      </c>
    </row>
    <row r="448" spans="1:14" ht="14.6" x14ac:dyDescent="0.35">
      <c r="A448" s="47" t="s">
        <v>277</v>
      </c>
      <c r="B448" s="48" t="s">
        <v>276</v>
      </c>
      <c r="C448" s="48" t="s">
        <v>627</v>
      </c>
      <c r="D448" s="48" t="s">
        <v>577</v>
      </c>
      <c r="E448" s="48">
        <v>9</v>
      </c>
      <c r="F448" s="48">
        <v>0.18837010700000001</v>
      </c>
      <c r="G448" s="48">
        <f t="shared" si="14"/>
        <v>0.51968035590444972</v>
      </c>
      <c r="H448" s="48">
        <v>0.72432696500000004</v>
      </c>
      <c r="I448" s="48">
        <v>0.80138380399999998</v>
      </c>
      <c r="J448" s="54" t="s">
        <v>2155</v>
      </c>
      <c r="K448" s="48">
        <v>0.60183883999999999</v>
      </c>
      <c r="L448" s="48">
        <v>1.369312267</v>
      </c>
      <c r="M448" s="48">
        <v>0.99467122600000002</v>
      </c>
      <c r="N448" s="61">
        <v>0</v>
      </c>
    </row>
    <row r="449" spans="1:14" ht="14.6" x14ac:dyDescent="0.35">
      <c r="A449" s="47" t="s">
        <v>275</v>
      </c>
      <c r="B449" s="48" t="s">
        <v>399</v>
      </c>
      <c r="C449" s="48" t="s">
        <v>625</v>
      </c>
      <c r="D449" s="48" t="s">
        <v>2298</v>
      </c>
      <c r="E449" s="48">
        <v>7</v>
      </c>
      <c r="F449" s="48">
        <v>2.0226839480000001</v>
      </c>
      <c r="G449" s="48">
        <f>F449/0.130523747</f>
        <v>15.496673934743844</v>
      </c>
      <c r="H449" s="48">
        <v>0.41094106600000002</v>
      </c>
      <c r="I449" s="62">
        <v>8.5600000000000004E-7</v>
      </c>
      <c r="J449" s="54" t="s">
        <v>1156</v>
      </c>
      <c r="K449" s="48">
        <v>0.132725496</v>
      </c>
      <c r="L449" s="48">
        <v>5.6664896520000001</v>
      </c>
      <c r="M449" s="48">
        <v>0.46156681900000002</v>
      </c>
      <c r="N449" s="61">
        <v>0</v>
      </c>
    </row>
    <row r="450" spans="1:14" ht="14.6" x14ac:dyDescent="0.35">
      <c r="A450" s="47" t="s">
        <v>275</v>
      </c>
      <c r="B450" s="48" t="s">
        <v>399</v>
      </c>
      <c r="C450" s="48" t="s">
        <v>625</v>
      </c>
      <c r="D450" s="48" t="s">
        <v>2299</v>
      </c>
      <c r="E450" s="48">
        <v>7</v>
      </c>
      <c r="F450" s="48">
        <v>2.0226839480000001</v>
      </c>
      <c r="G450" s="48">
        <f t="shared" ref="G450:G484" si="15">F450/0.130523747</f>
        <v>15.496673934743844</v>
      </c>
      <c r="H450" s="48">
        <v>0.42286147299999999</v>
      </c>
      <c r="I450" s="62">
        <v>1.72E-6</v>
      </c>
      <c r="J450" s="54" t="s">
        <v>1157</v>
      </c>
      <c r="K450" s="48">
        <v>0.132725496</v>
      </c>
      <c r="L450" s="48">
        <v>5.6664896520000001</v>
      </c>
      <c r="M450" s="48">
        <v>0.46156681900000002</v>
      </c>
      <c r="N450" s="61">
        <v>0</v>
      </c>
    </row>
    <row r="451" spans="1:14" ht="14.6" x14ac:dyDescent="0.35">
      <c r="A451" s="47" t="s">
        <v>275</v>
      </c>
      <c r="B451" s="48" t="s">
        <v>399</v>
      </c>
      <c r="C451" s="48" t="s">
        <v>625</v>
      </c>
      <c r="D451" s="48" t="s">
        <v>578</v>
      </c>
      <c r="E451" s="48">
        <v>7</v>
      </c>
      <c r="F451" s="48">
        <v>1.925217738</v>
      </c>
      <c r="G451" s="48">
        <f t="shared" si="15"/>
        <v>14.749942307433145</v>
      </c>
      <c r="H451" s="48">
        <v>0.55643349200000003</v>
      </c>
      <c r="I451" s="48">
        <v>5.4032699999999995E-4</v>
      </c>
      <c r="J451" s="54" t="s">
        <v>2156</v>
      </c>
      <c r="K451" s="48">
        <v>0.132725496</v>
      </c>
      <c r="L451" s="48">
        <v>5.6664896520000001</v>
      </c>
      <c r="M451" s="48">
        <v>0.46156681900000002</v>
      </c>
      <c r="N451" s="61">
        <v>0</v>
      </c>
    </row>
    <row r="452" spans="1:14" ht="14.6" x14ac:dyDescent="0.35">
      <c r="A452" s="47" t="s">
        <v>275</v>
      </c>
      <c r="B452" s="48" t="s">
        <v>399</v>
      </c>
      <c r="C452" s="48" t="s">
        <v>625</v>
      </c>
      <c r="D452" s="48" t="s">
        <v>577</v>
      </c>
      <c r="E452" s="48">
        <v>7</v>
      </c>
      <c r="F452" s="48">
        <v>2.6460835280000001</v>
      </c>
      <c r="G452" s="48">
        <f t="shared" si="15"/>
        <v>20.272813099672966</v>
      </c>
      <c r="H452" s="48">
        <v>0.873608104</v>
      </c>
      <c r="I452" s="48">
        <v>2.3130218000000001E-2</v>
      </c>
      <c r="J452" s="54" t="s">
        <v>2157</v>
      </c>
      <c r="K452" s="48">
        <v>0.132725496</v>
      </c>
      <c r="L452" s="48">
        <v>5.6664896520000001</v>
      </c>
      <c r="M452" s="48">
        <v>0.46156681900000002</v>
      </c>
      <c r="N452" s="61">
        <v>0</v>
      </c>
    </row>
    <row r="453" spans="1:14" ht="14.6" x14ac:dyDescent="0.35">
      <c r="A453" s="47" t="s">
        <v>275</v>
      </c>
      <c r="B453" s="48" t="s">
        <v>399</v>
      </c>
      <c r="C453" s="48" t="s">
        <v>615</v>
      </c>
      <c r="D453" s="48" t="s">
        <v>2298</v>
      </c>
      <c r="E453" s="48">
        <v>7</v>
      </c>
      <c r="F453" s="48">
        <v>1.825653336</v>
      </c>
      <c r="G453" s="48">
        <f t="shared" si="15"/>
        <v>13.987135505694608</v>
      </c>
      <c r="H453" s="48">
        <v>0.57762592099999999</v>
      </c>
      <c r="I453" s="48">
        <v>1.5743630000000001E-3</v>
      </c>
      <c r="J453" s="54" t="s">
        <v>1158</v>
      </c>
      <c r="K453" s="48">
        <v>7.1266528999999995E-2</v>
      </c>
      <c r="L453" s="48">
        <v>7.9438220910000004</v>
      </c>
      <c r="M453" s="48">
        <v>0.24224801200000001</v>
      </c>
      <c r="N453" s="61">
        <v>0.2447</v>
      </c>
    </row>
    <row r="454" spans="1:14" ht="14.6" x14ac:dyDescent="0.35">
      <c r="A454" s="47" t="s">
        <v>275</v>
      </c>
      <c r="B454" s="48" t="s">
        <v>399</v>
      </c>
      <c r="C454" s="48" t="s">
        <v>615</v>
      </c>
      <c r="D454" s="48" t="s">
        <v>2299</v>
      </c>
      <c r="E454" s="48">
        <v>7</v>
      </c>
      <c r="F454" s="48">
        <v>1.825653336</v>
      </c>
      <c r="G454" s="48">
        <f t="shared" si="15"/>
        <v>13.987135505694608</v>
      </c>
      <c r="H454" s="48">
        <v>0.502004424</v>
      </c>
      <c r="I454" s="48">
        <v>2.7612399999999999E-4</v>
      </c>
      <c r="J454" s="54" t="s">
        <v>1159</v>
      </c>
      <c r="K454" s="48">
        <v>7.1266528999999995E-2</v>
      </c>
      <c r="L454" s="48">
        <v>7.9438220910000004</v>
      </c>
      <c r="M454" s="48">
        <v>0.24224801200000001</v>
      </c>
      <c r="N454" s="61">
        <v>0.2447</v>
      </c>
    </row>
    <row r="455" spans="1:14" ht="14.6" x14ac:dyDescent="0.35">
      <c r="A455" s="47" t="s">
        <v>275</v>
      </c>
      <c r="B455" s="48" t="s">
        <v>399</v>
      </c>
      <c r="C455" s="48" t="s">
        <v>615</v>
      </c>
      <c r="D455" s="48" t="s">
        <v>578</v>
      </c>
      <c r="E455" s="48">
        <v>7</v>
      </c>
      <c r="F455" s="48">
        <v>1.7014198869999999</v>
      </c>
      <c r="G455" s="48">
        <f t="shared" si="15"/>
        <v>13.035328253333089</v>
      </c>
      <c r="H455" s="48">
        <v>0.69450303499999999</v>
      </c>
      <c r="I455" s="48">
        <v>1.4292052E-2</v>
      </c>
      <c r="J455" s="54" t="s">
        <v>2158</v>
      </c>
      <c r="K455" s="48">
        <v>7.1266528999999995E-2</v>
      </c>
      <c r="L455" s="48">
        <v>7.9438220910000004</v>
      </c>
      <c r="M455" s="48">
        <v>0.24224801200000001</v>
      </c>
      <c r="N455" s="61">
        <v>0.2447</v>
      </c>
    </row>
    <row r="456" spans="1:14" ht="14.6" x14ac:dyDescent="0.35">
      <c r="A456" s="47" t="s">
        <v>275</v>
      </c>
      <c r="B456" s="48" t="s">
        <v>399</v>
      </c>
      <c r="C456" s="48" t="s">
        <v>615</v>
      </c>
      <c r="D456" s="48" t="s">
        <v>577</v>
      </c>
      <c r="E456" s="48">
        <v>7</v>
      </c>
      <c r="F456" s="48">
        <v>2.8620213040000002</v>
      </c>
      <c r="G456" s="48">
        <f t="shared" si="15"/>
        <v>21.927207652106404</v>
      </c>
      <c r="H456" s="48">
        <v>1.096114252</v>
      </c>
      <c r="I456" s="48">
        <v>4.0063373999999999E-2</v>
      </c>
      <c r="J456" s="54" t="s">
        <v>2159</v>
      </c>
      <c r="K456" s="48">
        <v>7.1266528999999995E-2</v>
      </c>
      <c r="L456" s="48">
        <v>7.9438220910000004</v>
      </c>
      <c r="M456" s="48">
        <v>0.24224801200000001</v>
      </c>
      <c r="N456" s="61">
        <v>0.2447</v>
      </c>
    </row>
    <row r="457" spans="1:14" ht="14.6" x14ac:dyDescent="0.35">
      <c r="A457" s="47" t="s">
        <v>275</v>
      </c>
      <c r="B457" s="48" t="s">
        <v>399</v>
      </c>
      <c r="C457" s="48" t="s">
        <v>617</v>
      </c>
      <c r="D457" s="48" t="s">
        <v>2298</v>
      </c>
      <c r="E457" s="48">
        <v>7</v>
      </c>
      <c r="F457" s="48">
        <v>-4.1720465510000002</v>
      </c>
      <c r="G457" s="48">
        <f t="shared" si="15"/>
        <v>-31.963888923599477</v>
      </c>
      <c r="H457" s="48">
        <v>0.93897945000000005</v>
      </c>
      <c r="I457" s="62">
        <v>8.8599999999999999E-6</v>
      </c>
      <c r="J457" s="54" t="s">
        <v>1160</v>
      </c>
      <c r="K457" s="48">
        <v>0.319196655</v>
      </c>
      <c r="L457" s="48">
        <v>2.2964716799999998</v>
      </c>
      <c r="M457" s="48">
        <v>0.89051424999999995</v>
      </c>
      <c r="N457" s="61">
        <v>0</v>
      </c>
    </row>
    <row r="458" spans="1:14" ht="14.6" x14ac:dyDescent="0.35">
      <c r="A458" s="47" t="s">
        <v>275</v>
      </c>
      <c r="B458" s="48" t="s">
        <v>399</v>
      </c>
      <c r="C458" s="48" t="s">
        <v>617</v>
      </c>
      <c r="D458" s="48" t="s">
        <v>2299</v>
      </c>
      <c r="E458" s="48">
        <v>7</v>
      </c>
      <c r="F458" s="48">
        <v>-4.1720465510000002</v>
      </c>
      <c r="G458" s="48">
        <f t="shared" si="15"/>
        <v>-31.963888923599477</v>
      </c>
      <c r="H458" s="48">
        <v>1.5177532300000001</v>
      </c>
      <c r="I458" s="48">
        <v>5.9808279999999997E-3</v>
      </c>
      <c r="J458" s="54" t="s">
        <v>1161</v>
      </c>
      <c r="K458" s="48">
        <v>0.319196655</v>
      </c>
      <c r="L458" s="48">
        <v>2.2964716799999998</v>
      </c>
      <c r="M458" s="48">
        <v>0.89051424999999995</v>
      </c>
      <c r="N458" s="61">
        <v>0</v>
      </c>
    </row>
    <row r="459" spans="1:14" ht="14.6" x14ac:dyDescent="0.35">
      <c r="A459" s="47" t="s">
        <v>275</v>
      </c>
      <c r="B459" s="48" t="s">
        <v>399</v>
      </c>
      <c r="C459" s="48" t="s">
        <v>617</v>
      </c>
      <c r="D459" s="48" t="s">
        <v>578</v>
      </c>
      <c r="E459" s="48">
        <v>7</v>
      </c>
      <c r="F459" s="48">
        <v>-4.2371538539999998</v>
      </c>
      <c r="G459" s="48">
        <f t="shared" si="15"/>
        <v>-32.462704690817681</v>
      </c>
      <c r="H459" s="48">
        <v>1.952341793</v>
      </c>
      <c r="I459" s="48">
        <v>2.9984652000000001E-2</v>
      </c>
      <c r="J459" s="54" t="s">
        <v>2160</v>
      </c>
      <c r="K459" s="48">
        <v>0.319196655</v>
      </c>
      <c r="L459" s="48">
        <v>2.2964716799999998</v>
      </c>
      <c r="M459" s="48">
        <v>0.89051424999999995</v>
      </c>
      <c r="N459" s="61">
        <v>0</v>
      </c>
    </row>
    <row r="460" spans="1:14" ht="14.6" x14ac:dyDescent="0.35">
      <c r="A460" s="47" t="s">
        <v>275</v>
      </c>
      <c r="B460" s="48" t="s">
        <v>399</v>
      </c>
      <c r="C460" s="48" t="s">
        <v>617</v>
      </c>
      <c r="D460" s="48" t="s">
        <v>577</v>
      </c>
      <c r="E460" s="48">
        <v>7</v>
      </c>
      <c r="F460" s="48">
        <v>-6.1718418719999999</v>
      </c>
      <c r="G460" s="48">
        <f t="shared" si="15"/>
        <v>-47.285202990686436</v>
      </c>
      <c r="H460" s="48">
        <v>2.8526837380000001</v>
      </c>
      <c r="I460" s="48">
        <v>7.3717846000000004E-2</v>
      </c>
      <c r="J460" s="54" t="s">
        <v>2161</v>
      </c>
      <c r="K460" s="48">
        <v>0.319196655</v>
      </c>
      <c r="L460" s="48">
        <v>2.2964716799999998</v>
      </c>
      <c r="M460" s="48">
        <v>0.89051424999999995</v>
      </c>
      <c r="N460" s="61">
        <v>0</v>
      </c>
    </row>
    <row r="461" spans="1:14" ht="14.6" x14ac:dyDescent="0.35">
      <c r="A461" s="47" t="s">
        <v>275</v>
      </c>
      <c r="B461" s="48" t="s">
        <v>399</v>
      </c>
      <c r="C461" s="48" t="s">
        <v>618</v>
      </c>
      <c r="D461" s="48" t="s">
        <v>2298</v>
      </c>
      <c r="E461" s="48">
        <v>7</v>
      </c>
      <c r="F461" s="48">
        <v>5.6995374649999997</v>
      </c>
      <c r="G461" s="48">
        <f t="shared" si="15"/>
        <v>43.666670594432141</v>
      </c>
      <c r="H461" s="48">
        <v>0.81141633800000001</v>
      </c>
      <c r="I461" s="62">
        <v>2.1499999999999999E-12</v>
      </c>
      <c r="J461" s="54" t="s">
        <v>1162</v>
      </c>
      <c r="K461" s="48">
        <v>0.45076613199999999</v>
      </c>
      <c r="L461" s="48">
        <v>2.2043359740000001</v>
      </c>
      <c r="M461" s="48">
        <v>0.89997928999999999</v>
      </c>
      <c r="N461" s="61">
        <v>0</v>
      </c>
    </row>
    <row r="462" spans="1:14" ht="14.6" x14ac:dyDescent="0.35">
      <c r="A462" s="47" t="s">
        <v>275</v>
      </c>
      <c r="B462" s="48" t="s">
        <v>399</v>
      </c>
      <c r="C462" s="48" t="s">
        <v>618</v>
      </c>
      <c r="D462" s="48" t="s">
        <v>2299</v>
      </c>
      <c r="E462" s="48">
        <v>7</v>
      </c>
      <c r="F462" s="48">
        <v>5.6995374649999997</v>
      </c>
      <c r="G462" s="48">
        <f t="shared" si="15"/>
        <v>43.666670594432141</v>
      </c>
      <c r="H462" s="48">
        <v>1.3386914169999999</v>
      </c>
      <c r="I462" s="62">
        <v>2.0699999999999998E-5</v>
      </c>
      <c r="J462" s="54" t="s">
        <v>1163</v>
      </c>
      <c r="K462" s="48">
        <v>0.45076613199999999</v>
      </c>
      <c r="L462" s="48">
        <v>2.2043359740000001</v>
      </c>
      <c r="M462" s="48">
        <v>0.89997928999999999</v>
      </c>
      <c r="N462" s="61">
        <v>0</v>
      </c>
    </row>
    <row r="463" spans="1:14" ht="14.6" x14ac:dyDescent="0.35">
      <c r="A463" s="47" t="s">
        <v>275</v>
      </c>
      <c r="B463" s="48" t="s">
        <v>399</v>
      </c>
      <c r="C463" s="48" t="s">
        <v>618</v>
      </c>
      <c r="D463" s="48" t="s">
        <v>578</v>
      </c>
      <c r="E463" s="48">
        <v>7</v>
      </c>
      <c r="F463" s="48">
        <v>6.2798773600000004</v>
      </c>
      <c r="G463" s="48">
        <f t="shared" si="15"/>
        <v>48.112910518880526</v>
      </c>
      <c r="H463" s="48">
        <v>1.739780058</v>
      </c>
      <c r="I463" s="48">
        <v>3.0669200000000001E-4</v>
      </c>
      <c r="J463" s="54" t="s">
        <v>2162</v>
      </c>
      <c r="K463" s="48">
        <v>0.45076613199999999</v>
      </c>
      <c r="L463" s="48">
        <v>2.2043359740000001</v>
      </c>
      <c r="M463" s="48">
        <v>0.89997928999999999</v>
      </c>
      <c r="N463" s="61">
        <v>0</v>
      </c>
    </row>
    <row r="464" spans="1:14" ht="14.6" x14ac:dyDescent="0.35">
      <c r="A464" s="47" t="s">
        <v>275</v>
      </c>
      <c r="B464" s="48" t="s">
        <v>399</v>
      </c>
      <c r="C464" s="48" t="s">
        <v>618</v>
      </c>
      <c r="D464" s="48" t="s">
        <v>577</v>
      </c>
      <c r="E464" s="48">
        <v>7</v>
      </c>
      <c r="F464" s="48">
        <v>6.4432229359999997</v>
      </c>
      <c r="G464" s="48">
        <f t="shared" si="15"/>
        <v>49.36437302861065</v>
      </c>
      <c r="H464" s="48">
        <v>2.515005253</v>
      </c>
      <c r="I464" s="48">
        <v>4.2798346000000001E-2</v>
      </c>
      <c r="J464" s="54" t="s">
        <v>2163</v>
      </c>
      <c r="K464" s="48">
        <v>0.45076613199999999</v>
      </c>
      <c r="L464" s="48">
        <v>2.2043359740000001</v>
      </c>
      <c r="M464" s="48">
        <v>0.89997928999999999</v>
      </c>
      <c r="N464" s="61">
        <v>0</v>
      </c>
    </row>
    <row r="465" spans="1:14" ht="14.6" x14ac:dyDescent="0.35">
      <c r="A465" s="47" t="s">
        <v>275</v>
      </c>
      <c r="B465" s="48" t="s">
        <v>399</v>
      </c>
      <c r="C465" s="48" t="s">
        <v>619</v>
      </c>
      <c r="D465" s="48" t="s">
        <v>2298</v>
      </c>
      <c r="E465" s="48">
        <v>7</v>
      </c>
      <c r="F465" s="48">
        <v>2.5245431599999999</v>
      </c>
      <c r="G465" s="48">
        <f t="shared" si="15"/>
        <v>19.341638728774772</v>
      </c>
      <c r="H465" s="48">
        <v>0.38076391999999998</v>
      </c>
      <c r="I465" s="62">
        <v>3.3500000000000001E-11</v>
      </c>
      <c r="J465" s="54" t="s">
        <v>1164</v>
      </c>
      <c r="K465" s="48">
        <v>0.72530651800000001</v>
      </c>
      <c r="L465" s="48">
        <v>0.93105816699999999</v>
      </c>
      <c r="M465" s="48">
        <v>0.98809122500000002</v>
      </c>
      <c r="N465" s="61">
        <v>0</v>
      </c>
    </row>
    <row r="466" spans="1:14" ht="14.6" x14ac:dyDescent="0.35">
      <c r="A466" s="47" t="s">
        <v>275</v>
      </c>
      <c r="B466" s="48" t="s">
        <v>399</v>
      </c>
      <c r="C466" s="48" t="s">
        <v>619</v>
      </c>
      <c r="D466" s="48" t="s">
        <v>2299</v>
      </c>
      <c r="E466" s="48">
        <v>7</v>
      </c>
      <c r="F466" s="48">
        <v>2.5245431599999999</v>
      </c>
      <c r="G466" s="48">
        <f t="shared" si="15"/>
        <v>19.341638728774772</v>
      </c>
      <c r="H466" s="48">
        <v>0.96659157900000003</v>
      </c>
      <c r="I466" s="48">
        <v>9.0067129999999995E-3</v>
      </c>
      <c r="J466" s="54" t="s">
        <v>1165</v>
      </c>
      <c r="K466" s="48">
        <v>0.72530651800000001</v>
      </c>
      <c r="L466" s="48">
        <v>0.93105816699999999</v>
      </c>
      <c r="M466" s="48">
        <v>0.98809122500000002</v>
      </c>
      <c r="N466" s="61">
        <v>0</v>
      </c>
    </row>
    <row r="467" spans="1:14" ht="14.6" x14ac:dyDescent="0.35">
      <c r="A467" s="47" t="s">
        <v>275</v>
      </c>
      <c r="B467" s="48" t="s">
        <v>399</v>
      </c>
      <c r="C467" s="48" t="s">
        <v>619</v>
      </c>
      <c r="D467" s="48" t="s">
        <v>578</v>
      </c>
      <c r="E467" s="48">
        <v>7</v>
      </c>
      <c r="F467" s="48">
        <v>2.3696164980000001</v>
      </c>
      <c r="G467" s="48">
        <f t="shared" si="15"/>
        <v>18.154677232795041</v>
      </c>
      <c r="H467" s="48">
        <v>1.1918772660000001</v>
      </c>
      <c r="I467" s="48">
        <v>4.6796428000000001E-2</v>
      </c>
      <c r="J467" s="54" t="s">
        <v>2164</v>
      </c>
      <c r="K467" s="48">
        <v>0.72530651800000001</v>
      </c>
      <c r="L467" s="48">
        <v>0.93105816699999999</v>
      </c>
      <c r="M467" s="48">
        <v>0.98809122500000002</v>
      </c>
      <c r="N467" s="61">
        <v>0</v>
      </c>
    </row>
    <row r="468" spans="1:14" ht="14.6" x14ac:dyDescent="0.35">
      <c r="A468" s="47" t="s">
        <v>275</v>
      </c>
      <c r="B468" s="48" t="s">
        <v>399</v>
      </c>
      <c r="C468" s="48" t="s">
        <v>619</v>
      </c>
      <c r="D468" s="48" t="s">
        <v>577</v>
      </c>
      <c r="E468" s="48">
        <v>7</v>
      </c>
      <c r="F468" s="48">
        <v>2.4461666110000002</v>
      </c>
      <c r="G468" s="48">
        <f t="shared" si="15"/>
        <v>18.741161414864994</v>
      </c>
      <c r="H468" s="48">
        <v>1.607368873</v>
      </c>
      <c r="I468" s="48">
        <v>0.17887087800000001</v>
      </c>
      <c r="J468" s="54" t="s">
        <v>2165</v>
      </c>
      <c r="K468" s="48">
        <v>0.72530651800000001</v>
      </c>
      <c r="L468" s="48">
        <v>0.93105816699999999</v>
      </c>
      <c r="M468" s="48">
        <v>0.98809122500000002</v>
      </c>
      <c r="N468" s="61">
        <v>0</v>
      </c>
    </row>
    <row r="469" spans="1:14" ht="14.6" x14ac:dyDescent="0.35">
      <c r="A469" s="47" t="s">
        <v>275</v>
      </c>
      <c r="B469" s="48" t="s">
        <v>399</v>
      </c>
      <c r="C469" s="48" t="s">
        <v>620</v>
      </c>
      <c r="D469" s="48" t="s">
        <v>2298</v>
      </c>
      <c r="E469" s="48">
        <v>7</v>
      </c>
      <c r="F469" s="48">
        <v>2.732812971</v>
      </c>
      <c r="G469" s="48">
        <f t="shared" si="15"/>
        <v>20.937285618991616</v>
      </c>
      <c r="H469" s="48">
        <v>0.97104692400000003</v>
      </c>
      <c r="I469" s="48">
        <v>4.8884269999999999E-3</v>
      </c>
      <c r="J469" s="54" t="s">
        <v>1166</v>
      </c>
      <c r="K469" s="48">
        <v>8.30153E-2</v>
      </c>
      <c r="L469" s="48">
        <v>6.7183192419999997</v>
      </c>
      <c r="M469" s="48">
        <v>0.34768412300000001</v>
      </c>
      <c r="N469" s="61">
        <v>0.1069</v>
      </c>
    </row>
    <row r="470" spans="1:14" ht="14.6" x14ac:dyDescent="0.35">
      <c r="A470" s="47" t="s">
        <v>275</v>
      </c>
      <c r="B470" s="48" t="s">
        <v>399</v>
      </c>
      <c r="C470" s="48" t="s">
        <v>620</v>
      </c>
      <c r="D470" s="48" t="s">
        <v>2299</v>
      </c>
      <c r="E470" s="48">
        <v>7</v>
      </c>
      <c r="F470" s="48">
        <v>2.732812971</v>
      </c>
      <c r="G470" s="48">
        <f t="shared" si="15"/>
        <v>20.937285618991616</v>
      </c>
      <c r="H470" s="48">
        <v>0.91766786499999997</v>
      </c>
      <c r="I470" s="48">
        <v>2.9013799999999998E-3</v>
      </c>
      <c r="J470" s="54" t="s">
        <v>1167</v>
      </c>
      <c r="K470" s="48">
        <v>8.30153E-2</v>
      </c>
      <c r="L470" s="48">
        <v>6.7183192419999997</v>
      </c>
      <c r="M470" s="48">
        <v>0.34768412300000001</v>
      </c>
      <c r="N470" s="61">
        <v>0.1069</v>
      </c>
    </row>
    <row r="471" spans="1:14" ht="14.6" x14ac:dyDescent="0.35">
      <c r="A471" s="47" t="s">
        <v>275</v>
      </c>
      <c r="B471" s="48" t="s">
        <v>399</v>
      </c>
      <c r="C471" s="48" t="s">
        <v>620</v>
      </c>
      <c r="D471" s="48" t="s">
        <v>578</v>
      </c>
      <c r="E471" s="48">
        <v>7</v>
      </c>
      <c r="F471" s="48">
        <v>1.8017154150000001</v>
      </c>
      <c r="G471" s="48">
        <f>F471/0.130523747</f>
        <v>13.803736533858473</v>
      </c>
      <c r="H471" s="48">
        <v>1.2390506530000001</v>
      </c>
      <c r="I471" s="48">
        <v>0.14591593</v>
      </c>
      <c r="J471" s="54" t="s">
        <v>2166</v>
      </c>
      <c r="K471" s="48">
        <v>8.30153E-2</v>
      </c>
      <c r="L471" s="48">
        <v>6.7183192419999997</v>
      </c>
      <c r="M471" s="48">
        <v>0.34768412300000001</v>
      </c>
      <c r="N471" s="61">
        <v>0.1069</v>
      </c>
    </row>
    <row r="472" spans="1:14" ht="14.6" x14ac:dyDescent="0.35">
      <c r="A472" s="47" t="s">
        <v>275</v>
      </c>
      <c r="B472" s="48" t="s">
        <v>399</v>
      </c>
      <c r="C472" s="48" t="s">
        <v>620</v>
      </c>
      <c r="D472" s="48" t="s">
        <v>577</v>
      </c>
      <c r="E472" s="48">
        <v>7</v>
      </c>
      <c r="F472" s="48">
        <v>0.46460974399999999</v>
      </c>
      <c r="G472" s="48">
        <f t="shared" si="15"/>
        <v>3.5595801888831771</v>
      </c>
      <c r="H472" s="48">
        <v>1.9929806219999999</v>
      </c>
      <c r="I472" s="48">
        <v>0.82341525900000001</v>
      </c>
      <c r="J472" s="54" t="s">
        <v>2167</v>
      </c>
      <c r="K472" s="48">
        <v>8.30153E-2</v>
      </c>
      <c r="L472" s="48">
        <v>6.7183192419999997</v>
      </c>
      <c r="M472" s="48">
        <v>0.34768412300000001</v>
      </c>
      <c r="N472" s="61">
        <v>0.1069</v>
      </c>
    </row>
    <row r="473" spans="1:14" ht="14.6" x14ac:dyDescent="0.35">
      <c r="A473" s="47" t="s">
        <v>275</v>
      </c>
      <c r="B473" s="48" t="s">
        <v>399</v>
      </c>
      <c r="C473" s="48" t="s">
        <v>616</v>
      </c>
      <c r="D473" s="48" t="s">
        <v>2298</v>
      </c>
      <c r="E473" s="48">
        <v>7</v>
      </c>
      <c r="F473" s="48">
        <v>-0.17722479799999999</v>
      </c>
      <c r="G473" s="48">
        <f t="shared" si="15"/>
        <v>-1.3577973516190889</v>
      </c>
      <c r="H473" s="48">
        <v>0.402206279</v>
      </c>
      <c r="I473" s="48">
        <v>0.65947971999999999</v>
      </c>
      <c r="J473" s="54" t="s">
        <v>1168</v>
      </c>
      <c r="K473" s="48">
        <v>0.19751023300000001</v>
      </c>
      <c r="L473" s="48">
        <v>2.38654557</v>
      </c>
      <c r="M473" s="48">
        <v>0.88094267999999998</v>
      </c>
      <c r="N473" s="61">
        <v>0</v>
      </c>
    </row>
    <row r="474" spans="1:14" ht="14.6" x14ac:dyDescent="0.35">
      <c r="A474" s="47" t="s">
        <v>275</v>
      </c>
      <c r="B474" s="48" t="s">
        <v>399</v>
      </c>
      <c r="C474" s="48" t="s">
        <v>616</v>
      </c>
      <c r="D474" s="48" t="s">
        <v>2299</v>
      </c>
      <c r="E474" s="48">
        <v>7</v>
      </c>
      <c r="F474" s="48">
        <v>-0.17722479799999999</v>
      </c>
      <c r="G474" s="48">
        <f t="shared" si="15"/>
        <v>-1.3577973516190889</v>
      </c>
      <c r="H474" s="48">
        <v>0.63773405000000005</v>
      </c>
      <c r="I474" s="48">
        <v>0.78109092300000005</v>
      </c>
      <c r="J474" s="54" t="s">
        <v>1169</v>
      </c>
      <c r="K474" s="48">
        <v>0.19751023300000001</v>
      </c>
      <c r="L474" s="48">
        <v>2.38654557</v>
      </c>
      <c r="M474" s="48">
        <v>0.88094267999999998</v>
      </c>
      <c r="N474" s="61">
        <v>0</v>
      </c>
    </row>
    <row r="475" spans="1:14" ht="14.6" x14ac:dyDescent="0.35">
      <c r="A475" s="47" t="s">
        <v>275</v>
      </c>
      <c r="B475" s="48" t="s">
        <v>399</v>
      </c>
      <c r="C475" s="48" t="s">
        <v>616</v>
      </c>
      <c r="D475" s="48" t="s">
        <v>578</v>
      </c>
      <c r="E475" s="48">
        <v>7</v>
      </c>
      <c r="F475" s="48">
        <v>-0.233374941</v>
      </c>
      <c r="G475" s="48">
        <f t="shared" si="15"/>
        <v>-1.7879883650597312</v>
      </c>
      <c r="H475" s="48">
        <v>0.80110551200000002</v>
      </c>
      <c r="I475" s="48">
        <v>0.770809568</v>
      </c>
      <c r="J475" s="54" t="s">
        <v>2168</v>
      </c>
      <c r="K475" s="48">
        <v>0.19751023300000001</v>
      </c>
      <c r="L475" s="48">
        <v>2.38654557</v>
      </c>
      <c r="M475" s="48">
        <v>0.88094267999999998</v>
      </c>
      <c r="N475" s="61">
        <v>0</v>
      </c>
    </row>
    <row r="476" spans="1:14" ht="14.6" x14ac:dyDescent="0.35">
      <c r="A476" s="47" t="s">
        <v>275</v>
      </c>
      <c r="B476" s="48" t="s">
        <v>399</v>
      </c>
      <c r="C476" s="48" t="s">
        <v>616</v>
      </c>
      <c r="D476" s="48" t="s">
        <v>577</v>
      </c>
      <c r="E476" s="48">
        <v>7</v>
      </c>
      <c r="F476" s="48">
        <v>-1.0473906120000001</v>
      </c>
      <c r="G476" s="48">
        <f t="shared" si="15"/>
        <v>-8.0245214842016459</v>
      </c>
      <c r="H476" s="48">
        <v>1.1957742229999999</v>
      </c>
      <c r="I476" s="48">
        <v>0.41476516899999999</v>
      </c>
      <c r="J476" s="54" t="s">
        <v>2169</v>
      </c>
      <c r="K476" s="48">
        <v>0.19751023300000001</v>
      </c>
      <c r="L476" s="48">
        <v>2.38654557</v>
      </c>
      <c r="M476" s="48">
        <v>0.88094267999999998</v>
      </c>
      <c r="N476" s="61">
        <v>0</v>
      </c>
    </row>
    <row r="477" spans="1:14" ht="14.6" x14ac:dyDescent="0.35">
      <c r="A477" s="47" t="s">
        <v>275</v>
      </c>
      <c r="B477" s="48" t="s">
        <v>399</v>
      </c>
      <c r="C477" s="48" t="s">
        <v>626</v>
      </c>
      <c r="D477" s="48" t="s">
        <v>2298</v>
      </c>
      <c r="E477" s="48">
        <v>7</v>
      </c>
      <c r="F477" s="48">
        <v>0.19216638799999999</v>
      </c>
      <c r="G477" s="48">
        <f t="shared" si="15"/>
        <v>1.4722714633682712</v>
      </c>
      <c r="H477" s="48">
        <v>0.58802421999999999</v>
      </c>
      <c r="I477" s="48">
        <v>0.74381906600000003</v>
      </c>
      <c r="J477" s="54" t="s">
        <v>1170</v>
      </c>
      <c r="K477" s="48">
        <v>8.7626629999999997E-2</v>
      </c>
      <c r="L477" s="48">
        <v>7.0162311270000002</v>
      </c>
      <c r="M477" s="48">
        <v>0.31934876299999998</v>
      </c>
      <c r="N477" s="61">
        <v>0.14480000000000001</v>
      </c>
    </row>
    <row r="478" spans="1:14" ht="14.6" x14ac:dyDescent="0.35">
      <c r="A478" s="47" t="s">
        <v>275</v>
      </c>
      <c r="B478" s="48" t="s">
        <v>399</v>
      </c>
      <c r="C478" s="48" t="s">
        <v>626</v>
      </c>
      <c r="D478" s="48" t="s">
        <v>2299</v>
      </c>
      <c r="E478" s="48">
        <v>7</v>
      </c>
      <c r="F478" s="48">
        <v>0.19216638799999999</v>
      </c>
      <c r="G478" s="48">
        <f t="shared" si="15"/>
        <v>1.4722714633682712</v>
      </c>
      <c r="H478" s="48">
        <v>0.54377457299999998</v>
      </c>
      <c r="I478" s="48">
        <v>0.72379347500000002</v>
      </c>
      <c r="J478" s="54" t="s">
        <v>1171</v>
      </c>
      <c r="K478" s="48">
        <v>8.7626629999999997E-2</v>
      </c>
      <c r="L478" s="48">
        <v>7.0162311270000002</v>
      </c>
      <c r="M478" s="48">
        <v>0.31934876299999998</v>
      </c>
      <c r="N478" s="61">
        <v>0.14480000000000001</v>
      </c>
    </row>
    <row r="479" spans="1:14" ht="14.6" x14ac:dyDescent="0.35">
      <c r="A479" s="47" t="s">
        <v>275</v>
      </c>
      <c r="B479" s="48" t="s">
        <v>399</v>
      </c>
      <c r="C479" s="48" t="s">
        <v>626</v>
      </c>
      <c r="D479" s="48" t="s">
        <v>578</v>
      </c>
      <c r="E479" s="48">
        <v>7</v>
      </c>
      <c r="F479" s="48">
        <v>0.49227833300000001</v>
      </c>
      <c r="G479" s="48">
        <f t="shared" si="15"/>
        <v>3.7715614538709192</v>
      </c>
      <c r="H479" s="48">
        <v>0.74660881999999995</v>
      </c>
      <c r="I479" s="48">
        <v>0.50966948700000003</v>
      </c>
      <c r="J479" s="54" t="s">
        <v>2170</v>
      </c>
      <c r="K479" s="48">
        <v>8.7626629999999997E-2</v>
      </c>
      <c r="L479" s="48">
        <v>7.0162311270000002</v>
      </c>
      <c r="M479" s="48">
        <v>0.31934876299999998</v>
      </c>
      <c r="N479" s="61">
        <v>0.14480000000000001</v>
      </c>
    </row>
    <row r="480" spans="1:14" ht="14.6" x14ac:dyDescent="0.35">
      <c r="A480" s="47" t="s">
        <v>275</v>
      </c>
      <c r="B480" s="48" t="s">
        <v>399</v>
      </c>
      <c r="C480" s="48" t="s">
        <v>626</v>
      </c>
      <c r="D480" s="48" t="s">
        <v>577</v>
      </c>
      <c r="E480" s="48">
        <v>7</v>
      </c>
      <c r="F480" s="48">
        <v>1.3959708470000001</v>
      </c>
      <c r="G480" s="48">
        <f t="shared" si="15"/>
        <v>10.695148423834324</v>
      </c>
      <c r="H480" s="48">
        <v>1.3001499889999999</v>
      </c>
      <c r="I480" s="48">
        <v>0.32422913399999997</v>
      </c>
      <c r="J480" s="54" t="s">
        <v>2171</v>
      </c>
      <c r="K480" s="48">
        <v>8.7626629999999997E-2</v>
      </c>
      <c r="L480" s="48">
        <v>7.0162311270000002</v>
      </c>
      <c r="M480" s="48">
        <v>0.31934876299999998</v>
      </c>
      <c r="N480" s="61">
        <v>0.14480000000000001</v>
      </c>
    </row>
    <row r="481" spans="1:14" ht="14.6" x14ac:dyDescent="0.35">
      <c r="A481" s="47" t="s">
        <v>275</v>
      </c>
      <c r="B481" s="48" t="s">
        <v>399</v>
      </c>
      <c r="C481" s="48" t="s">
        <v>627</v>
      </c>
      <c r="D481" s="48" t="s">
        <v>2298</v>
      </c>
      <c r="E481" s="48">
        <v>7</v>
      </c>
      <c r="F481" s="48">
        <v>1.1007483339999999</v>
      </c>
      <c r="G481" s="48">
        <f t="shared" si="15"/>
        <v>8.4333185286199299</v>
      </c>
      <c r="H481" s="48">
        <v>0.37184129700000002</v>
      </c>
      <c r="I481" s="48">
        <v>3.0737569999999999E-3</v>
      </c>
      <c r="J481" s="54" t="s">
        <v>1172</v>
      </c>
      <c r="K481" s="48">
        <v>0.30317737099999997</v>
      </c>
      <c r="L481" s="48">
        <v>2.7885547609999999</v>
      </c>
      <c r="M481" s="48">
        <v>0.83487899300000001</v>
      </c>
      <c r="N481" s="61">
        <v>0</v>
      </c>
    </row>
    <row r="482" spans="1:14" ht="14.6" x14ac:dyDescent="0.35">
      <c r="A482" s="47" t="s">
        <v>275</v>
      </c>
      <c r="B482" s="48" t="s">
        <v>399</v>
      </c>
      <c r="C482" s="48" t="s">
        <v>627</v>
      </c>
      <c r="D482" s="48" t="s">
        <v>2299</v>
      </c>
      <c r="E482" s="48">
        <v>7</v>
      </c>
      <c r="F482" s="48">
        <v>1.1007483339999999</v>
      </c>
      <c r="G482" s="48">
        <f t="shared" si="15"/>
        <v>8.4333185286199299</v>
      </c>
      <c r="H482" s="48">
        <v>0.54543582199999996</v>
      </c>
      <c r="I482" s="48">
        <v>4.3580027E-2</v>
      </c>
      <c r="J482" s="54" t="s">
        <v>1173</v>
      </c>
      <c r="K482" s="48">
        <v>0.30317737099999997</v>
      </c>
      <c r="L482" s="48">
        <v>2.7885547609999999</v>
      </c>
      <c r="M482" s="48">
        <v>0.83487899300000001</v>
      </c>
      <c r="N482" s="61">
        <v>0</v>
      </c>
    </row>
    <row r="483" spans="1:14" ht="14.6" x14ac:dyDescent="0.35">
      <c r="A483" s="47" t="s">
        <v>275</v>
      </c>
      <c r="B483" s="48" t="s">
        <v>399</v>
      </c>
      <c r="C483" s="48" t="s">
        <v>627</v>
      </c>
      <c r="D483" s="48" t="s">
        <v>578</v>
      </c>
      <c r="E483" s="48">
        <v>7</v>
      </c>
      <c r="F483" s="48">
        <v>1.37143645</v>
      </c>
      <c r="G483" s="48">
        <f t="shared" si="15"/>
        <v>10.507179586255672</v>
      </c>
      <c r="H483" s="48">
        <v>0.68039154400000001</v>
      </c>
      <c r="I483" s="48">
        <v>4.3835781999999997E-2</v>
      </c>
      <c r="J483" s="54" t="s">
        <v>2172</v>
      </c>
      <c r="K483" s="48">
        <v>0.30317737099999997</v>
      </c>
      <c r="L483" s="48">
        <v>2.7885547609999999</v>
      </c>
      <c r="M483" s="48">
        <v>0.83487899300000001</v>
      </c>
      <c r="N483" s="61">
        <v>0</v>
      </c>
    </row>
    <row r="484" spans="1:14" ht="14.6" x14ac:dyDescent="0.35">
      <c r="A484" s="47" t="s">
        <v>275</v>
      </c>
      <c r="B484" s="48" t="s">
        <v>399</v>
      </c>
      <c r="C484" s="48" t="s">
        <v>627</v>
      </c>
      <c r="D484" s="48" t="s">
        <v>577</v>
      </c>
      <c r="E484" s="48">
        <v>7</v>
      </c>
      <c r="F484" s="48">
        <v>1.7057930509999999</v>
      </c>
      <c r="G484" s="48">
        <f t="shared" si="15"/>
        <v>13.068832991746705</v>
      </c>
      <c r="H484" s="48">
        <v>1.0658305130000001</v>
      </c>
      <c r="I484" s="48">
        <v>0.16061992</v>
      </c>
      <c r="J484" s="54" t="s">
        <v>2173</v>
      </c>
      <c r="K484" s="48">
        <v>0.30317737099999997</v>
      </c>
      <c r="L484" s="48">
        <v>2.7885547609999999</v>
      </c>
      <c r="M484" s="48">
        <v>0.83487899300000001</v>
      </c>
      <c r="N484" s="61">
        <v>0</v>
      </c>
    </row>
    <row r="485" spans="1:14" ht="14.6" x14ac:dyDescent="0.35">
      <c r="A485" s="47" t="s">
        <v>275</v>
      </c>
      <c r="B485" s="48" t="s">
        <v>397</v>
      </c>
      <c r="C485" s="48" t="s">
        <v>625</v>
      </c>
      <c r="D485" s="48" t="s">
        <v>2298</v>
      </c>
      <c r="E485" s="48">
        <v>2</v>
      </c>
      <c r="F485" s="48">
        <v>-0.79238008599999998</v>
      </c>
      <c r="G485" s="48">
        <f>F485/0.72103935</f>
        <v>-1.0989415293353961</v>
      </c>
      <c r="H485" s="48">
        <v>0.54518678399999998</v>
      </c>
      <c r="I485" s="48">
        <v>0.146109869</v>
      </c>
      <c r="J485" s="54" t="s">
        <v>1174</v>
      </c>
      <c r="K485" s="48" t="s">
        <v>69</v>
      </c>
      <c r="L485" s="48">
        <v>0.45527593999999999</v>
      </c>
      <c r="M485" s="48">
        <v>0.49984008400000002</v>
      </c>
      <c r="N485" s="61">
        <v>0</v>
      </c>
    </row>
    <row r="486" spans="1:14" ht="14.6" x14ac:dyDescent="0.35">
      <c r="A486" s="47" t="s">
        <v>275</v>
      </c>
      <c r="B486" s="48" t="s">
        <v>397</v>
      </c>
      <c r="C486" s="48" t="s">
        <v>625</v>
      </c>
      <c r="D486" s="48" t="s">
        <v>2299</v>
      </c>
      <c r="E486" s="48">
        <v>2</v>
      </c>
      <c r="F486" s="48">
        <v>-0.79238008599999998</v>
      </c>
      <c r="G486" s="48">
        <f t="shared" ref="G486:G502" si="16">F486/0.72103935</f>
        <v>-1.0989415293353961</v>
      </c>
      <c r="H486" s="48">
        <v>0.80799369099999996</v>
      </c>
      <c r="I486" s="48">
        <v>0.32675250300000003</v>
      </c>
      <c r="J486" s="54" t="s">
        <v>1175</v>
      </c>
      <c r="K486" s="48" t="s">
        <v>69</v>
      </c>
      <c r="L486" s="48">
        <v>0.45527593999999999</v>
      </c>
      <c r="M486" s="48">
        <v>0.49984008400000002</v>
      </c>
      <c r="N486" s="61">
        <v>0</v>
      </c>
    </row>
    <row r="487" spans="1:14" ht="14.6" x14ac:dyDescent="0.35">
      <c r="A487" s="47" t="s">
        <v>275</v>
      </c>
      <c r="B487" s="48" t="s">
        <v>397</v>
      </c>
      <c r="C487" s="48" t="s">
        <v>615</v>
      </c>
      <c r="D487" s="48" t="s">
        <v>2298</v>
      </c>
      <c r="E487" s="48">
        <v>2</v>
      </c>
      <c r="F487" s="48">
        <v>-1.50091646</v>
      </c>
      <c r="G487" s="48">
        <f t="shared" si="16"/>
        <v>-2.0816013162111058</v>
      </c>
      <c r="H487" s="48">
        <v>1.56999132</v>
      </c>
      <c r="I487" s="48">
        <v>0.33907070299999997</v>
      </c>
      <c r="J487" s="54" t="s">
        <v>1176</v>
      </c>
      <c r="K487" s="48" t="s">
        <v>69</v>
      </c>
      <c r="L487" s="48">
        <v>2.6283540620000001</v>
      </c>
      <c r="M487" s="48">
        <v>0.10497048</v>
      </c>
      <c r="N487" s="61">
        <v>0.61950000000000005</v>
      </c>
    </row>
    <row r="488" spans="1:14" ht="14.6" x14ac:dyDescent="0.35">
      <c r="A488" s="47" t="s">
        <v>275</v>
      </c>
      <c r="B488" s="48" t="s">
        <v>397</v>
      </c>
      <c r="C488" s="48" t="s">
        <v>615</v>
      </c>
      <c r="D488" s="48" t="s">
        <v>2299</v>
      </c>
      <c r="E488" s="48">
        <v>2</v>
      </c>
      <c r="F488" s="48">
        <v>-1.50091646</v>
      </c>
      <c r="G488" s="48">
        <f t="shared" si="16"/>
        <v>-2.0816013162111058</v>
      </c>
      <c r="H488" s="48">
        <v>0.96840119599999996</v>
      </c>
      <c r="I488" s="48">
        <v>0.12116763999999999</v>
      </c>
      <c r="J488" s="54" t="s">
        <v>1177</v>
      </c>
      <c r="K488" s="48" t="s">
        <v>69</v>
      </c>
      <c r="L488" s="48">
        <v>2.6283540620000001</v>
      </c>
      <c r="M488" s="48">
        <v>0.10497048</v>
      </c>
      <c r="N488" s="61">
        <v>0.61950000000000005</v>
      </c>
    </row>
    <row r="489" spans="1:14" ht="14.6" x14ac:dyDescent="0.35">
      <c r="A489" s="47" t="s">
        <v>275</v>
      </c>
      <c r="B489" s="48" t="s">
        <v>397</v>
      </c>
      <c r="C489" s="48" t="s">
        <v>617</v>
      </c>
      <c r="D489" s="48" t="s">
        <v>2298</v>
      </c>
      <c r="E489" s="48">
        <v>2</v>
      </c>
      <c r="F489" s="48">
        <v>-3.7881932950000001</v>
      </c>
      <c r="G489" s="48">
        <f t="shared" si="16"/>
        <v>-5.2537955036711939</v>
      </c>
      <c r="H489" s="48">
        <v>3.4904748699999999</v>
      </c>
      <c r="I489" s="48">
        <v>0.277791226</v>
      </c>
      <c r="J489" s="54" t="s">
        <v>1178</v>
      </c>
      <c r="K489" s="48" t="s">
        <v>69</v>
      </c>
      <c r="L489" s="48">
        <v>1.2613783780000001</v>
      </c>
      <c r="M489" s="48">
        <v>0.261390344</v>
      </c>
      <c r="N489" s="61">
        <v>0.2072</v>
      </c>
    </row>
    <row r="490" spans="1:14" ht="14.6" x14ac:dyDescent="0.35">
      <c r="A490" s="47" t="s">
        <v>275</v>
      </c>
      <c r="B490" s="48" t="s">
        <v>397</v>
      </c>
      <c r="C490" s="48" t="s">
        <v>617</v>
      </c>
      <c r="D490" s="48" t="s">
        <v>2299</v>
      </c>
      <c r="E490" s="48">
        <v>2</v>
      </c>
      <c r="F490" s="48">
        <v>-3.7881932950000001</v>
      </c>
      <c r="G490" s="48">
        <f t="shared" si="16"/>
        <v>-5.2537955036711939</v>
      </c>
      <c r="H490" s="48">
        <v>3.1078627019999998</v>
      </c>
      <c r="I490" s="48">
        <v>0.222879774</v>
      </c>
      <c r="J490" s="54" t="s">
        <v>1179</v>
      </c>
      <c r="K490" s="48" t="s">
        <v>69</v>
      </c>
      <c r="L490" s="48">
        <v>1.2613783780000001</v>
      </c>
      <c r="M490" s="48">
        <v>0.261390344</v>
      </c>
      <c r="N490" s="61">
        <v>0.2072</v>
      </c>
    </row>
    <row r="491" spans="1:14" ht="14.6" x14ac:dyDescent="0.35">
      <c r="A491" s="47" t="s">
        <v>275</v>
      </c>
      <c r="B491" s="48" t="s">
        <v>397</v>
      </c>
      <c r="C491" s="48" t="s">
        <v>618</v>
      </c>
      <c r="D491" s="48" t="s">
        <v>2298</v>
      </c>
      <c r="E491" s="48">
        <v>2</v>
      </c>
      <c r="F491" s="48">
        <v>4.2636212450000004</v>
      </c>
      <c r="G491" s="48">
        <f t="shared" si="16"/>
        <v>5.9131602803647274</v>
      </c>
      <c r="H491" s="48">
        <v>0.54573772899999995</v>
      </c>
      <c r="I491" s="62">
        <v>5.6000000000000003E-15</v>
      </c>
      <c r="J491" s="54" t="s">
        <v>1180</v>
      </c>
      <c r="K491" s="48" t="s">
        <v>69</v>
      </c>
      <c r="L491" s="48">
        <v>5.7247013999999999E-2</v>
      </c>
      <c r="M491" s="48">
        <v>0.81090128100000003</v>
      </c>
      <c r="N491" s="61">
        <v>0</v>
      </c>
    </row>
    <row r="492" spans="1:14" ht="14.6" x14ac:dyDescent="0.35">
      <c r="A492" s="47" t="s">
        <v>275</v>
      </c>
      <c r="B492" s="48" t="s">
        <v>397</v>
      </c>
      <c r="C492" s="48" t="s">
        <v>618</v>
      </c>
      <c r="D492" s="48" t="s">
        <v>2299</v>
      </c>
      <c r="E492" s="48">
        <v>2</v>
      </c>
      <c r="F492" s="48">
        <v>4.2636212450000004</v>
      </c>
      <c r="G492" s="48">
        <f t="shared" si="16"/>
        <v>5.9131602803647274</v>
      </c>
      <c r="H492" s="48">
        <v>2.2809069119999998</v>
      </c>
      <c r="I492" s="48">
        <v>6.1585846E-2</v>
      </c>
      <c r="J492" s="54" t="s">
        <v>1181</v>
      </c>
      <c r="K492" s="48" t="s">
        <v>69</v>
      </c>
      <c r="L492" s="48">
        <v>5.7247013999999999E-2</v>
      </c>
      <c r="M492" s="48">
        <v>0.81090128100000003</v>
      </c>
      <c r="N492" s="61">
        <v>0</v>
      </c>
    </row>
    <row r="493" spans="1:14" ht="14.6" x14ac:dyDescent="0.35">
      <c r="A493" s="47" t="s">
        <v>275</v>
      </c>
      <c r="B493" s="48" t="s">
        <v>397</v>
      </c>
      <c r="C493" s="48" t="s">
        <v>619</v>
      </c>
      <c r="D493" s="48" t="s">
        <v>2298</v>
      </c>
      <c r="E493" s="48">
        <v>2</v>
      </c>
      <c r="F493" s="48">
        <v>-0.77369334400000001</v>
      </c>
      <c r="G493" s="48">
        <f t="shared" si="16"/>
        <v>-1.0730251324008877</v>
      </c>
      <c r="H493" s="48">
        <v>2.2140493449999998</v>
      </c>
      <c r="I493" s="48">
        <v>0.726753604</v>
      </c>
      <c r="J493" s="54" t="s">
        <v>1182</v>
      </c>
      <c r="K493" s="48" t="s">
        <v>69</v>
      </c>
      <c r="L493" s="48">
        <v>1.5358231979999999</v>
      </c>
      <c r="M493" s="48">
        <v>0.21524058600000001</v>
      </c>
      <c r="N493" s="61">
        <v>0.34889999999999999</v>
      </c>
    </row>
    <row r="494" spans="1:14" ht="14.6" x14ac:dyDescent="0.35">
      <c r="A494" s="47" t="s">
        <v>275</v>
      </c>
      <c r="B494" s="48" t="s">
        <v>397</v>
      </c>
      <c r="C494" s="48" t="s">
        <v>619</v>
      </c>
      <c r="D494" s="48" t="s">
        <v>2299</v>
      </c>
      <c r="E494" s="48">
        <v>2</v>
      </c>
      <c r="F494" s="48">
        <v>-0.77369334400000001</v>
      </c>
      <c r="G494" s="48">
        <f t="shared" si="16"/>
        <v>-1.0730251324008877</v>
      </c>
      <c r="H494" s="48">
        <v>1.7865562079999999</v>
      </c>
      <c r="I494" s="48">
        <v>0.66496820800000001</v>
      </c>
      <c r="J494" s="54" t="s">
        <v>1183</v>
      </c>
      <c r="K494" s="48" t="s">
        <v>69</v>
      </c>
      <c r="L494" s="48">
        <v>1.5358231979999999</v>
      </c>
      <c r="M494" s="48">
        <v>0.21524058600000001</v>
      </c>
      <c r="N494" s="61">
        <v>0.34889999999999999</v>
      </c>
    </row>
    <row r="495" spans="1:14" ht="14.6" x14ac:dyDescent="0.35">
      <c r="A495" s="47" t="s">
        <v>275</v>
      </c>
      <c r="B495" s="48" t="s">
        <v>397</v>
      </c>
      <c r="C495" s="48" t="s">
        <v>620</v>
      </c>
      <c r="D495" s="48" t="s">
        <v>2298</v>
      </c>
      <c r="E495" s="48">
        <v>2</v>
      </c>
      <c r="F495" s="48">
        <v>-3.097074466</v>
      </c>
      <c r="G495" s="48">
        <f t="shared" si="16"/>
        <v>-4.2952918810880432</v>
      </c>
      <c r="H495" s="48">
        <v>0.14100858699999999</v>
      </c>
      <c r="I495" s="62">
        <v>6.4000000000000003E-107</v>
      </c>
      <c r="J495" s="54" t="s">
        <v>1184</v>
      </c>
      <c r="K495" s="48" t="s">
        <v>69</v>
      </c>
      <c r="L495" s="48">
        <v>6.264838E-3</v>
      </c>
      <c r="M495" s="48">
        <v>0.93691273500000005</v>
      </c>
      <c r="N495" s="61">
        <v>0</v>
      </c>
    </row>
    <row r="496" spans="1:14" ht="14.6" x14ac:dyDescent="0.35">
      <c r="A496" s="47" t="s">
        <v>275</v>
      </c>
      <c r="B496" s="48" t="s">
        <v>397</v>
      </c>
      <c r="C496" s="48" t="s">
        <v>620</v>
      </c>
      <c r="D496" s="48" t="s">
        <v>2299</v>
      </c>
      <c r="E496" s="48">
        <v>2</v>
      </c>
      <c r="F496" s="48">
        <v>-3.097074466</v>
      </c>
      <c r="G496" s="48">
        <f t="shared" si="16"/>
        <v>-4.2952918810880432</v>
      </c>
      <c r="H496" s="48">
        <v>1.781519775</v>
      </c>
      <c r="I496" s="48">
        <v>8.2132401999999993E-2</v>
      </c>
      <c r="J496" s="54" t="s">
        <v>1185</v>
      </c>
      <c r="K496" s="48" t="s">
        <v>69</v>
      </c>
      <c r="L496" s="48">
        <v>6.264838E-3</v>
      </c>
      <c r="M496" s="48">
        <v>0.93691273500000005</v>
      </c>
      <c r="N496" s="61">
        <v>0</v>
      </c>
    </row>
    <row r="497" spans="1:14" ht="14.6" x14ac:dyDescent="0.35">
      <c r="A497" s="47" t="s">
        <v>275</v>
      </c>
      <c r="B497" s="48" t="s">
        <v>397</v>
      </c>
      <c r="C497" s="48" t="s">
        <v>616</v>
      </c>
      <c r="D497" s="48" t="s">
        <v>2298</v>
      </c>
      <c r="E497" s="48">
        <v>2</v>
      </c>
      <c r="F497" s="48">
        <v>1.3625635270000001</v>
      </c>
      <c r="G497" s="48">
        <f t="shared" si="16"/>
        <v>1.889721451402063</v>
      </c>
      <c r="H497" s="48">
        <v>0.38878455299999998</v>
      </c>
      <c r="I497" s="48">
        <v>4.5716499999999999E-4</v>
      </c>
      <c r="J497" s="54" t="s">
        <v>1186</v>
      </c>
      <c r="K497" s="48" t="s">
        <v>69</v>
      </c>
      <c r="L497" s="48">
        <v>9.1407199999999994E-2</v>
      </c>
      <c r="M497" s="48">
        <v>0.76239575699999995</v>
      </c>
      <c r="N497" s="61">
        <v>0</v>
      </c>
    </row>
    <row r="498" spans="1:14" ht="14.6" x14ac:dyDescent="0.35">
      <c r="A498" s="47" t="s">
        <v>275</v>
      </c>
      <c r="B498" s="48" t="s">
        <v>397</v>
      </c>
      <c r="C498" s="48" t="s">
        <v>616</v>
      </c>
      <c r="D498" s="48" t="s">
        <v>2299</v>
      </c>
      <c r="E498" s="48">
        <v>2</v>
      </c>
      <c r="F498" s="48">
        <v>1.3625635270000001</v>
      </c>
      <c r="G498" s="48">
        <f t="shared" si="16"/>
        <v>1.889721451402063</v>
      </c>
      <c r="H498" s="48">
        <v>1.2859343510000001</v>
      </c>
      <c r="I498" s="48">
        <v>0.28933104199999998</v>
      </c>
      <c r="J498" s="54" t="s">
        <v>1187</v>
      </c>
      <c r="K498" s="48" t="s">
        <v>69</v>
      </c>
      <c r="L498" s="48">
        <v>9.1407199999999994E-2</v>
      </c>
      <c r="M498" s="48">
        <v>0.76239575699999995</v>
      </c>
      <c r="N498" s="61">
        <v>0</v>
      </c>
    </row>
    <row r="499" spans="1:14" ht="14.6" x14ac:dyDescent="0.35">
      <c r="A499" s="47" t="s">
        <v>275</v>
      </c>
      <c r="B499" s="48" t="s">
        <v>397</v>
      </c>
      <c r="C499" s="48" t="s">
        <v>626</v>
      </c>
      <c r="D499" s="48" t="s">
        <v>2298</v>
      </c>
      <c r="E499" s="48">
        <v>2</v>
      </c>
      <c r="F499" s="48">
        <v>-1.345704E-2</v>
      </c>
      <c r="G499" s="48">
        <f t="shared" si="16"/>
        <v>-1.8663391949413025E-2</v>
      </c>
      <c r="H499" s="48">
        <v>1.1205112159999999</v>
      </c>
      <c r="I499" s="48">
        <v>0.99041785000000004</v>
      </c>
      <c r="J499" s="54" t="s">
        <v>1188</v>
      </c>
      <c r="K499" s="48" t="s">
        <v>69</v>
      </c>
      <c r="L499" s="48">
        <v>1.0304850999999999</v>
      </c>
      <c r="M499" s="48">
        <v>0.310044759</v>
      </c>
      <c r="N499" s="61">
        <v>2.9600000000000001E-2</v>
      </c>
    </row>
    <row r="500" spans="1:14" ht="14.6" x14ac:dyDescent="0.35">
      <c r="A500" s="47" t="s">
        <v>275</v>
      </c>
      <c r="B500" s="48" t="s">
        <v>397</v>
      </c>
      <c r="C500" s="48" t="s">
        <v>626</v>
      </c>
      <c r="D500" s="48" t="s">
        <v>2299</v>
      </c>
      <c r="E500" s="48">
        <v>2</v>
      </c>
      <c r="F500" s="48">
        <v>-1.345704E-2</v>
      </c>
      <c r="G500" s="48">
        <f t="shared" si="16"/>
        <v>-1.8663391949413025E-2</v>
      </c>
      <c r="H500" s="48">
        <v>1.1038126070000001</v>
      </c>
      <c r="I500" s="48">
        <v>0.99027289799999996</v>
      </c>
      <c r="J500" s="54" t="s">
        <v>1189</v>
      </c>
      <c r="K500" s="48" t="s">
        <v>69</v>
      </c>
      <c r="L500" s="48">
        <v>1.0304850999999999</v>
      </c>
      <c r="M500" s="48">
        <v>0.310044759</v>
      </c>
      <c r="N500" s="61">
        <v>2.9600000000000001E-2</v>
      </c>
    </row>
    <row r="501" spans="1:14" ht="14.6" x14ac:dyDescent="0.35">
      <c r="A501" s="47" t="s">
        <v>275</v>
      </c>
      <c r="B501" s="48" t="s">
        <v>397</v>
      </c>
      <c r="C501" s="48" t="s">
        <v>627</v>
      </c>
      <c r="D501" s="48" t="s">
        <v>2298</v>
      </c>
      <c r="E501" s="48">
        <v>2</v>
      </c>
      <c r="F501" s="48">
        <v>0.44029828999999998</v>
      </c>
      <c r="G501" s="48">
        <f t="shared" si="16"/>
        <v>0.6106439128460881</v>
      </c>
      <c r="H501" s="48">
        <v>0.43281834400000002</v>
      </c>
      <c r="I501" s="48">
        <v>0.30901931999999999</v>
      </c>
      <c r="J501" s="54" t="s">
        <v>1190</v>
      </c>
      <c r="K501" s="48" t="s">
        <v>69</v>
      </c>
      <c r="L501" s="48">
        <v>0.15242583600000001</v>
      </c>
      <c r="M501" s="48">
        <v>0.69622783899999996</v>
      </c>
      <c r="N501" s="61">
        <v>0</v>
      </c>
    </row>
    <row r="502" spans="1:14" ht="14.6" x14ac:dyDescent="0.35">
      <c r="A502" s="47" t="s">
        <v>275</v>
      </c>
      <c r="B502" s="48" t="s">
        <v>397</v>
      </c>
      <c r="C502" s="48" t="s">
        <v>627</v>
      </c>
      <c r="D502" s="48" t="s">
        <v>2299</v>
      </c>
      <c r="E502" s="48">
        <v>2</v>
      </c>
      <c r="F502" s="48">
        <v>0.44029828999999998</v>
      </c>
      <c r="G502" s="48">
        <f t="shared" si="16"/>
        <v>0.6106439128460881</v>
      </c>
      <c r="H502" s="48">
        <v>1.1086038090000001</v>
      </c>
      <c r="I502" s="48">
        <v>0.69124601799999996</v>
      </c>
      <c r="J502" s="54" t="s">
        <v>1191</v>
      </c>
      <c r="K502" s="48" t="s">
        <v>69</v>
      </c>
      <c r="L502" s="48">
        <v>0.15242583600000001</v>
      </c>
      <c r="M502" s="48">
        <v>0.69622783899999996</v>
      </c>
      <c r="N502" s="61">
        <v>0</v>
      </c>
    </row>
    <row r="503" spans="1:14" ht="14.6" x14ac:dyDescent="0.35">
      <c r="A503" s="47" t="s">
        <v>275</v>
      </c>
      <c r="B503" s="48" t="s">
        <v>358</v>
      </c>
      <c r="C503" s="48" t="s">
        <v>625</v>
      </c>
      <c r="D503" s="48" t="s">
        <v>2298</v>
      </c>
      <c r="E503" s="48">
        <v>36</v>
      </c>
      <c r="F503" s="48">
        <v>-0.221918222</v>
      </c>
      <c r="G503" s="48">
        <f>F503/0.983673442</f>
        <v>-0.22560151827297173</v>
      </c>
      <c r="H503" s="48">
        <v>7.7819548000000002E-2</v>
      </c>
      <c r="I503" s="48">
        <v>4.348574E-3</v>
      </c>
      <c r="J503" s="54" t="s">
        <v>1192</v>
      </c>
      <c r="K503" s="48">
        <v>0.449892293</v>
      </c>
      <c r="L503" s="48">
        <v>23.55928046</v>
      </c>
      <c r="M503" s="48">
        <v>0.92939086400000004</v>
      </c>
      <c r="N503" s="61">
        <v>0</v>
      </c>
    </row>
    <row r="504" spans="1:14" ht="14.6" x14ac:dyDescent="0.35">
      <c r="A504" s="47" t="s">
        <v>275</v>
      </c>
      <c r="B504" s="48" t="s">
        <v>358</v>
      </c>
      <c r="C504" s="48" t="s">
        <v>625</v>
      </c>
      <c r="D504" s="48" t="s">
        <v>2299</v>
      </c>
      <c r="E504" s="48">
        <v>36</v>
      </c>
      <c r="F504" s="48">
        <v>-0.221918222</v>
      </c>
      <c r="G504" s="48">
        <f t="shared" ref="G504:G538" si="17">F504/0.983673442</f>
        <v>-0.22560151827297173</v>
      </c>
      <c r="H504" s="48">
        <v>9.4850956E-2</v>
      </c>
      <c r="I504" s="48">
        <v>1.9301718999999998E-2</v>
      </c>
      <c r="J504" s="54" t="s">
        <v>1193</v>
      </c>
      <c r="K504" s="48">
        <v>0.449892293</v>
      </c>
      <c r="L504" s="48">
        <v>23.55928046</v>
      </c>
      <c r="M504" s="48">
        <v>0.92939086400000004</v>
      </c>
      <c r="N504" s="61">
        <v>0</v>
      </c>
    </row>
    <row r="505" spans="1:14" ht="14.6" x14ac:dyDescent="0.35">
      <c r="A505" s="47" t="s">
        <v>275</v>
      </c>
      <c r="B505" s="48" t="s">
        <v>358</v>
      </c>
      <c r="C505" s="48" t="s">
        <v>625</v>
      </c>
      <c r="D505" s="48" t="s">
        <v>578</v>
      </c>
      <c r="E505" s="48">
        <v>36</v>
      </c>
      <c r="F505" s="48">
        <v>-0.156655391</v>
      </c>
      <c r="G505" s="48">
        <f t="shared" si="17"/>
        <v>-0.15925548491122118</v>
      </c>
      <c r="H505" s="48">
        <v>0.137688003</v>
      </c>
      <c r="I505" s="48">
        <v>0.25522226399999998</v>
      </c>
      <c r="J505" s="54" t="s">
        <v>2174</v>
      </c>
      <c r="K505" s="48">
        <v>0.449892293</v>
      </c>
      <c r="L505" s="48">
        <v>23.55928046</v>
      </c>
      <c r="M505" s="48">
        <v>0.92939086400000004</v>
      </c>
      <c r="N505" s="61">
        <v>0</v>
      </c>
    </row>
    <row r="506" spans="1:14" ht="14.6" x14ac:dyDescent="0.35">
      <c r="A506" s="47" t="s">
        <v>275</v>
      </c>
      <c r="B506" s="48" t="s">
        <v>358</v>
      </c>
      <c r="C506" s="48" t="s">
        <v>625</v>
      </c>
      <c r="D506" s="48" t="s">
        <v>577</v>
      </c>
      <c r="E506" s="48">
        <v>36</v>
      </c>
      <c r="F506" s="48">
        <v>-0.15364676699999999</v>
      </c>
      <c r="G506" s="48">
        <f t="shared" si="17"/>
        <v>-0.15619692515801398</v>
      </c>
      <c r="H506" s="48">
        <v>0.12996304</v>
      </c>
      <c r="I506" s="48">
        <v>0.245082518</v>
      </c>
      <c r="J506" s="54" t="s">
        <v>2175</v>
      </c>
      <c r="K506" s="48">
        <v>0.449892293</v>
      </c>
      <c r="L506" s="48">
        <v>23.55928046</v>
      </c>
      <c r="M506" s="48">
        <v>0.92939086400000004</v>
      </c>
      <c r="N506" s="61">
        <v>0</v>
      </c>
    </row>
    <row r="507" spans="1:14" ht="14.6" x14ac:dyDescent="0.35">
      <c r="A507" s="47" t="s">
        <v>275</v>
      </c>
      <c r="B507" s="48" t="s">
        <v>358</v>
      </c>
      <c r="C507" s="48" t="s">
        <v>615</v>
      </c>
      <c r="D507" s="48" t="s">
        <v>2298</v>
      </c>
      <c r="E507" s="48">
        <v>36</v>
      </c>
      <c r="F507" s="48">
        <v>-0.36097728200000001</v>
      </c>
      <c r="G507" s="48">
        <f t="shared" si="17"/>
        <v>-0.36696861639983164</v>
      </c>
      <c r="H507" s="48">
        <v>0.11577201099999999</v>
      </c>
      <c r="I507" s="48">
        <v>1.8208199999999999E-3</v>
      </c>
      <c r="J507" s="54" t="s">
        <v>1194</v>
      </c>
      <c r="K507" s="48">
        <v>0.62223314500000004</v>
      </c>
      <c r="L507" s="48">
        <v>36.918222319999998</v>
      </c>
      <c r="M507" s="48">
        <v>0.38031833500000001</v>
      </c>
      <c r="N507" s="61">
        <v>5.1999999999999998E-2</v>
      </c>
    </row>
    <row r="508" spans="1:14" ht="14.6" x14ac:dyDescent="0.35">
      <c r="A508" s="47" t="s">
        <v>275</v>
      </c>
      <c r="B508" s="48" t="s">
        <v>358</v>
      </c>
      <c r="C508" s="48" t="s">
        <v>615</v>
      </c>
      <c r="D508" s="48" t="s">
        <v>2299</v>
      </c>
      <c r="E508" s="48">
        <v>36</v>
      </c>
      <c r="F508" s="48">
        <v>-0.36097728200000001</v>
      </c>
      <c r="G508" s="48">
        <f t="shared" si="17"/>
        <v>-0.36696861639983164</v>
      </c>
      <c r="H508" s="48">
        <v>0.112724212</v>
      </c>
      <c r="I508" s="48">
        <v>1.3633269999999999E-3</v>
      </c>
      <c r="J508" s="54" t="s">
        <v>1195</v>
      </c>
      <c r="K508" s="48">
        <v>0.62223314500000004</v>
      </c>
      <c r="L508" s="48">
        <v>36.918222319999998</v>
      </c>
      <c r="M508" s="48">
        <v>0.38031833500000001</v>
      </c>
      <c r="N508" s="61">
        <v>5.1999999999999998E-2</v>
      </c>
    </row>
    <row r="509" spans="1:14" ht="14.6" x14ac:dyDescent="0.35">
      <c r="A509" s="47" t="s">
        <v>275</v>
      </c>
      <c r="B509" s="48" t="s">
        <v>358</v>
      </c>
      <c r="C509" s="48" t="s">
        <v>615</v>
      </c>
      <c r="D509" s="48" t="s">
        <v>578</v>
      </c>
      <c r="E509" s="48">
        <v>36</v>
      </c>
      <c r="F509" s="48">
        <v>-0.30362150500000001</v>
      </c>
      <c r="G509" s="48">
        <f t="shared" si="17"/>
        <v>-0.30866087467267417</v>
      </c>
      <c r="H509" s="48">
        <v>0.172644297</v>
      </c>
      <c r="I509" s="48">
        <v>7.8636370999999997E-2</v>
      </c>
      <c r="J509" s="54" t="s">
        <v>2176</v>
      </c>
      <c r="K509" s="48">
        <v>0.62223314500000004</v>
      </c>
      <c r="L509" s="48">
        <v>36.918222319999998</v>
      </c>
      <c r="M509" s="48">
        <v>0.38031833500000001</v>
      </c>
      <c r="N509" s="61">
        <v>5.1999999999999998E-2</v>
      </c>
    </row>
    <row r="510" spans="1:14" ht="14.6" x14ac:dyDescent="0.35">
      <c r="A510" s="47" t="s">
        <v>275</v>
      </c>
      <c r="B510" s="48" t="s">
        <v>358</v>
      </c>
      <c r="C510" s="48" t="s">
        <v>615</v>
      </c>
      <c r="D510" s="48" t="s">
        <v>577</v>
      </c>
      <c r="E510" s="48">
        <v>36</v>
      </c>
      <c r="F510" s="48">
        <v>-0.31737338399999998</v>
      </c>
      <c r="G510" s="48">
        <f t="shared" si="17"/>
        <v>-0.32264100101627019</v>
      </c>
      <c r="H510" s="48">
        <v>0.147792537</v>
      </c>
      <c r="I510" s="48">
        <v>3.8764857999999999E-2</v>
      </c>
      <c r="J510" s="54" t="s">
        <v>2177</v>
      </c>
      <c r="K510" s="48">
        <v>0.62223314500000004</v>
      </c>
      <c r="L510" s="48">
        <v>36.918222319999998</v>
      </c>
      <c r="M510" s="48">
        <v>0.38031833500000001</v>
      </c>
      <c r="N510" s="61">
        <v>5.1999999999999998E-2</v>
      </c>
    </row>
    <row r="511" spans="1:14" ht="14.6" x14ac:dyDescent="0.35">
      <c r="A511" s="47" t="s">
        <v>275</v>
      </c>
      <c r="B511" s="48" t="s">
        <v>358</v>
      </c>
      <c r="C511" s="48" t="s">
        <v>617</v>
      </c>
      <c r="D511" s="48" t="s">
        <v>2298</v>
      </c>
      <c r="E511" s="48">
        <v>36</v>
      </c>
      <c r="F511" s="48">
        <v>1.1641035609999999</v>
      </c>
      <c r="G511" s="48">
        <f t="shared" si="17"/>
        <v>1.1834248148787572</v>
      </c>
      <c r="H511" s="48">
        <v>0.382890964</v>
      </c>
      <c r="I511" s="48">
        <v>2.3634229999999999E-3</v>
      </c>
      <c r="J511" s="54" t="s">
        <v>1196</v>
      </c>
      <c r="K511" s="48">
        <v>0.72183365600000005</v>
      </c>
      <c r="L511" s="48">
        <v>43.309299690000003</v>
      </c>
      <c r="M511" s="48">
        <v>0.15811303700000001</v>
      </c>
      <c r="N511" s="61">
        <v>0.19189999999999999</v>
      </c>
    </row>
    <row r="512" spans="1:14" ht="14.6" x14ac:dyDescent="0.35">
      <c r="A512" s="47" t="s">
        <v>275</v>
      </c>
      <c r="B512" s="48" t="s">
        <v>358</v>
      </c>
      <c r="C512" s="48" t="s">
        <v>617</v>
      </c>
      <c r="D512" s="48" t="s">
        <v>2299</v>
      </c>
      <c r="E512" s="48">
        <v>36</v>
      </c>
      <c r="F512" s="48">
        <v>1.1641035609999999</v>
      </c>
      <c r="G512" s="48">
        <f t="shared" si="17"/>
        <v>1.1834248148787572</v>
      </c>
      <c r="H512" s="48">
        <v>0.34420609699999999</v>
      </c>
      <c r="I512" s="48">
        <v>7.1961300000000002E-4</v>
      </c>
      <c r="J512" s="54" t="s">
        <v>1197</v>
      </c>
      <c r="K512" s="48">
        <v>0.72183365600000005</v>
      </c>
      <c r="L512" s="48">
        <v>43.309299690000003</v>
      </c>
      <c r="M512" s="48">
        <v>0.15811303700000001</v>
      </c>
      <c r="N512" s="61">
        <v>0.19189999999999999</v>
      </c>
    </row>
    <row r="513" spans="1:14" ht="14.6" x14ac:dyDescent="0.35">
      <c r="A513" s="47" t="s">
        <v>275</v>
      </c>
      <c r="B513" s="48" t="s">
        <v>358</v>
      </c>
      <c r="C513" s="48" t="s">
        <v>617</v>
      </c>
      <c r="D513" s="48" t="s">
        <v>578</v>
      </c>
      <c r="E513" s="48">
        <v>36</v>
      </c>
      <c r="F513" s="48">
        <v>0.92737795099999998</v>
      </c>
      <c r="G513" s="48">
        <f t="shared" si="17"/>
        <v>0.9427701424107372</v>
      </c>
      <c r="H513" s="48">
        <v>0.499666522</v>
      </c>
      <c r="I513" s="48">
        <v>6.3454445999999998E-2</v>
      </c>
      <c r="J513" s="54" t="s">
        <v>2178</v>
      </c>
      <c r="K513" s="48">
        <v>0.72183365600000005</v>
      </c>
      <c r="L513" s="48">
        <v>43.309299690000003</v>
      </c>
      <c r="M513" s="48">
        <v>0.15811303700000001</v>
      </c>
      <c r="N513" s="61">
        <v>0.19189999999999999</v>
      </c>
    </row>
    <row r="514" spans="1:14" ht="14.6" x14ac:dyDescent="0.35">
      <c r="A514" s="47" t="s">
        <v>275</v>
      </c>
      <c r="B514" s="48" t="s">
        <v>358</v>
      </c>
      <c r="C514" s="48" t="s">
        <v>617</v>
      </c>
      <c r="D514" s="48" t="s">
        <v>577</v>
      </c>
      <c r="E514" s="48">
        <v>36</v>
      </c>
      <c r="F514" s="48">
        <v>0.83942665400000005</v>
      </c>
      <c r="G514" s="48">
        <f t="shared" si="17"/>
        <v>0.85335907035700986</v>
      </c>
      <c r="H514" s="48">
        <v>0.46111864400000002</v>
      </c>
      <c r="I514" s="48">
        <v>7.7255886999999995E-2</v>
      </c>
      <c r="J514" s="54" t="s">
        <v>2179</v>
      </c>
      <c r="K514" s="48">
        <v>0.72183365600000005</v>
      </c>
      <c r="L514" s="48">
        <v>43.309299690000003</v>
      </c>
      <c r="M514" s="48">
        <v>0.15811303700000001</v>
      </c>
      <c r="N514" s="61">
        <v>0.19189999999999999</v>
      </c>
    </row>
    <row r="515" spans="1:14" ht="14.6" x14ac:dyDescent="0.35">
      <c r="A515" s="47" t="s">
        <v>275</v>
      </c>
      <c r="B515" s="48" t="s">
        <v>358</v>
      </c>
      <c r="C515" s="48" t="s">
        <v>618</v>
      </c>
      <c r="D515" s="48" t="s">
        <v>2298</v>
      </c>
      <c r="E515" s="48">
        <v>36</v>
      </c>
      <c r="F515" s="48">
        <v>-0.174751817</v>
      </c>
      <c r="G515" s="48">
        <f t="shared" si="17"/>
        <v>-0.1776522670416876</v>
      </c>
      <c r="H515" s="48">
        <v>0.21556657900000001</v>
      </c>
      <c r="I515" s="48">
        <v>0.41755931400000001</v>
      </c>
      <c r="J515" s="54" t="s">
        <v>1198</v>
      </c>
      <c r="K515" s="48">
        <v>0.32925782300000001</v>
      </c>
      <c r="L515" s="48">
        <v>19.953830140000001</v>
      </c>
      <c r="M515" s="48">
        <v>0.98061504099999997</v>
      </c>
      <c r="N515" s="61">
        <v>0</v>
      </c>
    </row>
    <row r="516" spans="1:14" ht="14.6" x14ac:dyDescent="0.35">
      <c r="A516" s="47" t="s">
        <v>275</v>
      </c>
      <c r="B516" s="48" t="s">
        <v>358</v>
      </c>
      <c r="C516" s="48" t="s">
        <v>618</v>
      </c>
      <c r="D516" s="48" t="s">
        <v>2299</v>
      </c>
      <c r="E516" s="48">
        <v>36</v>
      </c>
      <c r="F516" s="48">
        <v>-0.174751817</v>
      </c>
      <c r="G516" s="48">
        <f t="shared" si="17"/>
        <v>-0.1776522670416876</v>
      </c>
      <c r="H516" s="48">
        <v>0.28549750499999998</v>
      </c>
      <c r="I516" s="48">
        <v>0.54047439100000005</v>
      </c>
      <c r="J516" s="54" t="s">
        <v>1199</v>
      </c>
      <c r="K516" s="48">
        <v>0.32925782300000001</v>
      </c>
      <c r="L516" s="48">
        <v>19.953830140000001</v>
      </c>
      <c r="M516" s="48">
        <v>0.98061504099999997</v>
      </c>
      <c r="N516" s="61">
        <v>0</v>
      </c>
    </row>
    <row r="517" spans="1:14" ht="14.6" x14ac:dyDescent="0.35">
      <c r="A517" s="47" t="s">
        <v>275</v>
      </c>
      <c r="B517" s="48" t="s">
        <v>358</v>
      </c>
      <c r="C517" s="48" t="s">
        <v>618</v>
      </c>
      <c r="D517" s="48" t="s">
        <v>578</v>
      </c>
      <c r="E517" s="48">
        <v>36</v>
      </c>
      <c r="F517" s="48">
        <v>-0.30517157</v>
      </c>
      <c r="G517" s="48">
        <f t="shared" si="17"/>
        <v>-0.3102366669364649</v>
      </c>
      <c r="H517" s="48">
        <v>0.40768785299999999</v>
      </c>
      <c r="I517" s="48">
        <v>0.45413316999999997</v>
      </c>
      <c r="J517" s="54" t="s">
        <v>2180</v>
      </c>
      <c r="K517" s="48">
        <v>0.32925782300000001</v>
      </c>
      <c r="L517" s="48">
        <v>19.953830140000001</v>
      </c>
      <c r="M517" s="48">
        <v>0.98061504099999997</v>
      </c>
      <c r="N517" s="61">
        <v>0</v>
      </c>
    </row>
    <row r="518" spans="1:14" ht="14.6" x14ac:dyDescent="0.35">
      <c r="A518" s="47" t="s">
        <v>275</v>
      </c>
      <c r="B518" s="48" t="s">
        <v>358</v>
      </c>
      <c r="C518" s="48" t="s">
        <v>618</v>
      </c>
      <c r="D518" s="48" t="s">
        <v>577</v>
      </c>
      <c r="E518" s="48">
        <v>36</v>
      </c>
      <c r="F518" s="48">
        <v>-0.30482480099999998</v>
      </c>
      <c r="G518" s="48">
        <f t="shared" si="17"/>
        <v>-0.30988414242457507</v>
      </c>
      <c r="H518" s="48">
        <v>0.38490504399999997</v>
      </c>
      <c r="I518" s="48">
        <v>0.43372589</v>
      </c>
      <c r="J518" s="54" t="s">
        <v>2181</v>
      </c>
      <c r="K518" s="48">
        <v>0.32925782300000001</v>
      </c>
      <c r="L518" s="48">
        <v>19.953830140000001</v>
      </c>
      <c r="M518" s="48">
        <v>0.98061504099999997</v>
      </c>
      <c r="N518" s="61">
        <v>0</v>
      </c>
    </row>
    <row r="519" spans="1:14" ht="14.6" x14ac:dyDescent="0.35">
      <c r="A519" s="47" t="s">
        <v>275</v>
      </c>
      <c r="B519" s="48" t="s">
        <v>358</v>
      </c>
      <c r="C519" s="48" t="s">
        <v>619</v>
      </c>
      <c r="D519" s="48" t="s">
        <v>2298</v>
      </c>
      <c r="E519" s="48">
        <v>36</v>
      </c>
      <c r="F519" s="48">
        <v>-1.21021673</v>
      </c>
      <c r="G519" s="48">
        <f t="shared" si="17"/>
        <v>-1.2303033489847945</v>
      </c>
      <c r="H519" s="48">
        <v>0.17706941600000001</v>
      </c>
      <c r="I519" s="62">
        <v>8.2200000000000001E-12</v>
      </c>
      <c r="J519" s="54" t="s">
        <v>1200</v>
      </c>
      <c r="K519" s="48">
        <v>9.2188470000000005E-3</v>
      </c>
      <c r="L519" s="48">
        <v>23.85470394</v>
      </c>
      <c r="M519" s="48">
        <v>0.92297379300000004</v>
      </c>
      <c r="N519" s="61">
        <v>0</v>
      </c>
    </row>
    <row r="520" spans="1:14" ht="14.6" x14ac:dyDescent="0.35">
      <c r="A520" s="47" t="s">
        <v>275</v>
      </c>
      <c r="B520" s="48" t="s">
        <v>358</v>
      </c>
      <c r="C520" s="48" t="s">
        <v>619</v>
      </c>
      <c r="D520" s="48" t="s">
        <v>2299</v>
      </c>
      <c r="E520" s="48">
        <v>36</v>
      </c>
      <c r="F520" s="48">
        <v>-1.21021673</v>
      </c>
      <c r="G520" s="48">
        <f t="shared" si="17"/>
        <v>-1.2303033489847945</v>
      </c>
      <c r="H520" s="48">
        <v>0.214481857</v>
      </c>
      <c r="I520" s="62">
        <v>1.6800000000000002E-8</v>
      </c>
      <c r="J520" s="54" t="s">
        <v>1201</v>
      </c>
      <c r="K520" s="48">
        <v>9.2188470000000005E-3</v>
      </c>
      <c r="L520" s="48">
        <v>23.85470394</v>
      </c>
      <c r="M520" s="48">
        <v>0.92297379300000004</v>
      </c>
      <c r="N520" s="61">
        <v>0</v>
      </c>
    </row>
    <row r="521" spans="1:14" ht="14.6" x14ac:dyDescent="0.35">
      <c r="A521" s="47" t="s">
        <v>275</v>
      </c>
      <c r="B521" s="48" t="s">
        <v>358</v>
      </c>
      <c r="C521" s="48" t="s">
        <v>619</v>
      </c>
      <c r="D521" s="48" t="s">
        <v>578</v>
      </c>
      <c r="E521" s="48">
        <v>36</v>
      </c>
      <c r="F521" s="48">
        <v>-1.278942402</v>
      </c>
      <c r="G521" s="48">
        <f t="shared" si="17"/>
        <v>-1.3001696979839779</v>
      </c>
      <c r="H521" s="48">
        <v>0.32069863199999998</v>
      </c>
      <c r="I521" s="62">
        <v>6.6600000000000006E-5</v>
      </c>
      <c r="J521" s="54" t="s">
        <v>2182</v>
      </c>
      <c r="K521" s="48">
        <v>9.2188470000000005E-3</v>
      </c>
      <c r="L521" s="48">
        <v>23.85470394</v>
      </c>
      <c r="M521" s="48">
        <v>0.92297379300000004</v>
      </c>
      <c r="N521" s="61">
        <v>0</v>
      </c>
    </row>
    <row r="522" spans="1:14" ht="14.6" x14ac:dyDescent="0.35">
      <c r="A522" s="47" t="s">
        <v>275</v>
      </c>
      <c r="B522" s="48" t="s">
        <v>358</v>
      </c>
      <c r="C522" s="48" t="s">
        <v>619</v>
      </c>
      <c r="D522" s="48" t="s">
        <v>577</v>
      </c>
      <c r="E522" s="48">
        <v>36</v>
      </c>
      <c r="F522" s="48">
        <v>-0.75324950099999999</v>
      </c>
      <c r="G522" s="48">
        <f t="shared" si="17"/>
        <v>-0.7657515887269426</v>
      </c>
      <c r="H522" s="48">
        <v>0.28895454799999998</v>
      </c>
      <c r="I522" s="48">
        <v>1.3338747999999999E-2</v>
      </c>
      <c r="J522" s="54" t="s">
        <v>2183</v>
      </c>
      <c r="K522" s="48">
        <v>9.2188470000000005E-3</v>
      </c>
      <c r="L522" s="48">
        <v>23.85470394</v>
      </c>
      <c r="M522" s="48">
        <v>0.92297379300000004</v>
      </c>
      <c r="N522" s="61">
        <v>0</v>
      </c>
    </row>
    <row r="523" spans="1:14" ht="14.6" x14ac:dyDescent="0.35">
      <c r="A523" s="47" t="s">
        <v>275</v>
      </c>
      <c r="B523" s="48" t="s">
        <v>358</v>
      </c>
      <c r="C523" s="48" t="s">
        <v>620</v>
      </c>
      <c r="D523" s="48" t="s">
        <v>2298</v>
      </c>
      <c r="E523" s="48">
        <v>36</v>
      </c>
      <c r="F523" s="48">
        <v>6.1747244E-2</v>
      </c>
      <c r="G523" s="48">
        <f t="shared" si="17"/>
        <v>6.2772096270542602E-2</v>
      </c>
      <c r="H523" s="48">
        <v>0.21828820800000001</v>
      </c>
      <c r="I523" s="48">
        <v>0.77727628699999995</v>
      </c>
      <c r="J523" s="54" t="s">
        <v>1202</v>
      </c>
      <c r="K523" s="48">
        <v>0.25862861300000001</v>
      </c>
      <c r="L523" s="48">
        <v>38.973727930000003</v>
      </c>
      <c r="M523" s="48">
        <v>0.29558368800000001</v>
      </c>
      <c r="N523" s="61">
        <v>0.10199999999999999</v>
      </c>
    </row>
    <row r="524" spans="1:14" ht="14.6" x14ac:dyDescent="0.35">
      <c r="A524" s="47" t="s">
        <v>275</v>
      </c>
      <c r="B524" s="48" t="s">
        <v>358</v>
      </c>
      <c r="C524" s="48" t="s">
        <v>620</v>
      </c>
      <c r="D524" s="48" t="s">
        <v>2299</v>
      </c>
      <c r="E524" s="48">
        <v>36</v>
      </c>
      <c r="F524" s="48">
        <v>6.1747244E-2</v>
      </c>
      <c r="G524" s="48">
        <f t="shared" si="17"/>
        <v>6.2772096270542602E-2</v>
      </c>
      <c r="H524" s="48">
        <v>0.20686085900000001</v>
      </c>
      <c r="I524" s="48">
        <v>0.76532424099999996</v>
      </c>
      <c r="J524" s="54" t="s">
        <v>1203</v>
      </c>
      <c r="K524" s="48">
        <v>0.25862861300000001</v>
      </c>
      <c r="L524" s="48">
        <v>38.973727930000003</v>
      </c>
      <c r="M524" s="48">
        <v>0.29558368800000001</v>
      </c>
      <c r="N524" s="61">
        <v>0.10199999999999999</v>
      </c>
    </row>
    <row r="525" spans="1:14" ht="14.6" x14ac:dyDescent="0.35">
      <c r="A525" s="47" t="s">
        <v>275</v>
      </c>
      <c r="B525" s="48" t="s">
        <v>358</v>
      </c>
      <c r="C525" s="48" t="s">
        <v>620</v>
      </c>
      <c r="D525" s="48" t="s">
        <v>578</v>
      </c>
      <c r="E525" s="48">
        <v>36</v>
      </c>
      <c r="F525" s="48">
        <v>3.5494210999999998E-2</v>
      </c>
      <c r="G525" s="48">
        <f t="shared" si="17"/>
        <v>3.608332753991339E-2</v>
      </c>
      <c r="H525" s="48">
        <v>0.32214862399999999</v>
      </c>
      <c r="I525" s="48">
        <v>0.91226692899999995</v>
      </c>
      <c r="J525" s="54" t="s">
        <v>2184</v>
      </c>
      <c r="K525" s="48">
        <v>0.25862861300000001</v>
      </c>
      <c r="L525" s="48">
        <v>38.973727930000003</v>
      </c>
      <c r="M525" s="48">
        <v>0.29558368800000001</v>
      </c>
      <c r="N525" s="61">
        <v>0.10199999999999999</v>
      </c>
    </row>
    <row r="526" spans="1:14" ht="14.6" x14ac:dyDescent="0.35">
      <c r="A526" s="47" t="s">
        <v>275</v>
      </c>
      <c r="B526" s="48" t="s">
        <v>358</v>
      </c>
      <c r="C526" s="48" t="s">
        <v>620</v>
      </c>
      <c r="D526" s="48" t="s">
        <v>577</v>
      </c>
      <c r="E526" s="48">
        <v>36</v>
      </c>
      <c r="F526" s="48">
        <v>0.28947366000000002</v>
      </c>
      <c r="G526" s="48">
        <f t="shared" si="17"/>
        <v>0.29427821026807799</v>
      </c>
      <c r="H526" s="48">
        <v>0.31011969900000003</v>
      </c>
      <c r="I526" s="48">
        <v>0.35699546300000001</v>
      </c>
      <c r="J526" s="54" t="s">
        <v>2185</v>
      </c>
      <c r="K526" s="48">
        <v>0.25862861300000001</v>
      </c>
      <c r="L526" s="48">
        <v>38.973727930000003</v>
      </c>
      <c r="M526" s="48">
        <v>0.29558368800000001</v>
      </c>
      <c r="N526" s="61">
        <v>0.10199999999999999</v>
      </c>
    </row>
    <row r="527" spans="1:14" ht="14.6" x14ac:dyDescent="0.35">
      <c r="A527" s="47" t="s">
        <v>275</v>
      </c>
      <c r="B527" s="48" t="s">
        <v>358</v>
      </c>
      <c r="C527" s="48" t="s">
        <v>616</v>
      </c>
      <c r="D527" s="48" t="s">
        <v>2298</v>
      </c>
      <c r="E527" s="48">
        <v>35</v>
      </c>
      <c r="F527" s="48">
        <v>-0.441890269</v>
      </c>
      <c r="G527" s="48">
        <f t="shared" si="17"/>
        <v>-0.44922455983110704</v>
      </c>
      <c r="H527" s="48">
        <v>0.13452819799999999</v>
      </c>
      <c r="I527" s="48">
        <v>1.0207619999999999E-3</v>
      </c>
      <c r="J527" s="54" t="s">
        <v>1204</v>
      </c>
      <c r="K527" s="48">
        <v>0.31008902100000002</v>
      </c>
      <c r="L527" s="48">
        <v>28.05954191</v>
      </c>
      <c r="M527" s="48">
        <v>0.75333535699999998</v>
      </c>
      <c r="N527" s="61">
        <v>0</v>
      </c>
    </row>
    <row r="528" spans="1:14" ht="14.6" x14ac:dyDescent="0.35">
      <c r="A528" s="47" t="s">
        <v>275</v>
      </c>
      <c r="B528" s="48" t="s">
        <v>358</v>
      </c>
      <c r="C528" s="48" t="s">
        <v>616</v>
      </c>
      <c r="D528" s="48" t="s">
        <v>2299</v>
      </c>
      <c r="E528" s="48">
        <v>35</v>
      </c>
      <c r="F528" s="48">
        <v>-0.441890269</v>
      </c>
      <c r="G528" s="48">
        <f>F528/0.983673442</f>
        <v>-0.44922455983110704</v>
      </c>
      <c r="H528" s="48">
        <v>0.14808548599999999</v>
      </c>
      <c r="I528" s="48">
        <v>2.844868E-3</v>
      </c>
      <c r="J528" s="54" t="s">
        <v>1205</v>
      </c>
      <c r="K528" s="48">
        <v>0.31008902100000002</v>
      </c>
      <c r="L528" s="48">
        <v>28.05954191</v>
      </c>
      <c r="M528" s="48">
        <v>0.75333535699999998</v>
      </c>
      <c r="N528" s="61">
        <v>0</v>
      </c>
    </row>
    <row r="529" spans="1:14" ht="14.6" x14ac:dyDescent="0.35">
      <c r="A529" s="47" t="s">
        <v>275</v>
      </c>
      <c r="B529" s="48" t="s">
        <v>358</v>
      </c>
      <c r="C529" s="48" t="s">
        <v>616</v>
      </c>
      <c r="D529" s="48" t="s">
        <v>578</v>
      </c>
      <c r="E529" s="48">
        <v>35</v>
      </c>
      <c r="F529" s="48">
        <v>-0.26986803799999998</v>
      </c>
      <c r="G529" s="48">
        <f t="shared" si="17"/>
        <v>-0.27434718319862905</v>
      </c>
      <c r="H529" s="48">
        <v>0.213766235</v>
      </c>
      <c r="I529" s="48">
        <v>0.206788835</v>
      </c>
      <c r="J529" s="54" t="s">
        <v>2186</v>
      </c>
      <c r="K529" s="48">
        <v>0.31008902100000002</v>
      </c>
      <c r="L529" s="48">
        <v>28.05954191</v>
      </c>
      <c r="M529" s="48">
        <v>0.75333535699999998</v>
      </c>
      <c r="N529" s="61">
        <v>0</v>
      </c>
    </row>
    <row r="530" spans="1:14" ht="14.6" x14ac:dyDescent="0.35">
      <c r="A530" s="47" t="s">
        <v>275</v>
      </c>
      <c r="B530" s="48" t="s">
        <v>358</v>
      </c>
      <c r="C530" s="48" t="s">
        <v>616</v>
      </c>
      <c r="D530" s="48" t="s">
        <v>577</v>
      </c>
      <c r="E530" s="48">
        <v>35</v>
      </c>
      <c r="F530" s="48">
        <v>-0.29022540899999999</v>
      </c>
      <c r="G530" s="48">
        <f t="shared" si="17"/>
        <v>-0.29504243645118156</v>
      </c>
      <c r="H530" s="48">
        <v>0.198231717</v>
      </c>
      <c r="I530" s="48">
        <v>0.15235975500000001</v>
      </c>
      <c r="J530" s="54" t="s">
        <v>2187</v>
      </c>
      <c r="K530" s="48">
        <v>0.31008902100000002</v>
      </c>
      <c r="L530" s="48">
        <v>28.05954191</v>
      </c>
      <c r="M530" s="48">
        <v>0.75333535699999998</v>
      </c>
      <c r="N530" s="61">
        <v>0</v>
      </c>
    </row>
    <row r="531" spans="1:14" ht="14.6" x14ac:dyDescent="0.35">
      <c r="A531" s="47" t="s">
        <v>275</v>
      </c>
      <c r="B531" s="48" t="s">
        <v>358</v>
      </c>
      <c r="C531" s="48" t="s">
        <v>626</v>
      </c>
      <c r="D531" s="48" t="s">
        <v>2298</v>
      </c>
      <c r="E531" s="48">
        <v>34</v>
      </c>
      <c r="F531" s="48">
        <v>-3.6878670000000002E-2</v>
      </c>
      <c r="G531" s="48">
        <f t="shared" si="17"/>
        <v>-3.7490765151713838E-2</v>
      </c>
      <c r="H531" s="48">
        <v>0.134272276</v>
      </c>
      <c r="I531" s="48">
        <v>0.783580634</v>
      </c>
      <c r="J531" s="54" t="s">
        <v>1206</v>
      </c>
      <c r="K531" s="48">
        <v>0.70830039899999997</v>
      </c>
      <c r="L531" s="48">
        <v>32.101736729999999</v>
      </c>
      <c r="M531" s="48">
        <v>0.51165716900000002</v>
      </c>
      <c r="N531" s="61">
        <v>0</v>
      </c>
    </row>
    <row r="532" spans="1:14" ht="14.6" x14ac:dyDescent="0.35">
      <c r="A532" s="47" t="s">
        <v>275</v>
      </c>
      <c r="B532" s="48" t="s">
        <v>358</v>
      </c>
      <c r="C532" s="48" t="s">
        <v>626</v>
      </c>
      <c r="D532" s="48" t="s">
        <v>2299</v>
      </c>
      <c r="E532" s="48">
        <v>34</v>
      </c>
      <c r="F532" s="48">
        <v>-3.6878670000000002E-2</v>
      </c>
      <c r="G532" s="48">
        <f t="shared" si="17"/>
        <v>-3.7490765151713838E-2</v>
      </c>
      <c r="H532" s="48">
        <v>0.136137903</v>
      </c>
      <c r="I532" s="48">
        <v>0.78647409300000004</v>
      </c>
      <c r="J532" s="54" t="s">
        <v>1207</v>
      </c>
      <c r="K532" s="48">
        <v>0.70830039899999997</v>
      </c>
      <c r="L532" s="48">
        <v>32.101736729999999</v>
      </c>
      <c r="M532" s="48">
        <v>0.51165716900000002</v>
      </c>
      <c r="N532" s="61">
        <v>0</v>
      </c>
    </row>
    <row r="533" spans="1:14" ht="14.6" x14ac:dyDescent="0.35">
      <c r="A533" s="47" t="s">
        <v>275</v>
      </c>
      <c r="B533" s="48" t="s">
        <v>358</v>
      </c>
      <c r="C533" s="48" t="s">
        <v>626</v>
      </c>
      <c r="D533" s="48" t="s">
        <v>578</v>
      </c>
      <c r="E533" s="48">
        <v>34</v>
      </c>
      <c r="F533" s="48">
        <v>-7.4807261999999999E-2</v>
      </c>
      <c r="G533" s="48">
        <f t="shared" si="17"/>
        <v>-7.6048878424431435E-2</v>
      </c>
      <c r="H533" s="48">
        <v>0.201600747</v>
      </c>
      <c r="I533" s="48">
        <v>0.71058808200000001</v>
      </c>
      <c r="J533" s="54" t="s">
        <v>2188</v>
      </c>
      <c r="K533" s="48">
        <v>0.70830039899999997</v>
      </c>
      <c r="L533" s="48">
        <v>32.101736729999999</v>
      </c>
      <c r="M533" s="48">
        <v>0.51165716900000002</v>
      </c>
      <c r="N533" s="61">
        <v>0</v>
      </c>
    </row>
    <row r="534" spans="1:14" ht="14.6" x14ac:dyDescent="0.35">
      <c r="A534" s="47" t="s">
        <v>275</v>
      </c>
      <c r="B534" s="48" t="s">
        <v>358</v>
      </c>
      <c r="C534" s="48" t="s">
        <v>626</v>
      </c>
      <c r="D534" s="48" t="s">
        <v>577</v>
      </c>
      <c r="E534" s="48">
        <v>34</v>
      </c>
      <c r="F534" s="48">
        <v>8.8312906999999996E-2</v>
      </c>
      <c r="G534" s="48">
        <f t="shared" si="17"/>
        <v>8.9778683889688668E-2</v>
      </c>
      <c r="H534" s="48">
        <v>0.19844440399999999</v>
      </c>
      <c r="I534" s="48">
        <v>0.65920651600000002</v>
      </c>
      <c r="J534" s="54" t="s">
        <v>2189</v>
      </c>
      <c r="K534" s="48">
        <v>0.70830039899999997</v>
      </c>
      <c r="L534" s="48">
        <v>32.101736729999999</v>
      </c>
      <c r="M534" s="48">
        <v>0.51165716900000002</v>
      </c>
      <c r="N534" s="61">
        <v>0</v>
      </c>
    </row>
    <row r="535" spans="1:14" ht="14.6" x14ac:dyDescent="0.35">
      <c r="A535" s="47" t="s">
        <v>275</v>
      </c>
      <c r="B535" s="48" t="s">
        <v>358</v>
      </c>
      <c r="C535" s="48" t="s">
        <v>627</v>
      </c>
      <c r="D535" s="48" t="s">
        <v>2298</v>
      </c>
      <c r="E535" s="48">
        <v>36</v>
      </c>
      <c r="F535" s="48">
        <v>-0.201226081</v>
      </c>
      <c r="G535" s="48">
        <f t="shared" si="17"/>
        <v>-0.20456593866239606</v>
      </c>
      <c r="H535" s="48">
        <v>0.12615950300000001</v>
      </c>
      <c r="I535" s="48">
        <v>0.110709268</v>
      </c>
      <c r="J535" s="54" t="s">
        <v>1208</v>
      </c>
      <c r="K535" s="48">
        <v>0.41151653900000001</v>
      </c>
      <c r="L535" s="48">
        <v>35.414621189999998</v>
      </c>
      <c r="M535" s="48">
        <v>0.44864993399999997</v>
      </c>
      <c r="N535" s="61">
        <v>1.17E-2</v>
      </c>
    </row>
    <row r="536" spans="1:14" ht="14.6" x14ac:dyDescent="0.35">
      <c r="A536" s="47" t="s">
        <v>275</v>
      </c>
      <c r="B536" s="48" t="s">
        <v>358</v>
      </c>
      <c r="C536" s="48" t="s">
        <v>627</v>
      </c>
      <c r="D536" s="48" t="s">
        <v>2299</v>
      </c>
      <c r="E536" s="48">
        <v>36</v>
      </c>
      <c r="F536" s="48">
        <v>-0.201226081</v>
      </c>
      <c r="G536" s="48">
        <f t="shared" si="17"/>
        <v>-0.20456593866239606</v>
      </c>
      <c r="H536" s="48">
        <v>0.12541881399999999</v>
      </c>
      <c r="I536" s="48">
        <v>0.108618648</v>
      </c>
      <c r="J536" s="54" t="s">
        <v>1209</v>
      </c>
      <c r="K536" s="48">
        <v>0.41151653900000001</v>
      </c>
      <c r="L536" s="48">
        <v>35.414621189999998</v>
      </c>
      <c r="M536" s="48">
        <v>0.44864993399999997</v>
      </c>
      <c r="N536" s="61">
        <v>1.17E-2</v>
      </c>
    </row>
    <row r="537" spans="1:14" ht="14.6" x14ac:dyDescent="0.35">
      <c r="A537" s="47" t="s">
        <v>275</v>
      </c>
      <c r="B537" s="48" t="s">
        <v>358</v>
      </c>
      <c r="C537" s="48" t="s">
        <v>627</v>
      </c>
      <c r="D537" s="48" t="s">
        <v>578</v>
      </c>
      <c r="E537" s="48">
        <v>36</v>
      </c>
      <c r="F537" s="48">
        <v>-0.105585162</v>
      </c>
      <c r="G537" s="48">
        <f t="shared" si="17"/>
        <v>-0.10733761581010541</v>
      </c>
      <c r="H537" s="48">
        <v>0.192230241</v>
      </c>
      <c r="I537" s="48">
        <v>0.58282425199999999</v>
      </c>
      <c r="J537" s="54" t="s">
        <v>2190</v>
      </c>
      <c r="K537" s="48">
        <v>0.41151653900000001</v>
      </c>
      <c r="L537" s="48">
        <v>35.414621189999998</v>
      </c>
      <c r="M537" s="48">
        <v>0.44864993399999997</v>
      </c>
      <c r="N537" s="61">
        <v>1.17E-2</v>
      </c>
    </row>
    <row r="538" spans="1:14" ht="14.6" x14ac:dyDescent="0.35">
      <c r="A538" s="47" t="s">
        <v>275</v>
      </c>
      <c r="B538" s="48" t="s">
        <v>358</v>
      </c>
      <c r="C538" s="48" t="s">
        <v>627</v>
      </c>
      <c r="D538" s="48" t="s">
        <v>577</v>
      </c>
      <c r="E538" s="48">
        <v>36</v>
      </c>
      <c r="F538" s="48">
        <v>-6.1497399000000001E-2</v>
      </c>
      <c r="G538" s="48">
        <f t="shared" si="17"/>
        <v>-6.2518104458491625E-2</v>
      </c>
      <c r="H538" s="48">
        <v>0.17328465500000001</v>
      </c>
      <c r="I538" s="48">
        <v>0.724799894</v>
      </c>
      <c r="J538" s="54" t="s">
        <v>2191</v>
      </c>
      <c r="K538" s="48">
        <v>0.41151653900000001</v>
      </c>
      <c r="L538" s="48">
        <v>35.414621189999998</v>
      </c>
      <c r="M538" s="48">
        <v>0.44864993399999997</v>
      </c>
      <c r="N538" s="61">
        <v>1.17E-2</v>
      </c>
    </row>
    <row r="539" spans="1:14" ht="14.6" x14ac:dyDescent="0.35">
      <c r="A539" s="47" t="s">
        <v>275</v>
      </c>
      <c r="B539" s="48" t="s">
        <v>409</v>
      </c>
      <c r="C539" s="48" t="s">
        <v>625</v>
      </c>
      <c r="D539" s="48" t="s">
        <v>2298</v>
      </c>
      <c r="E539" s="48">
        <v>5</v>
      </c>
      <c r="F539" s="48">
        <v>0.55752214200000005</v>
      </c>
      <c r="G539" s="48">
        <f>F539/0.207303369</f>
        <v>2.6894022257785886</v>
      </c>
      <c r="H539" s="48">
        <v>0.10781924</v>
      </c>
      <c r="I539" s="62">
        <v>2.3300000000000001E-7</v>
      </c>
      <c r="J539" s="54" t="s">
        <v>1210</v>
      </c>
      <c r="K539" s="48">
        <v>0.91527192499999999</v>
      </c>
      <c r="L539" s="48">
        <v>0.38428170499999997</v>
      </c>
      <c r="M539" s="48">
        <v>0.98374346099999999</v>
      </c>
      <c r="N539" s="61">
        <v>0</v>
      </c>
    </row>
    <row r="540" spans="1:14" ht="14.6" x14ac:dyDescent="0.35">
      <c r="A540" s="47" t="s">
        <v>275</v>
      </c>
      <c r="B540" s="48" t="s">
        <v>409</v>
      </c>
      <c r="C540" s="48" t="s">
        <v>625</v>
      </c>
      <c r="D540" s="48" t="s">
        <v>2299</v>
      </c>
      <c r="E540" s="48">
        <v>5</v>
      </c>
      <c r="F540" s="48">
        <v>0.55752214200000005</v>
      </c>
      <c r="G540" s="48">
        <f t="shared" ref="G540:G574" si="18">F540/0.207303369</f>
        <v>2.6894022257785886</v>
      </c>
      <c r="H540" s="48">
        <v>0.34785752800000003</v>
      </c>
      <c r="I540" s="48">
        <v>0.108993994</v>
      </c>
      <c r="J540" s="54" t="s">
        <v>1211</v>
      </c>
      <c r="K540" s="48">
        <v>0.91527192499999999</v>
      </c>
      <c r="L540" s="48">
        <v>0.38428170499999997</v>
      </c>
      <c r="M540" s="48">
        <v>0.98374346099999999</v>
      </c>
      <c r="N540" s="61">
        <v>0</v>
      </c>
    </row>
    <row r="541" spans="1:14" ht="14.6" x14ac:dyDescent="0.35">
      <c r="A541" s="47" t="s">
        <v>275</v>
      </c>
      <c r="B541" s="48" t="s">
        <v>409</v>
      </c>
      <c r="C541" s="48" t="s">
        <v>625</v>
      </c>
      <c r="D541" s="48" t="s">
        <v>578</v>
      </c>
      <c r="E541" s="48">
        <v>5</v>
      </c>
      <c r="F541" s="48">
        <v>0.46423200199999998</v>
      </c>
      <c r="G541" s="48">
        <f t="shared" si="18"/>
        <v>2.2393847443936137</v>
      </c>
      <c r="H541" s="48">
        <v>0.43104747999999998</v>
      </c>
      <c r="I541" s="48">
        <v>0.28148662299999999</v>
      </c>
      <c r="J541" s="54" t="s">
        <v>2192</v>
      </c>
      <c r="K541" s="48">
        <v>0.91527192499999999</v>
      </c>
      <c r="L541" s="48">
        <v>0.38428170499999997</v>
      </c>
      <c r="M541" s="48">
        <v>0.98374346099999999</v>
      </c>
      <c r="N541" s="61">
        <v>0</v>
      </c>
    </row>
    <row r="542" spans="1:14" ht="14.6" x14ac:dyDescent="0.35">
      <c r="A542" s="47" t="s">
        <v>275</v>
      </c>
      <c r="B542" s="48" t="s">
        <v>409</v>
      </c>
      <c r="C542" s="48" t="s">
        <v>625</v>
      </c>
      <c r="D542" s="48" t="s">
        <v>577</v>
      </c>
      <c r="E542" s="48">
        <v>5</v>
      </c>
      <c r="F542" s="48">
        <v>0.39112661300000001</v>
      </c>
      <c r="G542" s="48">
        <f t="shared" si="18"/>
        <v>1.8867354394033029</v>
      </c>
      <c r="H542" s="48">
        <v>0.56333074699999997</v>
      </c>
      <c r="I542" s="48">
        <v>0.52570355099999999</v>
      </c>
      <c r="J542" s="54" t="s">
        <v>2193</v>
      </c>
      <c r="K542" s="48">
        <v>0.91527192499999999</v>
      </c>
      <c r="L542" s="48">
        <v>0.38428170499999997</v>
      </c>
      <c r="M542" s="48">
        <v>0.98374346099999999</v>
      </c>
      <c r="N542" s="61">
        <v>0</v>
      </c>
    </row>
    <row r="543" spans="1:14" ht="14.6" x14ac:dyDescent="0.35">
      <c r="A543" s="47" t="s">
        <v>275</v>
      </c>
      <c r="B543" s="48" t="s">
        <v>409</v>
      </c>
      <c r="C543" s="48" t="s">
        <v>615</v>
      </c>
      <c r="D543" s="48" t="s">
        <v>2298</v>
      </c>
      <c r="E543" s="48">
        <v>5</v>
      </c>
      <c r="F543" s="48">
        <v>0.477634108</v>
      </c>
      <c r="G543" s="48">
        <f t="shared" si="18"/>
        <v>2.3040344703708122</v>
      </c>
      <c r="H543" s="48">
        <v>0.102400739</v>
      </c>
      <c r="I543" s="62">
        <v>3.1E-6</v>
      </c>
      <c r="J543" s="54" t="s">
        <v>1212</v>
      </c>
      <c r="K543" s="48">
        <v>0.82577017900000005</v>
      </c>
      <c r="L543" s="48">
        <v>0.244544446</v>
      </c>
      <c r="M543" s="48">
        <v>0.99310704400000005</v>
      </c>
      <c r="N543" s="61">
        <v>0</v>
      </c>
    </row>
    <row r="544" spans="1:14" ht="14.6" x14ac:dyDescent="0.35">
      <c r="A544" s="47" t="s">
        <v>275</v>
      </c>
      <c r="B544" s="48" t="s">
        <v>409</v>
      </c>
      <c r="C544" s="48" t="s">
        <v>615</v>
      </c>
      <c r="D544" s="48" t="s">
        <v>2299</v>
      </c>
      <c r="E544" s="48">
        <v>5</v>
      </c>
      <c r="F544" s="48">
        <v>0.477634108</v>
      </c>
      <c r="G544" s="48">
        <f t="shared" si="18"/>
        <v>2.3040344703708122</v>
      </c>
      <c r="H544" s="48">
        <v>0.41414668199999999</v>
      </c>
      <c r="I544" s="48">
        <v>0.24878851900000001</v>
      </c>
      <c r="J544" s="54" t="s">
        <v>1213</v>
      </c>
      <c r="K544" s="48">
        <v>0.82577017900000005</v>
      </c>
      <c r="L544" s="48">
        <v>0.244544446</v>
      </c>
      <c r="M544" s="48">
        <v>0.99310704400000005</v>
      </c>
      <c r="N544" s="61">
        <v>0</v>
      </c>
    </row>
    <row r="545" spans="1:14" ht="14.6" x14ac:dyDescent="0.35">
      <c r="A545" s="47" t="s">
        <v>275</v>
      </c>
      <c r="B545" s="48" t="s">
        <v>409</v>
      </c>
      <c r="C545" s="48" t="s">
        <v>615</v>
      </c>
      <c r="D545" s="48" t="s">
        <v>578</v>
      </c>
      <c r="E545" s="48">
        <v>5</v>
      </c>
      <c r="F545" s="48">
        <v>0.54792511899999996</v>
      </c>
      <c r="G545" s="48">
        <f t="shared" si="18"/>
        <v>2.643107642886402</v>
      </c>
      <c r="H545" s="48">
        <v>0.47949917600000003</v>
      </c>
      <c r="I545" s="48">
        <v>0.25316194800000003</v>
      </c>
      <c r="J545" s="54" t="s">
        <v>2194</v>
      </c>
      <c r="K545" s="48">
        <v>0.82577017900000005</v>
      </c>
      <c r="L545" s="48">
        <v>0.244544446</v>
      </c>
      <c r="M545" s="48">
        <v>0.99310704400000005</v>
      </c>
      <c r="N545" s="61">
        <v>0</v>
      </c>
    </row>
    <row r="546" spans="1:14" ht="14.6" x14ac:dyDescent="0.35">
      <c r="A546" s="47" t="s">
        <v>275</v>
      </c>
      <c r="B546" s="48" t="s">
        <v>409</v>
      </c>
      <c r="C546" s="48" t="s">
        <v>615</v>
      </c>
      <c r="D546" s="48" t="s">
        <v>577</v>
      </c>
      <c r="E546" s="48">
        <v>5</v>
      </c>
      <c r="F546" s="48">
        <v>0.64996152200000001</v>
      </c>
      <c r="G546" s="48">
        <f t="shared" si="18"/>
        <v>3.1353157700008243</v>
      </c>
      <c r="H546" s="48">
        <v>0.63760384800000003</v>
      </c>
      <c r="I546" s="48">
        <v>0.36566045600000002</v>
      </c>
      <c r="J546" s="54" t="s">
        <v>2195</v>
      </c>
      <c r="K546" s="48">
        <v>0.82577017900000005</v>
      </c>
      <c r="L546" s="48">
        <v>0.244544446</v>
      </c>
      <c r="M546" s="48">
        <v>0.99310704400000005</v>
      </c>
      <c r="N546" s="61">
        <v>0</v>
      </c>
    </row>
    <row r="547" spans="1:14" ht="14.6" x14ac:dyDescent="0.35">
      <c r="A547" s="47" t="s">
        <v>275</v>
      </c>
      <c r="B547" s="48" t="s">
        <v>409</v>
      </c>
      <c r="C547" s="48" t="s">
        <v>617</v>
      </c>
      <c r="D547" s="48" t="s">
        <v>2298</v>
      </c>
      <c r="E547" s="48">
        <v>5</v>
      </c>
      <c r="F547" s="48">
        <v>4.1125260619999997</v>
      </c>
      <c r="G547" s="48">
        <f t="shared" si="18"/>
        <v>19.838201770854962</v>
      </c>
      <c r="H547" s="48">
        <v>0.45639834200000001</v>
      </c>
      <c r="I547" s="62">
        <v>2.0499999999999999E-19</v>
      </c>
      <c r="J547" s="54" t="s">
        <v>1214</v>
      </c>
      <c r="K547" s="48">
        <v>0.54758692899999994</v>
      </c>
      <c r="L547" s="48">
        <v>0.53545948700000001</v>
      </c>
      <c r="M547" s="48">
        <v>0.969958447</v>
      </c>
      <c r="N547" s="61">
        <v>0</v>
      </c>
    </row>
    <row r="548" spans="1:14" ht="14.6" x14ac:dyDescent="0.35">
      <c r="A548" s="47" t="s">
        <v>275</v>
      </c>
      <c r="B548" s="48" t="s">
        <v>409</v>
      </c>
      <c r="C548" s="48" t="s">
        <v>617</v>
      </c>
      <c r="D548" s="48" t="s">
        <v>2299</v>
      </c>
      <c r="E548" s="48">
        <v>5</v>
      </c>
      <c r="F548" s="48">
        <v>4.1125260619999997</v>
      </c>
      <c r="G548" s="48">
        <f t="shared" si="18"/>
        <v>19.838201770854962</v>
      </c>
      <c r="H548" s="48">
        <v>1.247414376</v>
      </c>
      <c r="I548" s="48">
        <v>9.7779099999999999E-4</v>
      </c>
      <c r="J548" s="54" t="s">
        <v>1215</v>
      </c>
      <c r="K548" s="48">
        <v>0.54758692899999994</v>
      </c>
      <c r="L548" s="48">
        <v>0.53545948700000001</v>
      </c>
      <c r="M548" s="48">
        <v>0.969958447</v>
      </c>
      <c r="N548" s="61">
        <v>0</v>
      </c>
    </row>
    <row r="549" spans="1:14" ht="14.6" x14ac:dyDescent="0.35">
      <c r="A549" s="47" t="s">
        <v>275</v>
      </c>
      <c r="B549" s="48" t="s">
        <v>409</v>
      </c>
      <c r="C549" s="48" t="s">
        <v>617</v>
      </c>
      <c r="D549" s="48" t="s">
        <v>578</v>
      </c>
      <c r="E549" s="48">
        <v>5</v>
      </c>
      <c r="F549" s="48">
        <v>3.8508170659999998</v>
      </c>
      <c r="G549" s="48">
        <f t="shared" si="18"/>
        <v>18.575757280625769</v>
      </c>
      <c r="H549" s="48">
        <v>1.552456016</v>
      </c>
      <c r="I549" s="48">
        <v>1.3121014E-2</v>
      </c>
      <c r="J549" s="54" t="s">
        <v>2196</v>
      </c>
      <c r="K549" s="48">
        <v>0.54758692899999994</v>
      </c>
      <c r="L549" s="48">
        <v>0.53545948700000001</v>
      </c>
      <c r="M549" s="48">
        <v>0.969958447</v>
      </c>
      <c r="N549" s="61">
        <v>0</v>
      </c>
    </row>
    <row r="550" spans="1:14" ht="14.6" x14ac:dyDescent="0.35">
      <c r="A550" s="47" t="s">
        <v>275</v>
      </c>
      <c r="B550" s="48" t="s">
        <v>409</v>
      </c>
      <c r="C550" s="48" t="s">
        <v>617</v>
      </c>
      <c r="D550" s="48" t="s">
        <v>577</v>
      </c>
      <c r="E550" s="48">
        <v>5</v>
      </c>
      <c r="F550" s="48">
        <v>3.8356483809999999</v>
      </c>
      <c r="G550" s="48">
        <f t="shared" si="18"/>
        <v>18.50258584557784</v>
      </c>
      <c r="H550" s="48">
        <v>1.866646214</v>
      </c>
      <c r="I550" s="48">
        <v>0.109090017</v>
      </c>
      <c r="J550" s="54" t="s">
        <v>2197</v>
      </c>
      <c r="K550" s="48">
        <v>0.54758692899999994</v>
      </c>
      <c r="L550" s="48">
        <v>0.53545948700000001</v>
      </c>
      <c r="M550" s="48">
        <v>0.969958447</v>
      </c>
      <c r="N550" s="61">
        <v>0</v>
      </c>
    </row>
    <row r="551" spans="1:14" ht="14.6" x14ac:dyDescent="0.35">
      <c r="A551" s="47" t="s">
        <v>275</v>
      </c>
      <c r="B551" s="48" t="s">
        <v>409</v>
      </c>
      <c r="C551" s="48" t="s">
        <v>618</v>
      </c>
      <c r="D551" s="48" t="s">
        <v>2298</v>
      </c>
      <c r="E551" s="48">
        <v>5</v>
      </c>
      <c r="F551" s="48">
        <v>-0.26802032100000001</v>
      </c>
      <c r="G551" s="48">
        <f t="shared" si="18"/>
        <v>-1.2928893644753068</v>
      </c>
      <c r="H551" s="48">
        <v>0.99787024400000002</v>
      </c>
      <c r="I551" s="48">
        <v>0.78824339399999999</v>
      </c>
      <c r="J551" s="54" t="s">
        <v>1216</v>
      </c>
      <c r="K551" s="48">
        <v>0.16119938</v>
      </c>
      <c r="L551" s="48">
        <v>3.5884257640000001</v>
      </c>
      <c r="M551" s="48">
        <v>0.46456098800000001</v>
      </c>
      <c r="N551" s="61">
        <v>0</v>
      </c>
    </row>
    <row r="552" spans="1:14" ht="14.6" x14ac:dyDescent="0.35">
      <c r="A552" s="47" t="s">
        <v>275</v>
      </c>
      <c r="B552" s="48" t="s">
        <v>409</v>
      </c>
      <c r="C552" s="48" t="s">
        <v>618</v>
      </c>
      <c r="D552" s="48" t="s">
        <v>2299</v>
      </c>
      <c r="E552" s="48">
        <v>5</v>
      </c>
      <c r="F552" s="48">
        <v>-0.26802032100000001</v>
      </c>
      <c r="G552" s="48">
        <f t="shared" si="18"/>
        <v>-1.2928893644753068</v>
      </c>
      <c r="H552" s="48">
        <v>1.0535425620000001</v>
      </c>
      <c r="I552" s="48">
        <v>0.79918721599999998</v>
      </c>
      <c r="J552" s="54" t="s">
        <v>1217</v>
      </c>
      <c r="K552" s="48">
        <v>0.16119938</v>
      </c>
      <c r="L552" s="48">
        <v>3.5884257640000001</v>
      </c>
      <c r="M552" s="48">
        <v>0.46456098800000001</v>
      </c>
      <c r="N552" s="61">
        <v>0</v>
      </c>
    </row>
    <row r="553" spans="1:14" ht="14.6" x14ac:dyDescent="0.35">
      <c r="A553" s="47" t="s">
        <v>275</v>
      </c>
      <c r="B553" s="48" t="s">
        <v>409</v>
      </c>
      <c r="C553" s="48" t="s">
        <v>618</v>
      </c>
      <c r="D553" s="48" t="s">
        <v>578</v>
      </c>
      <c r="E553" s="48">
        <v>5</v>
      </c>
      <c r="F553" s="48">
        <v>0.60515231000000003</v>
      </c>
      <c r="G553" s="48">
        <f t="shared" si="18"/>
        <v>2.9191629297640604</v>
      </c>
      <c r="H553" s="48">
        <v>1.278607284</v>
      </c>
      <c r="I553" s="48">
        <v>0.63600614600000005</v>
      </c>
      <c r="J553" s="54" t="s">
        <v>2198</v>
      </c>
      <c r="K553" s="48">
        <v>0.16119938</v>
      </c>
      <c r="L553" s="48">
        <v>3.5884257640000001</v>
      </c>
      <c r="M553" s="48">
        <v>0.46456098800000001</v>
      </c>
      <c r="N553" s="61">
        <v>0</v>
      </c>
    </row>
    <row r="554" spans="1:14" ht="14.6" x14ac:dyDescent="0.35">
      <c r="A554" s="47" t="s">
        <v>275</v>
      </c>
      <c r="B554" s="48" t="s">
        <v>409</v>
      </c>
      <c r="C554" s="48" t="s">
        <v>618</v>
      </c>
      <c r="D554" s="48" t="s">
        <v>577</v>
      </c>
      <c r="E554" s="48">
        <v>5</v>
      </c>
      <c r="F554" s="48">
        <v>0.64659272999999995</v>
      </c>
      <c r="G554" s="48">
        <f t="shared" si="18"/>
        <v>3.1190652285057654</v>
      </c>
      <c r="H554" s="48">
        <v>1.498711243</v>
      </c>
      <c r="I554" s="48">
        <v>0.68838921099999995</v>
      </c>
      <c r="J554" s="54" t="s">
        <v>2199</v>
      </c>
      <c r="K554" s="48">
        <v>0.16119938</v>
      </c>
      <c r="L554" s="48">
        <v>3.5884257640000001</v>
      </c>
      <c r="M554" s="48">
        <v>0.46456098800000001</v>
      </c>
      <c r="N554" s="61">
        <v>0</v>
      </c>
    </row>
    <row r="555" spans="1:14" ht="14.6" x14ac:dyDescent="0.35">
      <c r="A555" s="47" t="s">
        <v>275</v>
      </c>
      <c r="B555" s="48" t="s">
        <v>409</v>
      </c>
      <c r="C555" s="48" t="s">
        <v>619</v>
      </c>
      <c r="D555" s="48" t="s">
        <v>2298</v>
      </c>
      <c r="E555" s="48">
        <v>5</v>
      </c>
      <c r="F555" s="48">
        <v>-1.1857851509999999</v>
      </c>
      <c r="G555" s="48">
        <f t="shared" si="18"/>
        <v>-5.7200476611646387</v>
      </c>
      <c r="H555" s="48">
        <v>0.123798173</v>
      </c>
      <c r="I555" s="62">
        <v>9.8599999999999996E-22</v>
      </c>
      <c r="J555" s="54" t="s">
        <v>1218</v>
      </c>
      <c r="K555" s="48">
        <v>0.84911505899999995</v>
      </c>
      <c r="L555" s="48">
        <v>9.8127065999999999E-2</v>
      </c>
      <c r="M555" s="48">
        <v>0.99883503900000004</v>
      </c>
      <c r="N555" s="61">
        <v>0</v>
      </c>
    </row>
    <row r="556" spans="1:14" ht="14.6" x14ac:dyDescent="0.35">
      <c r="A556" s="47" t="s">
        <v>275</v>
      </c>
      <c r="B556" s="48" t="s">
        <v>409</v>
      </c>
      <c r="C556" s="48" t="s">
        <v>619</v>
      </c>
      <c r="D556" s="48" t="s">
        <v>2299</v>
      </c>
      <c r="E556" s="48">
        <v>5</v>
      </c>
      <c r="F556" s="48">
        <v>-1.1857851509999999</v>
      </c>
      <c r="G556" s="48">
        <f t="shared" si="18"/>
        <v>-5.7200476611646387</v>
      </c>
      <c r="H556" s="48">
        <v>0.79040526</v>
      </c>
      <c r="I556" s="48">
        <v>0.13355632000000001</v>
      </c>
      <c r="J556" s="54" t="s">
        <v>1219</v>
      </c>
      <c r="K556" s="48">
        <v>0.84911505899999995</v>
      </c>
      <c r="L556" s="48">
        <v>9.8127065999999999E-2</v>
      </c>
      <c r="M556" s="48">
        <v>0.99883503900000004</v>
      </c>
      <c r="N556" s="61">
        <v>0</v>
      </c>
    </row>
    <row r="557" spans="1:14" ht="14.6" x14ac:dyDescent="0.35">
      <c r="A557" s="47" t="s">
        <v>275</v>
      </c>
      <c r="B557" s="48" t="s">
        <v>409</v>
      </c>
      <c r="C557" s="48" t="s">
        <v>619</v>
      </c>
      <c r="D557" s="48" t="s">
        <v>578</v>
      </c>
      <c r="E557" s="48">
        <v>5</v>
      </c>
      <c r="F557" s="48">
        <v>-1.1912120209999999</v>
      </c>
      <c r="G557" s="48">
        <f t="shared" si="18"/>
        <v>-5.7462260586802136</v>
      </c>
      <c r="H557" s="48">
        <v>0.92589732300000005</v>
      </c>
      <c r="I557" s="48">
        <v>0.19825162499999999</v>
      </c>
      <c r="J557" s="54" t="s">
        <v>2200</v>
      </c>
      <c r="K557" s="48">
        <v>0.84911505899999995</v>
      </c>
      <c r="L557" s="48">
        <v>9.8127065999999999E-2</v>
      </c>
      <c r="M557" s="48">
        <v>0.99883503900000004</v>
      </c>
      <c r="N557" s="61">
        <v>0</v>
      </c>
    </row>
    <row r="558" spans="1:14" ht="14.6" x14ac:dyDescent="0.35">
      <c r="A558" s="47" t="s">
        <v>275</v>
      </c>
      <c r="B558" s="48" t="s">
        <v>409</v>
      </c>
      <c r="C558" s="48" t="s">
        <v>619</v>
      </c>
      <c r="D558" s="48" t="s">
        <v>577</v>
      </c>
      <c r="E558" s="48">
        <v>5</v>
      </c>
      <c r="F558" s="48">
        <v>-1.3807022229999999</v>
      </c>
      <c r="G558" s="48">
        <f t="shared" si="18"/>
        <v>-6.6602980436849535</v>
      </c>
      <c r="H558" s="48">
        <v>1.147065198</v>
      </c>
      <c r="I558" s="48">
        <v>0.29507358299999997</v>
      </c>
      <c r="J558" s="54" t="s">
        <v>2201</v>
      </c>
      <c r="K558" s="48">
        <v>0.84911505899999995</v>
      </c>
      <c r="L558" s="48">
        <v>9.8127065999999999E-2</v>
      </c>
      <c r="M558" s="48">
        <v>0.99883503900000004</v>
      </c>
      <c r="N558" s="61">
        <v>0</v>
      </c>
    </row>
    <row r="559" spans="1:14" ht="14.6" x14ac:dyDescent="0.35">
      <c r="A559" s="47" t="s">
        <v>275</v>
      </c>
      <c r="B559" s="48" t="s">
        <v>409</v>
      </c>
      <c r="C559" s="48" t="s">
        <v>620</v>
      </c>
      <c r="D559" s="48" t="s">
        <v>2298</v>
      </c>
      <c r="E559" s="48">
        <v>5</v>
      </c>
      <c r="F559" s="48">
        <v>1.5050910449999999</v>
      </c>
      <c r="G559" s="48">
        <f t="shared" si="18"/>
        <v>7.2603308487475671</v>
      </c>
      <c r="H559" s="48">
        <v>0.182504045</v>
      </c>
      <c r="I559" s="62">
        <v>1.6300000000000001E-16</v>
      </c>
      <c r="J559" s="54" t="s">
        <v>1220</v>
      </c>
      <c r="K559" s="48">
        <v>0.67656397300000004</v>
      </c>
      <c r="L559" s="48">
        <v>0.236295803</v>
      </c>
      <c r="M559" s="48">
        <v>0.99354666800000002</v>
      </c>
      <c r="N559" s="61">
        <v>0</v>
      </c>
    </row>
    <row r="560" spans="1:14" ht="14.6" x14ac:dyDescent="0.35">
      <c r="A560" s="47" t="s">
        <v>275</v>
      </c>
      <c r="B560" s="48" t="s">
        <v>409</v>
      </c>
      <c r="C560" s="48" t="s">
        <v>620</v>
      </c>
      <c r="D560" s="48" t="s">
        <v>2299</v>
      </c>
      <c r="E560" s="48">
        <v>5</v>
      </c>
      <c r="F560" s="48">
        <v>1.5050910449999999</v>
      </c>
      <c r="G560" s="48">
        <f t="shared" si="18"/>
        <v>7.2603308487475671</v>
      </c>
      <c r="H560" s="48">
        <v>0.75088682900000003</v>
      </c>
      <c r="I560" s="48">
        <v>4.5025307000000001E-2</v>
      </c>
      <c r="J560" s="54" t="s">
        <v>1221</v>
      </c>
      <c r="K560" s="48">
        <v>0.67656397300000004</v>
      </c>
      <c r="L560" s="48">
        <v>0.236295803</v>
      </c>
      <c r="M560" s="48">
        <v>0.99354666800000002</v>
      </c>
      <c r="N560" s="61">
        <v>0</v>
      </c>
    </row>
    <row r="561" spans="1:14" ht="14.6" x14ac:dyDescent="0.35">
      <c r="A561" s="47" t="s">
        <v>275</v>
      </c>
      <c r="B561" s="48" t="s">
        <v>409</v>
      </c>
      <c r="C561" s="48" t="s">
        <v>620</v>
      </c>
      <c r="D561" s="48" t="s">
        <v>578</v>
      </c>
      <c r="E561" s="48">
        <v>5</v>
      </c>
      <c r="F561" s="48">
        <v>1.6722320049999999</v>
      </c>
      <c r="G561" s="48">
        <f t="shared" si="18"/>
        <v>8.0665934811701003</v>
      </c>
      <c r="H561" s="48">
        <v>0.89118589999999998</v>
      </c>
      <c r="I561" s="48">
        <v>6.0598713999999998E-2</v>
      </c>
      <c r="J561" s="54" t="s">
        <v>2202</v>
      </c>
      <c r="K561" s="48">
        <v>0.67656397300000004</v>
      </c>
      <c r="L561" s="48">
        <v>0.236295803</v>
      </c>
      <c r="M561" s="48">
        <v>0.99354666800000002</v>
      </c>
      <c r="N561" s="61">
        <v>0</v>
      </c>
    </row>
    <row r="562" spans="1:14" ht="14.6" x14ac:dyDescent="0.35">
      <c r="A562" s="47" t="s">
        <v>275</v>
      </c>
      <c r="B562" s="48" t="s">
        <v>409</v>
      </c>
      <c r="C562" s="48" t="s">
        <v>620</v>
      </c>
      <c r="D562" s="48" t="s">
        <v>577</v>
      </c>
      <c r="E562" s="48">
        <v>5</v>
      </c>
      <c r="F562" s="48">
        <v>1.6957118920000001</v>
      </c>
      <c r="G562" s="48">
        <f t="shared" si="18"/>
        <v>8.1798568936909088</v>
      </c>
      <c r="H562" s="48">
        <v>1.099686545</v>
      </c>
      <c r="I562" s="48">
        <v>0.197935525</v>
      </c>
      <c r="J562" s="54" t="s">
        <v>2203</v>
      </c>
      <c r="K562" s="48">
        <v>0.67656397300000004</v>
      </c>
      <c r="L562" s="48">
        <v>0.236295803</v>
      </c>
      <c r="M562" s="48">
        <v>0.99354666800000002</v>
      </c>
      <c r="N562" s="61">
        <v>0</v>
      </c>
    </row>
    <row r="563" spans="1:14" ht="14.6" x14ac:dyDescent="0.35">
      <c r="A563" s="47" t="s">
        <v>275</v>
      </c>
      <c r="B563" s="48" t="s">
        <v>409</v>
      </c>
      <c r="C563" s="48" t="s">
        <v>616</v>
      </c>
      <c r="D563" s="48" t="s">
        <v>2298</v>
      </c>
      <c r="E563" s="48">
        <v>5</v>
      </c>
      <c r="F563" s="48">
        <v>-1.4944464719999999</v>
      </c>
      <c r="G563" s="48">
        <f t="shared" si="18"/>
        <v>-7.2089830435896101</v>
      </c>
      <c r="H563" s="48">
        <v>0.11260751400000001</v>
      </c>
      <c r="I563" s="62">
        <v>3.3999999999999998E-40</v>
      </c>
      <c r="J563" s="54" t="s">
        <v>1222</v>
      </c>
      <c r="K563" s="48">
        <v>0.71720097500000002</v>
      </c>
      <c r="L563" s="48">
        <v>0.17268283700000001</v>
      </c>
      <c r="M563" s="48">
        <v>0.99648034399999996</v>
      </c>
      <c r="N563" s="61">
        <v>0</v>
      </c>
    </row>
    <row r="564" spans="1:14" ht="14.6" x14ac:dyDescent="0.35">
      <c r="A564" s="47" t="s">
        <v>275</v>
      </c>
      <c r="B564" s="48" t="s">
        <v>409</v>
      </c>
      <c r="C564" s="48" t="s">
        <v>616</v>
      </c>
      <c r="D564" s="48" t="s">
        <v>2299</v>
      </c>
      <c r="E564" s="48">
        <v>5</v>
      </c>
      <c r="F564" s="48">
        <v>-1.4944464719999999</v>
      </c>
      <c r="G564" s="48">
        <f t="shared" si="18"/>
        <v>-7.2089830435896101</v>
      </c>
      <c r="H564" s="48">
        <v>0.54196692099999999</v>
      </c>
      <c r="I564" s="48">
        <v>5.8254190000000001E-3</v>
      </c>
      <c r="J564" s="54" t="s">
        <v>1223</v>
      </c>
      <c r="K564" s="48">
        <v>0.71720097500000002</v>
      </c>
      <c r="L564" s="48">
        <v>0.17268283700000001</v>
      </c>
      <c r="M564" s="48">
        <v>0.99648034399999996</v>
      </c>
      <c r="N564" s="61">
        <v>0</v>
      </c>
    </row>
    <row r="565" spans="1:14" ht="14.6" x14ac:dyDescent="0.35">
      <c r="A565" s="47" t="s">
        <v>275</v>
      </c>
      <c r="B565" s="48" t="s">
        <v>409</v>
      </c>
      <c r="C565" s="48" t="s">
        <v>616</v>
      </c>
      <c r="D565" s="48" t="s">
        <v>578</v>
      </c>
      <c r="E565" s="48">
        <v>5</v>
      </c>
      <c r="F565" s="48">
        <v>-1.580417365</v>
      </c>
      <c r="G565" s="48">
        <f t="shared" si="18"/>
        <v>-7.6236935879223457</v>
      </c>
      <c r="H565" s="48">
        <v>0.64966594200000005</v>
      </c>
      <c r="I565" s="48">
        <v>1.4988303E-2</v>
      </c>
      <c r="J565" s="54" t="s">
        <v>2204</v>
      </c>
      <c r="K565" s="48">
        <v>0.71720097500000002</v>
      </c>
      <c r="L565" s="48">
        <v>0.17268283700000001</v>
      </c>
      <c r="M565" s="48">
        <v>0.99648034399999996</v>
      </c>
      <c r="N565" s="61">
        <v>0</v>
      </c>
    </row>
    <row r="566" spans="1:14" ht="14.6" x14ac:dyDescent="0.35">
      <c r="A566" s="47" t="s">
        <v>275</v>
      </c>
      <c r="B566" s="48" t="s">
        <v>409</v>
      </c>
      <c r="C566" s="48" t="s">
        <v>616</v>
      </c>
      <c r="D566" s="48" t="s">
        <v>577</v>
      </c>
      <c r="E566" s="48">
        <v>5</v>
      </c>
      <c r="F566" s="48">
        <v>-1.59381846</v>
      </c>
      <c r="G566" s="48">
        <f>F566/0.207303369</f>
        <v>-7.6883384369889338</v>
      </c>
      <c r="H566" s="48">
        <v>0.82791028899999997</v>
      </c>
      <c r="I566" s="48">
        <v>0.126525146</v>
      </c>
      <c r="J566" s="54" t="s">
        <v>2205</v>
      </c>
      <c r="K566" s="48">
        <v>0.71720097500000002</v>
      </c>
      <c r="L566" s="48">
        <v>0.17268283700000001</v>
      </c>
      <c r="M566" s="48">
        <v>0.99648034399999996</v>
      </c>
      <c r="N566" s="61">
        <v>0</v>
      </c>
    </row>
    <row r="567" spans="1:14" ht="14.6" x14ac:dyDescent="0.35">
      <c r="A567" s="47" t="s">
        <v>275</v>
      </c>
      <c r="B567" s="48" t="s">
        <v>409</v>
      </c>
      <c r="C567" s="48" t="s">
        <v>626</v>
      </c>
      <c r="D567" s="48" t="s">
        <v>2298</v>
      </c>
      <c r="E567" s="48">
        <v>5</v>
      </c>
      <c r="F567" s="48">
        <v>-1.250443172</v>
      </c>
      <c r="G567" s="48">
        <f t="shared" si="18"/>
        <v>-6.0319481445571688</v>
      </c>
      <c r="H567" s="48">
        <v>0.43396346600000002</v>
      </c>
      <c r="I567" s="48">
        <v>3.9585250000000001E-3</v>
      </c>
      <c r="J567" s="54" t="s">
        <v>1224</v>
      </c>
      <c r="K567" s="48">
        <v>0.16078621700000001</v>
      </c>
      <c r="L567" s="48">
        <v>3.5461808700000002</v>
      </c>
      <c r="M567" s="48">
        <v>0.47089127200000003</v>
      </c>
      <c r="N567" s="61">
        <v>0</v>
      </c>
    </row>
    <row r="568" spans="1:14" ht="14.6" x14ac:dyDescent="0.35">
      <c r="A568" s="47" t="s">
        <v>275</v>
      </c>
      <c r="B568" s="48" t="s">
        <v>409</v>
      </c>
      <c r="C568" s="48" t="s">
        <v>626</v>
      </c>
      <c r="D568" s="48" t="s">
        <v>2299</v>
      </c>
      <c r="E568" s="48">
        <v>5</v>
      </c>
      <c r="F568" s="48">
        <v>-1.250443172</v>
      </c>
      <c r="G568" s="48">
        <f t="shared" si="18"/>
        <v>-6.0319481445571688</v>
      </c>
      <c r="H568" s="48">
        <v>0.46089577199999998</v>
      </c>
      <c r="I568" s="48">
        <v>6.6662730000000003E-3</v>
      </c>
      <c r="J568" s="54" t="s">
        <v>1225</v>
      </c>
      <c r="K568" s="48">
        <v>0.16078621700000001</v>
      </c>
      <c r="L568" s="48">
        <v>3.5461808700000002</v>
      </c>
      <c r="M568" s="48">
        <v>0.47089127200000003</v>
      </c>
      <c r="N568" s="61">
        <v>0</v>
      </c>
    </row>
    <row r="569" spans="1:14" ht="14.6" x14ac:dyDescent="0.35">
      <c r="A569" s="47" t="s">
        <v>275</v>
      </c>
      <c r="B569" s="48" t="s">
        <v>409</v>
      </c>
      <c r="C569" s="48" t="s">
        <v>626</v>
      </c>
      <c r="D569" s="48" t="s">
        <v>578</v>
      </c>
      <c r="E569" s="48">
        <v>5</v>
      </c>
      <c r="F569" s="48">
        <v>-1.5554940500000001</v>
      </c>
      <c r="G569" s="48">
        <f t="shared" si="18"/>
        <v>-7.5034672977263588</v>
      </c>
      <c r="H569" s="48">
        <v>0.57818552000000001</v>
      </c>
      <c r="I569" s="48">
        <v>7.1387239999999999E-3</v>
      </c>
      <c r="J569" s="54" t="s">
        <v>2206</v>
      </c>
      <c r="K569" s="48">
        <v>0.16078621700000001</v>
      </c>
      <c r="L569" s="48">
        <v>3.5461808700000002</v>
      </c>
      <c r="M569" s="48">
        <v>0.47089127200000003</v>
      </c>
      <c r="N569" s="61">
        <v>0</v>
      </c>
    </row>
    <row r="570" spans="1:14" ht="14.6" x14ac:dyDescent="0.35">
      <c r="A570" s="47" t="s">
        <v>275</v>
      </c>
      <c r="B570" s="48" t="s">
        <v>409</v>
      </c>
      <c r="C570" s="48" t="s">
        <v>626</v>
      </c>
      <c r="D570" s="48" t="s">
        <v>577</v>
      </c>
      <c r="E570" s="48">
        <v>5</v>
      </c>
      <c r="F570" s="48">
        <v>-1.599080855</v>
      </c>
      <c r="G570" s="48">
        <f t="shared" si="18"/>
        <v>-7.7137234320586465</v>
      </c>
      <c r="H570" s="48">
        <v>0.72433368799999998</v>
      </c>
      <c r="I570" s="48">
        <v>9.1865420000000003E-2</v>
      </c>
      <c r="J570" s="54" t="s">
        <v>2207</v>
      </c>
      <c r="K570" s="48">
        <v>0.16078621700000001</v>
      </c>
      <c r="L570" s="48">
        <v>3.5461808700000002</v>
      </c>
      <c r="M570" s="48">
        <v>0.47089127200000003</v>
      </c>
      <c r="N570" s="61">
        <v>0</v>
      </c>
    </row>
    <row r="571" spans="1:14" ht="14.6" x14ac:dyDescent="0.35">
      <c r="A571" s="47" t="s">
        <v>275</v>
      </c>
      <c r="B571" s="48" t="s">
        <v>409</v>
      </c>
      <c r="C571" s="48" t="s">
        <v>627</v>
      </c>
      <c r="D571" s="48" t="s">
        <v>2298</v>
      </c>
      <c r="E571" s="48">
        <v>5</v>
      </c>
      <c r="F571" s="48">
        <v>-1.441557588</v>
      </c>
      <c r="G571" s="48">
        <f t="shared" si="18"/>
        <v>-6.9538550914722475</v>
      </c>
      <c r="H571" s="48">
        <v>0.30647710700000003</v>
      </c>
      <c r="I571" s="62">
        <v>2.5600000000000001E-6</v>
      </c>
      <c r="J571" s="54" t="s">
        <v>1226</v>
      </c>
      <c r="K571" s="48">
        <v>0.283086375</v>
      </c>
      <c r="L571" s="48">
        <v>1.7547948659999999</v>
      </c>
      <c r="M571" s="48">
        <v>0.780741664</v>
      </c>
      <c r="N571" s="61">
        <v>0</v>
      </c>
    </row>
    <row r="572" spans="1:14" ht="14.6" x14ac:dyDescent="0.35">
      <c r="A572" s="47" t="s">
        <v>275</v>
      </c>
      <c r="B572" s="48" t="s">
        <v>409</v>
      </c>
      <c r="C572" s="48" t="s">
        <v>627</v>
      </c>
      <c r="D572" s="48" t="s">
        <v>2299</v>
      </c>
      <c r="E572" s="48">
        <v>5</v>
      </c>
      <c r="F572" s="48">
        <v>-1.441557588</v>
      </c>
      <c r="G572" s="48">
        <f t="shared" si="18"/>
        <v>-6.9538550914722475</v>
      </c>
      <c r="H572" s="48">
        <v>0.46271636300000002</v>
      </c>
      <c r="I572" s="48">
        <v>1.8368080000000001E-3</v>
      </c>
      <c r="J572" s="54" t="s">
        <v>1227</v>
      </c>
      <c r="K572" s="48">
        <v>0.283086375</v>
      </c>
      <c r="L572" s="48">
        <v>1.7547948659999999</v>
      </c>
      <c r="M572" s="48">
        <v>0.780741664</v>
      </c>
      <c r="N572" s="61">
        <v>0</v>
      </c>
    </row>
    <row r="573" spans="1:14" ht="14.6" x14ac:dyDescent="0.35">
      <c r="A573" s="47" t="s">
        <v>275</v>
      </c>
      <c r="B573" s="48" t="s">
        <v>409</v>
      </c>
      <c r="C573" s="48" t="s">
        <v>627</v>
      </c>
      <c r="D573" s="48" t="s">
        <v>578</v>
      </c>
      <c r="E573" s="48">
        <v>5</v>
      </c>
      <c r="F573" s="48">
        <v>-1.6478267</v>
      </c>
      <c r="G573" s="48">
        <f t="shared" si="18"/>
        <v>-7.9488659926216636</v>
      </c>
      <c r="H573" s="48">
        <v>0.56193833800000004</v>
      </c>
      <c r="I573" s="48">
        <v>3.3635570000000001E-3</v>
      </c>
      <c r="J573" s="54" t="s">
        <v>2208</v>
      </c>
      <c r="K573" s="48">
        <v>0.283086375</v>
      </c>
      <c r="L573" s="48">
        <v>1.7547948659999999</v>
      </c>
      <c r="M573" s="48">
        <v>0.780741664</v>
      </c>
      <c r="N573" s="61">
        <v>0</v>
      </c>
    </row>
    <row r="574" spans="1:14" ht="14.6" x14ac:dyDescent="0.35">
      <c r="A574" s="47" t="s">
        <v>275</v>
      </c>
      <c r="B574" s="48" t="s">
        <v>409</v>
      </c>
      <c r="C574" s="48" t="s">
        <v>627</v>
      </c>
      <c r="D574" s="48" t="s">
        <v>577</v>
      </c>
      <c r="E574" s="48">
        <v>5</v>
      </c>
      <c r="F574" s="48">
        <v>-1.654570933</v>
      </c>
      <c r="G574" s="48">
        <f t="shared" si="18"/>
        <v>-7.981399149378996</v>
      </c>
      <c r="H574" s="48">
        <v>0.67540255999999999</v>
      </c>
      <c r="I574" s="48">
        <v>7.0463854000000006E-2</v>
      </c>
      <c r="J574" s="54" t="s">
        <v>2209</v>
      </c>
      <c r="K574" s="48">
        <v>0.283086375</v>
      </c>
      <c r="L574" s="48">
        <v>1.7547948659999999</v>
      </c>
      <c r="M574" s="48">
        <v>0.780741664</v>
      </c>
      <c r="N574" s="61">
        <v>0</v>
      </c>
    </row>
    <row r="575" spans="1:14" ht="14.6" x14ac:dyDescent="0.35">
      <c r="A575" s="47" t="s">
        <v>608</v>
      </c>
      <c r="B575" s="48" t="s">
        <v>645</v>
      </c>
      <c r="C575" s="48" t="s">
        <v>625</v>
      </c>
      <c r="D575" s="48" t="s">
        <v>2298</v>
      </c>
      <c r="E575" s="64">
        <v>60</v>
      </c>
      <c r="F575" s="64">
        <v>7.8779746999999997E-2</v>
      </c>
      <c r="G575" s="48">
        <f>F575/0.484365960023438</f>
        <v>0.16264509379682238</v>
      </c>
      <c r="H575" s="64">
        <v>0.112919723</v>
      </c>
      <c r="I575" s="64">
        <v>0.48538888800000002</v>
      </c>
      <c r="J575" s="64" t="s">
        <v>1228</v>
      </c>
      <c r="K575" s="64">
        <v>0.11021779199999999</v>
      </c>
      <c r="L575" s="64">
        <v>62.945013920000001</v>
      </c>
      <c r="M575" s="64">
        <v>0.33853582399999999</v>
      </c>
      <c r="N575" s="68">
        <v>6.2700000000000006E-2</v>
      </c>
    </row>
    <row r="576" spans="1:14" ht="14.6" x14ac:dyDescent="0.35">
      <c r="A576" s="47" t="s">
        <v>608</v>
      </c>
      <c r="B576" s="48" t="s">
        <v>645</v>
      </c>
      <c r="C576" s="48" t="s">
        <v>625</v>
      </c>
      <c r="D576" s="48" t="s">
        <v>2299</v>
      </c>
      <c r="E576" s="64">
        <v>60</v>
      </c>
      <c r="F576" s="64">
        <v>7.8779746999999997E-2</v>
      </c>
      <c r="G576" s="48">
        <f t="shared" ref="G576:G610" si="19">F576/0.484365960023438</f>
        <v>0.16264509379682238</v>
      </c>
      <c r="H576" s="64">
        <v>0.109323906</v>
      </c>
      <c r="I576" s="64">
        <v>0.47115036100000002</v>
      </c>
      <c r="J576" s="64" t="s">
        <v>1229</v>
      </c>
      <c r="K576" s="64">
        <v>0.11021779199999999</v>
      </c>
      <c r="L576" s="64">
        <v>62.945013920000001</v>
      </c>
      <c r="M576" s="64">
        <v>0.33853582399999999</v>
      </c>
      <c r="N576" s="68">
        <v>6.2700000000000006E-2</v>
      </c>
    </row>
    <row r="577" spans="1:14" ht="14.6" x14ac:dyDescent="0.35">
      <c r="A577" s="47" t="s">
        <v>608</v>
      </c>
      <c r="B577" s="48" t="s">
        <v>651</v>
      </c>
      <c r="C577" s="48" t="s">
        <v>625</v>
      </c>
      <c r="D577" s="48" t="s">
        <v>578</v>
      </c>
      <c r="E577" s="64">
        <v>60</v>
      </c>
      <c r="F577" s="64">
        <v>4.6928129999999998E-2</v>
      </c>
      <c r="G577" s="48">
        <f t="shared" si="19"/>
        <v>9.6885689485134735E-2</v>
      </c>
      <c r="H577" s="64">
        <v>0.16385269199999999</v>
      </c>
      <c r="I577" s="64">
        <v>0.77456841399999998</v>
      </c>
      <c r="J577" s="64" t="s">
        <v>2210</v>
      </c>
      <c r="K577" s="64">
        <v>0.11021779199999999</v>
      </c>
      <c r="L577" s="64">
        <v>62.945013920000001</v>
      </c>
      <c r="M577" s="64">
        <v>0.33853582399999999</v>
      </c>
      <c r="N577" s="68">
        <v>6.2700000000000006E-2</v>
      </c>
    </row>
    <row r="578" spans="1:14" ht="14.6" x14ac:dyDescent="0.35">
      <c r="A578" s="47" t="s">
        <v>608</v>
      </c>
      <c r="B578" s="48" t="s">
        <v>651</v>
      </c>
      <c r="C578" s="48" t="s">
        <v>625</v>
      </c>
      <c r="D578" s="48" t="s">
        <v>577</v>
      </c>
      <c r="E578" s="64">
        <v>60</v>
      </c>
      <c r="F578" s="69">
        <v>-5.57E-6</v>
      </c>
      <c r="G578" s="48">
        <f t="shared" si="19"/>
        <v>-1.1499569457214691E-5</v>
      </c>
      <c r="H578" s="64">
        <v>0.25975939399999998</v>
      </c>
      <c r="I578" s="64">
        <v>0.999982963</v>
      </c>
      <c r="J578" s="64" t="s">
        <v>2211</v>
      </c>
      <c r="K578" s="64">
        <v>0.11021779199999999</v>
      </c>
      <c r="L578" s="64">
        <v>62.945013920000001</v>
      </c>
      <c r="M578" s="64">
        <v>0.33853582399999999</v>
      </c>
      <c r="N578" s="68">
        <v>6.2700000000000006E-2</v>
      </c>
    </row>
    <row r="579" spans="1:14" ht="14.6" x14ac:dyDescent="0.35">
      <c r="A579" s="47" t="s">
        <v>608</v>
      </c>
      <c r="B579" s="48" t="s">
        <v>651</v>
      </c>
      <c r="C579" s="48" t="s">
        <v>615</v>
      </c>
      <c r="D579" s="48" t="s">
        <v>2298</v>
      </c>
      <c r="E579" s="64">
        <v>60</v>
      </c>
      <c r="F579" s="64">
        <v>9.6526565999999994E-2</v>
      </c>
      <c r="G579" s="48">
        <f t="shared" si="19"/>
        <v>0.19928437166668186</v>
      </c>
      <c r="H579" s="64">
        <v>0.12887826899999999</v>
      </c>
      <c r="I579" s="64">
        <v>0.45387244100000002</v>
      </c>
      <c r="J579" s="64" t="s">
        <v>1230</v>
      </c>
      <c r="K579" s="64">
        <v>6.1221970000000001E-2</v>
      </c>
      <c r="L579" s="64">
        <v>57.976945600000001</v>
      </c>
      <c r="M579" s="64">
        <v>0.51325041800000004</v>
      </c>
      <c r="N579" s="61">
        <v>0</v>
      </c>
    </row>
    <row r="580" spans="1:14" ht="14.6" x14ac:dyDescent="0.35">
      <c r="A580" s="47" t="s">
        <v>608</v>
      </c>
      <c r="B580" s="48" t="s">
        <v>651</v>
      </c>
      <c r="C580" s="48" t="s">
        <v>615</v>
      </c>
      <c r="D580" s="48" t="s">
        <v>2299</v>
      </c>
      <c r="E580" s="64">
        <v>60</v>
      </c>
      <c r="F580" s="64">
        <v>9.6526565999999994E-2</v>
      </c>
      <c r="G580" s="48">
        <f t="shared" si="19"/>
        <v>0.19928437166668186</v>
      </c>
      <c r="H580" s="64">
        <v>0.13001038200000001</v>
      </c>
      <c r="I580" s="64">
        <v>0.45781306900000002</v>
      </c>
      <c r="J580" s="64" t="s">
        <v>1231</v>
      </c>
      <c r="K580" s="64">
        <v>6.1221970000000001E-2</v>
      </c>
      <c r="L580" s="64">
        <v>57.976945600000001</v>
      </c>
      <c r="M580" s="64">
        <v>0.51325041800000004</v>
      </c>
      <c r="N580" s="61">
        <v>0</v>
      </c>
    </row>
    <row r="581" spans="1:14" ht="14.6" x14ac:dyDescent="0.35">
      <c r="A581" s="47" t="s">
        <v>608</v>
      </c>
      <c r="B581" s="48" t="s">
        <v>651</v>
      </c>
      <c r="C581" s="48" t="s">
        <v>615</v>
      </c>
      <c r="D581" s="48" t="s">
        <v>578</v>
      </c>
      <c r="E581" s="64">
        <v>60</v>
      </c>
      <c r="F581" s="64">
        <v>6.8120179000000003E-2</v>
      </c>
      <c r="G581" s="48">
        <f t="shared" si="19"/>
        <v>0.14063783300689364</v>
      </c>
      <c r="H581" s="64">
        <v>0.192285822</v>
      </c>
      <c r="I581" s="64">
        <v>0.72314012999999999</v>
      </c>
      <c r="J581" s="64" t="s">
        <v>2212</v>
      </c>
      <c r="K581" s="64">
        <v>6.1221970000000001E-2</v>
      </c>
      <c r="L581" s="64">
        <v>57.976945600000001</v>
      </c>
      <c r="M581" s="64">
        <v>0.51325041800000004</v>
      </c>
      <c r="N581" s="61">
        <v>0</v>
      </c>
    </row>
    <row r="582" spans="1:14" ht="14.6" x14ac:dyDescent="0.35">
      <c r="A582" s="47" t="s">
        <v>608</v>
      </c>
      <c r="B582" s="48" t="s">
        <v>651</v>
      </c>
      <c r="C582" s="48" t="s">
        <v>615</v>
      </c>
      <c r="D582" s="48" t="s">
        <v>577</v>
      </c>
      <c r="E582" s="64">
        <v>60</v>
      </c>
      <c r="F582" s="64">
        <v>3.8112593E-2</v>
      </c>
      <c r="G582" s="48">
        <f t="shared" si="19"/>
        <v>7.8685531489776389E-2</v>
      </c>
      <c r="H582" s="64">
        <v>0.28735501299999999</v>
      </c>
      <c r="I582" s="64">
        <v>0.89493539899999996</v>
      </c>
      <c r="J582" s="64" t="s">
        <v>2213</v>
      </c>
      <c r="K582" s="64">
        <v>6.1221970000000001E-2</v>
      </c>
      <c r="L582" s="64">
        <v>57.976945600000001</v>
      </c>
      <c r="M582" s="64">
        <v>0.51325041800000004</v>
      </c>
      <c r="N582" s="61">
        <v>0</v>
      </c>
    </row>
    <row r="583" spans="1:14" ht="14.6" x14ac:dyDescent="0.35">
      <c r="A583" s="47" t="s">
        <v>608</v>
      </c>
      <c r="B583" s="48" t="s">
        <v>651</v>
      </c>
      <c r="C583" s="48" t="s">
        <v>617</v>
      </c>
      <c r="D583" s="48" t="s">
        <v>2298</v>
      </c>
      <c r="E583" s="64">
        <v>60</v>
      </c>
      <c r="F583" s="64">
        <v>-0.87496711000000005</v>
      </c>
      <c r="G583" s="48">
        <f t="shared" si="19"/>
        <v>-1.8064174244566262</v>
      </c>
      <c r="H583" s="64">
        <v>0.30819418599999998</v>
      </c>
      <c r="I583" s="64">
        <v>4.5253400000000001E-3</v>
      </c>
      <c r="J583" s="64" t="s">
        <v>1232</v>
      </c>
      <c r="K583" s="64">
        <v>0.78564802099999997</v>
      </c>
      <c r="L583" s="64">
        <v>35.913425510000003</v>
      </c>
      <c r="M583" s="64">
        <v>0.992383405</v>
      </c>
      <c r="N583" s="61">
        <v>0</v>
      </c>
    </row>
    <row r="584" spans="1:14" ht="14.6" x14ac:dyDescent="0.35">
      <c r="A584" s="47" t="s">
        <v>608</v>
      </c>
      <c r="B584" s="48" t="s">
        <v>651</v>
      </c>
      <c r="C584" s="48" t="s">
        <v>617</v>
      </c>
      <c r="D584" s="48" t="s">
        <v>2299</v>
      </c>
      <c r="E584" s="64">
        <v>60</v>
      </c>
      <c r="F584" s="64">
        <v>-0.87496711000000005</v>
      </c>
      <c r="G584" s="48">
        <f t="shared" si="19"/>
        <v>-1.8064174244566262</v>
      </c>
      <c r="H584" s="64">
        <v>0.39502268000000001</v>
      </c>
      <c r="I584" s="64">
        <v>2.6761476999999999E-2</v>
      </c>
      <c r="J584" s="64" t="s">
        <v>1233</v>
      </c>
      <c r="K584" s="64">
        <v>0.78564802099999997</v>
      </c>
      <c r="L584" s="64">
        <v>35.913425510000003</v>
      </c>
      <c r="M584" s="64">
        <v>0.992383405</v>
      </c>
      <c r="N584" s="61">
        <v>0</v>
      </c>
    </row>
    <row r="585" spans="1:14" ht="14.6" x14ac:dyDescent="0.35">
      <c r="A585" s="47" t="s">
        <v>608</v>
      </c>
      <c r="B585" s="48" t="s">
        <v>651</v>
      </c>
      <c r="C585" s="48" t="s">
        <v>617</v>
      </c>
      <c r="D585" s="48" t="s">
        <v>578</v>
      </c>
      <c r="E585" s="64">
        <v>60</v>
      </c>
      <c r="F585" s="64">
        <v>-0.68836673500000001</v>
      </c>
      <c r="G585" s="48">
        <f t="shared" si="19"/>
        <v>-1.4211707506586355</v>
      </c>
      <c r="H585" s="64">
        <v>0.57941087099999999</v>
      </c>
      <c r="I585" s="64">
        <v>0.234815309</v>
      </c>
      <c r="J585" s="64" t="s">
        <v>2214</v>
      </c>
      <c r="K585" s="64">
        <v>0.78564802099999997</v>
      </c>
      <c r="L585" s="64">
        <v>35.913425510000003</v>
      </c>
      <c r="M585" s="64">
        <v>0.992383405</v>
      </c>
      <c r="N585" s="61">
        <v>0</v>
      </c>
    </row>
    <row r="586" spans="1:14" ht="14.6" x14ac:dyDescent="0.35">
      <c r="A586" s="47" t="s">
        <v>608</v>
      </c>
      <c r="B586" s="48" t="s">
        <v>651</v>
      </c>
      <c r="C586" s="48" t="s">
        <v>617</v>
      </c>
      <c r="D586" s="48" t="s">
        <v>577</v>
      </c>
      <c r="E586" s="64">
        <v>60</v>
      </c>
      <c r="F586" s="64">
        <v>-0.50009297900000005</v>
      </c>
      <c r="G586" s="48">
        <f t="shared" si="19"/>
        <v>-1.0324692903188346</v>
      </c>
      <c r="H586" s="64">
        <v>0.92219652200000002</v>
      </c>
      <c r="I586" s="64">
        <v>0.58966492500000001</v>
      </c>
      <c r="J586" s="64" t="s">
        <v>2215</v>
      </c>
      <c r="K586" s="64">
        <v>0.78564802099999997</v>
      </c>
      <c r="L586" s="64">
        <v>35.913425510000003</v>
      </c>
      <c r="M586" s="64">
        <v>0.992383405</v>
      </c>
      <c r="N586" s="61">
        <v>0</v>
      </c>
    </row>
    <row r="587" spans="1:14" ht="14.6" x14ac:dyDescent="0.35">
      <c r="A587" s="47" t="s">
        <v>608</v>
      </c>
      <c r="B587" s="48" t="s">
        <v>651</v>
      </c>
      <c r="C587" s="48" t="s">
        <v>618</v>
      </c>
      <c r="D587" s="48" t="s">
        <v>2298</v>
      </c>
      <c r="E587" s="64">
        <v>60</v>
      </c>
      <c r="F587" s="64">
        <v>0.111826206</v>
      </c>
      <c r="G587" s="48">
        <f t="shared" si="19"/>
        <v>0.23087131472779143</v>
      </c>
      <c r="H587" s="64">
        <v>0.303999134</v>
      </c>
      <c r="I587" s="64">
        <v>0.71298477900000001</v>
      </c>
      <c r="J587" s="64" t="s">
        <v>1234</v>
      </c>
      <c r="K587" s="64">
        <v>0.190591393</v>
      </c>
      <c r="L587" s="64">
        <v>49.8825857</v>
      </c>
      <c r="M587" s="64">
        <v>0.795224449</v>
      </c>
      <c r="N587" s="61">
        <v>0</v>
      </c>
    </row>
    <row r="588" spans="1:14" ht="14.6" x14ac:dyDescent="0.35">
      <c r="A588" s="47" t="s">
        <v>608</v>
      </c>
      <c r="B588" s="48" t="s">
        <v>651</v>
      </c>
      <c r="C588" s="48" t="s">
        <v>618</v>
      </c>
      <c r="D588" s="48" t="s">
        <v>2299</v>
      </c>
      <c r="E588" s="64">
        <v>60</v>
      </c>
      <c r="F588" s="64">
        <v>0.111826206</v>
      </c>
      <c r="G588" s="48">
        <f t="shared" si="19"/>
        <v>0.23087131472779143</v>
      </c>
      <c r="H588" s="64">
        <v>0.33061600400000002</v>
      </c>
      <c r="I588" s="64">
        <v>0.73518541500000001</v>
      </c>
      <c r="J588" s="64" t="s">
        <v>1235</v>
      </c>
      <c r="K588" s="64">
        <v>0.190591393</v>
      </c>
      <c r="L588" s="64">
        <v>49.8825857</v>
      </c>
      <c r="M588" s="64">
        <v>0.795224449</v>
      </c>
      <c r="N588" s="61">
        <v>0</v>
      </c>
    </row>
    <row r="589" spans="1:14" ht="14.6" x14ac:dyDescent="0.35">
      <c r="A589" s="47" t="s">
        <v>608</v>
      </c>
      <c r="B589" s="48" t="s">
        <v>651</v>
      </c>
      <c r="C589" s="48" t="s">
        <v>618</v>
      </c>
      <c r="D589" s="48" t="s">
        <v>578</v>
      </c>
      <c r="E589" s="64">
        <v>60</v>
      </c>
      <c r="F589" s="64">
        <v>0.31974552299999998</v>
      </c>
      <c r="G589" s="48">
        <f t="shared" si="19"/>
        <v>0.66013210958203539</v>
      </c>
      <c r="H589" s="64">
        <v>0.46338246900000002</v>
      </c>
      <c r="I589" s="64">
        <v>0.490178418</v>
      </c>
      <c r="J589" s="64" t="s">
        <v>2216</v>
      </c>
      <c r="K589" s="64">
        <v>0.190591393</v>
      </c>
      <c r="L589" s="64">
        <v>49.8825857</v>
      </c>
      <c r="M589" s="64">
        <v>0.795224449</v>
      </c>
      <c r="N589" s="61">
        <v>0</v>
      </c>
    </row>
    <row r="590" spans="1:14" ht="14.6" x14ac:dyDescent="0.35">
      <c r="A590" s="47" t="s">
        <v>608</v>
      </c>
      <c r="B590" s="48" t="s">
        <v>651</v>
      </c>
      <c r="C590" s="48" t="s">
        <v>618</v>
      </c>
      <c r="D590" s="48" t="s">
        <v>577</v>
      </c>
      <c r="E590" s="64">
        <v>60</v>
      </c>
      <c r="F590" s="64">
        <v>0.40460680300000001</v>
      </c>
      <c r="G590" s="48">
        <f t="shared" si="19"/>
        <v>0.83533286067505952</v>
      </c>
      <c r="H590" s="64">
        <v>0.83975198699999998</v>
      </c>
      <c r="I590" s="64">
        <v>0.63171841699999998</v>
      </c>
      <c r="J590" s="64" t="s">
        <v>2217</v>
      </c>
      <c r="K590" s="64">
        <v>0.190591393</v>
      </c>
      <c r="L590" s="64">
        <v>49.8825857</v>
      </c>
      <c r="M590" s="64">
        <v>0.795224449</v>
      </c>
      <c r="N590" s="61">
        <v>0</v>
      </c>
    </row>
    <row r="591" spans="1:14" ht="14.6" x14ac:dyDescent="0.35">
      <c r="A591" s="47" t="s">
        <v>608</v>
      </c>
      <c r="B591" s="48" t="s">
        <v>651</v>
      </c>
      <c r="C591" s="48" t="s">
        <v>619</v>
      </c>
      <c r="D591" s="48" t="s">
        <v>2298</v>
      </c>
      <c r="E591" s="64">
        <v>60</v>
      </c>
      <c r="F591" s="64">
        <v>4.7497527999999997E-2</v>
      </c>
      <c r="G591" s="48">
        <f t="shared" si="19"/>
        <v>9.8061242779533139E-2</v>
      </c>
      <c r="H591" s="64">
        <v>0.26484628100000002</v>
      </c>
      <c r="I591" s="64">
        <v>0.85767075400000004</v>
      </c>
      <c r="J591" s="64" t="s">
        <v>1236</v>
      </c>
      <c r="K591" s="64">
        <v>0.45753569900000002</v>
      </c>
      <c r="L591" s="64">
        <v>67.591073480000006</v>
      </c>
      <c r="M591" s="64">
        <v>0.20720450400000001</v>
      </c>
      <c r="N591" s="68">
        <v>0.12709999999999999</v>
      </c>
    </row>
    <row r="592" spans="1:14" ht="14.6" x14ac:dyDescent="0.35">
      <c r="A592" s="47" t="s">
        <v>608</v>
      </c>
      <c r="B592" s="48" t="s">
        <v>651</v>
      </c>
      <c r="C592" s="48" t="s">
        <v>619</v>
      </c>
      <c r="D592" s="48" t="s">
        <v>2299</v>
      </c>
      <c r="E592" s="64">
        <v>60</v>
      </c>
      <c r="F592" s="64">
        <v>4.7497527999999997E-2</v>
      </c>
      <c r="G592" s="48">
        <f t="shared" si="19"/>
        <v>9.8061242779533139E-2</v>
      </c>
      <c r="H592" s="64">
        <v>0.24744302300000001</v>
      </c>
      <c r="I592" s="64">
        <v>0.84777871400000004</v>
      </c>
      <c r="J592" s="64" t="s">
        <v>1237</v>
      </c>
      <c r="K592" s="64">
        <v>0.45753569900000002</v>
      </c>
      <c r="L592" s="64">
        <v>67.591073480000006</v>
      </c>
      <c r="M592" s="64">
        <v>0.20720450400000001</v>
      </c>
      <c r="N592" s="68">
        <v>0.12709999999999999</v>
      </c>
    </row>
    <row r="593" spans="1:14" ht="14.6" x14ac:dyDescent="0.35">
      <c r="A593" s="47" t="s">
        <v>608</v>
      </c>
      <c r="B593" s="48" t="s">
        <v>651</v>
      </c>
      <c r="C593" s="48" t="s">
        <v>619</v>
      </c>
      <c r="D593" s="48" t="s">
        <v>578</v>
      </c>
      <c r="E593" s="64">
        <v>60</v>
      </c>
      <c r="F593" s="64">
        <v>-0.27942711599999998</v>
      </c>
      <c r="G593" s="48">
        <f t="shared" si="19"/>
        <v>-0.57689255451906396</v>
      </c>
      <c r="H593" s="64">
        <v>0.382417495</v>
      </c>
      <c r="I593" s="64">
        <v>0.46497095900000002</v>
      </c>
      <c r="J593" s="64" t="s">
        <v>1238</v>
      </c>
      <c r="K593" s="64">
        <v>0.45753569900000002</v>
      </c>
      <c r="L593" s="64">
        <v>67.591073480000006</v>
      </c>
      <c r="M593" s="64">
        <v>0.20720450400000001</v>
      </c>
      <c r="N593" s="68">
        <v>0.12709999999999999</v>
      </c>
    </row>
    <row r="594" spans="1:14" ht="14.6" x14ac:dyDescent="0.35">
      <c r="A594" s="47" t="s">
        <v>608</v>
      </c>
      <c r="B594" s="48" t="s">
        <v>651</v>
      </c>
      <c r="C594" s="48" t="s">
        <v>619</v>
      </c>
      <c r="D594" s="48" t="s">
        <v>577</v>
      </c>
      <c r="E594" s="64">
        <v>60</v>
      </c>
      <c r="F594" s="64">
        <v>-0.31053374900000003</v>
      </c>
      <c r="G594" s="48">
        <f t="shared" si="19"/>
        <v>-0.64111389864179058</v>
      </c>
      <c r="H594" s="64">
        <v>0.668195023</v>
      </c>
      <c r="I594" s="64">
        <v>0.64383165899999995</v>
      </c>
      <c r="J594" s="64" t="s">
        <v>2218</v>
      </c>
      <c r="K594" s="64">
        <v>0.45753569900000002</v>
      </c>
      <c r="L594" s="64">
        <v>67.591073480000006</v>
      </c>
      <c r="M594" s="64">
        <v>0.20720450400000001</v>
      </c>
      <c r="N594" s="68">
        <v>0.12709999999999999</v>
      </c>
    </row>
    <row r="595" spans="1:14" ht="14.6" x14ac:dyDescent="0.35">
      <c r="A595" s="47" t="s">
        <v>608</v>
      </c>
      <c r="B595" s="48" t="s">
        <v>651</v>
      </c>
      <c r="C595" s="48" t="s">
        <v>620</v>
      </c>
      <c r="D595" s="48" t="s">
        <v>2298</v>
      </c>
      <c r="E595" s="64">
        <v>60</v>
      </c>
      <c r="F595" s="64">
        <v>0.687132297</v>
      </c>
      <c r="G595" s="48">
        <f t="shared" si="19"/>
        <v>1.4186221859330295</v>
      </c>
      <c r="H595" s="64">
        <v>0.21861372000000001</v>
      </c>
      <c r="I595" s="64">
        <v>1.671491E-3</v>
      </c>
      <c r="J595" s="64" t="s">
        <v>1239</v>
      </c>
      <c r="K595" s="64">
        <v>0.71522716600000003</v>
      </c>
      <c r="L595" s="64">
        <v>50.515582199999997</v>
      </c>
      <c r="M595" s="64">
        <v>0.77631245800000004</v>
      </c>
      <c r="N595" s="61">
        <v>0</v>
      </c>
    </row>
    <row r="596" spans="1:14" ht="14.6" x14ac:dyDescent="0.35">
      <c r="A596" s="47" t="s">
        <v>608</v>
      </c>
      <c r="B596" s="48" t="s">
        <v>651</v>
      </c>
      <c r="C596" s="48" t="s">
        <v>620</v>
      </c>
      <c r="D596" s="48" t="s">
        <v>2299</v>
      </c>
      <c r="E596" s="64">
        <v>60</v>
      </c>
      <c r="F596" s="64">
        <v>0.687132297</v>
      </c>
      <c r="G596" s="48">
        <f t="shared" si="19"/>
        <v>1.4186221859330295</v>
      </c>
      <c r="H596" s="64">
        <v>0.23626029300000001</v>
      </c>
      <c r="I596" s="64">
        <v>3.6331839999999998E-3</v>
      </c>
      <c r="J596" s="64" t="s">
        <v>1240</v>
      </c>
      <c r="K596" s="64">
        <v>0.71522716600000003</v>
      </c>
      <c r="L596" s="64">
        <v>50.515582199999997</v>
      </c>
      <c r="M596" s="64">
        <v>0.77631245800000004</v>
      </c>
      <c r="N596" s="61">
        <v>0</v>
      </c>
    </row>
    <row r="597" spans="1:14" ht="14.6" x14ac:dyDescent="0.35">
      <c r="A597" s="47" t="s">
        <v>608</v>
      </c>
      <c r="B597" s="48" t="s">
        <v>651</v>
      </c>
      <c r="C597" s="48" t="s">
        <v>620</v>
      </c>
      <c r="D597" s="48" t="s">
        <v>578</v>
      </c>
      <c r="E597" s="64">
        <v>60</v>
      </c>
      <c r="F597" s="64">
        <v>0.68640268299999996</v>
      </c>
      <c r="G597" s="48">
        <f t="shared" si="19"/>
        <v>1.4171158579491951</v>
      </c>
      <c r="H597" s="64">
        <v>0.353322303</v>
      </c>
      <c r="I597" s="64">
        <v>5.2051238E-2</v>
      </c>
      <c r="J597" s="64" t="s">
        <v>2219</v>
      </c>
      <c r="K597" s="64">
        <v>0.71522716600000003</v>
      </c>
      <c r="L597" s="64">
        <v>50.515582199999997</v>
      </c>
      <c r="M597" s="64">
        <v>0.77631245800000004</v>
      </c>
      <c r="N597" s="61">
        <v>0</v>
      </c>
    </row>
    <row r="598" spans="1:14" ht="14.6" x14ac:dyDescent="0.35">
      <c r="A598" s="47" t="s">
        <v>608</v>
      </c>
      <c r="B598" s="48" t="s">
        <v>651</v>
      </c>
      <c r="C598" s="48" t="s">
        <v>620</v>
      </c>
      <c r="D598" s="48" t="s">
        <v>577</v>
      </c>
      <c r="E598" s="64">
        <v>60</v>
      </c>
      <c r="F598" s="64">
        <v>0.83831466700000001</v>
      </c>
      <c r="G598" s="48">
        <f t="shared" si="19"/>
        <v>1.7307464524539147</v>
      </c>
      <c r="H598" s="64">
        <v>0.63279311599999999</v>
      </c>
      <c r="I598" s="64">
        <v>0.19035092100000001</v>
      </c>
      <c r="J598" s="64" t="s">
        <v>2220</v>
      </c>
      <c r="K598" s="64">
        <v>0.71522716600000003</v>
      </c>
      <c r="L598" s="64">
        <v>50.515582199999997</v>
      </c>
      <c r="M598" s="64">
        <v>0.77631245800000004</v>
      </c>
      <c r="N598" s="61">
        <v>0</v>
      </c>
    </row>
    <row r="599" spans="1:14" ht="14.6" x14ac:dyDescent="0.35">
      <c r="A599" s="47" t="s">
        <v>608</v>
      </c>
      <c r="B599" s="48" t="s">
        <v>651</v>
      </c>
      <c r="C599" s="48" t="s">
        <v>616</v>
      </c>
      <c r="D599" s="48" t="s">
        <v>2298</v>
      </c>
      <c r="E599" s="64">
        <v>58</v>
      </c>
      <c r="F599" s="64">
        <v>-0.467596071</v>
      </c>
      <c r="G599" s="48">
        <f t="shared" si="19"/>
        <v>-0.96537764746592325</v>
      </c>
      <c r="H599" s="64">
        <v>0.17065509500000001</v>
      </c>
      <c r="I599" s="64">
        <v>6.1437970000000003E-3</v>
      </c>
      <c r="J599" s="64" t="s">
        <v>1241</v>
      </c>
      <c r="K599" s="64">
        <v>0.27314238699999999</v>
      </c>
      <c r="L599" s="64">
        <v>55.154171550000001</v>
      </c>
      <c r="M599" s="64">
        <v>0.54463562399999998</v>
      </c>
      <c r="N599" s="61">
        <v>0</v>
      </c>
    </row>
    <row r="600" spans="1:14" ht="14.6" x14ac:dyDescent="0.35">
      <c r="A600" s="47" t="s">
        <v>608</v>
      </c>
      <c r="B600" s="48" t="s">
        <v>651</v>
      </c>
      <c r="C600" s="48" t="s">
        <v>616</v>
      </c>
      <c r="D600" s="48" t="s">
        <v>2299</v>
      </c>
      <c r="E600" s="64">
        <v>58</v>
      </c>
      <c r="F600" s="64">
        <v>-0.467596071</v>
      </c>
      <c r="G600" s="48">
        <f t="shared" si="19"/>
        <v>-0.96537764746592325</v>
      </c>
      <c r="H600" s="64">
        <v>0.17348722599999999</v>
      </c>
      <c r="I600" s="64">
        <v>7.0330210000000004E-3</v>
      </c>
      <c r="J600" s="64" t="s">
        <v>1242</v>
      </c>
      <c r="K600" s="64">
        <v>0.27314238699999999</v>
      </c>
      <c r="L600" s="64">
        <v>55.154171550000001</v>
      </c>
      <c r="M600" s="64">
        <v>0.54463562399999998</v>
      </c>
      <c r="N600" s="61">
        <v>0</v>
      </c>
    </row>
    <row r="601" spans="1:14" ht="14.6" x14ac:dyDescent="0.35">
      <c r="A601" s="47" t="s">
        <v>608</v>
      </c>
      <c r="B601" s="48" t="s">
        <v>651</v>
      </c>
      <c r="C601" s="48" t="s">
        <v>616</v>
      </c>
      <c r="D601" s="48" t="s">
        <v>578</v>
      </c>
      <c r="E601" s="64">
        <v>58</v>
      </c>
      <c r="F601" s="64">
        <v>-0.332861242</v>
      </c>
      <c r="G601" s="48">
        <f t="shared" si="19"/>
        <v>-0.68721022836512535</v>
      </c>
      <c r="H601" s="64">
        <v>0.26510521199999998</v>
      </c>
      <c r="I601" s="64">
        <v>0.20926768500000001</v>
      </c>
      <c r="J601" s="64" t="s">
        <v>2221</v>
      </c>
      <c r="K601" s="64">
        <v>0.27314238699999999</v>
      </c>
      <c r="L601" s="64">
        <v>55.154171550000001</v>
      </c>
      <c r="M601" s="64">
        <v>0.54463562399999998</v>
      </c>
      <c r="N601" s="61">
        <v>0</v>
      </c>
    </row>
    <row r="602" spans="1:14" ht="14.6" x14ac:dyDescent="0.35">
      <c r="A602" s="47" t="s">
        <v>608</v>
      </c>
      <c r="B602" s="48" t="s">
        <v>651</v>
      </c>
      <c r="C602" s="48" t="s">
        <v>616</v>
      </c>
      <c r="D602" s="48" t="s">
        <v>577</v>
      </c>
      <c r="E602" s="64">
        <v>58</v>
      </c>
      <c r="F602" s="64">
        <v>-5.5127861E-2</v>
      </c>
      <c r="G602" s="48">
        <f t="shared" si="19"/>
        <v>-0.11381448233342495</v>
      </c>
      <c r="H602" s="64">
        <v>0.516411548</v>
      </c>
      <c r="I602" s="64">
        <v>0.91536072899999998</v>
      </c>
      <c r="J602" s="64" t="s">
        <v>2222</v>
      </c>
      <c r="K602" s="64">
        <v>0.27314238699999999</v>
      </c>
      <c r="L602" s="64">
        <v>55.154171550000001</v>
      </c>
      <c r="M602" s="64">
        <v>0.54463562399999998</v>
      </c>
      <c r="N602" s="61">
        <v>0</v>
      </c>
    </row>
    <row r="603" spans="1:14" ht="14.6" x14ac:dyDescent="0.35">
      <c r="A603" s="47" t="s">
        <v>608</v>
      </c>
      <c r="B603" s="48" t="s">
        <v>651</v>
      </c>
      <c r="C603" s="48" t="s">
        <v>626</v>
      </c>
      <c r="D603" s="48" t="s">
        <v>2298</v>
      </c>
      <c r="E603" s="64">
        <v>59</v>
      </c>
      <c r="F603" s="64">
        <v>-0.40600482300000001</v>
      </c>
      <c r="G603" s="48">
        <f t="shared" si="19"/>
        <v>-0.83821914938108744</v>
      </c>
      <c r="H603" s="64">
        <v>0.15880155500000001</v>
      </c>
      <c r="I603" s="64">
        <v>1.0567626E-2</v>
      </c>
      <c r="J603" s="64" t="s">
        <v>1243</v>
      </c>
      <c r="K603" s="64">
        <v>0.78539941099999999</v>
      </c>
      <c r="L603" s="64">
        <v>68.67618985</v>
      </c>
      <c r="M603" s="64">
        <v>0.15931236500000001</v>
      </c>
      <c r="N603" s="68">
        <v>0.1555</v>
      </c>
    </row>
    <row r="604" spans="1:14" ht="14.6" x14ac:dyDescent="0.35">
      <c r="A604" s="47" t="s">
        <v>608</v>
      </c>
      <c r="B604" s="48" t="s">
        <v>651</v>
      </c>
      <c r="C604" s="48" t="s">
        <v>626</v>
      </c>
      <c r="D604" s="48" t="s">
        <v>2299</v>
      </c>
      <c r="E604" s="64">
        <v>59</v>
      </c>
      <c r="F604" s="64">
        <v>-0.40600482300000001</v>
      </c>
      <c r="G604" s="48">
        <f t="shared" si="19"/>
        <v>-0.83821914938108744</v>
      </c>
      <c r="H604" s="64">
        <v>0.14593708</v>
      </c>
      <c r="I604" s="64">
        <v>5.4016070000000001E-3</v>
      </c>
      <c r="J604" s="64" t="s">
        <v>1244</v>
      </c>
      <c r="K604" s="64">
        <v>0.78539941099999999</v>
      </c>
      <c r="L604" s="64">
        <v>68.67618985</v>
      </c>
      <c r="M604" s="64">
        <v>0.15931236500000001</v>
      </c>
      <c r="N604" s="68">
        <v>0.1555</v>
      </c>
    </row>
    <row r="605" spans="1:14" ht="14.6" x14ac:dyDescent="0.35">
      <c r="A605" s="47" t="s">
        <v>608</v>
      </c>
      <c r="B605" s="48" t="s">
        <v>651</v>
      </c>
      <c r="C605" s="48" t="s">
        <v>626</v>
      </c>
      <c r="D605" s="48" t="s">
        <v>578</v>
      </c>
      <c r="E605" s="64">
        <v>59</v>
      </c>
      <c r="F605" s="64">
        <v>-5.2554178999999999E-2</v>
      </c>
      <c r="G605" s="48">
        <f t="shared" si="19"/>
        <v>-0.10850097516649798</v>
      </c>
      <c r="H605" s="64">
        <v>0.2250672</v>
      </c>
      <c r="I605" s="64">
        <v>0.81536976400000005</v>
      </c>
      <c r="J605" s="64" t="s">
        <v>2223</v>
      </c>
      <c r="K605" s="64">
        <v>0.78539941099999999</v>
      </c>
      <c r="L605" s="64">
        <v>68.67618985</v>
      </c>
      <c r="M605" s="64">
        <v>0.15931236500000001</v>
      </c>
      <c r="N605" s="68">
        <v>0.1555</v>
      </c>
    </row>
    <row r="606" spans="1:14" ht="14.6" x14ac:dyDescent="0.35">
      <c r="A606" s="47" t="s">
        <v>608</v>
      </c>
      <c r="B606" s="48" t="s">
        <v>651</v>
      </c>
      <c r="C606" s="48" t="s">
        <v>626</v>
      </c>
      <c r="D606" s="48" t="s">
        <v>577</v>
      </c>
      <c r="E606" s="64">
        <v>59</v>
      </c>
      <c r="F606" s="64">
        <v>3.0460165000000001E-2</v>
      </c>
      <c r="G606" s="48">
        <f t="shared" si="19"/>
        <v>6.2886675600667852E-2</v>
      </c>
      <c r="H606" s="64">
        <v>0.40623047299999998</v>
      </c>
      <c r="I606" s="64">
        <v>0.94048668499999999</v>
      </c>
      <c r="J606" s="64" t="s">
        <v>2224</v>
      </c>
      <c r="K606" s="64">
        <v>0.78539941099999999</v>
      </c>
      <c r="L606" s="64">
        <v>68.67618985</v>
      </c>
      <c r="M606" s="64">
        <v>0.15931236500000001</v>
      </c>
      <c r="N606" s="68">
        <v>0.1555</v>
      </c>
    </row>
    <row r="607" spans="1:14" ht="14.6" x14ac:dyDescent="0.35">
      <c r="A607" s="47" t="s">
        <v>608</v>
      </c>
      <c r="B607" s="48" t="s">
        <v>651</v>
      </c>
      <c r="C607" s="48" t="s">
        <v>627</v>
      </c>
      <c r="D607" s="48" t="s">
        <v>2298</v>
      </c>
      <c r="E607" s="64">
        <v>58</v>
      </c>
      <c r="F607" s="64">
        <v>-0.32267902399999998</v>
      </c>
      <c r="G607" s="48">
        <f t="shared" si="19"/>
        <v>-0.66618848274223452</v>
      </c>
      <c r="H607" s="64">
        <v>0.15860912699999999</v>
      </c>
      <c r="I607" s="64">
        <v>4.1908349999999997E-2</v>
      </c>
      <c r="J607" s="64" t="s">
        <v>1245</v>
      </c>
      <c r="K607" s="64">
        <v>0.507630107</v>
      </c>
      <c r="L607" s="64">
        <v>66.122054809999995</v>
      </c>
      <c r="M607" s="64">
        <v>0.19097341900000001</v>
      </c>
      <c r="N607" s="68">
        <v>0.13800000000000001</v>
      </c>
    </row>
    <row r="608" spans="1:14" ht="14.6" x14ac:dyDescent="0.35">
      <c r="A608" s="47" t="s">
        <v>608</v>
      </c>
      <c r="B608" s="48" t="s">
        <v>651</v>
      </c>
      <c r="C608" s="48" t="s">
        <v>627</v>
      </c>
      <c r="D608" s="48" t="s">
        <v>2299</v>
      </c>
      <c r="E608" s="64">
        <v>58</v>
      </c>
      <c r="F608" s="64">
        <v>-0.32267902399999998</v>
      </c>
      <c r="G608" s="48">
        <f t="shared" si="19"/>
        <v>-0.66618848274223452</v>
      </c>
      <c r="H608" s="64">
        <v>0.147262589</v>
      </c>
      <c r="I608" s="64">
        <v>2.8438679000000001E-2</v>
      </c>
      <c r="J608" s="64" t="s">
        <v>1246</v>
      </c>
      <c r="K608" s="64">
        <v>0.507630107</v>
      </c>
      <c r="L608" s="64">
        <v>66.122054809999995</v>
      </c>
      <c r="M608" s="64">
        <v>0.19097341900000001</v>
      </c>
      <c r="N608" s="68">
        <v>0.13800000000000001</v>
      </c>
    </row>
    <row r="609" spans="1:14" ht="14.6" x14ac:dyDescent="0.35">
      <c r="A609" s="47" t="s">
        <v>608</v>
      </c>
      <c r="B609" s="48" t="s">
        <v>651</v>
      </c>
      <c r="C609" s="48" t="s">
        <v>627</v>
      </c>
      <c r="D609" s="48" t="s">
        <v>578</v>
      </c>
      <c r="E609" s="64">
        <v>58</v>
      </c>
      <c r="F609" s="64">
        <v>-7.3964432999999996E-2</v>
      </c>
      <c r="G609" s="48">
        <f t="shared" si="19"/>
        <v>-0.15270361483788195</v>
      </c>
      <c r="H609" s="64">
        <v>0.218408623</v>
      </c>
      <c r="I609" s="64">
        <v>0.73487219199999998</v>
      </c>
      <c r="J609" s="64" t="s">
        <v>2225</v>
      </c>
      <c r="K609" s="64">
        <v>0.507630107</v>
      </c>
      <c r="L609" s="64">
        <v>66.122054809999995</v>
      </c>
      <c r="M609" s="64">
        <v>0.19097341900000001</v>
      </c>
      <c r="N609" s="68">
        <v>0.13800000000000001</v>
      </c>
    </row>
    <row r="610" spans="1:14" ht="14.6" x14ac:dyDescent="0.35">
      <c r="A610" s="47" t="s">
        <v>608</v>
      </c>
      <c r="B610" s="48" t="s">
        <v>651</v>
      </c>
      <c r="C610" s="48" t="s">
        <v>627</v>
      </c>
      <c r="D610" s="48" t="s">
        <v>577</v>
      </c>
      <c r="E610" s="64">
        <v>58</v>
      </c>
      <c r="F610" s="64">
        <v>8.9122603999999994E-2</v>
      </c>
      <c r="G610" s="48">
        <f t="shared" si="19"/>
        <v>0.18399848741577016</v>
      </c>
      <c r="H610" s="64">
        <v>0.404003785</v>
      </c>
      <c r="I610" s="64">
        <v>0.82619337500000001</v>
      </c>
      <c r="J610" s="64" t="s">
        <v>2226</v>
      </c>
      <c r="K610" s="64">
        <v>0.507630107</v>
      </c>
      <c r="L610" s="64">
        <v>66.122054809999995</v>
      </c>
      <c r="M610" s="64">
        <v>0.19097341900000001</v>
      </c>
      <c r="N610" s="68">
        <v>0.13800000000000001</v>
      </c>
    </row>
    <row r="611" spans="1:14" ht="14.6" x14ac:dyDescent="0.35">
      <c r="A611" s="47" t="s">
        <v>609</v>
      </c>
      <c r="B611" s="48" t="s">
        <v>646</v>
      </c>
      <c r="C611" s="48" t="s">
        <v>625</v>
      </c>
      <c r="D611" s="48" t="s">
        <v>2298</v>
      </c>
      <c r="E611" s="64">
        <v>60</v>
      </c>
      <c r="F611" s="64">
        <v>-0.22511354</v>
      </c>
      <c r="G611" s="64">
        <f>F611/0.210718008063516</f>
        <v>-1.068316571842995</v>
      </c>
      <c r="H611" s="64">
        <v>0.108683559</v>
      </c>
      <c r="I611" s="64">
        <v>3.8333102000000001E-2</v>
      </c>
      <c r="J611" s="64" t="s">
        <v>2227</v>
      </c>
      <c r="K611" s="64">
        <v>0.74599477199999997</v>
      </c>
      <c r="L611" s="64">
        <v>66.939878739999997</v>
      </c>
      <c r="M611" s="64">
        <v>0.22325247500000001</v>
      </c>
      <c r="N611" s="68">
        <v>0.1186</v>
      </c>
    </row>
    <row r="612" spans="1:14" ht="14.6" x14ac:dyDescent="0.35">
      <c r="A612" s="47" t="s">
        <v>609</v>
      </c>
      <c r="B612" s="48" t="s">
        <v>646</v>
      </c>
      <c r="C612" s="48" t="s">
        <v>625</v>
      </c>
      <c r="D612" s="48" t="s">
        <v>2299</v>
      </c>
      <c r="E612" s="64">
        <v>60</v>
      </c>
      <c r="F612" s="64">
        <v>-0.22511354</v>
      </c>
      <c r="G612" s="64">
        <f t="shared" ref="G612:G646" si="20">F612/0.210718008063516</f>
        <v>-1.068316571842995</v>
      </c>
      <c r="H612" s="64">
        <v>0.102034583</v>
      </c>
      <c r="I612" s="64">
        <v>2.7366677999999998E-2</v>
      </c>
      <c r="J612" s="64" t="s">
        <v>2228</v>
      </c>
      <c r="K612" s="64">
        <v>0.74599477199999997</v>
      </c>
      <c r="L612" s="64">
        <v>66.939878739999997</v>
      </c>
      <c r="M612" s="64">
        <v>0.22325247500000001</v>
      </c>
      <c r="N612" s="68">
        <v>0.1186</v>
      </c>
    </row>
    <row r="613" spans="1:14" ht="14.6" x14ac:dyDescent="0.35">
      <c r="A613" s="47" t="s">
        <v>609</v>
      </c>
      <c r="B613" s="48" t="s">
        <v>652</v>
      </c>
      <c r="C613" s="48" t="s">
        <v>625</v>
      </c>
      <c r="D613" s="48" t="s">
        <v>578</v>
      </c>
      <c r="E613" s="64">
        <v>60</v>
      </c>
      <c r="F613" s="64">
        <v>-0.28466264400000002</v>
      </c>
      <c r="G613" s="64">
        <f t="shared" si="20"/>
        <v>-1.3509174968766557</v>
      </c>
      <c r="H613" s="64">
        <v>0.154698575</v>
      </c>
      <c r="I613" s="64">
        <v>6.5751853999999998E-2</v>
      </c>
      <c r="J613" s="64" t="s">
        <v>2229</v>
      </c>
      <c r="K613" s="64">
        <v>0.74599477199999997</v>
      </c>
      <c r="L613" s="64">
        <v>66.939878739999997</v>
      </c>
      <c r="M613" s="64">
        <v>0.22325247500000001</v>
      </c>
      <c r="N613" s="68">
        <v>0.1186</v>
      </c>
    </row>
    <row r="614" spans="1:14" ht="14.6" x14ac:dyDescent="0.35">
      <c r="A614" s="47" t="s">
        <v>609</v>
      </c>
      <c r="B614" s="48" t="s">
        <v>652</v>
      </c>
      <c r="C614" s="48" t="s">
        <v>625</v>
      </c>
      <c r="D614" s="48" t="s">
        <v>577</v>
      </c>
      <c r="E614" s="64">
        <v>60</v>
      </c>
      <c r="F614" s="64">
        <v>-0.192989733</v>
      </c>
      <c r="G614" s="64">
        <f t="shared" si="20"/>
        <v>-0.91586729949453471</v>
      </c>
      <c r="H614" s="64">
        <v>0.25032194499999999</v>
      </c>
      <c r="I614" s="64">
        <v>0.44380362800000001</v>
      </c>
      <c r="J614" s="64" t="s">
        <v>2230</v>
      </c>
      <c r="K614" s="64">
        <v>0.74599477199999997</v>
      </c>
      <c r="L614" s="64">
        <v>66.939878739999997</v>
      </c>
      <c r="M614" s="64">
        <v>0.22325247500000001</v>
      </c>
      <c r="N614" s="68">
        <v>0.1186</v>
      </c>
    </row>
    <row r="615" spans="1:14" ht="14.6" x14ac:dyDescent="0.35">
      <c r="A615" s="47" t="s">
        <v>609</v>
      </c>
      <c r="B615" s="48" t="s">
        <v>652</v>
      </c>
      <c r="C615" s="48" t="s">
        <v>615</v>
      </c>
      <c r="D615" s="48" t="s">
        <v>2298</v>
      </c>
      <c r="E615" s="64">
        <v>60</v>
      </c>
      <c r="F615" s="64">
        <v>-0.39727047199999999</v>
      </c>
      <c r="G615" s="64">
        <f t="shared" si="20"/>
        <v>-1.8853180876702864</v>
      </c>
      <c r="H615" s="64">
        <v>0.14273414300000001</v>
      </c>
      <c r="I615" s="64">
        <v>5.3810730000000001E-3</v>
      </c>
      <c r="J615" s="64" t="s">
        <v>2231</v>
      </c>
      <c r="K615" s="64">
        <v>0.82757288399999995</v>
      </c>
      <c r="L615" s="64">
        <v>81.735843750000001</v>
      </c>
      <c r="M615" s="64">
        <v>2.6699166999999999E-2</v>
      </c>
      <c r="N615" s="68">
        <v>0.2782</v>
      </c>
    </row>
    <row r="616" spans="1:14" ht="14.6" x14ac:dyDescent="0.35">
      <c r="A616" s="47" t="s">
        <v>609</v>
      </c>
      <c r="B616" s="48" t="s">
        <v>652</v>
      </c>
      <c r="C616" s="48" t="s">
        <v>615</v>
      </c>
      <c r="D616" s="48" t="s">
        <v>2299</v>
      </c>
      <c r="E616" s="64">
        <v>60</v>
      </c>
      <c r="F616" s="64">
        <v>-0.39727047199999999</v>
      </c>
      <c r="G616" s="64">
        <f t="shared" si="20"/>
        <v>-1.8853180876702864</v>
      </c>
      <c r="H616" s="64">
        <v>0.121268388</v>
      </c>
      <c r="I616" s="64">
        <v>1.053032E-3</v>
      </c>
      <c r="J616" s="64" t="s">
        <v>2232</v>
      </c>
      <c r="K616" s="64">
        <v>0.82757288399999995</v>
      </c>
      <c r="L616" s="64">
        <v>81.735843750000001</v>
      </c>
      <c r="M616" s="64">
        <v>2.6699166999999999E-2</v>
      </c>
      <c r="N616" s="68">
        <v>0.2782</v>
      </c>
    </row>
    <row r="617" spans="1:14" ht="14.6" x14ac:dyDescent="0.35">
      <c r="A617" s="47" t="s">
        <v>609</v>
      </c>
      <c r="B617" s="48" t="s">
        <v>652</v>
      </c>
      <c r="C617" s="48" t="s">
        <v>615</v>
      </c>
      <c r="D617" s="48" t="s">
        <v>578</v>
      </c>
      <c r="E617" s="64">
        <v>60</v>
      </c>
      <c r="F617" s="64">
        <v>-0.44239743500000001</v>
      </c>
      <c r="G617" s="64">
        <f t="shared" si="20"/>
        <v>-2.0994761627902712</v>
      </c>
      <c r="H617" s="64">
        <v>0.195749389</v>
      </c>
      <c r="I617" s="64">
        <v>2.3820041E-2</v>
      </c>
      <c r="J617" s="64" t="s">
        <v>2233</v>
      </c>
      <c r="K617" s="64">
        <v>0.82757288399999995</v>
      </c>
      <c r="L617" s="64">
        <v>81.735843750000001</v>
      </c>
      <c r="M617" s="64">
        <v>2.6699166999999999E-2</v>
      </c>
      <c r="N617" s="68">
        <v>0.2782</v>
      </c>
    </row>
    <row r="618" spans="1:14" ht="14.6" x14ac:dyDescent="0.35">
      <c r="A618" s="47" t="s">
        <v>609</v>
      </c>
      <c r="B618" s="48" t="s">
        <v>652</v>
      </c>
      <c r="C618" s="48" t="s">
        <v>615</v>
      </c>
      <c r="D618" s="48" t="s">
        <v>577</v>
      </c>
      <c r="E618" s="64">
        <v>60</v>
      </c>
      <c r="F618" s="64">
        <v>-0.42440290000000003</v>
      </c>
      <c r="G618" s="64">
        <f t="shared" si="20"/>
        <v>-2.0140798781282792</v>
      </c>
      <c r="H618" s="64">
        <v>0.37524803699999998</v>
      </c>
      <c r="I618" s="64">
        <v>0.26263449100000003</v>
      </c>
      <c r="J618" s="64" t="s">
        <v>2234</v>
      </c>
      <c r="K618" s="64">
        <v>0.82757288399999995</v>
      </c>
      <c r="L618" s="64">
        <v>81.735843750000001</v>
      </c>
      <c r="M618" s="64">
        <v>2.6699166999999999E-2</v>
      </c>
      <c r="N618" s="68">
        <v>0.2782</v>
      </c>
    </row>
    <row r="619" spans="1:14" ht="14.6" x14ac:dyDescent="0.35">
      <c r="A619" s="47" t="s">
        <v>609</v>
      </c>
      <c r="B619" s="48" t="s">
        <v>652</v>
      </c>
      <c r="C619" s="48" t="s">
        <v>617</v>
      </c>
      <c r="D619" s="48" t="s">
        <v>2298</v>
      </c>
      <c r="E619" s="64">
        <v>60</v>
      </c>
      <c r="F619" s="64">
        <v>-0.387609441</v>
      </c>
      <c r="G619" s="64">
        <f t="shared" si="20"/>
        <v>-1.8394699369176088</v>
      </c>
      <c r="H619" s="64">
        <v>0.339412251</v>
      </c>
      <c r="I619" s="64">
        <v>0.25345322300000001</v>
      </c>
      <c r="J619" s="64" t="s">
        <v>2235</v>
      </c>
      <c r="K619" s="64">
        <v>0.94618329599999995</v>
      </c>
      <c r="L619" s="64">
        <v>50.227797320000001</v>
      </c>
      <c r="M619" s="64">
        <v>0.78501101399999995</v>
      </c>
      <c r="N619" s="61">
        <v>0</v>
      </c>
    </row>
    <row r="620" spans="1:14" ht="14.6" x14ac:dyDescent="0.35">
      <c r="A620" s="47" t="s">
        <v>609</v>
      </c>
      <c r="B620" s="48" t="s">
        <v>652</v>
      </c>
      <c r="C620" s="48" t="s">
        <v>617</v>
      </c>
      <c r="D620" s="48" t="s">
        <v>2299</v>
      </c>
      <c r="E620" s="64">
        <v>60</v>
      </c>
      <c r="F620" s="64">
        <v>-0.387609441</v>
      </c>
      <c r="G620" s="64">
        <f t="shared" si="20"/>
        <v>-1.8394699369176088</v>
      </c>
      <c r="H620" s="64">
        <v>0.36785905699999999</v>
      </c>
      <c r="I620" s="64">
        <v>0.29202483000000001</v>
      </c>
      <c r="J620" s="64" t="s">
        <v>2236</v>
      </c>
      <c r="K620" s="64">
        <v>0.94618329599999995</v>
      </c>
      <c r="L620" s="64">
        <v>50.227797320000001</v>
      </c>
      <c r="M620" s="64">
        <v>0.78501101399999995</v>
      </c>
      <c r="N620" s="61">
        <v>0</v>
      </c>
    </row>
    <row r="621" spans="1:14" ht="14.6" x14ac:dyDescent="0.35">
      <c r="A621" s="47" t="s">
        <v>609</v>
      </c>
      <c r="B621" s="48" t="s">
        <v>652</v>
      </c>
      <c r="C621" s="48" t="s">
        <v>617</v>
      </c>
      <c r="D621" s="48" t="s">
        <v>578</v>
      </c>
      <c r="E621" s="64">
        <v>60</v>
      </c>
      <c r="F621" s="64">
        <v>-0.48016769599999998</v>
      </c>
      <c r="G621" s="64">
        <f t="shared" si="20"/>
        <v>-2.2787216926199525</v>
      </c>
      <c r="H621" s="64">
        <v>0.54704452100000001</v>
      </c>
      <c r="I621" s="64">
        <v>0.38008003099999998</v>
      </c>
      <c r="J621" s="64" t="s">
        <v>2237</v>
      </c>
      <c r="K621" s="64">
        <v>0.94618329599999995</v>
      </c>
      <c r="L621" s="64">
        <v>50.227797320000001</v>
      </c>
      <c r="M621" s="64">
        <v>0.78501101399999995</v>
      </c>
      <c r="N621" s="61">
        <v>0</v>
      </c>
    </row>
    <row r="622" spans="1:14" ht="14.6" x14ac:dyDescent="0.35">
      <c r="A622" s="47" t="s">
        <v>609</v>
      </c>
      <c r="B622" s="48" t="s">
        <v>652</v>
      </c>
      <c r="C622" s="48" t="s">
        <v>617</v>
      </c>
      <c r="D622" s="48" t="s">
        <v>577</v>
      </c>
      <c r="E622" s="64">
        <v>60</v>
      </c>
      <c r="F622" s="64">
        <v>-0.42034422700000001</v>
      </c>
      <c r="G622" s="64">
        <f t="shared" si="20"/>
        <v>-1.9948187194010352</v>
      </c>
      <c r="H622" s="64">
        <v>0.84925431900000004</v>
      </c>
      <c r="I622" s="64">
        <v>0.62246886800000001</v>
      </c>
      <c r="J622" s="64" t="s">
        <v>2238</v>
      </c>
      <c r="K622" s="64">
        <v>0.94618329599999995</v>
      </c>
      <c r="L622" s="64">
        <v>50.227797320000001</v>
      </c>
      <c r="M622" s="64">
        <v>0.78501101399999995</v>
      </c>
      <c r="N622" s="61">
        <v>0</v>
      </c>
    </row>
    <row r="623" spans="1:14" ht="14.6" x14ac:dyDescent="0.35">
      <c r="A623" s="47" t="s">
        <v>609</v>
      </c>
      <c r="B623" s="48" t="s">
        <v>652</v>
      </c>
      <c r="C623" s="48" t="s">
        <v>618</v>
      </c>
      <c r="D623" s="48" t="s">
        <v>2298</v>
      </c>
      <c r="E623" s="64">
        <v>60</v>
      </c>
      <c r="F623" s="64">
        <v>7.5695006999999995E-2</v>
      </c>
      <c r="G623" s="64">
        <f t="shared" si="20"/>
        <v>0.35922419586077098</v>
      </c>
      <c r="H623" s="64">
        <v>0.266684755</v>
      </c>
      <c r="I623" s="64">
        <v>0.77653528000000005</v>
      </c>
      <c r="J623" s="64" t="s">
        <v>2239</v>
      </c>
      <c r="K623" s="64">
        <v>0.51679977899999996</v>
      </c>
      <c r="L623" s="64">
        <v>44.149767580000002</v>
      </c>
      <c r="M623" s="64">
        <v>0.92498851599999998</v>
      </c>
      <c r="N623" s="61">
        <v>0</v>
      </c>
    </row>
    <row r="624" spans="1:14" ht="14.6" x14ac:dyDescent="0.35">
      <c r="A624" s="47" t="s">
        <v>609</v>
      </c>
      <c r="B624" s="48" t="s">
        <v>652</v>
      </c>
      <c r="C624" s="48" t="s">
        <v>618</v>
      </c>
      <c r="D624" s="48" t="s">
        <v>2299</v>
      </c>
      <c r="E624" s="64">
        <v>60</v>
      </c>
      <c r="F624" s="64">
        <v>7.5695006999999995E-2</v>
      </c>
      <c r="G624" s="64">
        <f t="shared" si="20"/>
        <v>0.35922419586077098</v>
      </c>
      <c r="H624" s="64">
        <v>0.30829038800000003</v>
      </c>
      <c r="I624" s="64">
        <v>0.80604490699999998</v>
      </c>
      <c r="J624" s="64" t="s">
        <v>2240</v>
      </c>
      <c r="K624" s="64">
        <v>0.51679977899999996</v>
      </c>
      <c r="L624" s="64">
        <v>44.149767580000002</v>
      </c>
      <c r="M624" s="64">
        <v>0.92498851599999998</v>
      </c>
      <c r="N624" s="61">
        <v>0</v>
      </c>
    </row>
    <row r="625" spans="1:14" ht="14.6" x14ac:dyDescent="0.35">
      <c r="A625" s="47" t="s">
        <v>609</v>
      </c>
      <c r="B625" s="48" t="s">
        <v>652</v>
      </c>
      <c r="C625" s="48" t="s">
        <v>618</v>
      </c>
      <c r="D625" s="48" t="s">
        <v>578</v>
      </c>
      <c r="E625" s="64">
        <v>60</v>
      </c>
      <c r="F625" s="64">
        <v>0.33690373600000001</v>
      </c>
      <c r="G625" s="64">
        <f t="shared" si="20"/>
        <v>1.5988369437245642</v>
      </c>
      <c r="H625" s="64">
        <v>0.44680496400000003</v>
      </c>
      <c r="I625" s="64">
        <v>0.45083202900000002</v>
      </c>
      <c r="J625" s="64" t="s">
        <v>2241</v>
      </c>
      <c r="K625" s="64">
        <v>0.51679977899999996</v>
      </c>
      <c r="L625" s="64">
        <v>44.149767580000002</v>
      </c>
      <c r="M625" s="64">
        <v>0.92498851599999998</v>
      </c>
      <c r="N625" s="61">
        <v>0</v>
      </c>
    </row>
    <row r="626" spans="1:14" ht="14.6" x14ac:dyDescent="0.35">
      <c r="A626" s="47" t="s">
        <v>609</v>
      </c>
      <c r="B626" s="48" t="s">
        <v>652</v>
      </c>
      <c r="C626" s="48" t="s">
        <v>618</v>
      </c>
      <c r="D626" s="48" t="s">
        <v>577</v>
      </c>
      <c r="E626" s="64">
        <v>60</v>
      </c>
      <c r="F626" s="64">
        <v>3.5496498000000001E-2</v>
      </c>
      <c r="G626" s="64">
        <f t="shared" si="20"/>
        <v>0.16845498078788032</v>
      </c>
      <c r="H626" s="64">
        <v>0.79068811800000005</v>
      </c>
      <c r="I626" s="64">
        <v>0.96434405999999995</v>
      </c>
      <c r="J626" s="64" t="s">
        <v>2242</v>
      </c>
      <c r="K626" s="64">
        <v>0.51679977899999996</v>
      </c>
      <c r="L626" s="64">
        <v>44.149767580000002</v>
      </c>
      <c r="M626" s="64">
        <v>0.92498851599999998</v>
      </c>
      <c r="N626" s="61">
        <v>0</v>
      </c>
    </row>
    <row r="627" spans="1:14" ht="14.6" x14ac:dyDescent="0.35">
      <c r="A627" s="47" t="s">
        <v>609</v>
      </c>
      <c r="B627" s="48" t="s">
        <v>652</v>
      </c>
      <c r="C627" s="48" t="s">
        <v>619</v>
      </c>
      <c r="D627" s="48" t="s">
        <v>2298</v>
      </c>
      <c r="E627" s="64">
        <v>60</v>
      </c>
      <c r="F627" s="64">
        <v>8.2955004999999998E-2</v>
      </c>
      <c r="G627" s="64">
        <f t="shared" si="20"/>
        <v>0.3936778150208935</v>
      </c>
      <c r="H627" s="64">
        <v>0.24256467100000001</v>
      </c>
      <c r="I627" s="64">
        <v>0.73235744700000005</v>
      </c>
      <c r="J627" s="64" t="s">
        <v>2243</v>
      </c>
      <c r="K627" s="64">
        <v>0.42476353900000002</v>
      </c>
      <c r="L627" s="64">
        <v>65.387079929999999</v>
      </c>
      <c r="M627" s="64">
        <v>0.26470900600000002</v>
      </c>
      <c r="N627" s="68">
        <v>9.7699999999999995E-2</v>
      </c>
    </row>
    <row r="628" spans="1:14" ht="14.6" x14ac:dyDescent="0.35">
      <c r="A628" s="47" t="s">
        <v>609</v>
      </c>
      <c r="B628" s="48" t="s">
        <v>652</v>
      </c>
      <c r="C628" s="48" t="s">
        <v>619</v>
      </c>
      <c r="D628" s="48" t="s">
        <v>2299</v>
      </c>
      <c r="E628" s="64">
        <v>60</v>
      </c>
      <c r="F628" s="64">
        <v>8.2955004999999998E-2</v>
      </c>
      <c r="G628" s="64">
        <f t="shared" si="20"/>
        <v>0.3936778150208935</v>
      </c>
      <c r="H628" s="64">
        <v>0.23041332</v>
      </c>
      <c r="I628" s="64">
        <v>0.71882698</v>
      </c>
      <c r="J628" s="64" t="s">
        <v>2244</v>
      </c>
      <c r="K628" s="64">
        <v>0.42476353900000002</v>
      </c>
      <c r="L628" s="64">
        <v>65.387079929999999</v>
      </c>
      <c r="M628" s="64">
        <v>0.26470900600000002</v>
      </c>
      <c r="N628" s="68">
        <v>9.7699999999999995E-2</v>
      </c>
    </row>
    <row r="629" spans="1:14" ht="14.6" x14ac:dyDescent="0.35">
      <c r="A629" s="47" t="s">
        <v>609</v>
      </c>
      <c r="B629" s="48" t="s">
        <v>652</v>
      </c>
      <c r="C629" s="48" t="s">
        <v>619</v>
      </c>
      <c r="D629" s="48" t="s">
        <v>578</v>
      </c>
      <c r="E629" s="64">
        <v>60</v>
      </c>
      <c r="F629" s="64">
        <v>0.109127658</v>
      </c>
      <c r="G629" s="64">
        <f t="shared" si="20"/>
        <v>0.51788482153412363</v>
      </c>
      <c r="H629" s="64">
        <v>0.349600778</v>
      </c>
      <c r="I629" s="64">
        <v>0.75492701900000003</v>
      </c>
      <c r="J629" s="64" t="s">
        <v>2245</v>
      </c>
      <c r="K629" s="64">
        <v>0.42476353900000002</v>
      </c>
      <c r="L629" s="64">
        <v>65.387079929999999</v>
      </c>
      <c r="M629" s="64">
        <v>0.26470900600000002</v>
      </c>
      <c r="N629" s="68">
        <v>9.7699999999999995E-2</v>
      </c>
    </row>
    <row r="630" spans="1:14" ht="14.6" x14ac:dyDescent="0.35">
      <c r="A630" s="47" t="s">
        <v>609</v>
      </c>
      <c r="B630" s="48" t="s">
        <v>652</v>
      </c>
      <c r="C630" s="48" t="s">
        <v>619</v>
      </c>
      <c r="D630" s="48" t="s">
        <v>577</v>
      </c>
      <c r="E630" s="64">
        <v>60</v>
      </c>
      <c r="F630" s="64">
        <v>-1.9540541000000002E-2</v>
      </c>
      <c r="G630" s="64">
        <f t="shared" si="20"/>
        <v>-9.2733132680857366E-2</v>
      </c>
      <c r="H630" s="64">
        <v>0.55551761700000002</v>
      </c>
      <c r="I630" s="64">
        <v>0.97205863599999998</v>
      </c>
      <c r="J630" s="64" t="s">
        <v>2246</v>
      </c>
      <c r="K630" s="64">
        <v>0.42476353900000002</v>
      </c>
      <c r="L630" s="64">
        <v>65.387079929999999</v>
      </c>
      <c r="M630" s="64">
        <v>0.26470900600000002</v>
      </c>
      <c r="N630" s="68">
        <v>9.7699999999999995E-2</v>
      </c>
    </row>
    <row r="631" spans="1:14" ht="14.6" x14ac:dyDescent="0.35">
      <c r="A631" s="47" t="s">
        <v>609</v>
      </c>
      <c r="B631" s="48" t="s">
        <v>652</v>
      </c>
      <c r="C631" s="48" t="s">
        <v>620</v>
      </c>
      <c r="D631" s="48" t="s">
        <v>2298</v>
      </c>
      <c r="E631" s="64">
        <v>60</v>
      </c>
      <c r="F631" s="64">
        <v>0.43206296700000002</v>
      </c>
      <c r="G631" s="64">
        <f t="shared" si="20"/>
        <v>2.0504320962912899</v>
      </c>
      <c r="H631" s="64">
        <v>0.217026055</v>
      </c>
      <c r="I631" s="64">
        <v>4.6499080999999998E-2</v>
      </c>
      <c r="J631" s="64" t="s">
        <v>2247</v>
      </c>
      <c r="K631" s="64">
        <v>0.56707198800000003</v>
      </c>
      <c r="L631" s="64">
        <v>56.813308079999999</v>
      </c>
      <c r="M631" s="64">
        <v>0.55655141100000005</v>
      </c>
      <c r="N631" s="61">
        <v>0</v>
      </c>
    </row>
    <row r="632" spans="1:14" ht="14.6" x14ac:dyDescent="0.35">
      <c r="A632" s="47" t="s">
        <v>609</v>
      </c>
      <c r="B632" s="48" t="s">
        <v>652</v>
      </c>
      <c r="C632" s="48" t="s">
        <v>620</v>
      </c>
      <c r="D632" s="48" t="s">
        <v>2299</v>
      </c>
      <c r="E632" s="64">
        <v>60</v>
      </c>
      <c r="F632" s="64">
        <v>0.43206296700000002</v>
      </c>
      <c r="G632" s="64">
        <f t="shared" si="20"/>
        <v>2.0504320962912899</v>
      </c>
      <c r="H632" s="64">
        <v>0.22116318900000001</v>
      </c>
      <c r="I632" s="64">
        <v>5.0749310999999998E-2</v>
      </c>
      <c r="J632" s="64" t="s">
        <v>2248</v>
      </c>
      <c r="K632" s="64">
        <v>0.56707198800000003</v>
      </c>
      <c r="L632" s="64">
        <v>56.813308079999999</v>
      </c>
      <c r="M632" s="64">
        <v>0.55655141100000005</v>
      </c>
      <c r="N632" s="61">
        <v>0</v>
      </c>
    </row>
    <row r="633" spans="1:14" ht="14.6" x14ac:dyDescent="0.35">
      <c r="A633" s="47" t="s">
        <v>609</v>
      </c>
      <c r="B633" s="48" t="s">
        <v>652</v>
      </c>
      <c r="C633" s="48" t="s">
        <v>620</v>
      </c>
      <c r="D633" s="48" t="s">
        <v>578</v>
      </c>
      <c r="E633" s="64">
        <v>60</v>
      </c>
      <c r="F633" s="64">
        <v>0.40855094400000003</v>
      </c>
      <c r="G633" s="64">
        <f t="shared" si="20"/>
        <v>1.9388515853702069</v>
      </c>
      <c r="H633" s="64">
        <v>0.33862245800000002</v>
      </c>
      <c r="I633" s="64">
        <v>0.227621405</v>
      </c>
      <c r="J633" s="64" t="s">
        <v>2249</v>
      </c>
      <c r="K633" s="64">
        <v>0.56707198800000003</v>
      </c>
      <c r="L633" s="64">
        <v>56.813308079999999</v>
      </c>
      <c r="M633" s="64">
        <v>0.55655141100000005</v>
      </c>
      <c r="N633" s="61">
        <v>0</v>
      </c>
    </row>
    <row r="634" spans="1:14" ht="14.6" x14ac:dyDescent="0.35">
      <c r="A634" s="47" t="s">
        <v>609</v>
      </c>
      <c r="B634" s="48" t="s">
        <v>652</v>
      </c>
      <c r="C634" s="48" t="s">
        <v>620</v>
      </c>
      <c r="D634" s="48" t="s">
        <v>577</v>
      </c>
      <c r="E634" s="64">
        <v>60</v>
      </c>
      <c r="F634" s="64">
        <v>0.37665522200000001</v>
      </c>
      <c r="G634" s="64">
        <f t="shared" si="20"/>
        <v>1.7874847311885471</v>
      </c>
      <c r="H634" s="64">
        <v>0.52439834900000004</v>
      </c>
      <c r="I634" s="64">
        <v>0.47543074699999999</v>
      </c>
      <c r="J634" s="64" t="s">
        <v>2250</v>
      </c>
      <c r="K634" s="64">
        <v>0.56707198800000003</v>
      </c>
      <c r="L634" s="64">
        <v>56.813308079999999</v>
      </c>
      <c r="M634" s="64">
        <v>0.55655141100000005</v>
      </c>
      <c r="N634" s="61">
        <v>0</v>
      </c>
    </row>
    <row r="635" spans="1:14" ht="14.6" x14ac:dyDescent="0.35">
      <c r="A635" s="47" t="s">
        <v>609</v>
      </c>
      <c r="B635" s="48" t="s">
        <v>652</v>
      </c>
      <c r="C635" s="48" t="s">
        <v>616</v>
      </c>
      <c r="D635" s="48" t="s">
        <v>2298</v>
      </c>
      <c r="E635" s="64">
        <v>57</v>
      </c>
      <c r="F635" s="64">
        <v>0.22043647899999999</v>
      </c>
      <c r="G635" s="64">
        <f t="shared" si="20"/>
        <v>1.0461207422459811</v>
      </c>
      <c r="H635" s="64">
        <v>0.19721475299999999</v>
      </c>
      <c r="I635" s="64">
        <v>0.26367445699999997</v>
      </c>
      <c r="J635" s="64" t="s">
        <v>2251</v>
      </c>
      <c r="K635" s="64">
        <v>0.13728774099999999</v>
      </c>
      <c r="L635" s="64">
        <v>84.027036769999995</v>
      </c>
      <c r="M635" s="64">
        <v>9.0496399999999994E-3</v>
      </c>
      <c r="N635" s="68">
        <v>0.33350000000000002</v>
      </c>
    </row>
    <row r="636" spans="1:14" ht="14.6" x14ac:dyDescent="0.35">
      <c r="A636" s="47" t="s">
        <v>609</v>
      </c>
      <c r="B636" s="48" t="s">
        <v>652</v>
      </c>
      <c r="C636" s="48" t="s">
        <v>616</v>
      </c>
      <c r="D636" s="48" t="s">
        <v>2299</v>
      </c>
      <c r="E636" s="64">
        <v>57</v>
      </c>
      <c r="F636" s="64">
        <v>0.22043647899999999</v>
      </c>
      <c r="G636" s="64">
        <f t="shared" si="20"/>
        <v>1.0461207422459811</v>
      </c>
      <c r="H636" s="64">
        <v>0.160999264</v>
      </c>
      <c r="I636" s="64">
        <v>0.170943973</v>
      </c>
      <c r="J636" s="64" t="s">
        <v>2252</v>
      </c>
      <c r="K636" s="64">
        <v>0.13728774099999999</v>
      </c>
      <c r="L636" s="64">
        <v>84.027036769999995</v>
      </c>
      <c r="M636" s="64">
        <v>9.0496399999999994E-3</v>
      </c>
      <c r="N636" s="68">
        <v>0.33350000000000002</v>
      </c>
    </row>
    <row r="637" spans="1:14" ht="14.6" x14ac:dyDescent="0.35">
      <c r="A637" s="47" t="s">
        <v>609</v>
      </c>
      <c r="B637" s="48" t="s">
        <v>652</v>
      </c>
      <c r="C637" s="48" t="s">
        <v>616</v>
      </c>
      <c r="D637" s="48" t="s">
        <v>578</v>
      </c>
      <c r="E637" s="64">
        <v>57</v>
      </c>
      <c r="F637" s="64">
        <v>0.50096679499999996</v>
      </c>
      <c r="G637" s="64">
        <f>F637/0.210718008063516</f>
        <v>2.3774275374176623</v>
      </c>
      <c r="H637" s="64">
        <v>0.268409593</v>
      </c>
      <c r="I637" s="64">
        <v>6.1981709000000003E-2</v>
      </c>
      <c r="J637" s="64" t="s">
        <v>2253</v>
      </c>
      <c r="K637" s="64">
        <v>0.13728774099999999</v>
      </c>
      <c r="L637" s="64">
        <v>84.027036769999995</v>
      </c>
      <c r="M637" s="64">
        <v>9.0496399999999994E-3</v>
      </c>
      <c r="N637" s="68">
        <v>0.33350000000000002</v>
      </c>
    </row>
    <row r="638" spans="1:14" ht="14.6" x14ac:dyDescent="0.35">
      <c r="A638" s="47" t="s">
        <v>609</v>
      </c>
      <c r="B638" s="48" t="s">
        <v>652</v>
      </c>
      <c r="C638" s="48" t="s">
        <v>616</v>
      </c>
      <c r="D638" s="48" t="s">
        <v>577</v>
      </c>
      <c r="E638" s="64">
        <v>57</v>
      </c>
      <c r="F638" s="64">
        <v>1.145352095</v>
      </c>
      <c r="G638" s="64">
        <f t="shared" si="20"/>
        <v>5.4354732446728544</v>
      </c>
      <c r="H638" s="64">
        <v>0.42451896</v>
      </c>
      <c r="I638" s="64">
        <v>9.2015799999999991E-3</v>
      </c>
      <c r="J638" s="64" t="s">
        <v>2254</v>
      </c>
      <c r="K638" s="64">
        <v>0.13728774099999999</v>
      </c>
      <c r="L638" s="64">
        <v>84.027036769999995</v>
      </c>
      <c r="M638" s="64">
        <v>9.0496399999999994E-3</v>
      </c>
      <c r="N638" s="68">
        <v>0.33350000000000002</v>
      </c>
    </row>
    <row r="639" spans="1:14" ht="14.6" x14ac:dyDescent="0.35">
      <c r="A639" s="47" t="s">
        <v>609</v>
      </c>
      <c r="B639" s="48" t="s">
        <v>652</v>
      </c>
      <c r="C639" s="48" t="s">
        <v>626</v>
      </c>
      <c r="D639" s="48" t="s">
        <v>2298</v>
      </c>
      <c r="E639" s="64">
        <v>58</v>
      </c>
      <c r="F639" s="64">
        <v>-0.16182855900000001</v>
      </c>
      <c r="G639" s="64">
        <f t="shared" si="20"/>
        <v>-0.76798637424106908</v>
      </c>
      <c r="H639" s="64">
        <v>0.13829497199999999</v>
      </c>
      <c r="I639" s="64">
        <v>0.241932762</v>
      </c>
      <c r="J639" s="64" t="s">
        <v>2255</v>
      </c>
      <c r="K639" s="64">
        <v>0.87713171300000004</v>
      </c>
      <c r="L639" s="64">
        <v>59.12136211</v>
      </c>
      <c r="M639" s="64">
        <v>0.39798299799999998</v>
      </c>
      <c r="N639" s="68">
        <v>3.5900000000000001E-2</v>
      </c>
    </row>
    <row r="640" spans="1:14" ht="14.6" x14ac:dyDescent="0.35">
      <c r="A640" s="47" t="s">
        <v>609</v>
      </c>
      <c r="B640" s="48" t="s">
        <v>652</v>
      </c>
      <c r="C640" s="48" t="s">
        <v>626</v>
      </c>
      <c r="D640" s="48" t="s">
        <v>2299</v>
      </c>
      <c r="E640" s="64">
        <v>58</v>
      </c>
      <c r="F640" s="64">
        <v>-0.16182855900000001</v>
      </c>
      <c r="G640" s="64">
        <f t="shared" si="20"/>
        <v>-0.76798637424106908</v>
      </c>
      <c r="H640" s="64">
        <v>0.13579119200000001</v>
      </c>
      <c r="I640" s="64">
        <v>0.23336100500000001</v>
      </c>
      <c r="J640" s="64" t="s">
        <v>2256</v>
      </c>
      <c r="K640" s="64">
        <v>0.87713171300000004</v>
      </c>
      <c r="L640" s="64">
        <v>59.12136211</v>
      </c>
      <c r="M640" s="64">
        <v>0.39798299799999998</v>
      </c>
      <c r="N640" s="68">
        <v>3.5900000000000001E-2</v>
      </c>
    </row>
    <row r="641" spans="1:14" ht="14.6" x14ac:dyDescent="0.35">
      <c r="A641" s="47" t="s">
        <v>609</v>
      </c>
      <c r="B641" s="48" t="s">
        <v>652</v>
      </c>
      <c r="C641" s="48" t="s">
        <v>626</v>
      </c>
      <c r="D641" s="48" t="s">
        <v>578</v>
      </c>
      <c r="E641" s="64">
        <v>58</v>
      </c>
      <c r="F641" s="64">
        <v>8.3050393E-2</v>
      </c>
      <c r="G641" s="64">
        <f t="shared" si="20"/>
        <v>0.3941304958376714</v>
      </c>
      <c r="H641" s="64">
        <v>0.19717275000000001</v>
      </c>
      <c r="I641" s="64">
        <v>0.673604486</v>
      </c>
      <c r="J641" s="64" t="s">
        <v>2257</v>
      </c>
      <c r="K641" s="64">
        <v>0.87713171300000004</v>
      </c>
      <c r="L641" s="64">
        <v>59.12136211</v>
      </c>
      <c r="M641" s="64">
        <v>0.39798299799999998</v>
      </c>
      <c r="N641" s="68">
        <v>3.5900000000000001E-2</v>
      </c>
    </row>
    <row r="642" spans="1:14" ht="14.6" x14ac:dyDescent="0.35">
      <c r="A642" s="47" t="s">
        <v>609</v>
      </c>
      <c r="B642" s="48" t="s">
        <v>652</v>
      </c>
      <c r="C642" s="48" t="s">
        <v>626</v>
      </c>
      <c r="D642" s="48" t="s">
        <v>577</v>
      </c>
      <c r="E642" s="64">
        <v>58</v>
      </c>
      <c r="F642" s="64">
        <v>0.178878342</v>
      </c>
      <c r="G642" s="64">
        <f t="shared" si="20"/>
        <v>0.84889916929207732</v>
      </c>
      <c r="H642" s="64">
        <v>0.30906393399999998</v>
      </c>
      <c r="I642" s="64">
        <v>0.56502143299999996</v>
      </c>
      <c r="J642" s="64" t="s">
        <v>2258</v>
      </c>
      <c r="K642" s="64">
        <v>0.87713171300000004</v>
      </c>
      <c r="L642" s="64">
        <v>59.12136211</v>
      </c>
      <c r="M642" s="64">
        <v>0.39798299799999998</v>
      </c>
      <c r="N642" s="68">
        <v>3.5900000000000001E-2</v>
      </c>
    </row>
    <row r="643" spans="1:14" ht="14.6" x14ac:dyDescent="0.35">
      <c r="A643" s="47" t="s">
        <v>609</v>
      </c>
      <c r="B643" s="48" t="s">
        <v>652</v>
      </c>
      <c r="C643" s="48" t="s">
        <v>627</v>
      </c>
      <c r="D643" s="48" t="s">
        <v>2298</v>
      </c>
      <c r="E643" s="64">
        <v>57</v>
      </c>
      <c r="F643" s="64">
        <v>5.3312302999999998E-2</v>
      </c>
      <c r="G643" s="64">
        <f t="shared" si="20"/>
        <v>0.25300307026407659</v>
      </c>
      <c r="H643" s="64">
        <v>0.154995357</v>
      </c>
      <c r="I643" s="64">
        <v>0.73087588400000003</v>
      </c>
      <c r="J643" s="64" t="s">
        <v>2259</v>
      </c>
      <c r="K643" s="64">
        <v>0.80752910200000005</v>
      </c>
      <c r="L643" s="64">
        <v>71.785850800000006</v>
      </c>
      <c r="M643" s="64">
        <v>7.6004293000000001E-2</v>
      </c>
      <c r="N643" s="68">
        <v>0.21990000000000001</v>
      </c>
    </row>
    <row r="644" spans="1:14" ht="14.6" x14ac:dyDescent="0.35">
      <c r="A644" s="47" t="s">
        <v>609</v>
      </c>
      <c r="B644" s="48" t="s">
        <v>652</v>
      </c>
      <c r="C644" s="48" t="s">
        <v>627</v>
      </c>
      <c r="D644" s="48" t="s">
        <v>2299</v>
      </c>
      <c r="E644" s="64">
        <v>57</v>
      </c>
      <c r="F644" s="64">
        <v>5.3312302999999998E-2</v>
      </c>
      <c r="G644" s="64">
        <f t="shared" si="20"/>
        <v>0.25300307026407659</v>
      </c>
      <c r="H644" s="64">
        <v>0.13689679299999999</v>
      </c>
      <c r="I644" s="64">
        <v>0.69695492599999997</v>
      </c>
      <c r="J644" s="64" t="s">
        <v>2260</v>
      </c>
      <c r="K644" s="64">
        <v>0.80752910200000005</v>
      </c>
      <c r="L644" s="64">
        <v>71.785850800000006</v>
      </c>
      <c r="M644" s="64">
        <v>7.6004293000000001E-2</v>
      </c>
      <c r="N644" s="68">
        <v>0.21990000000000001</v>
      </c>
    </row>
    <row r="645" spans="1:14" ht="14.6" x14ac:dyDescent="0.35">
      <c r="A645" s="47" t="s">
        <v>609</v>
      </c>
      <c r="B645" s="48" t="s">
        <v>652</v>
      </c>
      <c r="C645" s="48" t="s">
        <v>627</v>
      </c>
      <c r="D645" s="48" t="s">
        <v>578</v>
      </c>
      <c r="E645" s="64">
        <v>57</v>
      </c>
      <c r="F645" s="64">
        <v>0.233598741</v>
      </c>
      <c r="G645" s="64">
        <f t="shared" si="20"/>
        <v>1.1085846110010071</v>
      </c>
      <c r="H645" s="64">
        <v>0.20597396900000001</v>
      </c>
      <c r="I645" s="64">
        <v>0.25674514500000001</v>
      </c>
      <c r="J645" s="64" t="s">
        <v>2261</v>
      </c>
      <c r="K645" s="64">
        <v>0.80752910200000005</v>
      </c>
      <c r="L645" s="64">
        <v>71.785850800000006</v>
      </c>
      <c r="M645" s="64">
        <v>7.6004293000000001E-2</v>
      </c>
      <c r="N645" s="68">
        <v>0.21990000000000001</v>
      </c>
    </row>
    <row r="646" spans="1:14" ht="14.6" x14ac:dyDescent="0.35">
      <c r="A646" s="47" t="s">
        <v>609</v>
      </c>
      <c r="B646" s="48" t="s">
        <v>652</v>
      </c>
      <c r="C646" s="48" t="s">
        <v>627</v>
      </c>
      <c r="D646" s="48" t="s">
        <v>577</v>
      </c>
      <c r="E646" s="64">
        <v>57</v>
      </c>
      <c r="F646" s="64">
        <v>0.38594749499999997</v>
      </c>
      <c r="G646" s="64">
        <f t="shared" si="20"/>
        <v>1.8315828748896732</v>
      </c>
      <c r="H646" s="64">
        <v>0.30981106899999999</v>
      </c>
      <c r="I646" s="64">
        <v>0.21804269200000001</v>
      </c>
      <c r="J646" s="64" t="s">
        <v>2262</v>
      </c>
      <c r="K646" s="64">
        <v>0.80752910200000005</v>
      </c>
      <c r="L646" s="64">
        <v>71.785850800000006</v>
      </c>
      <c r="M646" s="64">
        <v>7.6004293000000001E-2</v>
      </c>
      <c r="N646" s="68">
        <v>0.21990000000000001</v>
      </c>
    </row>
    <row r="647" spans="1:14" ht="14.6" x14ac:dyDescent="0.35">
      <c r="A647" s="47" t="s">
        <v>611</v>
      </c>
      <c r="B647" s="48" t="s">
        <v>612</v>
      </c>
      <c r="C647" s="48" t="s">
        <v>625</v>
      </c>
      <c r="D647" s="48" t="s">
        <v>2298</v>
      </c>
      <c r="E647" s="64">
        <v>9</v>
      </c>
      <c r="F647" s="64">
        <v>-6.3579642000000006E-2</v>
      </c>
      <c r="G647" s="48">
        <f>F647/0.29117572386453</f>
        <v>-0.21835488603294601</v>
      </c>
      <c r="H647" s="64">
        <v>0.19730356399999999</v>
      </c>
      <c r="I647" s="64">
        <v>0.74726880600000001</v>
      </c>
      <c r="J647" s="64" t="s">
        <v>1247</v>
      </c>
      <c r="K647" s="64">
        <v>0.19650420499999999</v>
      </c>
      <c r="L647" s="64">
        <v>4.2694350610000003</v>
      </c>
      <c r="M647" s="64">
        <v>0.832032675</v>
      </c>
      <c r="N647" s="61">
        <v>0</v>
      </c>
    </row>
    <row r="648" spans="1:14" ht="14.6" x14ac:dyDescent="0.35">
      <c r="A648" s="47" t="s">
        <v>611</v>
      </c>
      <c r="B648" s="48" t="s">
        <v>612</v>
      </c>
      <c r="C648" s="48" t="s">
        <v>625</v>
      </c>
      <c r="D648" s="48" t="s">
        <v>2299</v>
      </c>
      <c r="E648" s="64">
        <v>9</v>
      </c>
      <c r="F648" s="64">
        <v>-6.3579642000000006E-2</v>
      </c>
      <c r="G648" s="48">
        <f t="shared" ref="G648:G682" si="21">F648/0.29117572386453</f>
        <v>-0.21835488603294601</v>
      </c>
      <c r="H648" s="64">
        <v>0.27008142600000001</v>
      </c>
      <c r="I648" s="64">
        <v>0.81389117700000002</v>
      </c>
      <c r="J648" s="64" t="s">
        <v>1248</v>
      </c>
      <c r="K648" s="64">
        <v>0.19650420499999999</v>
      </c>
      <c r="L648" s="64">
        <v>4.2694350610000003</v>
      </c>
      <c r="M648" s="64">
        <v>0.832032675</v>
      </c>
      <c r="N648" s="61">
        <v>0</v>
      </c>
    </row>
    <row r="649" spans="1:14" ht="14.6" x14ac:dyDescent="0.35">
      <c r="A649" s="47" t="s">
        <v>1285</v>
      </c>
      <c r="B649" s="48" t="s">
        <v>612</v>
      </c>
      <c r="C649" s="48" t="s">
        <v>625</v>
      </c>
      <c r="D649" s="48" t="s">
        <v>578</v>
      </c>
      <c r="E649" s="64">
        <v>9</v>
      </c>
      <c r="F649" s="64">
        <v>-0.121904568</v>
      </c>
      <c r="G649" s="48">
        <f t="shared" si="21"/>
        <v>-0.41866322639148418</v>
      </c>
      <c r="H649" s="64">
        <v>0.33192834799999998</v>
      </c>
      <c r="I649" s="64">
        <v>0.71342382299999996</v>
      </c>
      <c r="J649" s="64" t="s">
        <v>2263</v>
      </c>
      <c r="K649" s="64">
        <v>0.19650420499999999</v>
      </c>
      <c r="L649" s="64">
        <v>4.2694350610000003</v>
      </c>
      <c r="M649" s="64">
        <v>0.832032675</v>
      </c>
      <c r="N649" s="61">
        <v>0</v>
      </c>
    </row>
    <row r="650" spans="1:14" ht="14.6" x14ac:dyDescent="0.35">
      <c r="A650" s="47" t="s">
        <v>610</v>
      </c>
      <c r="B650" s="48" t="s">
        <v>612</v>
      </c>
      <c r="C650" s="48" t="s">
        <v>625</v>
      </c>
      <c r="D650" s="48" t="s">
        <v>577</v>
      </c>
      <c r="E650" s="64">
        <v>9</v>
      </c>
      <c r="F650" s="64">
        <v>-9.8010760000000002E-2</v>
      </c>
      <c r="G650" s="48">
        <f t="shared" si="21"/>
        <v>-0.33660347332252077</v>
      </c>
      <c r="H650" s="64">
        <v>0.42159164799999999</v>
      </c>
      <c r="I650" s="64">
        <v>0.82200391799999994</v>
      </c>
      <c r="J650" s="64" t="s">
        <v>2264</v>
      </c>
      <c r="K650" s="64">
        <v>0.19650420499999999</v>
      </c>
      <c r="L650" s="64">
        <v>4.2694350610000003</v>
      </c>
      <c r="M650" s="64">
        <v>0.832032675</v>
      </c>
      <c r="N650" s="61">
        <v>0</v>
      </c>
    </row>
    <row r="651" spans="1:14" ht="14.6" x14ac:dyDescent="0.35">
      <c r="A651" s="47" t="s">
        <v>610</v>
      </c>
      <c r="B651" s="48" t="s">
        <v>612</v>
      </c>
      <c r="C651" s="48" t="s">
        <v>615</v>
      </c>
      <c r="D651" s="48" t="s">
        <v>2298</v>
      </c>
      <c r="E651" s="64">
        <v>9</v>
      </c>
      <c r="F651" s="64">
        <v>0.36614950299999999</v>
      </c>
      <c r="G651" s="48">
        <f t="shared" si="21"/>
        <v>1.2574863664470588</v>
      </c>
      <c r="H651" s="64">
        <v>0.29922336700000002</v>
      </c>
      <c r="I651" s="64">
        <v>0.221078197</v>
      </c>
      <c r="J651" s="64" t="s">
        <v>1249</v>
      </c>
      <c r="K651" s="64">
        <v>0.25419001200000002</v>
      </c>
      <c r="L651" s="64">
        <v>6.9216460399999997</v>
      </c>
      <c r="M651" s="64">
        <v>0.54510965700000003</v>
      </c>
      <c r="N651" s="61">
        <v>0</v>
      </c>
    </row>
    <row r="652" spans="1:14" ht="14.6" x14ac:dyDescent="0.35">
      <c r="A652" s="47" t="s">
        <v>610</v>
      </c>
      <c r="B652" s="48" t="s">
        <v>612</v>
      </c>
      <c r="C652" s="48" t="s">
        <v>615</v>
      </c>
      <c r="D652" s="48" t="s">
        <v>2299</v>
      </c>
      <c r="E652" s="64">
        <v>9</v>
      </c>
      <c r="F652" s="64">
        <v>0.36614950299999999</v>
      </c>
      <c r="G652" s="48">
        <f t="shared" si="21"/>
        <v>1.2574863664470588</v>
      </c>
      <c r="H652" s="64">
        <v>0.32168869999999999</v>
      </c>
      <c r="I652" s="64">
        <v>0.25503253399999998</v>
      </c>
      <c r="J652" s="64" t="s">
        <v>1250</v>
      </c>
      <c r="K652" s="64">
        <v>0.25419001200000002</v>
      </c>
      <c r="L652" s="64">
        <v>6.9216460399999997</v>
      </c>
      <c r="M652" s="64">
        <v>0.54510965700000003</v>
      </c>
      <c r="N652" s="61">
        <v>0</v>
      </c>
    </row>
    <row r="653" spans="1:14" ht="14.6" x14ac:dyDescent="0.35">
      <c r="A653" s="47" t="s">
        <v>610</v>
      </c>
      <c r="B653" s="48" t="s">
        <v>612</v>
      </c>
      <c r="C653" s="48" t="s">
        <v>615</v>
      </c>
      <c r="D653" s="48" t="s">
        <v>578</v>
      </c>
      <c r="E653" s="64">
        <v>9</v>
      </c>
      <c r="F653" s="64">
        <v>0.28187332300000001</v>
      </c>
      <c r="G653" s="48">
        <f t="shared" si="21"/>
        <v>0.96805227873715893</v>
      </c>
      <c r="H653" s="64">
        <v>0.40929060099999998</v>
      </c>
      <c r="I653" s="64">
        <v>0.49101994100000002</v>
      </c>
      <c r="J653" s="64" t="s">
        <v>2265</v>
      </c>
      <c r="K653" s="64">
        <v>0.25419001200000002</v>
      </c>
      <c r="L653" s="64">
        <v>6.9216460399999997</v>
      </c>
      <c r="M653" s="64">
        <v>0.54510965700000003</v>
      </c>
      <c r="N653" s="61">
        <v>0</v>
      </c>
    </row>
    <row r="654" spans="1:14" ht="14.6" x14ac:dyDescent="0.35">
      <c r="A654" s="47" t="s">
        <v>610</v>
      </c>
      <c r="B654" s="48" t="s">
        <v>612</v>
      </c>
      <c r="C654" s="48" t="s">
        <v>615</v>
      </c>
      <c r="D654" s="48" t="s">
        <v>577</v>
      </c>
      <c r="E654" s="64">
        <v>9</v>
      </c>
      <c r="F654" s="64">
        <v>0.42552511700000001</v>
      </c>
      <c r="G654" s="48">
        <f t="shared" si="21"/>
        <v>1.4614031394937865</v>
      </c>
      <c r="H654" s="64">
        <v>0.47120058300000001</v>
      </c>
      <c r="I654" s="64">
        <v>0.39287013999999998</v>
      </c>
      <c r="J654" s="64" t="s">
        <v>2266</v>
      </c>
      <c r="K654" s="64">
        <v>0.25419001200000002</v>
      </c>
      <c r="L654" s="64">
        <v>6.9216460399999997</v>
      </c>
      <c r="M654" s="64">
        <v>0.54510965700000003</v>
      </c>
      <c r="N654" s="61">
        <v>0</v>
      </c>
    </row>
    <row r="655" spans="1:14" ht="14.6" x14ac:dyDescent="0.35">
      <c r="A655" s="47" t="s">
        <v>610</v>
      </c>
      <c r="B655" s="48" t="s">
        <v>612</v>
      </c>
      <c r="C655" s="48" t="s">
        <v>617</v>
      </c>
      <c r="D655" s="48" t="s">
        <v>2298</v>
      </c>
      <c r="E655" s="64">
        <v>9</v>
      </c>
      <c r="F655" s="64">
        <v>0.90730518100000002</v>
      </c>
      <c r="G655" s="48">
        <f t="shared" si="21"/>
        <v>3.1160055823270669</v>
      </c>
      <c r="H655" s="64">
        <v>0.80438935300000003</v>
      </c>
      <c r="I655" s="64">
        <v>0.25934407599999998</v>
      </c>
      <c r="J655" s="64" t="s">
        <v>1251</v>
      </c>
      <c r="K655" s="64">
        <v>0.50116856600000004</v>
      </c>
      <c r="L655" s="64">
        <v>5.3483681059999997</v>
      </c>
      <c r="M655" s="64">
        <v>0.71977534200000004</v>
      </c>
      <c r="N655" s="61">
        <v>0</v>
      </c>
    </row>
    <row r="656" spans="1:14" ht="14.6" x14ac:dyDescent="0.35">
      <c r="A656" s="47" t="s">
        <v>610</v>
      </c>
      <c r="B656" s="48" t="s">
        <v>612</v>
      </c>
      <c r="C656" s="48" t="s">
        <v>617</v>
      </c>
      <c r="D656" s="48" t="s">
        <v>2299</v>
      </c>
      <c r="E656" s="64">
        <v>9</v>
      </c>
      <c r="F656" s="64">
        <v>0.90730518100000002</v>
      </c>
      <c r="G656" s="48">
        <f t="shared" si="21"/>
        <v>3.1160055823270669</v>
      </c>
      <c r="H656" s="64">
        <v>0.98378605500000005</v>
      </c>
      <c r="I656" s="64">
        <v>0.35639368599999999</v>
      </c>
      <c r="J656" s="64" t="s">
        <v>1252</v>
      </c>
      <c r="K656" s="64">
        <v>0.50116856600000004</v>
      </c>
      <c r="L656" s="64">
        <v>5.3483681059999997</v>
      </c>
      <c r="M656" s="64">
        <v>0.71977534200000004</v>
      </c>
      <c r="N656" s="61">
        <v>0</v>
      </c>
    </row>
    <row r="657" spans="1:14" ht="14.6" x14ac:dyDescent="0.35">
      <c r="A657" s="47" t="s">
        <v>610</v>
      </c>
      <c r="B657" s="48" t="s">
        <v>612</v>
      </c>
      <c r="C657" s="48" t="s">
        <v>617</v>
      </c>
      <c r="D657" s="48" t="s">
        <v>578</v>
      </c>
      <c r="E657" s="64">
        <v>9</v>
      </c>
      <c r="F657" s="64">
        <v>0.86497629899999995</v>
      </c>
      <c r="G657" s="48">
        <f t="shared" si="21"/>
        <v>2.9706332915392069</v>
      </c>
      <c r="H657" s="64">
        <v>1.2134216520000001</v>
      </c>
      <c r="I657" s="64">
        <v>0.47594435800000001</v>
      </c>
      <c r="J657" s="64" t="s">
        <v>2267</v>
      </c>
      <c r="K657" s="64">
        <v>0.50116856600000004</v>
      </c>
      <c r="L657" s="64">
        <v>5.3483681059999997</v>
      </c>
      <c r="M657" s="64">
        <v>0.71977534200000004</v>
      </c>
      <c r="N657" s="61">
        <v>0</v>
      </c>
    </row>
    <row r="658" spans="1:14" ht="14.6" x14ac:dyDescent="0.35">
      <c r="A658" s="47" t="s">
        <v>610</v>
      </c>
      <c r="B658" s="48" t="s">
        <v>612</v>
      </c>
      <c r="C658" s="48" t="s">
        <v>617</v>
      </c>
      <c r="D658" s="48" t="s">
        <v>577</v>
      </c>
      <c r="E658" s="64">
        <v>9</v>
      </c>
      <c r="F658" s="64">
        <v>1.0917019160000001</v>
      </c>
      <c r="G658" s="48">
        <f t="shared" si="21"/>
        <v>3.7492889225473904</v>
      </c>
      <c r="H658" s="64">
        <v>1.4420243610000001</v>
      </c>
      <c r="I658" s="64">
        <v>0.470719522</v>
      </c>
      <c r="J658" s="64" t="s">
        <v>2268</v>
      </c>
      <c r="K658" s="64">
        <v>0.50116856600000004</v>
      </c>
      <c r="L658" s="64">
        <v>5.3483681059999997</v>
      </c>
      <c r="M658" s="64">
        <v>0.71977534200000004</v>
      </c>
      <c r="N658" s="61">
        <v>0</v>
      </c>
    </row>
    <row r="659" spans="1:14" ht="14.6" x14ac:dyDescent="0.35">
      <c r="A659" s="47" t="s">
        <v>610</v>
      </c>
      <c r="B659" s="48" t="s">
        <v>612</v>
      </c>
      <c r="C659" s="48" t="s">
        <v>618</v>
      </c>
      <c r="D659" s="48" t="s">
        <v>2298</v>
      </c>
      <c r="E659" s="64">
        <v>9</v>
      </c>
      <c r="F659" s="64">
        <v>0.82565460099999999</v>
      </c>
      <c r="G659" s="48">
        <f t="shared" si="21"/>
        <v>2.8355887298631295</v>
      </c>
      <c r="H659" s="64">
        <v>0.85826284399999997</v>
      </c>
      <c r="I659" s="64">
        <v>0.33604624100000002</v>
      </c>
      <c r="J659" s="64" t="s">
        <v>1253</v>
      </c>
      <c r="K659" s="64">
        <v>0.63173207899999995</v>
      </c>
      <c r="L659" s="64">
        <v>8.7872856059999993</v>
      </c>
      <c r="M659" s="64">
        <v>0.360556987</v>
      </c>
      <c r="N659" s="68">
        <v>8.9599999999999999E-2</v>
      </c>
    </row>
    <row r="660" spans="1:14" ht="14.6" x14ac:dyDescent="0.35">
      <c r="A660" s="47" t="s">
        <v>610</v>
      </c>
      <c r="B660" s="48" t="s">
        <v>612</v>
      </c>
      <c r="C660" s="48" t="s">
        <v>618</v>
      </c>
      <c r="D660" s="48" t="s">
        <v>2299</v>
      </c>
      <c r="E660" s="64">
        <v>9</v>
      </c>
      <c r="F660" s="64">
        <v>0.82565460099999999</v>
      </c>
      <c r="G660" s="48">
        <f t="shared" si="21"/>
        <v>2.8355887298631295</v>
      </c>
      <c r="H660" s="64">
        <v>0.81891331700000003</v>
      </c>
      <c r="I660" s="64">
        <v>0.31334310500000001</v>
      </c>
      <c r="J660" s="64" t="s">
        <v>1254</v>
      </c>
      <c r="K660" s="64">
        <v>0.63173207899999995</v>
      </c>
      <c r="L660" s="64">
        <v>8.7872856059999993</v>
      </c>
      <c r="M660" s="64">
        <v>0.360556987</v>
      </c>
      <c r="N660" s="68">
        <v>8.9599999999999999E-2</v>
      </c>
    </row>
    <row r="661" spans="1:14" ht="14.6" x14ac:dyDescent="0.35">
      <c r="A661" s="47" t="s">
        <v>610</v>
      </c>
      <c r="B661" s="48" t="s">
        <v>612</v>
      </c>
      <c r="C661" s="48" t="s">
        <v>618</v>
      </c>
      <c r="D661" s="48" t="s">
        <v>578</v>
      </c>
      <c r="E661" s="64">
        <v>9</v>
      </c>
      <c r="F661" s="64">
        <v>0.49099967700000002</v>
      </c>
      <c r="G661" s="48">
        <f t="shared" si="21"/>
        <v>1.6862658414079823</v>
      </c>
      <c r="H661" s="64">
        <v>1.0366982499999999</v>
      </c>
      <c r="I661" s="64">
        <v>0.63577183800000003</v>
      </c>
      <c r="J661" s="64" t="s">
        <v>2269</v>
      </c>
      <c r="K661" s="64">
        <v>0.63173207899999995</v>
      </c>
      <c r="L661" s="64">
        <v>8.7872856059999993</v>
      </c>
      <c r="M661" s="64">
        <v>0.360556987</v>
      </c>
      <c r="N661" s="68">
        <v>8.9599999999999999E-2</v>
      </c>
    </row>
    <row r="662" spans="1:14" ht="14.6" x14ac:dyDescent="0.35">
      <c r="A662" s="47" t="s">
        <v>610</v>
      </c>
      <c r="B662" s="48" t="s">
        <v>612</v>
      </c>
      <c r="C662" s="48" t="s">
        <v>618</v>
      </c>
      <c r="D662" s="48" t="s">
        <v>577</v>
      </c>
      <c r="E662" s="64">
        <v>9</v>
      </c>
      <c r="F662" s="64">
        <v>0.49701535800000002</v>
      </c>
      <c r="G662" s="48">
        <f t="shared" si="21"/>
        <v>1.7069258089360404</v>
      </c>
      <c r="H662" s="64">
        <v>1.3329053930000001</v>
      </c>
      <c r="I662" s="64">
        <v>0.718922701</v>
      </c>
      <c r="J662" s="64" t="s">
        <v>2270</v>
      </c>
      <c r="K662" s="64">
        <v>0.63173207899999995</v>
      </c>
      <c r="L662" s="64">
        <v>8.7872856059999993</v>
      </c>
      <c r="M662" s="64">
        <v>0.360556987</v>
      </c>
      <c r="N662" s="68">
        <v>8.9599999999999999E-2</v>
      </c>
    </row>
    <row r="663" spans="1:14" ht="14.6" x14ac:dyDescent="0.35">
      <c r="A663" s="47" t="s">
        <v>610</v>
      </c>
      <c r="B663" s="48" t="s">
        <v>612</v>
      </c>
      <c r="C663" s="48" t="s">
        <v>619</v>
      </c>
      <c r="D663" s="48" t="s">
        <v>2298</v>
      </c>
      <c r="E663" s="64">
        <v>9</v>
      </c>
      <c r="F663" s="64">
        <v>-1.9634194810000001</v>
      </c>
      <c r="G663" s="48">
        <f t="shared" si="21"/>
        <v>-6.7430740960859925</v>
      </c>
      <c r="H663" s="64">
        <v>0.31253016099999997</v>
      </c>
      <c r="I663" s="69">
        <v>3.3399999999999998E-10</v>
      </c>
      <c r="J663" s="64" t="s">
        <v>1255</v>
      </c>
      <c r="K663" s="64">
        <v>0.74292195800000005</v>
      </c>
      <c r="L663" s="64">
        <v>2.1137674890000002</v>
      </c>
      <c r="M663" s="64">
        <v>0.97732394700000003</v>
      </c>
      <c r="N663" s="61">
        <v>0</v>
      </c>
    </row>
    <row r="664" spans="1:14" ht="14.6" x14ac:dyDescent="0.35">
      <c r="A664" s="47" t="s">
        <v>610</v>
      </c>
      <c r="B664" s="48" t="s">
        <v>612</v>
      </c>
      <c r="C664" s="48" t="s">
        <v>619</v>
      </c>
      <c r="D664" s="48" t="s">
        <v>2299</v>
      </c>
      <c r="E664" s="64">
        <v>9</v>
      </c>
      <c r="F664" s="64">
        <v>-1.9634194810000001</v>
      </c>
      <c r="G664" s="48">
        <f t="shared" si="21"/>
        <v>-6.7430740960859925</v>
      </c>
      <c r="H664" s="64">
        <v>0.60800664000000004</v>
      </c>
      <c r="I664" s="64">
        <v>1.241053E-3</v>
      </c>
      <c r="J664" s="64" t="s">
        <v>1256</v>
      </c>
      <c r="K664" s="64">
        <v>0.74292195800000005</v>
      </c>
      <c r="L664" s="64">
        <v>2.1137674890000002</v>
      </c>
      <c r="M664" s="64">
        <v>0.97732394700000003</v>
      </c>
      <c r="N664" s="61">
        <v>0</v>
      </c>
    </row>
    <row r="665" spans="1:14" ht="14.6" x14ac:dyDescent="0.35">
      <c r="A665" s="47" t="s">
        <v>610</v>
      </c>
      <c r="B665" s="48" t="s">
        <v>612</v>
      </c>
      <c r="C665" s="48" t="s">
        <v>619</v>
      </c>
      <c r="D665" s="48" t="s">
        <v>578</v>
      </c>
      <c r="E665" s="64">
        <v>9</v>
      </c>
      <c r="F665" s="64">
        <v>-1.798839941</v>
      </c>
      <c r="G665" s="48">
        <f t="shared" si="21"/>
        <v>-6.1778499839392973</v>
      </c>
      <c r="H665" s="64">
        <v>0.77539409999999998</v>
      </c>
      <c r="I665" s="64">
        <v>2.0346065999999999E-2</v>
      </c>
      <c r="J665" s="64" t="s">
        <v>2271</v>
      </c>
      <c r="K665" s="64">
        <v>0.74292195800000005</v>
      </c>
      <c r="L665" s="64">
        <v>2.1137674890000002</v>
      </c>
      <c r="M665" s="64">
        <v>0.97732394700000003</v>
      </c>
      <c r="N665" s="61">
        <v>0</v>
      </c>
    </row>
    <row r="666" spans="1:14" ht="14.6" x14ac:dyDescent="0.35">
      <c r="A666" s="47" t="s">
        <v>610</v>
      </c>
      <c r="B666" s="48" t="s">
        <v>612</v>
      </c>
      <c r="C666" s="48" t="s">
        <v>619</v>
      </c>
      <c r="D666" s="48" t="s">
        <v>577</v>
      </c>
      <c r="E666" s="64">
        <v>9</v>
      </c>
      <c r="F666" s="64">
        <v>-1.715238182</v>
      </c>
      <c r="G666" s="48">
        <f t="shared" si="21"/>
        <v>-5.8907320955026368</v>
      </c>
      <c r="H666" s="64">
        <v>1.005360982</v>
      </c>
      <c r="I666" s="64">
        <v>0.126381824</v>
      </c>
      <c r="J666" s="64" t="s">
        <v>2272</v>
      </c>
      <c r="K666" s="64">
        <v>0.74292195800000005</v>
      </c>
      <c r="L666" s="64">
        <v>2.1137674890000002</v>
      </c>
      <c r="M666" s="64">
        <v>0.97732394700000003</v>
      </c>
      <c r="N666" s="61">
        <v>0</v>
      </c>
    </row>
    <row r="667" spans="1:14" ht="14.6" x14ac:dyDescent="0.35">
      <c r="A667" s="47" t="s">
        <v>610</v>
      </c>
      <c r="B667" s="48" t="s">
        <v>612</v>
      </c>
      <c r="C667" s="48" t="s">
        <v>620</v>
      </c>
      <c r="D667" s="48" t="s">
        <v>2298</v>
      </c>
      <c r="E667" s="64">
        <v>9</v>
      </c>
      <c r="F667" s="64">
        <v>-3.072057584</v>
      </c>
      <c r="G667" s="48">
        <f t="shared" si="21"/>
        <v>-10.550527850423684</v>
      </c>
      <c r="H667" s="64">
        <v>0.88693147699999997</v>
      </c>
      <c r="I667" s="64">
        <v>5.3281599999999998E-4</v>
      </c>
      <c r="J667" s="64" t="s">
        <v>1257</v>
      </c>
      <c r="K667" s="64">
        <v>0.12262202699999999</v>
      </c>
      <c r="L667" s="64">
        <v>18.844873329999999</v>
      </c>
      <c r="M667" s="64">
        <v>1.5711645999999999E-2</v>
      </c>
      <c r="N667" s="68">
        <v>0.57550000000000001</v>
      </c>
    </row>
    <row r="668" spans="1:14" ht="14.6" x14ac:dyDescent="0.35">
      <c r="A668" s="47" t="s">
        <v>610</v>
      </c>
      <c r="B668" s="48" t="s">
        <v>612</v>
      </c>
      <c r="C668" s="48" t="s">
        <v>620</v>
      </c>
      <c r="D668" s="48" t="s">
        <v>2299</v>
      </c>
      <c r="E668" s="64">
        <v>9</v>
      </c>
      <c r="F668" s="64">
        <v>-3.072057584</v>
      </c>
      <c r="G668" s="48">
        <f t="shared" si="21"/>
        <v>-10.550527850423684</v>
      </c>
      <c r="H668" s="64">
        <v>0.57788104600000001</v>
      </c>
      <c r="I668" s="69">
        <v>1.06E-7</v>
      </c>
      <c r="J668" s="64" t="s">
        <v>1258</v>
      </c>
      <c r="K668" s="64">
        <v>0.12262202699999999</v>
      </c>
      <c r="L668" s="64">
        <v>18.844873329999999</v>
      </c>
      <c r="M668" s="64">
        <v>1.5711645999999999E-2</v>
      </c>
      <c r="N668" s="68">
        <v>0.57550000000000001</v>
      </c>
    </row>
    <row r="669" spans="1:14" ht="14.6" x14ac:dyDescent="0.35">
      <c r="A669" s="47" t="s">
        <v>610</v>
      </c>
      <c r="B669" s="48" t="s">
        <v>612</v>
      </c>
      <c r="C669" s="48" t="s">
        <v>620</v>
      </c>
      <c r="D669" s="48" t="s">
        <v>578</v>
      </c>
      <c r="E669" s="64">
        <v>9</v>
      </c>
      <c r="F669" s="64">
        <v>-3.5486611109999999</v>
      </c>
      <c r="G669" s="48">
        <f t="shared" si="21"/>
        <v>-12.187352241806465</v>
      </c>
      <c r="H669" s="64">
        <v>0.75027396700000004</v>
      </c>
      <c r="I669" s="69">
        <v>2.2500000000000001E-6</v>
      </c>
      <c r="J669" s="64" t="s">
        <v>1259</v>
      </c>
      <c r="K669" s="64">
        <v>0.12262202699999999</v>
      </c>
      <c r="L669" s="64">
        <v>18.844873329999999</v>
      </c>
      <c r="M669" s="64">
        <v>1.5711645999999999E-2</v>
      </c>
      <c r="N669" s="68">
        <v>0.57550000000000001</v>
      </c>
    </row>
    <row r="670" spans="1:14" ht="14.6" x14ac:dyDescent="0.35">
      <c r="A670" s="47" t="s">
        <v>610</v>
      </c>
      <c r="B670" s="48" t="s">
        <v>612</v>
      </c>
      <c r="C670" s="48" t="s">
        <v>620</v>
      </c>
      <c r="D670" s="48" t="s">
        <v>577</v>
      </c>
      <c r="E670" s="64">
        <v>9</v>
      </c>
      <c r="F670" s="64">
        <v>-3.7204022120000002</v>
      </c>
      <c r="G670" s="48">
        <f>F670/0.29117572386453</f>
        <v>-12.777171677028006</v>
      </c>
      <c r="H670" s="64">
        <v>0.85216159999999996</v>
      </c>
      <c r="I670" s="64">
        <v>2.3938039999999998E-3</v>
      </c>
      <c r="J670" s="64" t="s">
        <v>2273</v>
      </c>
      <c r="K670" s="64">
        <v>0.12262202699999999</v>
      </c>
      <c r="L670" s="64">
        <v>18.844873329999999</v>
      </c>
      <c r="M670" s="64">
        <v>1.5711645999999999E-2</v>
      </c>
      <c r="N670" s="68">
        <v>0.57550000000000001</v>
      </c>
    </row>
    <row r="671" spans="1:14" ht="14.6" x14ac:dyDescent="0.35">
      <c r="A671" s="47" t="s">
        <v>610</v>
      </c>
      <c r="B671" s="48" t="s">
        <v>612</v>
      </c>
      <c r="C671" s="48" t="s">
        <v>616</v>
      </c>
      <c r="D671" s="48" t="s">
        <v>2298</v>
      </c>
      <c r="E671" s="64">
        <v>8</v>
      </c>
      <c r="F671" s="64">
        <v>-0.34617038900000002</v>
      </c>
      <c r="G671" s="48">
        <f t="shared" si="21"/>
        <v>-1.1888710514927967</v>
      </c>
      <c r="H671" s="64">
        <v>0.27416228500000001</v>
      </c>
      <c r="I671" s="64">
        <v>0.206715804</v>
      </c>
      <c r="J671" s="64" t="s">
        <v>1260</v>
      </c>
      <c r="K671" s="64">
        <v>0.68822074099999997</v>
      </c>
      <c r="L671" s="64">
        <v>2.5636455649999998</v>
      </c>
      <c r="M671" s="64">
        <v>0.92222872700000003</v>
      </c>
      <c r="N671" s="61">
        <v>0</v>
      </c>
    </row>
    <row r="672" spans="1:14" ht="14.6" x14ac:dyDescent="0.35">
      <c r="A672" s="47" t="s">
        <v>610</v>
      </c>
      <c r="B672" s="48" t="s">
        <v>612</v>
      </c>
      <c r="C672" s="48" t="s">
        <v>616</v>
      </c>
      <c r="D672" s="48" t="s">
        <v>2299</v>
      </c>
      <c r="E672" s="64">
        <v>8</v>
      </c>
      <c r="F672" s="64">
        <v>-0.34617038900000002</v>
      </c>
      <c r="G672" s="48">
        <f t="shared" si="21"/>
        <v>-1.1888710514927967</v>
      </c>
      <c r="H672" s="64">
        <v>0.453030812</v>
      </c>
      <c r="I672" s="64">
        <v>0.444795096</v>
      </c>
      <c r="J672" s="64" t="s">
        <v>1261</v>
      </c>
      <c r="K672" s="64">
        <v>0.68822074099999997</v>
      </c>
      <c r="L672" s="64">
        <v>2.5636455649999998</v>
      </c>
      <c r="M672" s="64">
        <v>0.92222872700000003</v>
      </c>
      <c r="N672" s="61">
        <v>0</v>
      </c>
    </row>
    <row r="673" spans="1:14" ht="14.6" x14ac:dyDescent="0.35">
      <c r="A673" s="47" t="s">
        <v>610</v>
      </c>
      <c r="B673" s="48" t="s">
        <v>612</v>
      </c>
      <c r="C673" s="48" t="s">
        <v>616</v>
      </c>
      <c r="D673" s="48" t="s">
        <v>578</v>
      </c>
      <c r="E673" s="64">
        <v>8</v>
      </c>
      <c r="F673" s="64">
        <v>-0.400258006</v>
      </c>
      <c r="G673" s="48">
        <f t="shared" si="21"/>
        <v>-1.3746269801881585</v>
      </c>
      <c r="H673" s="64">
        <v>0.56773795599999999</v>
      </c>
      <c r="I673" s="64">
        <v>0.480807225</v>
      </c>
      <c r="J673" s="64" t="s">
        <v>2274</v>
      </c>
      <c r="K673" s="64">
        <v>0.68822074099999997</v>
      </c>
      <c r="L673" s="64">
        <v>2.5636455649999998</v>
      </c>
      <c r="M673" s="64">
        <v>0.92222872700000003</v>
      </c>
      <c r="N673" s="61">
        <v>0</v>
      </c>
    </row>
    <row r="674" spans="1:14" ht="14.6" x14ac:dyDescent="0.35">
      <c r="A674" s="47" t="s">
        <v>610</v>
      </c>
      <c r="B674" s="48" t="s">
        <v>612</v>
      </c>
      <c r="C674" s="48" t="s">
        <v>616</v>
      </c>
      <c r="D674" s="48" t="s">
        <v>577</v>
      </c>
      <c r="E674" s="64">
        <v>8</v>
      </c>
      <c r="F674" s="64">
        <v>-0.50908183100000004</v>
      </c>
      <c r="G674" s="48">
        <f t="shared" si="21"/>
        <v>-1.7483663275337171</v>
      </c>
      <c r="H674" s="64">
        <v>0.76066066300000001</v>
      </c>
      <c r="I674" s="64">
        <v>0.52477949499999998</v>
      </c>
      <c r="J674" s="64" t="s">
        <v>2275</v>
      </c>
      <c r="K674" s="64">
        <v>0.68822074099999997</v>
      </c>
      <c r="L674" s="64">
        <v>2.5636455649999998</v>
      </c>
      <c r="M674" s="64">
        <v>0.92222872700000003</v>
      </c>
      <c r="N674" s="61">
        <v>0</v>
      </c>
    </row>
    <row r="675" spans="1:14" ht="14.6" x14ac:dyDescent="0.35">
      <c r="A675" s="47" t="s">
        <v>610</v>
      </c>
      <c r="B675" s="48" t="s">
        <v>612</v>
      </c>
      <c r="C675" s="48" t="s">
        <v>626</v>
      </c>
      <c r="D675" s="48" t="s">
        <v>2298</v>
      </c>
      <c r="E675" s="64">
        <v>8</v>
      </c>
      <c r="F675" s="64">
        <v>8.0439598000000001E-2</v>
      </c>
      <c r="G675" s="48">
        <f t="shared" si="21"/>
        <v>0.27625791371750708</v>
      </c>
      <c r="H675" s="64">
        <v>0.32446739299999999</v>
      </c>
      <c r="I675" s="64">
        <v>0.80420192700000004</v>
      </c>
      <c r="J675" s="64" t="s">
        <v>1262</v>
      </c>
      <c r="K675" s="64">
        <v>0.63304615399999997</v>
      </c>
      <c r="L675" s="64">
        <v>5.0175015119999999</v>
      </c>
      <c r="M675" s="64">
        <v>0.65782732899999996</v>
      </c>
      <c r="N675" s="61">
        <v>0</v>
      </c>
    </row>
    <row r="676" spans="1:14" ht="14.6" x14ac:dyDescent="0.35">
      <c r="A676" s="47" t="s">
        <v>610</v>
      </c>
      <c r="B676" s="48" t="s">
        <v>612</v>
      </c>
      <c r="C676" s="48" t="s">
        <v>626</v>
      </c>
      <c r="D676" s="48" t="s">
        <v>2299</v>
      </c>
      <c r="E676" s="64">
        <v>8</v>
      </c>
      <c r="F676" s="64">
        <v>8.0439598000000001E-2</v>
      </c>
      <c r="G676" s="48">
        <f t="shared" si="21"/>
        <v>0.27625791371750708</v>
      </c>
      <c r="H676" s="64">
        <v>0.38324484599999997</v>
      </c>
      <c r="I676" s="64">
        <v>0.83375284000000005</v>
      </c>
      <c r="J676" s="64" t="s">
        <v>1263</v>
      </c>
      <c r="K676" s="64">
        <v>0.63304615399999997</v>
      </c>
      <c r="L676" s="64">
        <v>5.0175015119999999</v>
      </c>
      <c r="M676" s="64">
        <v>0.65782732899999996</v>
      </c>
      <c r="N676" s="61">
        <v>0</v>
      </c>
    </row>
    <row r="677" spans="1:14" ht="14.6" x14ac:dyDescent="0.35">
      <c r="A677" s="47" t="s">
        <v>610</v>
      </c>
      <c r="B677" s="48" t="s">
        <v>612</v>
      </c>
      <c r="C677" s="48" t="s">
        <v>626</v>
      </c>
      <c r="D677" s="48" t="s">
        <v>578</v>
      </c>
      <c r="E677" s="64">
        <v>8</v>
      </c>
      <c r="F677" s="64">
        <v>3.1758453999999998E-2</v>
      </c>
      <c r="G677" s="48">
        <f t="shared" si="21"/>
        <v>0.10906971768970573</v>
      </c>
      <c r="H677" s="64">
        <v>0.50060073100000002</v>
      </c>
      <c r="I677" s="64">
        <v>0.949415589</v>
      </c>
      <c r="J677" s="64" t="s">
        <v>2276</v>
      </c>
      <c r="K677" s="64">
        <v>0.63304615399999997</v>
      </c>
      <c r="L677" s="64">
        <v>5.0175015119999999</v>
      </c>
      <c r="M677" s="64">
        <v>0.65782732899999996</v>
      </c>
      <c r="N677" s="61">
        <v>0</v>
      </c>
    </row>
    <row r="678" spans="1:14" ht="14.6" x14ac:dyDescent="0.35">
      <c r="A678" s="47" t="s">
        <v>610</v>
      </c>
      <c r="B678" s="48" t="s">
        <v>612</v>
      </c>
      <c r="C678" s="48" t="s">
        <v>626</v>
      </c>
      <c r="D678" s="48" t="s">
        <v>577</v>
      </c>
      <c r="E678" s="64">
        <v>8</v>
      </c>
      <c r="F678" s="64">
        <v>-5.4088960999999998E-2</v>
      </c>
      <c r="G678" s="48">
        <f t="shared" si="21"/>
        <v>-0.18576054446477475</v>
      </c>
      <c r="H678" s="64">
        <v>0.57737870300000005</v>
      </c>
      <c r="I678" s="64">
        <v>0.92798818699999996</v>
      </c>
      <c r="J678" s="64" t="s">
        <v>2277</v>
      </c>
      <c r="K678" s="64">
        <v>0.63304615399999997</v>
      </c>
      <c r="L678" s="64">
        <v>5.0175015119999999</v>
      </c>
      <c r="M678" s="64">
        <v>0.65782732899999996</v>
      </c>
      <c r="N678" s="61">
        <v>0</v>
      </c>
    </row>
    <row r="679" spans="1:14" ht="14.6" x14ac:dyDescent="0.35">
      <c r="A679" s="47" t="s">
        <v>610</v>
      </c>
      <c r="B679" s="48" t="s">
        <v>612</v>
      </c>
      <c r="C679" s="48" t="s">
        <v>627</v>
      </c>
      <c r="D679" s="48" t="s">
        <v>2298</v>
      </c>
      <c r="E679" s="64">
        <v>8</v>
      </c>
      <c r="F679" s="64">
        <v>-0.119614478</v>
      </c>
      <c r="G679" s="48">
        <f t="shared" si="21"/>
        <v>-0.41079825066615389</v>
      </c>
      <c r="H679" s="64">
        <v>0.25797199500000001</v>
      </c>
      <c r="I679" s="64">
        <v>0.64288251799999996</v>
      </c>
      <c r="J679" s="64" t="s">
        <v>1264</v>
      </c>
      <c r="K679" s="64">
        <v>0.64581732199999997</v>
      </c>
      <c r="L679" s="64">
        <v>3.1365191110000001</v>
      </c>
      <c r="M679" s="64">
        <v>0.87209234999999996</v>
      </c>
      <c r="N679" s="61">
        <v>0</v>
      </c>
    </row>
    <row r="680" spans="1:14" ht="14.6" x14ac:dyDescent="0.35">
      <c r="A680" s="47" t="s">
        <v>610</v>
      </c>
      <c r="B680" s="48" t="s">
        <v>612</v>
      </c>
      <c r="C680" s="48" t="s">
        <v>627</v>
      </c>
      <c r="D680" s="48" t="s">
        <v>2299</v>
      </c>
      <c r="E680" s="64">
        <v>8</v>
      </c>
      <c r="F680" s="64">
        <v>-0.119614478</v>
      </c>
      <c r="G680" s="48">
        <f t="shared" si="21"/>
        <v>-0.41079825066615389</v>
      </c>
      <c r="H680" s="64">
        <v>0.38538749100000003</v>
      </c>
      <c r="I680" s="64">
        <v>0.75627612700000002</v>
      </c>
      <c r="J680" s="64" t="s">
        <v>1265</v>
      </c>
      <c r="K680" s="64">
        <v>0.64581732199999997</v>
      </c>
      <c r="L680" s="64">
        <v>3.1365191110000001</v>
      </c>
      <c r="M680" s="64">
        <v>0.87209234999999996</v>
      </c>
      <c r="N680" s="61">
        <v>0</v>
      </c>
    </row>
    <row r="681" spans="1:14" ht="14.6" x14ac:dyDescent="0.35">
      <c r="A681" s="47" t="s">
        <v>610</v>
      </c>
      <c r="B681" s="48" t="s">
        <v>612</v>
      </c>
      <c r="C681" s="48" t="s">
        <v>627</v>
      </c>
      <c r="D681" s="48" t="s">
        <v>578</v>
      </c>
      <c r="E681" s="64">
        <v>8</v>
      </c>
      <c r="F681" s="64">
        <v>-3.5054378999999997E-2</v>
      </c>
      <c r="G681" s="48">
        <f t="shared" si="21"/>
        <v>-0.12038908510212584</v>
      </c>
      <c r="H681" s="64">
        <v>0.49495233700000002</v>
      </c>
      <c r="I681" s="64">
        <v>0.94353803300000005</v>
      </c>
      <c r="J681" s="64" t="s">
        <v>2278</v>
      </c>
      <c r="K681" s="64">
        <v>0.64581732199999997</v>
      </c>
      <c r="L681" s="64">
        <v>3.1365191110000001</v>
      </c>
      <c r="M681" s="64">
        <v>0.87209234999999996</v>
      </c>
      <c r="N681" s="61">
        <v>0</v>
      </c>
    </row>
    <row r="682" spans="1:14" ht="14.6" x14ac:dyDescent="0.35">
      <c r="A682" s="47" t="s">
        <v>610</v>
      </c>
      <c r="B682" s="48" t="s">
        <v>612</v>
      </c>
      <c r="C682" s="48" t="s">
        <v>627</v>
      </c>
      <c r="D682" s="48" t="s">
        <v>577</v>
      </c>
      <c r="E682" s="64">
        <v>8</v>
      </c>
      <c r="F682" s="64">
        <v>-0.102922635</v>
      </c>
      <c r="G682" s="48">
        <f t="shared" si="21"/>
        <v>-0.35347258224001166</v>
      </c>
      <c r="H682" s="64">
        <v>0.61187254199999996</v>
      </c>
      <c r="I682" s="64">
        <v>0.87117555499999999</v>
      </c>
      <c r="J682" s="64" t="s">
        <v>2279</v>
      </c>
      <c r="K682" s="64">
        <v>0.64581732199999997</v>
      </c>
      <c r="L682" s="64">
        <v>3.1365191110000001</v>
      </c>
      <c r="M682" s="64">
        <v>0.87209234999999996</v>
      </c>
      <c r="N682" s="61">
        <v>0</v>
      </c>
    </row>
    <row r="683" spans="1:14" ht="14.6" x14ac:dyDescent="0.35">
      <c r="A683" s="47" t="s">
        <v>607</v>
      </c>
      <c r="B683" s="48" t="s">
        <v>614</v>
      </c>
      <c r="C683" s="48" t="s">
        <v>625</v>
      </c>
      <c r="D683" s="48" t="s">
        <v>2298</v>
      </c>
      <c r="E683" s="64">
        <v>21</v>
      </c>
      <c r="F683" s="64">
        <v>0.34600692700000002</v>
      </c>
      <c r="G683" s="48">
        <f>F683/0.284579965848569</f>
        <v>1.2158513195694092</v>
      </c>
      <c r="H683" s="64">
        <v>0.15338529200000001</v>
      </c>
      <c r="I683" s="64">
        <v>2.4083001999999999E-2</v>
      </c>
      <c r="J683" s="64" t="s">
        <v>1266</v>
      </c>
      <c r="K683" s="64">
        <v>0.31901674699999999</v>
      </c>
      <c r="L683" s="64">
        <v>11.2973683</v>
      </c>
      <c r="M683" s="64">
        <v>0.93814323700000002</v>
      </c>
      <c r="N683" s="61">
        <v>0</v>
      </c>
    </row>
    <row r="684" spans="1:14" ht="14.6" x14ac:dyDescent="0.35">
      <c r="A684" s="47" t="s">
        <v>607</v>
      </c>
      <c r="B684" s="48" t="s">
        <v>614</v>
      </c>
      <c r="C684" s="48" t="s">
        <v>625</v>
      </c>
      <c r="D684" s="48" t="s">
        <v>2299</v>
      </c>
      <c r="E684" s="64">
        <v>21</v>
      </c>
      <c r="F684" s="64">
        <v>0.34600692700000002</v>
      </c>
      <c r="G684" s="48">
        <f t="shared" ref="G684:G718" si="22">F684/0.284579965848569</f>
        <v>1.2158513195694092</v>
      </c>
      <c r="H684" s="64">
        <v>0.20408452399999999</v>
      </c>
      <c r="I684" s="64">
        <v>8.9997684999999994E-2</v>
      </c>
      <c r="J684" s="64" t="s">
        <v>1267</v>
      </c>
      <c r="K684" s="64">
        <v>0.31901674699999999</v>
      </c>
      <c r="L684" s="64">
        <v>11.2973683</v>
      </c>
      <c r="M684" s="64">
        <v>0.93814323700000002</v>
      </c>
      <c r="N684" s="61">
        <v>0</v>
      </c>
    </row>
    <row r="685" spans="1:14" ht="14.6" x14ac:dyDescent="0.35">
      <c r="A685" s="47" t="s">
        <v>277</v>
      </c>
      <c r="B685" s="48" t="s">
        <v>1286</v>
      </c>
      <c r="C685" s="48" t="s">
        <v>625</v>
      </c>
      <c r="D685" s="48" t="s">
        <v>578</v>
      </c>
      <c r="E685" s="64">
        <v>21</v>
      </c>
      <c r="F685" s="64">
        <v>0.38253304999999999</v>
      </c>
      <c r="G685" s="48">
        <f t="shared" si="22"/>
        <v>1.3442023188784622</v>
      </c>
      <c r="H685" s="64">
        <v>0.27956637200000001</v>
      </c>
      <c r="I685" s="64">
        <v>0.17121552400000001</v>
      </c>
      <c r="J685" s="64" t="s">
        <v>2280</v>
      </c>
      <c r="K685" s="64">
        <v>0.31901674699999999</v>
      </c>
      <c r="L685" s="64">
        <v>11.2973683</v>
      </c>
      <c r="M685" s="64">
        <v>0.93814323700000002</v>
      </c>
      <c r="N685" s="61">
        <v>0</v>
      </c>
    </row>
    <row r="686" spans="1:14" ht="14.6" x14ac:dyDescent="0.35">
      <c r="A686" s="47" t="s">
        <v>277</v>
      </c>
      <c r="B686" s="48" t="s">
        <v>613</v>
      </c>
      <c r="C686" s="48" t="s">
        <v>625</v>
      </c>
      <c r="D686" s="48" t="s">
        <v>577</v>
      </c>
      <c r="E686" s="64">
        <v>21</v>
      </c>
      <c r="F686" s="64">
        <v>0.573647511</v>
      </c>
      <c r="G686" s="48">
        <f t="shared" si="22"/>
        <v>2.0157691329025247</v>
      </c>
      <c r="H686" s="64">
        <v>0.48042810699999999</v>
      </c>
      <c r="I686" s="64">
        <v>0.246434979</v>
      </c>
      <c r="J686" s="64" t="s">
        <v>2281</v>
      </c>
      <c r="K686" s="64">
        <v>0.31901674699999999</v>
      </c>
      <c r="L686" s="64">
        <v>11.2973683</v>
      </c>
      <c r="M686" s="64">
        <v>0.93814323700000002</v>
      </c>
      <c r="N686" s="61">
        <v>0</v>
      </c>
    </row>
    <row r="687" spans="1:14" ht="14.6" x14ac:dyDescent="0.35">
      <c r="A687" s="47" t="s">
        <v>277</v>
      </c>
      <c r="B687" s="48" t="s">
        <v>613</v>
      </c>
      <c r="C687" s="48" t="s">
        <v>615</v>
      </c>
      <c r="D687" s="48" t="s">
        <v>2298</v>
      </c>
      <c r="E687" s="64">
        <v>21</v>
      </c>
      <c r="F687" s="64">
        <v>0.70179282499999995</v>
      </c>
      <c r="G687" s="48">
        <f t="shared" si="22"/>
        <v>2.4660654621535754</v>
      </c>
      <c r="H687" s="64">
        <v>0.25625893399999999</v>
      </c>
      <c r="I687" s="64">
        <v>6.1699850000000002E-3</v>
      </c>
      <c r="J687" s="64" t="s">
        <v>1268</v>
      </c>
      <c r="K687" s="64">
        <v>0.39125596400000001</v>
      </c>
      <c r="L687" s="64">
        <v>22.2568609</v>
      </c>
      <c r="M687" s="64">
        <v>0.32673691999999999</v>
      </c>
      <c r="N687" s="68">
        <v>0.1014</v>
      </c>
    </row>
    <row r="688" spans="1:14" ht="14.6" x14ac:dyDescent="0.35">
      <c r="A688" s="47" t="s">
        <v>1287</v>
      </c>
      <c r="B688" s="48" t="s">
        <v>613</v>
      </c>
      <c r="C688" s="48" t="s">
        <v>615</v>
      </c>
      <c r="D688" s="48" t="s">
        <v>2299</v>
      </c>
      <c r="E688" s="64">
        <v>21</v>
      </c>
      <c r="F688" s="64">
        <v>0.70179282499999995</v>
      </c>
      <c r="G688" s="48">
        <f t="shared" si="22"/>
        <v>2.4660654621535754</v>
      </c>
      <c r="H688" s="64">
        <v>0.24291931999999999</v>
      </c>
      <c r="I688" s="64">
        <v>3.8647460000000001E-3</v>
      </c>
      <c r="J688" s="64" t="s">
        <v>1269</v>
      </c>
      <c r="K688" s="64">
        <v>0.39125596400000001</v>
      </c>
      <c r="L688" s="64">
        <v>22.2568609</v>
      </c>
      <c r="M688" s="64">
        <v>0.32673691999999999</v>
      </c>
      <c r="N688" s="68">
        <v>0.1014</v>
      </c>
    </row>
    <row r="689" spans="1:14" ht="14.6" x14ac:dyDescent="0.35">
      <c r="A689" s="47" t="s">
        <v>277</v>
      </c>
      <c r="B689" s="48" t="s">
        <v>613</v>
      </c>
      <c r="C689" s="48" t="s">
        <v>615</v>
      </c>
      <c r="D689" s="48" t="s">
        <v>578</v>
      </c>
      <c r="E689" s="64">
        <v>21</v>
      </c>
      <c r="F689" s="64">
        <v>1.0144913250000001</v>
      </c>
      <c r="G689" s="48">
        <f t="shared" si="22"/>
        <v>3.5648726078624677</v>
      </c>
      <c r="H689" s="64">
        <v>0.36544010199999999</v>
      </c>
      <c r="I689" s="64">
        <v>5.50185E-3</v>
      </c>
      <c r="J689" s="64" t="s">
        <v>2282</v>
      </c>
      <c r="K689" s="64">
        <v>0.39125596400000001</v>
      </c>
      <c r="L689" s="64">
        <v>22.2568609</v>
      </c>
      <c r="M689" s="64">
        <v>0.32673691999999999</v>
      </c>
      <c r="N689" s="68">
        <v>0.1014</v>
      </c>
    </row>
    <row r="690" spans="1:14" ht="14.6" x14ac:dyDescent="0.35">
      <c r="A690" s="47" t="s">
        <v>277</v>
      </c>
      <c r="B690" s="48" t="s">
        <v>613</v>
      </c>
      <c r="C690" s="48" t="s">
        <v>615</v>
      </c>
      <c r="D690" s="48" t="s">
        <v>577</v>
      </c>
      <c r="E690" s="64">
        <v>21</v>
      </c>
      <c r="F690" s="64">
        <v>1.1613552</v>
      </c>
      <c r="G690" s="48">
        <f t="shared" si="22"/>
        <v>4.0809450396026179</v>
      </c>
      <c r="H690" s="64">
        <v>0.55652302099999995</v>
      </c>
      <c r="I690" s="64">
        <v>4.9916097999999999E-2</v>
      </c>
      <c r="J690" s="64" t="s">
        <v>2283</v>
      </c>
      <c r="K690" s="64">
        <v>0.39125596400000001</v>
      </c>
      <c r="L690" s="64">
        <v>22.2568609</v>
      </c>
      <c r="M690" s="64">
        <v>0.32673691999999999</v>
      </c>
      <c r="N690" s="68">
        <v>0.1014</v>
      </c>
    </row>
    <row r="691" spans="1:14" ht="14.6" x14ac:dyDescent="0.35">
      <c r="A691" s="47" t="s">
        <v>277</v>
      </c>
      <c r="B691" s="48" t="s">
        <v>613</v>
      </c>
      <c r="C691" s="48" t="s">
        <v>617</v>
      </c>
      <c r="D691" s="48" t="s">
        <v>2298</v>
      </c>
      <c r="E691" s="64">
        <v>21</v>
      </c>
      <c r="F691" s="64">
        <v>0.547764582</v>
      </c>
      <c r="G691" s="48">
        <f t="shared" si="22"/>
        <v>1.9248177937145341</v>
      </c>
      <c r="H691" s="64">
        <v>0.81431480099999998</v>
      </c>
      <c r="I691" s="64">
        <v>0.50115769099999996</v>
      </c>
      <c r="J691" s="64" t="s">
        <v>1270</v>
      </c>
      <c r="K691" s="64">
        <v>0.541683637</v>
      </c>
      <c r="L691" s="64">
        <v>25.041590660000001</v>
      </c>
      <c r="M691" s="64">
        <v>0.19984458199999999</v>
      </c>
      <c r="N691" s="68">
        <v>0.20130000000000001</v>
      </c>
    </row>
    <row r="692" spans="1:14" ht="14.6" x14ac:dyDescent="0.35">
      <c r="A692" s="47" t="s">
        <v>277</v>
      </c>
      <c r="B692" s="48" t="s">
        <v>613</v>
      </c>
      <c r="C692" s="48" t="s">
        <v>617</v>
      </c>
      <c r="D692" s="48" t="s">
        <v>2299</v>
      </c>
      <c r="E692" s="64">
        <v>21</v>
      </c>
      <c r="F692" s="64">
        <v>0.547764582</v>
      </c>
      <c r="G692" s="48">
        <f t="shared" si="22"/>
        <v>1.9248177937145341</v>
      </c>
      <c r="H692" s="64">
        <v>0.72774020699999997</v>
      </c>
      <c r="I692" s="64">
        <v>0.45163472900000001</v>
      </c>
      <c r="J692" s="64" t="s">
        <v>1271</v>
      </c>
      <c r="K692" s="64">
        <v>0.541683637</v>
      </c>
      <c r="L692" s="64">
        <v>25.041590660000001</v>
      </c>
      <c r="M692" s="64">
        <v>0.19984458199999999</v>
      </c>
      <c r="N692" s="68">
        <v>0.20130000000000001</v>
      </c>
    </row>
    <row r="693" spans="1:14" ht="14.6" x14ac:dyDescent="0.35">
      <c r="A693" s="47" t="s">
        <v>277</v>
      </c>
      <c r="B693" s="48" t="s">
        <v>613</v>
      </c>
      <c r="C693" s="48" t="s">
        <v>617</v>
      </c>
      <c r="D693" s="48" t="s">
        <v>578</v>
      </c>
      <c r="E693" s="64">
        <v>21</v>
      </c>
      <c r="F693" s="64">
        <v>1.012002201</v>
      </c>
      <c r="G693" s="48">
        <f t="shared" si="22"/>
        <v>3.5561259485796262</v>
      </c>
      <c r="H693" s="64">
        <v>1.081373564</v>
      </c>
      <c r="I693" s="64">
        <v>0.34935101899999998</v>
      </c>
      <c r="J693" s="64" t="s">
        <v>2284</v>
      </c>
      <c r="K693" s="64">
        <v>0.541683637</v>
      </c>
      <c r="L693" s="64">
        <v>25.041590660000001</v>
      </c>
      <c r="M693" s="64">
        <v>0.19984458199999999</v>
      </c>
      <c r="N693" s="68">
        <v>0.20130000000000001</v>
      </c>
    </row>
    <row r="694" spans="1:14" ht="14.6" x14ac:dyDescent="0.35">
      <c r="A694" s="47" t="s">
        <v>277</v>
      </c>
      <c r="B694" s="48" t="s">
        <v>613</v>
      </c>
      <c r="C694" s="48" t="s">
        <v>617</v>
      </c>
      <c r="D694" s="48" t="s">
        <v>577</v>
      </c>
      <c r="E694" s="64">
        <v>21</v>
      </c>
      <c r="F694" s="64">
        <v>1.38463866</v>
      </c>
      <c r="G694" s="48">
        <f t="shared" si="22"/>
        <v>4.8655521335496807</v>
      </c>
      <c r="H694" s="64">
        <v>2.435356638</v>
      </c>
      <c r="I694" s="64">
        <v>0.57598607000000002</v>
      </c>
      <c r="J694" s="64" t="s">
        <v>2285</v>
      </c>
      <c r="K694" s="64">
        <v>0.541683637</v>
      </c>
      <c r="L694" s="64">
        <v>25.041590660000001</v>
      </c>
      <c r="M694" s="64">
        <v>0.19984458199999999</v>
      </c>
      <c r="N694" s="68">
        <v>0.20130000000000001</v>
      </c>
    </row>
    <row r="695" spans="1:14" ht="14.6" x14ac:dyDescent="0.35">
      <c r="A695" s="47" t="s">
        <v>277</v>
      </c>
      <c r="B695" s="48" t="s">
        <v>613</v>
      </c>
      <c r="C695" s="48" t="s">
        <v>628</v>
      </c>
      <c r="D695" s="48" t="s">
        <v>2298</v>
      </c>
      <c r="E695" s="64">
        <v>21</v>
      </c>
      <c r="F695" s="64">
        <v>0.21223167500000001</v>
      </c>
      <c r="G695" s="48">
        <f t="shared" si="22"/>
        <v>0.74577166515274995</v>
      </c>
      <c r="H695" s="64">
        <v>0.42388034600000002</v>
      </c>
      <c r="I695" s="64">
        <v>0.61659093099999995</v>
      </c>
      <c r="J695" s="64" t="s">
        <v>1272</v>
      </c>
      <c r="K695" s="64">
        <v>0.25589161399999999</v>
      </c>
      <c r="L695" s="64">
        <v>9.4459387580000005</v>
      </c>
      <c r="M695" s="64">
        <v>0.97714305000000001</v>
      </c>
      <c r="N695" s="61">
        <v>0</v>
      </c>
    </row>
    <row r="696" spans="1:14" ht="14.6" x14ac:dyDescent="0.35">
      <c r="A696" s="47" t="s">
        <v>277</v>
      </c>
      <c r="B696" s="48" t="s">
        <v>613</v>
      </c>
      <c r="C696" s="48" t="s">
        <v>618</v>
      </c>
      <c r="D696" s="48" t="s">
        <v>2299</v>
      </c>
      <c r="E696" s="64">
        <v>21</v>
      </c>
      <c r="F696" s="64">
        <v>0.21223167500000001</v>
      </c>
      <c r="G696" s="48">
        <f t="shared" si="22"/>
        <v>0.74577166515274995</v>
      </c>
      <c r="H696" s="64">
        <v>0.61678771499999996</v>
      </c>
      <c r="I696" s="64">
        <v>0.73077715200000004</v>
      </c>
      <c r="J696" s="64" t="s">
        <v>1273</v>
      </c>
      <c r="K696" s="64">
        <v>0.25589161399999999</v>
      </c>
      <c r="L696" s="64">
        <v>9.4459387580000005</v>
      </c>
      <c r="M696" s="64">
        <v>0.97714305000000001</v>
      </c>
      <c r="N696" s="61">
        <v>0</v>
      </c>
    </row>
    <row r="697" spans="1:14" ht="14.6" x14ac:dyDescent="0.35">
      <c r="A697" s="47" t="s">
        <v>277</v>
      </c>
      <c r="B697" s="48" t="s">
        <v>613</v>
      </c>
      <c r="C697" s="48" t="s">
        <v>618</v>
      </c>
      <c r="D697" s="48" t="s">
        <v>578</v>
      </c>
      <c r="E697" s="64">
        <v>21</v>
      </c>
      <c r="F697" s="64">
        <v>0.34439567999999998</v>
      </c>
      <c r="G697" s="48">
        <f t="shared" si="22"/>
        <v>1.2101894768771608</v>
      </c>
      <c r="H697" s="64">
        <v>0.84148521099999996</v>
      </c>
      <c r="I697" s="64">
        <v>0.68234063300000003</v>
      </c>
      <c r="J697" s="64" t="s">
        <v>2286</v>
      </c>
      <c r="K697" s="64">
        <v>0.25589161399999999</v>
      </c>
      <c r="L697" s="64">
        <v>9.4459387580000005</v>
      </c>
      <c r="M697" s="64">
        <v>0.97714305000000001</v>
      </c>
      <c r="N697" s="61">
        <v>0</v>
      </c>
    </row>
    <row r="698" spans="1:14" ht="14.6" x14ac:dyDescent="0.35">
      <c r="A698" s="47" t="s">
        <v>277</v>
      </c>
      <c r="B698" s="48" t="s">
        <v>613</v>
      </c>
      <c r="C698" s="48" t="s">
        <v>618</v>
      </c>
      <c r="D698" s="48" t="s">
        <v>577</v>
      </c>
      <c r="E698" s="64">
        <v>21</v>
      </c>
      <c r="F698" s="64">
        <v>0.124111025</v>
      </c>
      <c r="G698" s="48">
        <f t="shared" si="22"/>
        <v>0.43612003617303863</v>
      </c>
      <c r="H698" s="64">
        <v>1.307279539</v>
      </c>
      <c r="I698" s="64">
        <v>0.92530852600000002</v>
      </c>
      <c r="J698" s="64" t="s">
        <v>2287</v>
      </c>
      <c r="K698" s="64">
        <v>0.25589161399999999</v>
      </c>
      <c r="L698" s="64">
        <v>9.4459387580000005</v>
      </c>
      <c r="M698" s="64">
        <v>0.97714305000000001</v>
      </c>
      <c r="N698" s="61">
        <v>0</v>
      </c>
    </row>
    <row r="699" spans="1:14" ht="14.6" x14ac:dyDescent="0.35">
      <c r="A699" s="47" t="s">
        <v>277</v>
      </c>
      <c r="B699" s="48" t="s">
        <v>613</v>
      </c>
      <c r="C699" s="48" t="s">
        <v>619</v>
      </c>
      <c r="D699" s="48" t="s">
        <v>2298</v>
      </c>
      <c r="E699" s="64">
        <v>21</v>
      </c>
      <c r="F699" s="64">
        <v>-0.25955576800000002</v>
      </c>
      <c r="G699" s="48">
        <f t="shared" si="22"/>
        <v>-0.91206619983261628</v>
      </c>
      <c r="H699" s="64">
        <v>0.58604498599999999</v>
      </c>
      <c r="I699" s="64">
        <v>0.65784245699999999</v>
      </c>
      <c r="J699" s="64" t="s">
        <v>1274</v>
      </c>
      <c r="K699" s="64">
        <v>0.13773382100000001</v>
      </c>
      <c r="L699" s="64">
        <v>32.10953971</v>
      </c>
      <c r="M699" s="64">
        <v>4.2145004999999999E-2</v>
      </c>
      <c r="N699" s="68">
        <v>0.37709999999999999</v>
      </c>
    </row>
    <row r="700" spans="1:14" ht="14.6" x14ac:dyDescent="0.35">
      <c r="A700" s="47" t="s">
        <v>277</v>
      </c>
      <c r="B700" s="48" t="s">
        <v>613</v>
      </c>
      <c r="C700" s="48" t="s">
        <v>629</v>
      </c>
      <c r="D700" s="48" t="s">
        <v>2299</v>
      </c>
      <c r="E700" s="64">
        <v>21</v>
      </c>
      <c r="F700" s="64">
        <v>-0.25955576800000002</v>
      </c>
      <c r="G700" s="48">
        <f t="shared" si="22"/>
        <v>-0.91206619983261628</v>
      </c>
      <c r="H700" s="64">
        <v>0.46251829100000003</v>
      </c>
      <c r="I700" s="64">
        <v>0.57467519899999997</v>
      </c>
      <c r="J700" s="64" t="s">
        <v>1275</v>
      </c>
      <c r="K700" s="64">
        <v>0.13773382100000001</v>
      </c>
      <c r="L700" s="64">
        <v>32.10953971</v>
      </c>
      <c r="M700" s="64">
        <v>4.2145004999999999E-2</v>
      </c>
      <c r="N700" s="68">
        <v>0.37709999999999999</v>
      </c>
    </row>
    <row r="701" spans="1:14" ht="14.6" x14ac:dyDescent="0.35">
      <c r="A701" s="47" t="s">
        <v>277</v>
      </c>
      <c r="B701" s="48" t="s">
        <v>613</v>
      </c>
      <c r="C701" s="48" t="s">
        <v>619</v>
      </c>
      <c r="D701" s="48" t="s">
        <v>578</v>
      </c>
      <c r="E701" s="64">
        <v>21</v>
      </c>
      <c r="F701" s="64">
        <v>0.49467725200000001</v>
      </c>
      <c r="G701" s="48">
        <f t="shared" si="22"/>
        <v>1.7382715277407415</v>
      </c>
      <c r="H701" s="64">
        <v>0.708620841</v>
      </c>
      <c r="I701" s="64">
        <v>0.48512432700000002</v>
      </c>
      <c r="J701" s="64" t="s">
        <v>2288</v>
      </c>
      <c r="K701" s="64">
        <v>0.13773382100000001</v>
      </c>
      <c r="L701" s="64">
        <v>32.10953971</v>
      </c>
      <c r="M701" s="64">
        <v>4.2145004999999999E-2</v>
      </c>
      <c r="N701" s="68">
        <v>0.37709999999999999</v>
      </c>
    </row>
    <row r="702" spans="1:14" ht="14.6" x14ac:dyDescent="0.35">
      <c r="A702" s="47" t="s">
        <v>277</v>
      </c>
      <c r="B702" s="48" t="s">
        <v>613</v>
      </c>
      <c r="C702" s="48" t="s">
        <v>619</v>
      </c>
      <c r="D702" s="48" t="s">
        <v>577</v>
      </c>
      <c r="E702" s="64">
        <v>21</v>
      </c>
      <c r="F702" s="64">
        <v>0.699640119</v>
      </c>
      <c r="G702" s="48">
        <f t="shared" si="22"/>
        <v>2.458500959172556</v>
      </c>
      <c r="H702" s="64">
        <v>1.002535701</v>
      </c>
      <c r="I702" s="64">
        <v>0.49329260899999999</v>
      </c>
      <c r="J702" s="64" t="s">
        <v>2289</v>
      </c>
      <c r="K702" s="64">
        <v>0.13773382100000001</v>
      </c>
      <c r="L702" s="64">
        <v>32.10953971</v>
      </c>
      <c r="M702" s="64">
        <v>4.2145004999999999E-2</v>
      </c>
      <c r="N702" s="68">
        <v>0.37709999999999999</v>
      </c>
    </row>
    <row r="703" spans="1:14" ht="14.6" x14ac:dyDescent="0.35">
      <c r="A703" s="47" t="s">
        <v>277</v>
      </c>
      <c r="B703" s="48" t="s">
        <v>613</v>
      </c>
      <c r="C703" s="48" t="s">
        <v>620</v>
      </c>
      <c r="D703" s="48" t="s">
        <v>2298</v>
      </c>
      <c r="E703" s="64">
        <v>21</v>
      </c>
      <c r="F703" s="64">
        <v>-0.682207224</v>
      </c>
      <c r="G703" s="48">
        <f t="shared" si="22"/>
        <v>-2.3972426237587534</v>
      </c>
      <c r="H703" s="64">
        <v>0.44813666400000002</v>
      </c>
      <c r="I703" s="64">
        <v>0.127929021</v>
      </c>
      <c r="J703" s="64" t="s">
        <v>1276</v>
      </c>
      <c r="K703" s="64">
        <v>1.7473531E-2</v>
      </c>
      <c r="L703" s="64">
        <v>20.567083960000001</v>
      </c>
      <c r="M703" s="64">
        <v>0.42299521800000001</v>
      </c>
      <c r="N703" s="68">
        <v>2.76E-2</v>
      </c>
    </row>
    <row r="704" spans="1:14" ht="14.6" x14ac:dyDescent="0.35">
      <c r="A704" s="47" t="s">
        <v>277</v>
      </c>
      <c r="B704" s="48" t="s">
        <v>613</v>
      </c>
      <c r="C704" s="48" t="s">
        <v>630</v>
      </c>
      <c r="D704" s="48" t="s">
        <v>2299</v>
      </c>
      <c r="E704" s="64">
        <v>21</v>
      </c>
      <c r="F704" s="64">
        <v>-0.682207224</v>
      </c>
      <c r="G704" s="48">
        <f t="shared" si="22"/>
        <v>-2.3972426237587534</v>
      </c>
      <c r="H704" s="64">
        <v>0.44191537800000003</v>
      </c>
      <c r="I704" s="64">
        <v>0.12264871199999999</v>
      </c>
      <c r="J704" s="64" t="s">
        <v>1277</v>
      </c>
      <c r="K704" s="64">
        <v>1.7473531E-2</v>
      </c>
      <c r="L704" s="64">
        <v>20.567083960000001</v>
      </c>
      <c r="M704" s="64">
        <v>0.42299521800000001</v>
      </c>
      <c r="N704" s="68">
        <v>2.76E-2</v>
      </c>
    </row>
    <row r="705" spans="1:14" ht="14.6" x14ac:dyDescent="0.35">
      <c r="A705" s="47" t="s">
        <v>277</v>
      </c>
      <c r="B705" s="48" t="s">
        <v>613</v>
      </c>
      <c r="C705" s="48" t="s">
        <v>620</v>
      </c>
      <c r="D705" s="48" t="s">
        <v>578</v>
      </c>
      <c r="E705" s="64">
        <v>21</v>
      </c>
      <c r="F705" s="64">
        <v>-9.6931924000000003E-2</v>
      </c>
      <c r="G705" s="48">
        <f t="shared" si="22"/>
        <v>-0.34061401234259592</v>
      </c>
      <c r="H705" s="64">
        <v>0.62991786000000005</v>
      </c>
      <c r="I705" s="64">
        <v>0.87770414900000004</v>
      </c>
      <c r="J705" s="64" t="s">
        <v>2290</v>
      </c>
      <c r="K705" s="64">
        <v>1.7473531E-2</v>
      </c>
      <c r="L705" s="64">
        <v>20.567083960000001</v>
      </c>
      <c r="M705" s="64">
        <v>0.42299521800000001</v>
      </c>
      <c r="N705" s="68">
        <v>2.76E-2</v>
      </c>
    </row>
    <row r="706" spans="1:14" ht="14.6" x14ac:dyDescent="0.35">
      <c r="A706" s="47" t="s">
        <v>277</v>
      </c>
      <c r="B706" s="48" t="s">
        <v>613</v>
      </c>
      <c r="C706" s="48" t="s">
        <v>620</v>
      </c>
      <c r="D706" s="48" t="s">
        <v>577</v>
      </c>
      <c r="E706" s="64">
        <v>21</v>
      </c>
      <c r="F706" s="64">
        <v>0.123720445</v>
      </c>
      <c r="G706" s="48">
        <f t="shared" si="22"/>
        <v>0.43474755726773212</v>
      </c>
      <c r="H706" s="64">
        <v>0.86809559199999997</v>
      </c>
      <c r="I706" s="64">
        <v>0.88809577200000001</v>
      </c>
      <c r="J706" s="64" t="s">
        <v>2291</v>
      </c>
      <c r="K706" s="64">
        <v>1.7473531E-2</v>
      </c>
      <c r="L706" s="64">
        <v>20.567083960000001</v>
      </c>
      <c r="M706" s="64">
        <v>0.42299521800000001</v>
      </c>
      <c r="N706" s="68">
        <v>2.76E-2</v>
      </c>
    </row>
    <row r="707" spans="1:14" ht="14.6" x14ac:dyDescent="0.35">
      <c r="A707" s="47" t="s">
        <v>277</v>
      </c>
      <c r="B707" s="48" t="s">
        <v>613</v>
      </c>
      <c r="C707" s="48" t="s">
        <v>616</v>
      </c>
      <c r="D707" s="48" t="s">
        <v>2298</v>
      </c>
      <c r="E707" s="64">
        <v>19</v>
      </c>
      <c r="F707" s="64">
        <v>7.0951865000000003E-2</v>
      </c>
      <c r="G707" s="48">
        <f t="shared" si="22"/>
        <v>0.24932136311294306</v>
      </c>
      <c r="H707" s="64">
        <v>0.25649699599999998</v>
      </c>
      <c r="I707" s="64">
        <v>0.78207290600000001</v>
      </c>
      <c r="J707" s="64" t="s">
        <v>1278</v>
      </c>
      <c r="K707" s="64">
        <v>0.102729977</v>
      </c>
      <c r="L707" s="64">
        <v>11.11762147</v>
      </c>
      <c r="M707" s="64">
        <v>0.88929878799999995</v>
      </c>
      <c r="N707" s="61">
        <v>0</v>
      </c>
    </row>
    <row r="708" spans="1:14" ht="14.6" x14ac:dyDescent="0.35">
      <c r="A708" s="47" t="s">
        <v>277</v>
      </c>
      <c r="B708" s="48" t="s">
        <v>613</v>
      </c>
      <c r="C708" s="48" t="s">
        <v>616</v>
      </c>
      <c r="D708" s="48" t="s">
        <v>2299</v>
      </c>
      <c r="E708" s="64">
        <v>19</v>
      </c>
      <c r="F708" s="64">
        <v>7.0951865000000003E-2</v>
      </c>
      <c r="G708" s="48">
        <f t="shared" si="22"/>
        <v>0.24932136311294306</v>
      </c>
      <c r="H708" s="64">
        <v>0.32637177499999998</v>
      </c>
      <c r="I708" s="64">
        <v>0.82789987600000003</v>
      </c>
      <c r="J708" s="64" t="s">
        <v>1279</v>
      </c>
      <c r="K708" s="64">
        <v>0.102729977</v>
      </c>
      <c r="L708" s="64">
        <v>11.11762147</v>
      </c>
      <c r="M708" s="64">
        <v>0.88929878799999995</v>
      </c>
      <c r="N708" s="61">
        <v>0</v>
      </c>
    </row>
    <row r="709" spans="1:14" ht="14.6" x14ac:dyDescent="0.35">
      <c r="A709" s="47" t="s">
        <v>277</v>
      </c>
      <c r="B709" s="48" t="s">
        <v>613</v>
      </c>
      <c r="C709" s="48" t="s">
        <v>616</v>
      </c>
      <c r="D709" s="48" t="s">
        <v>578</v>
      </c>
      <c r="E709" s="64">
        <v>19</v>
      </c>
      <c r="F709" s="64">
        <v>0.29396042500000003</v>
      </c>
      <c r="G709" s="48">
        <f t="shared" si="22"/>
        <v>1.0329624719837889</v>
      </c>
      <c r="H709" s="64">
        <v>0.44715059099999999</v>
      </c>
      <c r="I709" s="64">
        <v>0.51091853899999995</v>
      </c>
      <c r="J709" s="64" t="s">
        <v>2292</v>
      </c>
      <c r="K709" s="64">
        <v>0.102729977</v>
      </c>
      <c r="L709" s="64">
        <v>11.11762147</v>
      </c>
      <c r="M709" s="64">
        <v>0.88929878799999995</v>
      </c>
      <c r="N709" s="61">
        <v>0</v>
      </c>
    </row>
    <row r="710" spans="1:14" ht="14.6" x14ac:dyDescent="0.35">
      <c r="A710" s="47" t="s">
        <v>277</v>
      </c>
      <c r="B710" s="48" t="s">
        <v>613</v>
      </c>
      <c r="C710" s="48" t="s">
        <v>631</v>
      </c>
      <c r="D710" s="48" t="s">
        <v>577</v>
      </c>
      <c r="E710" s="64">
        <v>19</v>
      </c>
      <c r="F710" s="64">
        <v>0.39702994600000002</v>
      </c>
      <c r="G710" s="48">
        <f>F710/0.284579965848569</f>
        <v>1.3951436982435652</v>
      </c>
      <c r="H710" s="64">
        <v>0.64656915000000004</v>
      </c>
      <c r="I710" s="64">
        <v>0.54686134600000003</v>
      </c>
      <c r="J710" s="64" t="s">
        <v>2293</v>
      </c>
      <c r="K710" s="64">
        <v>0.102729977</v>
      </c>
      <c r="L710" s="64">
        <v>11.11762147</v>
      </c>
      <c r="M710" s="64">
        <v>0.88929878799999995</v>
      </c>
      <c r="N710" s="61">
        <v>0</v>
      </c>
    </row>
    <row r="711" spans="1:14" ht="14.6" x14ac:dyDescent="0.35">
      <c r="A711" s="47" t="s">
        <v>277</v>
      </c>
      <c r="B711" s="48" t="s">
        <v>613</v>
      </c>
      <c r="C711" s="48" t="s">
        <v>626</v>
      </c>
      <c r="D711" s="48" t="s">
        <v>2298</v>
      </c>
      <c r="E711" s="64">
        <v>18</v>
      </c>
      <c r="F711" s="64">
        <v>0.29832651500000001</v>
      </c>
      <c r="G711" s="48">
        <f t="shared" si="22"/>
        <v>1.048304697452757</v>
      </c>
      <c r="H711" s="64">
        <v>0.182327878</v>
      </c>
      <c r="I711" s="64">
        <v>0.10179585400000001</v>
      </c>
      <c r="J711" s="64" t="s">
        <v>1280</v>
      </c>
      <c r="K711" s="64">
        <v>0.26554487300000001</v>
      </c>
      <c r="L711" s="64">
        <v>7.08468447</v>
      </c>
      <c r="M711" s="64">
        <v>0.98242551300000003</v>
      </c>
      <c r="N711" s="61">
        <v>0</v>
      </c>
    </row>
    <row r="712" spans="1:14" ht="14.6" x14ac:dyDescent="0.35">
      <c r="A712" s="47" t="s">
        <v>277</v>
      </c>
      <c r="B712" s="48" t="s">
        <v>613</v>
      </c>
      <c r="C712" s="48" t="s">
        <v>626</v>
      </c>
      <c r="D712" s="48" t="s">
        <v>2299</v>
      </c>
      <c r="E712" s="64">
        <v>18</v>
      </c>
      <c r="F712" s="64">
        <v>0.29832651500000001</v>
      </c>
      <c r="G712" s="48">
        <f t="shared" si="22"/>
        <v>1.048304697452757</v>
      </c>
      <c r="H712" s="64">
        <v>0.282434199</v>
      </c>
      <c r="I712" s="64">
        <v>0.29084529199999998</v>
      </c>
      <c r="J712" s="64" t="s">
        <v>1281</v>
      </c>
      <c r="K712" s="64">
        <v>0.26554487300000001</v>
      </c>
      <c r="L712" s="64">
        <v>7.08468447</v>
      </c>
      <c r="M712" s="64">
        <v>0.98242551300000003</v>
      </c>
      <c r="N712" s="61">
        <v>0</v>
      </c>
    </row>
    <row r="713" spans="1:14" ht="14.6" x14ac:dyDescent="0.35">
      <c r="A713" s="47" t="s">
        <v>277</v>
      </c>
      <c r="B713" s="48" t="s">
        <v>613</v>
      </c>
      <c r="C713" s="48" t="s">
        <v>626</v>
      </c>
      <c r="D713" s="48" t="s">
        <v>578</v>
      </c>
      <c r="E713" s="64">
        <v>18</v>
      </c>
      <c r="F713" s="64">
        <v>0.41899851799999999</v>
      </c>
      <c r="G713" s="48">
        <f t="shared" si="22"/>
        <v>1.472340179501455</v>
      </c>
      <c r="H713" s="64">
        <v>0.37624903500000001</v>
      </c>
      <c r="I713" s="64">
        <v>0.26544216500000001</v>
      </c>
      <c r="J713" s="64" t="s">
        <v>2294</v>
      </c>
      <c r="K713" s="64">
        <v>0.26554487300000001</v>
      </c>
      <c r="L713" s="64">
        <v>7.08468447</v>
      </c>
      <c r="M713" s="64">
        <v>0.98242551300000003</v>
      </c>
      <c r="N713" s="61">
        <v>0</v>
      </c>
    </row>
    <row r="714" spans="1:14" ht="14.6" x14ac:dyDescent="0.35">
      <c r="A714" s="47" t="s">
        <v>277</v>
      </c>
      <c r="B714" s="48" t="s">
        <v>613</v>
      </c>
      <c r="C714" s="48" t="s">
        <v>626</v>
      </c>
      <c r="D714" s="48" t="s">
        <v>577</v>
      </c>
      <c r="E714" s="64">
        <v>18</v>
      </c>
      <c r="F714" s="64">
        <v>0.475640234</v>
      </c>
      <c r="G714" s="48">
        <f t="shared" si="22"/>
        <v>1.6713763830202237</v>
      </c>
      <c r="H714" s="64">
        <v>0.521435502</v>
      </c>
      <c r="I714" s="64">
        <v>0.374431505</v>
      </c>
      <c r="J714" s="64" t="s">
        <v>2295</v>
      </c>
      <c r="K714" s="64">
        <v>0.26554487300000001</v>
      </c>
      <c r="L714" s="64">
        <v>7.08468447</v>
      </c>
      <c r="M714" s="64">
        <v>0.98242551300000003</v>
      </c>
      <c r="N714" s="61">
        <v>0</v>
      </c>
    </row>
    <row r="715" spans="1:14" ht="14.6" x14ac:dyDescent="0.35">
      <c r="A715" s="47" t="s">
        <v>277</v>
      </c>
      <c r="B715" s="48" t="s">
        <v>613</v>
      </c>
      <c r="C715" s="48" t="s">
        <v>627</v>
      </c>
      <c r="D715" s="48" t="s">
        <v>2298</v>
      </c>
      <c r="E715" s="64">
        <v>20</v>
      </c>
      <c r="F715" s="64">
        <v>0.13005282700000001</v>
      </c>
      <c r="G715" s="48">
        <f t="shared" si="22"/>
        <v>0.4569992360924095</v>
      </c>
      <c r="H715" s="64">
        <v>0.20672285600000001</v>
      </c>
      <c r="I715" s="64">
        <v>0.52927257500000002</v>
      </c>
      <c r="J715" s="64" t="s">
        <v>1282</v>
      </c>
      <c r="K715" s="64">
        <v>0.53877727600000003</v>
      </c>
      <c r="L715" s="64">
        <v>10.88223204</v>
      </c>
      <c r="M715" s="64">
        <v>0.92773626099999995</v>
      </c>
      <c r="N715" s="61">
        <v>0</v>
      </c>
    </row>
    <row r="716" spans="1:14" ht="14.6" x14ac:dyDescent="0.35">
      <c r="A716" s="47" t="s">
        <v>277</v>
      </c>
      <c r="B716" s="48" t="s">
        <v>613</v>
      </c>
      <c r="C716" s="48" t="s">
        <v>627</v>
      </c>
      <c r="D716" s="48" t="s">
        <v>2299</v>
      </c>
      <c r="E716" s="64">
        <v>20</v>
      </c>
      <c r="F716" s="64">
        <v>0.13005282700000001</v>
      </c>
      <c r="G716" s="48">
        <f t="shared" si="22"/>
        <v>0.4569992360924095</v>
      </c>
      <c r="H716" s="64">
        <v>0.27315320900000001</v>
      </c>
      <c r="I716" s="64">
        <v>0.63399117999999999</v>
      </c>
      <c r="J716" s="64" t="s">
        <v>1283</v>
      </c>
      <c r="K716" s="64">
        <v>0.53877727600000003</v>
      </c>
      <c r="L716" s="64">
        <v>10.88223204</v>
      </c>
      <c r="M716" s="64">
        <v>0.92773626099999995</v>
      </c>
      <c r="N716" s="61">
        <v>0</v>
      </c>
    </row>
    <row r="717" spans="1:14" ht="14.6" x14ac:dyDescent="0.35">
      <c r="A717" s="47" t="s">
        <v>277</v>
      </c>
      <c r="B717" s="48" t="s">
        <v>613</v>
      </c>
      <c r="C717" s="48" t="s">
        <v>627</v>
      </c>
      <c r="D717" s="48" t="s">
        <v>578</v>
      </c>
      <c r="E717" s="64">
        <v>20</v>
      </c>
      <c r="F717" s="64">
        <v>0.32483714400000002</v>
      </c>
      <c r="G717" s="48">
        <f t="shared" si="22"/>
        <v>1.1414617435608687</v>
      </c>
      <c r="H717" s="64">
        <v>0.37223519199999999</v>
      </c>
      <c r="I717" s="64">
        <v>0.38284493800000002</v>
      </c>
      <c r="J717" s="64" t="s">
        <v>2296</v>
      </c>
      <c r="K717" s="64">
        <v>0.53877727600000003</v>
      </c>
      <c r="L717" s="64">
        <v>10.88223204</v>
      </c>
      <c r="M717" s="64">
        <v>0.92773626099999995</v>
      </c>
      <c r="N717" s="61">
        <v>0</v>
      </c>
    </row>
    <row r="718" spans="1:14" ht="15" thickBot="1" x14ac:dyDescent="0.4">
      <c r="A718" s="65" t="s">
        <v>277</v>
      </c>
      <c r="B718" s="66" t="s">
        <v>613</v>
      </c>
      <c r="C718" s="66" t="s">
        <v>627</v>
      </c>
      <c r="D718" s="66" t="s">
        <v>577</v>
      </c>
      <c r="E718" s="70">
        <v>20</v>
      </c>
      <c r="F718" s="70">
        <v>0.42691934799999998</v>
      </c>
      <c r="G718" s="66">
        <f t="shared" si="22"/>
        <v>1.5001735864539838</v>
      </c>
      <c r="H718" s="70">
        <v>0.53905344399999999</v>
      </c>
      <c r="I718" s="70">
        <v>0.43814932400000001</v>
      </c>
      <c r="J718" s="70" t="s">
        <v>2297</v>
      </c>
      <c r="K718" s="70">
        <v>0.53877727600000003</v>
      </c>
      <c r="L718" s="70">
        <v>10.88223204</v>
      </c>
      <c r="M718" s="70">
        <v>0.92773626099999995</v>
      </c>
      <c r="N718" s="67">
        <v>0</v>
      </c>
    </row>
    <row r="719" spans="1:14" ht="109.75" customHeight="1" x14ac:dyDescent="0.35">
      <c r="A719" s="145" t="s">
        <v>904</v>
      </c>
      <c r="B719" s="145"/>
      <c r="C719" s="145"/>
      <c r="D719" s="145"/>
      <c r="E719" s="145"/>
      <c r="F719" s="145"/>
      <c r="G719" s="145"/>
      <c r="H719" s="145"/>
      <c r="I719" s="145"/>
      <c r="J719" s="145"/>
      <c r="K719" s="145"/>
      <c r="L719" s="145"/>
      <c r="M719" s="145"/>
      <c r="N719" s="145"/>
    </row>
  </sheetData>
  <mergeCells count="2">
    <mergeCell ref="A1:N1"/>
    <mergeCell ref="A719:N719"/>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65A6C-EEA8-4D9E-9F8F-8D8A178C254D}">
  <dimension ref="A1:K370"/>
  <sheetViews>
    <sheetView workbookViewId="0">
      <selection activeCell="D24" sqref="D24"/>
    </sheetView>
  </sheetViews>
  <sheetFormatPr defaultRowHeight="14.15" x14ac:dyDescent="0.35"/>
  <cols>
    <col min="1" max="1" width="14" style="21" customWidth="1"/>
    <col min="2" max="2" width="21.640625" style="21" customWidth="1"/>
    <col min="3" max="3" width="20.92578125" style="21" customWidth="1"/>
    <col min="4" max="4" width="17.640625" style="21" customWidth="1"/>
    <col min="5" max="5" width="20.140625" style="21" customWidth="1"/>
    <col min="6" max="10" width="9.140625" style="21"/>
    <col min="11" max="11" width="18.42578125" style="21" customWidth="1"/>
    <col min="12" max="16384" width="9.140625" style="21"/>
  </cols>
  <sheetData>
    <row r="1" spans="1:11" ht="14.6" x14ac:dyDescent="0.35">
      <c r="A1" s="146" t="s">
        <v>903</v>
      </c>
      <c r="B1" s="146"/>
      <c r="C1" s="146"/>
      <c r="D1" s="146"/>
      <c r="E1" s="146"/>
      <c r="F1" s="146"/>
      <c r="G1" s="146"/>
      <c r="H1" s="146"/>
      <c r="I1" s="146"/>
      <c r="J1" s="146"/>
      <c r="K1" s="146"/>
    </row>
    <row r="2" spans="1:11" ht="14.6" x14ac:dyDescent="0.35">
      <c r="A2" s="48" t="s">
        <v>902</v>
      </c>
      <c r="B2" s="48" t="s">
        <v>2438</v>
      </c>
      <c r="C2" s="48" t="s">
        <v>901</v>
      </c>
      <c r="D2" s="48" t="s">
        <v>900</v>
      </c>
      <c r="E2" s="48" t="s">
        <v>588</v>
      </c>
      <c r="F2" s="48" t="s">
        <v>587</v>
      </c>
      <c r="G2" s="48" t="s">
        <v>2437</v>
      </c>
      <c r="H2" s="48" t="s">
        <v>2436</v>
      </c>
      <c r="I2" s="48" t="s">
        <v>585</v>
      </c>
      <c r="J2" s="48" t="s">
        <v>584</v>
      </c>
      <c r="K2" s="48" t="s">
        <v>2435</v>
      </c>
    </row>
    <row r="3" spans="1:11" ht="14.6" x14ac:dyDescent="0.35">
      <c r="A3" s="48" t="s">
        <v>550</v>
      </c>
      <c r="B3" s="48" t="s">
        <v>2434</v>
      </c>
      <c r="C3" s="48" t="s">
        <v>485</v>
      </c>
      <c r="D3" s="48" t="s">
        <v>600</v>
      </c>
      <c r="E3" s="48" t="s">
        <v>625</v>
      </c>
      <c r="F3" s="48" t="s">
        <v>580</v>
      </c>
      <c r="G3" s="48">
        <v>1</v>
      </c>
      <c r="H3" s="48">
        <v>0.358208955</v>
      </c>
      <c r="I3" s="48">
        <v>0.33134328400000002</v>
      </c>
      <c r="J3" s="48">
        <v>0.27966104800000002</v>
      </c>
      <c r="K3" s="48" t="s">
        <v>899</v>
      </c>
    </row>
    <row r="4" spans="1:11" ht="14.6" x14ac:dyDescent="0.35">
      <c r="A4" s="48" t="s">
        <v>550</v>
      </c>
      <c r="B4" s="48" t="s">
        <v>2434</v>
      </c>
      <c r="C4" s="48" t="s">
        <v>485</v>
      </c>
      <c r="D4" s="48" t="s">
        <v>600</v>
      </c>
      <c r="E4" s="48" t="s">
        <v>615</v>
      </c>
      <c r="F4" s="48" t="s">
        <v>580</v>
      </c>
      <c r="G4" s="48">
        <v>1</v>
      </c>
      <c r="H4" s="48">
        <v>0.31094527399999999</v>
      </c>
      <c r="I4" s="48">
        <v>0.394278607</v>
      </c>
      <c r="J4" s="48">
        <v>0.43032038</v>
      </c>
      <c r="K4" s="48" t="s">
        <v>898</v>
      </c>
    </row>
    <row r="5" spans="1:11" ht="14.6" x14ac:dyDescent="0.35">
      <c r="A5" s="48" t="s">
        <v>550</v>
      </c>
      <c r="B5" s="48" t="s">
        <v>2434</v>
      </c>
      <c r="C5" s="48" t="s">
        <v>485</v>
      </c>
      <c r="D5" s="48" t="s">
        <v>600</v>
      </c>
      <c r="E5" s="48" t="s">
        <v>617</v>
      </c>
      <c r="F5" s="48" t="s">
        <v>580</v>
      </c>
      <c r="G5" s="48">
        <v>1</v>
      </c>
      <c r="H5" s="48">
        <v>-1.1271144280000001</v>
      </c>
      <c r="I5" s="48">
        <v>1.2002487559999999</v>
      </c>
      <c r="J5" s="48">
        <v>0.34769616199999998</v>
      </c>
      <c r="K5" s="48" t="s">
        <v>897</v>
      </c>
    </row>
    <row r="6" spans="1:11" ht="14.6" x14ac:dyDescent="0.35">
      <c r="A6" s="48" t="s">
        <v>550</v>
      </c>
      <c r="B6" s="48" t="s">
        <v>2434</v>
      </c>
      <c r="C6" s="48" t="s">
        <v>485</v>
      </c>
      <c r="D6" s="48" t="s">
        <v>600</v>
      </c>
      <c r="E6" s="48" t="s">
        <v>618</v>
      </c>
      <c r="F6" s="48" t="s">
        <v>580</v>
      </c>
      <c r="G6" s="48">
        <v>1</v>
      </c>
      <c r="H6" s="48">
        <v>0.54054726399999997</v>
      </c>
      <c r="I6" s="48">
        <v>1.0044776120000001</v>
      </c>
      <c r="J6" s="48">
        <v>0.59048199199999996</v>
      </c>
      <c r="K6" s="48" t="s">
        <v>896</v>
      </c>
    </row>
    <row r="7" spans="1:11" ht="14.6" x14ac:dyDescent="0.35">
      <c r="A7" s="48" t="s">
        <v>550</v>
      </c>
      <c r="B7" s="48" t="s">
        <v>2434</v>
      </c>
      <c r="C7" s="48" t="s">
        <v>485</v>
      </c>
      <c r="D7" s="48" t="s">
        <v>600</v>
      </c>
      <c r="E7" s="48" t="s">
        <v>619</v>
      </c>
      <c r="F7" s="48" t="s">
        <v>580</v>
      </c>
      <c r="G7" s="48">
        <v>1</v>
      </c>
      <c r="H7" s="48">
        <v>0.154825871</v>
      </c>
      <c r="I7" s="48">
        <v>0.75074626899999997</v>
      </c>
      <c r="J7" s="48">
        <v>0.83661180899999998</v>
      </c>
      <c r="K7" s="48" t="s">
        <v>895</v>
      </c>
    </row>
    <row r="8" spans="1:11" ht="14.6" x14ac:dyDescent="0.35">
      <c r="A8" s="48" t="s">
        <v>550</v>
      </c>
      <c r="B8" s="48" t="s">
        <v>2434</v>
      </c>
      <c r="C8" s="48" t="s">
        <v>485</v>
      </c>
      <c r="D8" s="48" t="s">
        <v>600</v>
      </c>
      <c r="E8" s="48" t="s">
        <v>2311</v>
      </c>
      <c r="F8" s="48" t="s">
        <v>580</v>
      </c>
      <c r="G8" s="48">
        <v>1</v>
      </c>
      <c r="H8" s="48">
        <v>0.63383084599999995</v>
      </c>
      <c r="I8" s="48">
        <v>0.71840795999999996</v>
      </c>
      <c r="J8" s="48">
        <v>0.37763002200000001</v>
      </c>
      <c r="K8" s="48" t="s">
        <v>894</v>
      </c>
    </row>
    <row r="9" spans="1:11" ht="14.6" x14ac:dyDescent="0.35">
      <c r="A9" s="48" t="s">
        <v>550</v>
      </c>
      <c r="B9" s="48" t="s">
        <v>2434</v>
      </c>
      <c r="C9" s="48" t="s">
        <v>485</v>
      </c>
      <c r="D9" s="48" t="s">
        <v>600</v>
      </c>
      <c r="E9" s="48" t="s">
        <v>636</v>
      </c>
      <c r="F9" s="48" t="s">
        <v>580</v>
      </c>
      <c r="G9" s="48">
        <v>1</v>
      </c>
      <c r="H9" s="48">
        <v>-0.41791044799999999</v>
      </c>
      <c r="I9" s="48">
        <v>0.51741293499999996</v>
      </c>
      <c r="J9" s="48">
        <v>0.41926773299999998</v>
      </c>
      <c r="K9" s="48" t="s">
        <v>893</v>
      </c>
    </row>
    <row r="10" spans="1:11" ht="14.6" x14ac:dyDescent="0.35">
      <c r="A10" s="48" t="s">
        <v>550</v>
      </c>
      <c r="B10" s="48" t="s">
        <v>2434</v>
      </c>
      <c r="C10" s="48" t="s">
        <v>485</v>
      </c>
      <c r="D10" s="48" t="s">
        <v>600</v>
      </c>
      <c r="E10" s="48" t="s">
        <v>626</v>
      </c>
      <c r="F10" s="48" t="s">
        <v>580</v>
      </c>
      <c r="G10" s="48">
        <v>1</v>
      </c>
      <c r="H10" s="48">
        <v>-0.64925373099999995</v>
      </c>
      <c r="I10" s="48">
        <v>0.43731343299999997</v>
      </c>
      <c r="J10" s="48">
        <v>0.13763877899999999</v>
      </c>
      <c r="K10" s="48" t="s">
        <v>892</v>
      </c>
    </row>
    <row r="11" spans="1:11" ht="14.6" x14ac:dyDescent="0.35">
      <c r="A11" s="48" t="s">
        <v>550</v>
      </c>
      <c r="B11" s="48" t="s">
        <v>2434</v>
      </c>
      <c r="C11" s="48" t="s">
        <v>485</v>
      </c>
      <c r="D11" s="48" t="s">
        <v>600</v>
      </c>
      <c r="E11" s="48" t="s">
        <v>627</v>
      </c>
      <c r="F11" s="48" t="s">
        <v>580</v>
      </c>
      <c r="G11" s="48">
        <v>1</v>
      </c>
      <c r="H11" s="48">
        <v>-0.55447761200000001</v>
      </c>
      <c r="I11" s="48">
        <v>0.43980099499999997</v>
      </c>
      <c r="J11" s="48">
        <v>0.207400156</v>
      </c>
      <c r="K11" s="48" t="s">
        <v>891</v>
      </c>
    </row>
    <row r="12" spans="1:11" ht="14.6" x14ac:dyDescent="0.35">
      <c r="A12" s="48" t="s">
        <v>550</v>
      </c>
      <c r="B12" s="48" t="s">
        <v>2434</v>
      </c>
      <c r="C12" s="48" t="s">
        <v>358</v>
      </c>
      <c r="D12" s="48" t="s">
        <v>638</v>
      </c>
      <c r="E12" s="48" t="s">
        <v>625</v>
      </c>
      <c r="F12" s="48" t="s">
        <v>579</v>
      </c>
      <c r="G12" s="48">
        <v>2</v>
      </c>
      <c r="H12" s="48">
        <v>-0.15167281199999999</v>
      </c>
      <c r="I12" s="48">
        <v>0.13338803299999999</v>
      </c>
      <c r="J12" s="48">
        <v>0.25550500900000001</v>
      </c>
      <c r="K12" s="48" t="s">
        <v>890</v>
      </c>
    </row>
    <row r="13" spans="1:11" ht="14.6" x14ac:dyDescent="0.35">
      <c r="A13" s="48" t="s">
        <v>550</v>
      </c>
      <c r="B13" s="48" t="s">
        <v>2434</v>
      </c>
      <c r="C13" s="48" t="s">
        <v>358</v>
      </c>
      <c r="D13" s="48" t="s">
        <v>638</v>
      </c>
      <c r="E13" s="48" t="s">
        <v>625</v>
      </c>
      <c r="F13" s="48" t="s">
        <v>2305</v>
      </c>
      <c r="G13" s="48">
        <v>2</v>
      </c>
      <c r="H13" s="48">
        <v>-0.15167281199999999</v>
      </c>
      <c r="I13" s="48">
        <v>0.121572836</v>
      </c>
      <c r="J13" s="48">
        <v>0.212181974</v>
      </c>
      <c r="K13" s="48" t="s">
        <v>889</v>
      </c>
    </row>
    <row r="14" spans="1:11" ht="14.6" x14ac:dyDescent="0.35">
      <c r="A14" s="48" t="s">
        <v>550</v>
      </c>
      <c r="B14" s="48" t="s">
        <v>2434</v>
      </c>
      <c r="C14" s="48" t="s">
        <v>358</v>
      </c>
      <c r="D14" s="48" t="s">
        <v>638</v>
      </c>
      <c r="E14" s="48" t="s">
        <v>615</v>
      </c>
      <c r="F14" s="48" t="s">
        <v>579</v>
      </c>
      <c r="G14" s="48">
        <v>2</v>
      </c>
      <c r="H14" s="48">
        <v>-0.34414714299999999</v>
      </c>
      <c r="I14" s="48">
        <v>0.1119163</v>
      </c>
      <c r="J14" s="48">
        <v>2.1047409999999998E-3</v>
      </c>
      <c r="K14" s="48" t="s">
        <v>888</v>
      </c>
    </row>
    <row r="15" spans="1:11" ht="14.6" x14ac:dyDescent="0.35">
      <c r="A15" s="48" t="s">
        <v>550</v>
      </c>
      <c r="B15" s="48" t="s">
        <v>2434</v>
      </c>
      <c r="C15" s="48" t="s">
        <v>358</v>
      </c>
      <c r="D15" s="48" t="s">
        <v>638</v>
      </c>
      <c r="E15" s="48" t="s">
        <v>615</v>
      </c>
      <c r="F15" s="48" t="s">
        <v>2305</v>
      </c>
      <c r="G15" s="48">
        <v>2</v>
      </c>
      <c r="H15" s="48">
        <v>-0.34414714299999999</v>
      </c>
      <c r="I15" s="48">
        <v>0.14408955500000001</v>
      </c>
      <c r="J15" s="48">
        <v>1.6920746E-2</v>
      </c>
      <c r="K15" s="48" t="s">
        <v>887</v>
      </c>
    </row>
    <row r="16" spans="1:11" ht="14.6" x14ac:dyDescent="0.35">
      <c r="A16" s="48" t="s">
        <v>550</v>
      </c>
      <c r="B16" s="48" t="s">
        <v>2434</v>
      </c>
      <c r="C16" s="48" t="s">
        <v>358</v>
      </c>
      <c r="D16" s="48" t="s">
        <v>638</v>
      </c>
      <c r="E16" s="48" t="s">
        <v>617</v>
      </c>
      <c r="F16" s="48" t="s">
        <v>579</v>
      </c>
      <c r="G16" s="48">
        <v>2</v>
      </c>
      <c r="H16" s="48">
        <v>0.56671251199999995</v>
      </c>
      <c r="I16" s="48">
        <v>0.15037183100000001</v>
      </c>
      <c r="J16" s="48">
        <v>1.6407300000000001E-4</v>
      </c>
      <c r="K16" s="48" t="s">
        <v>886</v>
      </c>
    </row>
    <row r="17" spans="1:11" ht="14.6" x14ac:dyDescent="0.35">
      <c r="A17" s="48" t="s">
        <v>550</v>
      </c>
      <c r="B17" s="48" t="s">
        <v>2434</v>
      </c>
      <c r="C17" s="48" t="s">
        <v>358</v>
      </c>
      <c r="D17" s="48" t="s">
        <v>638</v>
      </c>
      <c r="E17" s="48" t="s">
        <v>617</v>
      </c>
      <c r="F17" s="48" t="s">
        <v>2305</v>
      </c>
      <c r="G17" s="48">
        <v>2</v>
      </c>
      <c r="H17" s="48">
        <v>0.56671251199999995</v>
      </c>
      <c r="I17" s="48">
        <v>0.435690201</v>
      </c>
      <c r="J17" s="48">
        <v>0.193353093</v>
      </c>
      <c r="K17" s="48" t="s">
        <v>885</v>
      </c>
    </row>
    <row r="18" spans="1:11" ht="14.6" x14ac:dyDescent="0.35">
      <c r="A18" s="48" t="s">
        <v>550</v>
      </c>
      <c r="B18" s="48" t="s">
        <v>2434</v>
      </c>
      <c r="C18" s="48" t="s">
        <v>358</v>
      </c>
      <c r="D18" s="48" t="s">
        <v>638</v>
      </c>
      <c r="E18" s="48" t="s">
        <v>618</v>
      </c>
      <c r="F18" s="48" t="s">
        <v>579</v>
      </c>
      <c r="G18" s="48">
        <v>2</v>
      </c>
      <c r="H18" s="48">
        <v>0.32114014200000002</v>
      </c>
      <c r="I18" s="48">
        <v>0.202428266</v>
      </c>
      <c r="J18" s="48">
        <v>0.11263970800000001</v>
      </c>
      <c r="K18" s="48" t="s">
        <v>884</v>
      </c>
    </row>
    <row r="19" spans="1:11" ht="14.6" x14ac:dyDescent="0.35">
      <c r="A19" s="48" t="s">
        <v>550</v>
      </c>
      <c r="B19" s="48" t="s">
        <v>2434</v>
      </c>
      <c r="C19" s="48" t="s">
        <v>358</v>
      </c>
      <c r="D19" s="48" t="s">
        <v>638</v>
      </c>
      <c r="E19" s="48" t="s">
        <v>618</v>
      </c>
      <c r="F19" s="48" t="s">
        <v>2305</v>
      </c>
      <c r="G19" s="48">
        <v>2</v>
      </c>
      <c r="H19" s="48">
        <v>0.32114014200000002</v>
      </c>
      <c r="I19" s="48">
        <v>0.36793071599999999</v>
      </c>
      <c r="J19" s="48">
        <v>0.382756967</v>
      </c>
      <c r="K19" s="48" t="s">
        <v>883</v>
      </c>
    </row>
    <row r="20" spans="1:11" ht="14.6" x14ac:dyDescent="0.35">
      <c r="A20" s="48" t="s">
        <v>550</v>
      </c>
      <c r="B20" s="48" t="s">
        <v>2434</v>
      </c>
      <c r="C20" s="48" t="s">
        <v>358</v>
      </c>
      <c r="D20" s="48" t="s">
        <v>638</v>
      </c>
      <c r="E20" s="48" t="s">
        <v>619</v>
      </c>
      <c r="F20" s="48" t="s">
        <v>579</v>
      </c>
      <c r="G20" s="48">
        <v>2</v>
      </c>
      <c r="H20" s="48">
        <v>-0.51254061399999995</v>
      </c>
      <c r="I20" s="48">
        <v>9.5951063000000003E-2</v>
      </c>
      <c r="J20" s="62">
        <v>9.2099999999999998E-8</v>
      </c>
      <c r="K20" s="48" t="s">
        <v>882</v>
      </c>
    </row>
    <row r="21" spans="1:11" ht="14.6" x14ac:dyDescent="0.35">
      <c r="A21" s="48" t="s">
        <v>550</v>
      </c>
      <c r="B21" s="48" t="s">
        <v>2434</v>
      </c>
      <c r="C21" s="48" t="s">
        <v>358</v>
      </c>
      <c r="D21" s="48" t="s">
        <v>638</v>
      </c>
      <c r="E21" s="48" t="s">
        <v>619</v>
      </c>
      <c r="F21" s="48" t="s">
        <v>2305</v>
      </c>
      <c r="G21" s="48">
        <v>2</v>
      </c>
      <c r="H21" s="48">
        <v>-0.51254061399999995</v>
      </c>
      <c r="I21" s="48">
        <v>0.274308677</v>
      </c>
      <c r="J21" s="48">
        <v>6.1695024000000001E-2</v>
      </c>
      <c r="K21" s="48" t="s">
        <v>881</v>
      </c>
    </row>
    <row r="22" spans="1:11" ht="14.6" x14ac:dyDescent="0.35">
      <c r="A22" s="48" t="s">
        <v>550</v>
      </c>
      <c r="B22" s="48" t="s">
        <v>2434</v>
      </c>
      <c r="C22" s="48" t="s">
        <v>358</v>
      </c>
      <c r="D22" s="48" t="s">
        <v>638</v>
      </c>
      <c r="E22" s="48" t="s">
        <v>2311</v>
      </c>
      <c r="F22" s="48" t="s">
        <v>579</v>
      </c>
      <c r="G22" s="48">
        <v>2</v>
      </c>
      <c r="H22" s="48">
        <v>0.19625858500000001</v>
      </c>
      <c r="I22" s="48">
        <v>0.24131061500000001</v>
      </c>
      <c r="J22" s="48">
        <v>0.41604450599999998</v>
      </c>
      <c r="K22" s="48" t="s">
        <v>880</v>
      </c>
    </row>
    <row r="23" spans="1:11" ht="14.6" x14ac:dyDescent="0.35">
      <c r="A23" s="48" t="s">
        <v>550</v>
      </c>
      <c r="B23" s="48" t="s">
        <v>2434</v>
      </c>
      <c r="C23" s="48" t="s">
        <v>358</v>
      </c>
      <c r="D23" s="48" t="s">
        <v>638</v>
      </c>
      <c r="E23" s="48" t="s">
        <v>2311</v>
      </c>
      <c r="F23" s="48" t="s">
        <v>2305</v>
      </c>
      <c r="G23" s="48">
        <v>2</v>
      </c>
      <c r="H23" s="48">
        <v>0.19625858500000001</v>
      </c>
      <c r="I23" s="48">
        <v>0.26480382800000002</v>
      </c>
      <c r="J23" s="48">
        <v>0.45860426399999998</v>
      </c>
      <c r="K23" s="48" t="s">
        <v>879</v>
      </c>
    </row>
    <row r="24" spans="1:11" ht="14.6" x14ac:dyDescent="0.35">
      <c r="A24" s="48" t="s">
        <v>550</v>
      </c>
      <c r="B24" s="48" t="s">
        <v>2434</v>
      </c>
      <c r="C24" s="48" t="s">
        <v>358</v>
      </c>
      <c r="D24" s="48" t="s">
        <v>638</v>
      </c>
      <c r="E24" s="48" t="s">
        <v>636</v>
      </c>
      <c r="F24" s="48" t="s">
        <v>580</v>
      </c>
      <c r="G24" s="48">
        <v>1</v>
      </c>
      <c r="H24" s="48">
        <v>-0.42079536000000001</v>
      </c>
      <c r="I24" s="48">
        <v>0.22949461500000001</v>
      </c>
      <c r="J24" s="48">
        <v>6.6717254000000004E-2</v>
      </c>
      <c r="K24" s="48" t="s">
        <v>878</v>
      </c>
    </row>
    <row r="25" spans="1:11" ht="14.6" x14ac:dyDescent="0.35">
      <c r="A25" s="48" t="s">
        <v>550</v>
      </c>
      <c r="B25" s="48" t="s">
        <v>2434</v>
      </c>
      <c r="C25" s="48" t="s">
        <v>358</v>
      </c>
      <c r="D25" s="48" t="s">
        <v>638</v>
      </c>
      <c r="E25" s="48" t="s">
        <v>626</v>
      </c>
      <c r="F25" s="48" t="s">
        <v>580</v>
      </c>
      <c r="G25" s="48">
        <v>1</v>
      </c>
      <c r="H25" s="48">
        <v>-0.31996686000000002</v>
      </c>
      <c r="I25" s="48">
        <v>0.195277548</v>
      </c>
      <c r="J25" s="48">
        <v>0.101312526</v>
      </c>
      <c r="K25" s="48" t="s">
        <v>877</v>
      </c>
    </row>
    <row r="26" spans="1:11" ht="14.6" x14ac:dyDescent="0.35">
      <c r="A26" s="48" t="s">
        <v>550</v>
      </c>
      <c r="B26" s="48" t="s">
        <v>2434</v>
      </c>
      <c r="C26" s="48" t="s">
        <v>358</v>
      </c>
      <c r="D26" s="48" t="s">
        <v>638</v>
      </c>
      <c r="E26" s="48" t="s">
        <v>627</v>
      </c>
      <c r="F26" s="48" t="s">
        <v>579</v>
      </c>
      <c r="G26" s="48">
        <v>2</v>
      </c>
      <c r="H26" s="48">
        <v>-0.15326999999999999</v>
      </c>
      <c r="I26" s="48">
        <v>0.24891697800000001</v>
      </c>
      <c r="J26" s="48">
        <v>0.53806120099999999</v>
      </c>
      <c r="K26" s="48" t="s">
        <v>876</v>
      </c>
    </row>
    <row r="27" spans="1:11" ht="14.6" x14ac:dyDescent="0.35">
      <c r="A27" s="48" t="s">
        <v>550</v>
      </c>
      <c r="B27" s="48" t="s">
        <v>2434</v>
      </c>
      <c r="C27" s="48" t="s">
        <v>358</v>
      </c>
      <c r="D27" s="48" t="s">
        <v>638</v>
      </c>
      <c r="E27" s="48" t="s">
        <v>627</v>
      </c>
      <c r="F27" s="48" t="s">
        <v>2305</v>
      </c>
      <c r="G27" s="48">
        <v>2</v>
      </c>
      <c r="H27" s="48">
        <v>-0.15326999999999999</v>
      </c>
      <c r="I27" s="48">
        <v>0.159486923</v>
      </c>
      <c r="J27" s="48">
        <v>0.33654249899999999</v>
      </c>
      <c r="K27" s="48" t="s">
        <v>875</v>
      </c>
    </row>
    <row r="28" spans="1:11" ht="14.6" x14ac:dyDescent="0.35">
      <c r="A28" s="48" t="s">
        <v>550</v>
      </c>
      <c r="B28" s="48" t="s">
        <v>2416</v>
      </c>
      <c r="C28" s="48" t="s">
        <v>358</v>
      </c>
      <c r="D28" s="48" t="s">
        <v>638</v>
      </c>
      <c r="E28" s="48" t="s">
        <v>625</v>
      </c>
      <c r="F28" s="48" t="s">
        <v>579</v>
      </c>
      <c r="G28" s="48">
        <v>3</v>
      </c>
      <c r="H28" s="48">
        <v>-0.35509586900000001</v>
      </c>
      <c r="I28" s="48">
        <v>0.303738852</v>
      </c>
      <c r="J28" s="48">
        <v>0.242370271</v>
      </c>
      <c r="K28" s="48" t="s">
        <v>874</v>
      </c>
    </row>
    <row r="29" spans="1:11" ht="14.6" x14ac:dyDescent="0.35">
      <c r="A29" s="48" t="s">
        <v>550</v>
      </c>
      <c r="B29" s="48" t="s">
        <v>2416</v>
      </c>
      <c r="C29" s="48" t="s">
        <v>358</v>
      </c>
      <c r="D29" s="48" t="s">
        <v>638</v>
      </c>
      <c r="E29" s="48" t="s">
        <v>625</v>
      </c>
      <c r="F29" s="48" t="s">
        <v>2305</v>
      </c>
      <c r="G29" s="48">
        <v>3</v>
      </c>
      <c r="H29" s="48">
        <v>-0.35509586900000001</v>
      </c>
      <c r="I29" s="48">
        <v>0.31584347899999998</v>
      </c>
      <c r="J29" s="48">
        <v>0.26089511599999998</v>
      </c>
      <c r="K29" s="48" t="s">
        <v>873</v>
      </c>
    </row>
    <row r="30" spans="1:11" ht="14.6" x14ac:dyDescent="0.35">
      <c r="A30" s="48" t="s">
        <v>550</v>
      </c>
      <c r="B30" s="48" t="s">
        <v>2416</v>
      </c>
      <c r="C30" s="48" t="s">
        <v>358</v>
      </c>
      <c r="D30" s="48" t="s">
        <v>638</v>
      </c>
      <c r="E30" s="48" t="s">
        <v>625</v>
      </c>
      <c r="F30" s="48" t="s">
        <v>578</v>
      </c>
      <c r="G30" s="48">
        <v>3</v>
      </c>
      <c r="H30" s="48">
        <v>-0.23928491299999999</v>
      </c>
      <c r="I30" s="48">
        <v>0.37740568400000002</v>
      </c>
      <c r="J30" s="48">
        <v>0.52606403300000004</v>
      </c>
      <c r="K30" s="48" t="s">
        <v>2433</v>
      </c>
    </row>
    <row r="31" spans="1:11" ht="14.6" x14ac:dyDescent="0.35">
      <c r="A31" s="48" t="s">
        <v>550</v>
      </c>
      <c r="B31" s="48" t="s">
        <v>2416</v>
      </c>
      <c r="C31" s="48" t="s">
        <v>358</v>
      </c>
      <c r="D31" s="48" t="s">
        <v>638</v>
      </c>
      <c r="E31" s="48" t="s">
        <v>625</v>
      </c>
      <c r="F31" s="48" t="s">
        <v>577</v>
      </c>
      <c r="G31" s="48">
        <v>3</v>
      </c>
      <c r="H31" s="48">
        <v>-8.8876987000000005E-2</v>
      </c>
      <c r="I31" s="48">
        <v>0.51060640999999996</v>
      </c>
      <c r="J31" s="48">
        <v>0.87784163000000004</v>
      </c>
      <c r="K31" s="48" t="s">
        <v>2432</v>
      </c>
    </row>
    <row r="32" spans="1:11" ht="14.6" x14ac:dyDescent="0.35">
      <c r="A32" s="48" t="s">
        <v>550</v>
      </c>
      <c r="B32" s="48" t="s">
        <v>2416</v>
      </c>
      <c r="C32" s="48" t="s">
        <v>358</v>
      </c>
      <c r="D32" s="48" t="s">
        <v>638</v>
      </c>
      <c r="E32" s="48" t="s">
        <v>615</v>
      </c>
      <c r="F32" s="48" t="s">
        <v>579</v>
      </c>
      <c r="G32" s="48">
        <v>3</v>
      </c>
      <c r="H32" s="48">
        <v>-0.85904776400000005</v>
      </c>
      <c r="I32" s="48">
        <v>0.18075266800000001</v>
      </c>
      <c r="J32" s="62">
        <v>2.0099999999999998E-6</v>
      </c>
      <c r="K32" s="48" t="s">
        <v>872</v>
      </c>
    </row>
    <row r="33" spans="1:11" ht="14.6" x14ac:dyDescent="0.35">
      <c r="A33" s="48" t="s">
        <v>550</v>
      </c>
      <c r="B33" s="48" t="s">
        <v>2416</v>
      </c>
      <c r="C33" s="48" t="s">
        <v>358</v>
      </c>
      <c r="D33" s="48" t="s">
        <v>638</v>
      </c>
      <c r="E33" s="48" t="s">
        <v>615</v>
      </c>
      <c r="F33" s="48" t="s">
        <v>2305</v>
      </c>
      <c r="G33" s="48">
        <v>3</v>
      </c>
      <c r="H33" s="48">
        <v>-0.85904776400000005</v>
      </c>
      <c r="I33" s="48">
        <v>0.37455591799999999</v>
      </c>
      <c r="J33" s="48">
        <v>2.1818657000000002E-2</v>
      </c>
      <c r="K33" s="48" t="s">
        <v>871</v>
      </c>
    </row>
    <row r="34" spans="1:11" ht="14.6" x14ac:dyDescent="0.35">
      <c r="A34" s="48" t="s">
        <v>550</v>
      </c>
      <c r="B34" s="48" t="s">
        <v>2416</v>
      </c>
      <c r="C34" s="48" t="s">
        <v>358</v>
      </c>
      <c r="D34" s="48" t="s">
        <v>638</v>
      </c>
      <c r="E34" s="48" t="s">
        <v>615</v>
      </c>
      <c r="F34" s="48" t="s">
        <v>578</v>
      </c>
      <c r="G34" s="48">
        <v>3</v>
      </c>
      <c r="H34" s="48">
        <v>-0.88918182800000001</v>
      </c>
      <c r="I34" s="48">
        <v>0.42634658199999997</v>
      </c>
      <c r="J34" s="48">
        <v>3.7016276000000001E-2</v>
      </c>
      <c r="K34" s="48" t="s">
        <v>2431</v>
      </c>
    </row>
    <row r="35" spans="1:11" ht="14.6" x14ac:dyDescent="0.35">
      <c r="A35" s="48" t="s">
        <v>550</v>
      </c>
      <c r="B35" s="48" t="s">
        <v>2416</v>
      </c>
      <c r="C35" s="48" t="s">
        <v>358</v>
      </c>
      <c r="D35" s="48" t="s">
        <v>638</v>
      </c>
      <c r="E35" s="48" t="s">
        <v>615</v>
      </c>
      <c r="F35" s="48" t="s">
        <v>577</v>
      </c>
      <c r="G35" s="48">
        <v>3</v>
      </c>
      <c r="H35" s="48">
        <v>-0.92600122399999996</v>
      </c>
      <c r="I35" s="48">
        <v>0.49634867199999999</v>
      </c>
      <c r="J35" s="48">
        <v>0.20308474000000001</v>
      </c>
      <c r="K35" s="48" t="s">
        <v>2430</v>
      </c>
    </row>
    <row r="36" spans="1:11" ht="14.6" x14ac:dyDescent="0.35">
      <c r="A36" s="48" t="s">
        <v>550</v>
      </c>
      <c r="B36" s="48" t="s">
        <v>2416</v>
      </c>
      <c r="C36" s="48" t="s">
        <v>358</v>
      </c>
      <c r="D36" s="48" t="s">
        <v>638</v>
      </c>
      <c r="E36" s="48" t="s">
        <v>617</v>
      </c>
      <c r="F36" s="48" t="s">
        <v>579</v>
      </c>
      <c r="G36" s="48">
        <v>3</v>
      </c>
      <c r="H36" s="48">
        <v>1.4264622119999999</v>
      </c>
      <c r="I36" s="48">
        <v>1.2171126409999999</v>
      </c>
      <c r="J36" s="48">
        <v>0.24119501199999999</v>
      </c>
      <c r="K36" s="48" t="s">
        <v>870</v>
      </c>
    </row>
    <row r="37" spans="1:11" ht="14.6" x14ac:dyDescent="0.35">
      <c r="A37" s="48" t="s">
        <v>550</v>
      </c>
      <c r="B37" s="48" t="s">
        <v>2416</v>
      </c>
      <c r="C37" s="48" t="s">
        <v>358</v>
      </c>
      <c r="D37" s="48" t="s">
        <v>638</v>
      </c>
      <c r="E37" s="48" t="s">
        <v>617</v>
      </c>
      <c r="F37" s="48" t="s">
        <v>2305</v>
      </c>
      <c r="G37" s="48">
        <v>3</v>
      </c>
      <c r="H37" s="48">
        <v>1.4264622119999999</v>
      </c>
      <c r="I37" s="48">
        <v>1.1399002069999999</v>
      </c>
      <c r="J37" s="48">
        <v>0.210791427</v>
      </c>
      <c r="K37" s="48" t="s">
        <v>869</v>
      </c>
    </row>
    <row r="38" spans="1:11" ht="14.6" x14ac:dyDescent="0.35">
      <c r="A38" s="48" t="s">
        <v>550</v>
      </c>
      <c r="B38" s="48" t="s">
        <v>2416</v>
      </c>
      <c r="C38" s="48" t="s">
        <v>358</v>
      </c>
      <c r="D38" s="48" t="s">
        <v>638</v>
      </c>
      <c r="E38" s="48" t="s">
        <v>617</v>
      </c>
      <c r="F38" s="48" t="s">
        <v>578</v>
      </c>
      <c r="G38" s="48">
        <v>3</v>
      </c>
      <c r="H38" s="48">
        <v>2.076857784</v>
      </c>
      <c r="I38" s="48">
        <v>1.4266538719999999</v>
      </c>
      <c r="J38" s="48">
        <v>0.14546049999999999</v>
      </c>
      <c r="K38" s="48" t="s">
        <v>2429</v>
      </c>
    </row>
    <row r="39" spans="1:11" ht="14.6" x14ac:dyDescent="0.35">
      <c r="A39" s="48" t="s">
        <v>550</v>
      </c>
      <c r="B39" s="48" t="s">
        <v>2416</v>
      </c>
      <c r="C39" s="48" t="s">
        <v>358</v>
      </c>
      <c r="D39" s="48" t="s">
        <v>638</v>
      </c>
      <c r="E39" s="48" t="s">
        <v>617</v>
      </c>
      <c r="F39" s="48" t="s">
        <v>577</v>
      </c>
      <c r="G39" s="48">
        <v>3</v>
      </c>
      <c r="H39" s="48">
        <v>2.624868464</v>
      </c>
      <c r="I39" s="48">
        <v>1.8109685289999999</v>
      </c>
      <c r="J39" s="48">
        <v>0.28425198699999998</v>
      </c>
      <c r="K39" s="48" t="s">
        <v>2428</v>
      </c>
    </row>
    <row r="40" spans="1:11" ht="14.6" x14ac:dyDescent="0.35">
      <c r="A40" s="48" t="s">
        <v>550</v>
      </c>
      <c r="B40" s="48" t="s">
        <v>2416</v>
      </c>
      <c r="C40" s="48" t="s">
        <v>358</v>
      </c>
      <c r="D40" s="48" t="s">
        <v>638</v>
      </c>
      <c r="E40" s="48" t="s">
        <v>618</v>
      </c>
      <c r="F40" s="48" t="s">
        <v>579</v>
      </c>
      <c r="G40" s="48">
        <v>3</v>
      </c>
      <c r="H40" s="48">
        <v>4.0280840999999998E-2</v>
      </c>
      <c r="I40" s="48">
        <v>0.85353885500000004</v>
      </c>
      <c r="J40" s="48">
        <v>0.96235961000000003</v>
      </c>
      <c r="K40" s="48" t="s">
        <v>868</v>
      </c>
    </row>
    <row r="41" spans="1:11" ht="14.6" x14ac:dyDescent="0.35">
      <c r="A41" s="48" t="s">
        <v>550</v>
      </c>
      <c r="B41" s="48" t="s">
        <v>2416</v>
      </c>
      <c r="C41" s="48" t="s">
        <v>358</v>
      </c>
      <c r="D41" s="48" t="s">
        <v>638</v>
      </c>
      <c r="E41" s="48" t="s">
        <v>618</v>
      </c>
      <c r="F41" s="48" t="s">
        <v>2305</v>
      </c>
      <c r="G41" s="48">
        <v>3</v>
      </c>
      <c r="H41" s="48">
        <v>4.0280840999999998E-2</v>
      </c>
      <c r="I41" s="48">
        <v>0.95270329899999995</v>
      </c>
      <c r="J41" s="48">
        <v>0.96627503199999998</v>
      </c>
      <c r="K41" s="48" t="s">
        <v>867</v>
      </c>
    </row>
    <row r="42" spans="1:11" ht="14.6" x14ac:dyDescent="0.35">
      <c r="A42" s="48" t="s">
        <v>550</v>
      </c>
      <c r="B42" s="48" t="s">
        <v>2416</v>
      </c>
      <c r="C42" s="48" t="s">
        <v>358</v>
      </c>
      <c r="D42" s="48" t="s">
        <v>638</v>
      </c>
      <c r="E42" s="48" t="s">
        <v>618</v>
      </c>
      <c r="F42" s="48" t="s">
        <v>578</v>
      </c>
      <c r="G42" s="48">
        <v>3</v>
      </c>
      <c r="H42" s="48">
        <v>-0.24687223799999999</v>
      </c>
      <c r="I42" s="48">
        <v>1.0844676520000001</v>
      </c>
      <c r="J42" s="48">
        <v>0.819923238</v>
      </c>
      <c r="K42" s="48" t="s">
        <v>2427</v>
      </c>
    </row>
    <row r="43" spans="1:11" ht="14.6" x14ac:dyDescent="0.35">
      <c r="A43" s="48" t="s">
        <v>550</v>
      </c>
      <c r="B43" s="48" t="s">
        <v>2416</v>
      </c>
      <c r="C43" s="48" t="s">
        <v>358</v>
      </c>
      <c r="D43" s="48" t="s">
        <v>638</v>
      </c>
      <c r="E43" s="48" t="s">
        <v>618</v>
      </c>
      <c r="F43" s="48" t="s">
        <v>577</v>
      </c>
      <c r="G43" s="48">
        <v>3</v>
      </c>
      <c r="H43" s="48">
        <v>-0.98484721200000003</v>
      </c>
      <c r="I43" s="48">
        <v>1.5465656329999999</v>
      </c>
      <c r="J43" s="48">
        <v>0.58942077699999995</v>
      </c>
      <c r="K43" s="48" t="s">
        <v>2426</v>
      </c>
    </row>
    <row r="44" spans="1:11" ht="14.6" x14ac:dyDescent="0.35">
      <c r="A44" s="48" t="s">
        <v>550</v>
      </c>
      <c r="B44" s="48" t="s">
        <v>2416</v>
      </c>
      <c r="C44" s="48" t="s">
        <v>358</v>
      </c>
      <c r="D44" s="48" t="s">
        <v>638</v>
      </c>
      <c r="E44" s="48" t="s">
        <v>619</v>
      </c>
      <c r="F44" s="48" t="s">
        <v>579</v>
      </c>
      <c r="G44" s="48">
        <v>3</v>
      </c>
      <c r="H44" s="48">
        <v>-1.6341521800000001</v>
      </c>
      <c r="I44" s="48">
        <v>0.46208338399999999</v>
      </c>
      <c r="J44" s="48">
        <v>4.0548500000000003E-4</v>
      </c>
      <c r="K44" s="48" t="s">
        <v>866</v>
      </c>
    </row>
    <row r="45" spans="1:11" ht="14.6" x14ac:dyDescent="0.35">
      <c r="A45" s="48" t="s">
        <v>550</v>
      </c>
      <c r="B45" s="48" t="s">
        <v>2416</v>
      </c>
      <c r="C45" s="48" t="s">
        <v>358</v>
      </c>
      <c r="D45" s="48" t="s">
        <v>638</v>
      </c>
      <c r="E45" s="48" t="s">
        <v>619</v>
      </c>
      <c r="F45" s="48" t="s">
        <v>2305</v>
      </c>
      <c r="G45" s="48">
        <v>3</v>
      </c>
      <c r="H45" s="48">
        <v>-1.6341521800000001</v>
      </c>
      <c r="I45" s="48">
        <v>0.71385687900000006</v>
      </c>
      <c r="J45" s="48">
        <v>2.2068465999999998E-2</v>
      </c>
      <c r="K45" s="48" t="s">
        <v>865</v>
      </c>
    </row>
    <row r="46" spans="1:11" ht="14.6" x14ac:dyDescent="0.35">
      <c r="A46" s="48" t="s">
        <v>550</v>
      </c>
      <c r="B46" s="48" t="s">
        <v>2416</v>
      </c>
      <c r="C46" s="48" t="s">
        <v>358</v>
      </c>
      <c r="D46" s="48" t="s">
        <v>638</v>
      </c>
      <c r="E46" s="48" t="s">
        <v>619</v>
      </c>
      <c r="F46" s="48" t="s">
        <v>578</v>
      </c>
      <c r="G46" s="48">
        <v>3</v>
      </c>
      <c r="H46" s="48">
        <v>-1.463794628</v>
      </c>
      <c r="I46" s="48">
        <v>0.82378021099999998</v>
      </c>
      <c r="J46" s="48">
        <v>7.5580784999999998E-2</v>
      </c>
      <c r="K46" s="48" t="s">
        <v>2425</v>
      </c>
    </row>
    <row r="47" spans="1:11" ht="14.6" x14ac:dyDescent="0.35">
      <c r="A47" s="48" t="s">
        <v>550</v>
      </c>
      <c r="B47" s="48" t="s">
        <v>2416</v>
      </c>
      <c r="C47" s="48" t="s">
        <v>358</v>
      </c>
      <c r="D47" s="48" t="s">
        <v>638</v>
      </c>
      <c r="E47" s="48" t="s">
        <v>619</v>
      </c>
      <c r="F47" s="48" t="s">
        <v>577</v>
      </c>
      <c r="G47" s="48">
        <v>3</v>
      </c>
      <c r="H47" s="48">
        <v>-1.2492265499999999</v>
      </c>
      <c r="I47" s="48">
        <v>1.0465325029999999</v>
      </c>
      <c r="J47" s="48">
        <v>0.35499054699999999</v>
      </c>
      <c r="K47" s="48" t="s">
        <v>2424</v>
      </c>
    </row>
    <row r="48" spans="1:11" ht="14.6" x14ac:dyDescent="0.35">
      <c r="A48" s="48" t="s">
        <v>550</v>
      </c>
      <c r="B48" s="48" t="s">
        <v>2416</v>
      </c>
      <c r="C48" s="48" t="s">
        <v>358</v>
      </c>
      <c r="D48" s="48" t="s">
        <v>638</v>
      </c>
      <c r="E48" s="48" t="s">
        <v>2311</v>
      </c>
      <c r="F48" s="48" t="s">
        <v>579</v>
      </c>
      <c r="G48" s="48">
        <v>3</v>
      </c>
      <c r="H48" s="48">
        <v>1.3838362399999999</v>
      </c>
      <c r="I48" s="48">
        <v>0.69147900900000003</v>
      </c>
      <c r="J48" s="48">
        <v>4.5363293999999998E-2</v>
      </c>
      <c r="K48" s="48" t="s">
        <v>864</v>
      </c>
    </row>
    <row r="49" spans="1:11" ht="14.6" x14ac:dyDescent="0.35">
      <c r="A49" s="48" t="s">
        <v>550</v>
      </c>
      <c r="B49" s="48" t="s">
        <v>2416</v>
      </c>
      <c r="C49" s="48" t="s">
        <v>358</v>
      </c>
      <c r="D49" s="48" t="s">
        <v>638</v>
      </c>
      <c r="E49" s="48" t="s">
        <v>2311</v>
      </c>
      <c r="F49" s="48" t="s">
        <v>2305</v>
      </c>
      <c r="G49" s="48">
        <v>3</v>
      </c>
      <c r="H49" s="48">
        <v>1.3838362399999999</v>
      </c>
      <c r="I49" s="48">
        <v>0.68828246000000004</v>
      </c>
      <c r="J49" s="48">
        <v>4.4371483000000003E-2</v>
      </c>
      <c r="K49" s="48" t="s">
        <v>863</v>
      </c>
    </row>
    <row r="50" spans="1:11" ht="14.6" x14ac:dyDescent="0.35">
      <c r="A50" s="48" t="s">
        <v>550</v>
      </c>
      <c r="B50" s="48" t="s">
        <v>2416</v>
      </c>
      <c r="C50" s="48" t="s">
        <v>358</v>
      </c>
      <c r="D50" s="48" t="s">
        <v>638</v>
      </c>
      <c r="E50" s="48" t="s">
        <v>2311</v>
      </c>
      <c r="F50" s="48" t="s">
        <v>578</v>
      </c>
      <c r="G50" s="48">
        <v>3</v>
      </c>
      <c r="H50" s="48">
        <v>1.028401004</v>
      </c>
      <c r="I50" s="48">
        <v>0.88190435599999994</v>
      </c>
      <c r="J50" s="48">
        <v>0.24356836300000001</v>
      </c>
      <c r="K50" s="48" t="s">
        <v>2423</v>
      </c>
    </row>
    <row r="51" spans="1:11" ht="14.6" x14ac:dyDescent="0.35">
      <c r="A51" s="48" t="s">
        <v>550</v>
      </c>
      <c r="B51" s="48" t="s">
        <v>2416</v>
      </c>
      <c r="C51" s="48" t="s">
        <v>358</v>
      </c>
      <c r="D51" s="48" t="s">
        <v>638</v>
      </c>
      <c r="E51" s="48" t="s">
        <v>2311</v>
      </c>
      <c r="F51" s="48" t="s">
        <v>577</v>
      </c>
      <c r="G51" s="48">
        <v>3</v>
      </c>
      <c r="H51" s="48">
        <v>0.88390267499999997</v>
      </c>
      <c r="I51" s="48">
        <v>0.93053510299999997</v>
      </c>
      <c r="J51" s="48">
        <v>0.442427026</v>
      </c>
      <c r="K51" s="48" t="s">
        <v>2422</v>
      </c>
    </row>
    <row r="52" spans="1:11" ht="14.6" x14ac:dyDescent="0.35">
      <c r="A52" s="48" t="s">
        <v>550</v>
      </c>
      <c r="B52" s="48" t="s">
        <v>2416</v>
      </c>
      <c r="C52" s="48" t="s">
        <v>358</v>
      </c>
      <c r="D52" s="48" t="s">
        <v>638</v>
      </c>
      <c r="E52" s="48" t="s">
        <v>636</v>
      </c>
      <c r="F52" s="48" t="s">
        <v>579</v>
      </c>
      <c r="G52" s="48">
        <v>3</v>
      </c>
      <c r="H52" s="48">
        <v>-0.98538484999999998</v>
      </c>
      <c r="I52" s="48">
        <v>0.18420583099999999</v>
      </c>
      <c r="J52" s="62">
        <v>8.8300000000000003E-8</v>
      </c>
      <c r="K52" s="48" t="s">
        <v>862</v>
      </c>
    </row>
    <row r="53" spans="1:11" ht="14.6" x14ac:dyDescent="0.35">
      <c r="A53" s="48" t="s">
        <v>550</v>
      </c>
      <c r="B53" s="48" t="s">
        <v>2416</v>
      </c>
      <c r="C53" s="48" t="s">
        <v>358</v>
      </c>
      <c r="D53" s="48" t="s">
        <v>638</v>
      </c>
      <c r="E53" s="48" t="s">
        <v>636</v>
      </c>
      <c r="F53" s="48" t="s">
        <v>2305</v>
      </c>
      <c r="G53" s="48">
        <v>3</v>
      </c>
      <c r="H53" s="48">
        <v>-0.98538484999999998</v>
      </c>
      <c r="I53" s="48">
        <v>0.48536700900000002</v>
      </c>
      <c r="J53" s="48">
        <v>4.2337732000000003E-2</v>
      </c>
      <c r="K53" s="48" t="s">
        <v>861</v>
      </c>
    </row>
    <row r="54" spans="1:11" ht="14.6" x14ac:dyDescent="0.35">
      <c r="A54" s="48" t="s">
        <v>550</v>
      </c>
      <c r="B54" s="48" t="s">
        <v>2416</v>
      </c>
      <c r="C54" s="48" t="s">
        <v>358</v>
      </c>
      <c r="D54" s="48" t="s">
        <v>638</v>
      </c>
      <c r="E54" s="48" t="s">
        <v>636</v>
      </c>
      <c r="F54" s="48" t="s">
        <v>578</v>
      </c>
      <c r="G54" s="48">
        <v>3</v>
      </c>
      <c r="H54" s="48">
        <v>-0.87235770000000001</v>
      </c>
      <c r="I54" s="48">
        <v>0.53869711099999995</v>
      </c>
      <c r="J54" s="48">
        <v>0.10536458</v>
      </c>
      <c r="K54" s="48" t="s">
        <v>2421</v>
      </c>
    </row>
    <row r="55" spans="1:11" ht="14.6" x14ac:dyDescent="0.35">
      <c r="A55" s="48" t="s">
        <v>550</v>
      </c>
      <c r="B55" s="48" t="s">
        <v>2416</v>
      </c>
      <c r="C55" s="48" t="s">
        <v>358</v>
      </c>
      <c r="D55" s="48" t="s">
        <v>638</v>
      </c>
      <c r="E55" s="48" t="s">
        <v>636</v>
      </c>
      <c r="F55" s="48" t="s">
        <v>577</v>
      </c>
      <c r="G55" s="48">
        <v>3</v>
      </c>
      <c r="H55" s="48">
        <v>-0.75312401500000004</v>
      </c>
      <c r="I55" s="48">
        <v>0.68941649800000004</v>
      </c>
      <c r="J55" s="48">
        <v>0.38869038700000003</v>
      </c>
      <c r="K55" s="48" t="s">
        <v>2420</v>
      </c>
    </row>
    <row r="56" spans="1:11" ht="14.6" x14ac:dyDescent="0.35">
      <c r="A56" s="48" t="s">
        <v>550</v>
      </c>
      <c r="B56" s="48" t="s">
        <v>2416</v>
      </c>
      <c r="C56" s="48" t="s">
        <v>358</v>
      </c>
      <c r="D56" s="48" t="s">
        <v>638</v>
      </c>
      <c r="E56" s="48" t="s">
        <v>626</v>
      </c>
      <c r="F56" s="48" t="s">
        <v>579</v>
      </c>
      <c r="G56" s="48">
        <v>3</v>
      </c>
      <c r="H56" s="48">
        <v>-0.33655814899999997</v>
      </c>
      <c r="I56" s="48">
        <v>0.40750508899999999</v>
      </c>
      <c r="J56" s="48">
        <v>0.40886124400000001</v>
      </c>
      <c r="K56" s="48" t="s">
        <v>860</v>
      </c>
    </row>
    <row r="57" spans="1:11" ht="14.6" x14ac:dyDescent="0.35">
      <c r="A57" s="48" t="s">
        <v>550</v>
      </c>
      <c r="B57" s="48" t="s">
        <v>2416</v>
      </c>
      <c r="C57" s="48" t="s">
        <v>358</v>
      </c>
      <c r="D57" s="48" t="s">
        <v>638</v>
      </c>
      <c r="E57" s="48" t="s">
        <v>626</v>
      </c>
      <c r="F57" s="48" t="s">
        <v>2305</v>
      </c>
      <c r="G57" s="48">
        <v>3</v>
      </c>
      <c r="H57" s="48">
        <v>-0.33655814899999997</v>
      </c>
      <c r="I57" s="48">
        <v>0.41368938799999999</v>
      </c>
      <c r="J57" s="48">
        <v>0.41590120200000003</v>
      </c>
      <c r="K57" s="48" t="s">
        <v>859</v>
      </c>
    </row>
    <row r="58" spans="1:11" ht="14.6" x14ac:dyDescent="0.35">
      <c r="A58" s="48" t="s">
        <v>550</v>
      </c>
      <c r="B58" s="48" t="s">
        <v>2416</v>
      </c>
      <c r="C58" s="48" t="s">
        <v>358</v>
      </c>
      <c r="D58" s="48" t="s">
        <v>638</v>
      </c>
      <c r="E58" s="48" t="s">
        <v>626</v>
      </c>
      <c r="F58" s="48" t="s">
        <v>578</v>
      </c>
      <c r="G58" s="48">
        <v>3</v>
      </c>
      <c r="H58" s="48">
        <v>-0.38852310899999998</v>
      </c>
      <c r="I58" s="48">
        <v>0.492252364</v>
      </c>
      <c r="J58" s="48">
        <v>0.42995055399999998</v>
      </c>
      <c r="K58" s="48" t="s">
        <v>2419</v>
      </c>
    </row>
    <row r="59" spans="1:11" ht="14.6" x14ac:dyDescent="0.35">
      <c r="A59" s="48" t="s">
        <v>550</v>
      </c>
      <c r="B59" s="48" t="s">
        <v>2416</v>
      </c>
      <c r="C59" s="48" t="s">
        <v>358</v>
      </c>
      <c r="D59" s="48" t="s">
        <v>638</v>
      </c>
      <c r="E59" s="48" t="s">
        <v>626</v>
      </c>
      <c r="F59" s="48" t="s">
        <v>577</v>
      </c>
      <c r="G59" s="48">
        <v>3</v>
      </c>
      <c r="H59" s="48">
        <v>-0.66781419099999995</v>
      </c>
      <c r="I59" s="48">
        <v>0.71924452299999997</v>
      </c>
      <c r="J59" s="48">
        <v>0.45117156899999999</v>
      </c>
      <c r="K59" s="48" t="s">
        <v>2418</v>
      </c>
    </row>
    <row r="60" spans="1:11" ht="14.6" x14ac:dyDescent="0.35">
      <c r="A60" s="48" t="s">
        <v>550</v>
      </c>
      <c r="B60" s="48" t="s">
        <v>2416</v>
      </c>
      <c r="C60" s="48" t="s">
        <v>358</v>
      </c>
      <c r="D60" s="48" t="s">
        <v>638</v>
      </c>
      <c r="E60" s="48" t="s">
        <v>627</v>
      </c>
      <c r="F60" s="48" t="s">
        <v>579</v>
      </c>
      <c r="G60" s="48">
        <v>3</v>
      </c>
      <c r="H60" s="48">
        <v>-0.44009366999999999</v>
      </c>
      <c r="I60" s="48">
        <v>0.344352559</v>
      </c>
      <c r="J60" s="48">
        <v>0.201238061</v>
      </c>
      <c r="K60" s="48" t="s">
        <v>858</v>
      </c>
    </row>
    <row r="61" spans="1:11" ht="14.6" x14ac:dyDescent="0.35">
      <c r="A61" s="48" t="s">
        <v>550</v>
      </c>
      <c r="B61" s="48" t="s">
        <v>2416</v>
      </c>
      <c r="C61" s="48" t="s">
        <v>358</v>
      </c>
      <c r="D61" s="48" t="s">
        <v>638</v>
      </c>
      <c r="E61" s="48" t="s">
        <v>627</v>
      </c>
      <c r="F61" s="48" t="s">
        <v>2305</v>
      </c>
      <c r="G61" s="48">
        <v>3</v>
      </c>
      <c r="H61" s="48">
        <v>-0.44009366999999999</v>
      </c>
      <c r="I61" s="48">
        <v>0.41539900099999999</v>
      </c>
      <c r="J61" s="48">
        <v>0.28939576700000003</v>
      </c>
      <c r="K61" s="48" t="s">
        <v>857</v>
      </c>
    </row>
    <row r="62" spans="1:11" ht="14.6" x14ac:dyDescent="0.35">
      <c r="A62" s="48" t="s">
        <v>550</v>
      </c>
      <c r="B62" s="48" t="s">
        <v>2416</v>
      </c>
      <c r="C62" s="48" t="s">
        <v>358</v>
      </c>
      <c r="D62" s="48" t="s">
        <v>638</v>
      </c>
      <c r="E62" s="48" t="s">
        <v>627</v>
      </c>
      <c r="F62" s="48" t="s">
        <v>578</v>
      </c>
      <c r="G62" s="48">
        <v>3</v>
      </c>
      <c r="H62" s="48">
        <v>-0.39069487899999999</v>
      </c>
      <c r="I62" s="48">
        <v>0.490935493</v>
      </c>
      <c r="J62" s="48">
        <v>0.42613832899999998</v>
      </c>
      <c r="K62" s="48" t="s">
        <v>2417</v>
      </c>
    </row>
    <row r="63" spans="1:11" ht="14.6" x14ac:dyDescent="0.35">
      <c r="A63" s="48" t="s">
        <v>550</v>
      </c>
      <c r="B63" s="48" t="s">
        <v>2416</v>
      </c>
      <c r="C63" s="48" t="s">
        <v>358</v>
      </c>
      <c r="D63" s="48" t="s">
        <v>638</v>
      </c>
      <c r="E63" s="48" t="s">
        <v>627</v>
      </c>
      <c r="F63" s="48" t="s">
        <v>577</v>
      </c>
      <c r="G63" s="48">
        <v>3</v>
      </c>
      <c r="H63" s="48">
        <v>-0.173792007</v>
      </c>
      <c r="I63" s="48">
        <v>0.67118946199999996</v>
      </c>
      <c r="J63" s="48">
        <v>0.81990168299999999</v>
      </c>
      <c r="K63" s="48" t="s">
        <v>2415</v>
      </c>
    </row>
    <row r="64" spans="1:11" ht="14.6" x14ac:dyDescent="0.35">
      <c r="A64" s="48" t="s">
        <v>2303</v>
      </c>
      <c r="B64" s="48" t="s">
        <v>2343</v>
      </c>
      <c r="C64" s="48" t="s">
        <v>598</v>
      </c>
      <c r="D64" s="48" t="s">
        <v>346</v>
      </c>
      <c r="E64" s="48" t="s">
        <v>625</v>
      </c>
      <c r="F64" s="48" t="s">
        <v>580</v>
      </c>
      <c r="G64" s="48">
        <v>1</v>
      </c>
      <c r="H64" s="48">
        <v>0.21919823799999999</v>
      </c>
      <c r="I64" s="48">
        <v>0.15874176300000001</v>
      </c>
      <c r="J64" s="48">
        <v>0.16732571600000001</v>
      </c>
      <c r="K64" s="48" t="s">
        <v>856</v>
      </c>
    </row>
    <row r="65" spans="1:11" ht="14.6" x14ac:dyDescent="0.35">
      <c r="A65" s="48" t="s">
        <v>2303</v>
      </c>
      <c r="B65" s="48" t="s">
        <v>2343</v>
      </c>
      <c r="C65" s="48" t="s">
        <v>598</v>
      </c>
      <c r="D65" s="48" t="s">
        <v>346</v>
      </c>
      <c r="E65" s="48" t="s">
        <v>615</v>
      </c>
      <c r="F65" s="48" t="s">
        <v>580</v>
      </c>
      <c r="G65" s="48">
        <v>1</v>
      </c>
      <c r="H65" s="48">
        <v>0.21571705899999999</v>
      </c>
      <c r="I65" s="48">
        <v>0.188331784</v>
      </c>
      <c r="J65" s="48">
        <v>0.25203946799999999</v>
      </c>
      <c r="K65" s="48" t="s">
        <v>855</v>
      </c>
    </row>
    <row r="66" spans="1:11" ht="14.6" x14ac:dyDescent="0.35">
      <c r="A66" s="48" t="s">
        <v>2303</v>
      </c>
      <c r="B66" s="48" t="s">
        <v>2343</v>
      </c>
      <c r="C66" s="48" t="s">
        <v>598</v>
      </c>
      <c r="D66" s="48" t="s">
        <v>346</v>
      </c>
      <c r="E66" s="48" t="s">
        <v>617</v>
      </c>
      <c r="F66" s="48" t="s">
        <v>580</v>
      </c>
      <c r="G66" s="48">
        <v>1</v>
      </c>
      <c r="H66" s="48">
        <v>5.2043626000000003E-2</v>
      </c>
      <c r="I66" s="48">
        <v>0.57172563200000004</v>
      </c>
      <c r="J66" s="48">
        <v>0.92746952900000001</v>
      </c>
      <c r="K66" s="48" t="s">
        <v>854</v>
      </c>
    </row>
    <row r="67" spans="1:11" ht="14.6" x14ac:dyDescent="0.35">
      <c r="A67" s="48" t="s">
        <v>2303</v>
      </c>
      <c r="B67" s="48" t="s">
        <v>2343</v>
      </c>
      <c r="C67" s="48" t="s">
        <v>598</v>
      </c>
      <c r="D67" s="48" t="s">
        <v>346</v>
      </c>
      <c r="E67" s="48" t="s">
        <v>618</v>
      </c>
      <c r="F67" s="48" t="s">
        <v>580</v>
      </c>
      <c r="G67" s="48">
        <v>1</v>
      </c>
      <c r="H67" s="48">
        <v>0.74253548199999997</v>
      </c>
      <c r="I67" s="48">
        <v>0.48144705599999998</v>
      </c>
      <c r="J67" s="48">
        <v>0.123000867</v>
      </c>
      <c r="K67" s="48" t="s">
        <v>853</v>
      </c>
    </row>
    <row r="68" spans="1:11" ht="14.6" x14ac:dyDescent="0.35">
      <c r="A68" s="48" t="s">
        <v>2303</v>
      </c>
      <c r="B68" s="48" t="s">
        <v>2343</v>
      </c>
      <c r="C68" s="48" t="s">
        <v>598</v>
      </c>
      <c r="D68" s="48" t="s">
        <v>346</v>
      </c>
      <c r="E68" s="48" t="s">
        <v>619</v>
      </c>
      <c r="F68" s="48" t="s">
        <v>580</v>
      </c>
      <c r="G68" s="48">
        <v>1</v>
      </c>
      <c r="H68" s="48">
        <v>-0.1458614</v>
      </c>
      <c r="I68" s="48">
        <v>0.35647273000000002</v>
      </c>
      <c r="J68" s="48">
        <v>0.68240780000000001</v>
      </c>
      <c r="K68" s="48" t="s">
        <v>852</v>
      </c>
    </row>
    <row r="69" spans="1:11" ht="14.6" x14ac:dyDescent="0.35">
      <c r="A69" s="48" t="s">
        <v>2303</v>
      </c>
      <c r="B69" s="48" t="s">
        <v>2343</v>
      </c>
      <c r="C69" s="48" t="s">
        <v>598</v>
      </c>
      <c r="D69" s="48" t="s">
        <v>346</v>
      </c>
      <c r="E69" s="48" t="s">
        <v>2311</v>
      </c>
      <c r="F69" s="48" t="s">
        <v>580</v>
      </c>
      <c r="G69" s="48">
        <v>1</v>
      </c>
      <c r="H69" s="48">
        <v>0.42679254599999999</v>
      </c>
      <c r="I69" s="48">
        <v>0.34289613200000002</v>
      </c>
      <c r="J69" s="48">
        <v>0.21325305899999999</v>
      </c>
      <c r="K69" s="48" t="s">
        <v>851</v>
      </c>
    </row>
    <row r="70" spans="1:11" ht="14.6" x14ac:dyDescent="0.35">
      <c r="A70" s="48" t="s">
        <v>2303</v>
      </c>
      <c r="B70" s="48" t="s">
        <v>2343</v>
      </c>
      <c r="C70" s="48" t="s">
        <v>598</v>
      </c>
      <c r="D70" s="48" t="s">
        <v>346</v>
      </c>
      <c r="E70" s="48" t="s">
        <v>636</v>
      </c>
      <c r="F70" s="48" t="s">
        <v>580</v>
      </c>
      <c r="G70" s="48">
        <v>1</v>
      </c>
      <c r="H70" s="48">
        <v>7.1607852E-2</v>
      </c>
      <c r="I70" s="48">
        <v>0.247859945</v>
      </c>
      <c r="J70" s="48">
        <v>0.77265446400000004</v>
      </c>
      <c r="K70" s="48" t="s">
        <v>850</v>
      </c>
    </row>
    <row r="71" spans="1:11" ht="14.6" x14ac:dyDescent="0.35">
      <c r="A71" s="48" t="s">
        <v>2303</v>
      </c>
      <c r="B71" s="48" t="s">
        <v>2343</v>
      </c>
      <c r="C71" s="48" t="s">
        <v>598</v>
      </c>
      <c r="D71" s="48" t="s">
        <v>346</v>
      </c>
      <c r="E71" s="48" t="s">
        <v>626</v>
      </c>
      <c r="F71" s="48" t="s">
        <v>580</v>
      </c>
      <c r="G71" s="48">
        <v>1</v>
      </c>
      <c r="H71" s="48">
        <v>3.4394049000000003E-2</v>
      </c>
      <c r="I71" s="48">
        <v>0.211539644</v>
      </c>
      <c r="J71" s="48">
        <v>0.87084193899999995</v>
      </c>
      <c r="K71" s="48" t="s">
        <v>849</v>
      </c>
    </row>
    <row r="72" spans="1:11" ht="14.6" x14ac:dyDescent="0.35">
      <c r="A72" s="48" t="s">
        <v>2303</v>
      </c>
      <c r="B72" s="48" t="s">
        <v>2343</v>
      </c>
      <c r="C72" s="48" t="s">
        <v>598</v>
      </c>
      <c r="D72" s="48" t="s">
        <v>346</v>
      </c>
      <c r="E72" s="48" t="s">
        <v>627</v>
      </c>
      <c r="F72" s="48" t="s">
        <v>580</v>
      </c>
      <c r="G72" s="48">
        <v>1</v>
      </c>
      <c r="H72" s="48">
        <v>-1.326329E-3</v>
      </c>
      <c r="I72" s="48">
        <v>0.21188776200000001</v>
      </c>
      <c r="J72" s="48">
        <v>0.99500560699999996</v>
      </c>
      <c r="K72" s="48" t="s">
        <v>848</v>
      </c>
    </row>
    <row r="73" spans="1:11" ht="14.6" x14ac:dyDescent="0.35">
      <c r="A73" s="48" t="s">
        <v>2303</v>
      </c>
      <c r="B73" s="48" t="s">
        <v>2343</v>
      </c>
      <c r="C73" s="48" t="s">
        <v>485</v>
      </c>
      <c r="D73" s="48" t="s">
        <v>600</v>
      </c>
      <c r="E73" s="48" t="s">
        <v>625</v>
      </c>
      <c r="F73" s="48" t="s">
        <v>579</v>
      </c>
      <c r="G73" s="48">
        <v>2</v>
      </c>
      <c r="H73" s="48">
        <v>-6.1977479000000002E-2</v>
      </c>
      <c r="I73" s="48">
        <v>1.3302193E-2</v>
      </c>
      <c r="J73" s="62">
        <v>3.1700000000000001E-6</v>
      </c>
      <c r="K73" s="48" t="s">
        <v>847</v>
      </c>
    </row>
    <row r="74" spans="1:11" ht="14.6" x14ac:dyDescent="0.35">
      <c r="A74" s="48" t="s">
        <v>2303</v>
      </c>
      <c r="B74" s="48" t="s">
        <v>2343</v>
      </c>
      <c r="C74" s="48" t="s">
        <v>485</v>
      </c>
      <c r="D74" s="48" t="s">
        <v>600</v>
      </c>
      <c r="E74" s="48" t="s">
        <v>625</v>
      </c>
      <c r="F74" s="48" t="s">
        <v>2305</v>
      </c>
      <c r="G74" s="48">
        <v>2</v>
      </c>
      <c r="H74" s="48">
        <v>-6.1977479000000002E-2</v>
      </c>
      <c r="I74" s="48">
        <v>0.10683677599999999</v>
      </c>
      <c r="J74" s="48">
        <v>0.56183793500000001</v>
      </c>
      <c r="K74" s="48" t="s">
        <v>846</v>
      </c>
    </row>
    <row r="75" spans="1:11" ht="14.6" x14ac:dyDescent="0.35">
      <c r="A75" s="48" t="s">
        <v>2303</v>
      </c>
      <c r="B75" s="48" t="s">
        <v>2343</v>
      </c>
      <c r="C75" s="48" t="s">
        <v>485</v>
      </c>
      <c r="D75" s="48" t="s">
        <v>600</v>
      </c>
      <c r="E75" s="48" t="s">
        <v>615</v>
      </c>
      <c r="F75" s="48" t="s">
        <v>579</v>
      </c>
      <c r="G75" s="48">
        <v>2</v>
      </c>
      <c r="H75" s="48">
        <v>2.4351968000000002E-2</v>
      </c>
      <c r="I75" s="48">
        <v>9.3678081999999996E-2</v>
      </c>
      <c r="J75" s="48">
        <v>0.79489945299999998</v>
      </c>
      <c r="K75" s="48" t="s">
        <v>845</v>
      </c>
    </row>
    <row r="76" spans="1:11" ht="14.6" x14ac:dyDescent="0.35">
      <c r="A76" s="48" t="s">
        <v>2303</v>
      </c>
      <c r="B76" s="48" t="s">
        <v>2343</v>
      </c>
      <c r="C76" s="48" t="s">
        <v>485</v>
      </c>
      <c r="D76" s="48" t="s">
        <v>600</v>
      </c>
      <c r="E76" s="48" t="s">
        <v>615</v>
      </c>
      <c r="F76" s="48" t="s">
        <v>2305</v>
      </c>
      <c r="G76" s="48">
        <v>2</v>
      </c>
      <c r="H76" s="48">
        <v>2.4351968000000002E-2</v>
      </c>
      <c r="I76" s="48">
        <v>0.12693465700000001</v>
      </c>
      <c r="J76" s="48">
        <v>0.84786245299999996</v>
      </c>
      <c r="K76" s="48" t="s">
        <v>844</v>
      </c>
    </row>
    <row r="77" spans="1:11" ht="14.6" x14ac:dyDescent="0.35">
      <c r="A77" s="48" t="s">
        <v>2303</v>
      </c>
      <c r="B77" s="48" t="s">
        <v>2343</v>
      </c>
      <c r="C77" s="48" t="s">
        <v>485</v>
      </c>
      <c r="D77" s="48" t="s">
        <v>600</v>
      </c>
      <c r="E77" s="48" t="s">
        <v>617</v>
      </c>
      <c r="F77" s="48" t="s">
        <v>579</v>
      </c>
      <c r="G77" s="48">
        <v>2</v>
      </c>
      <c r="H77" s="48">
        <v>-5.2749964000000003E-2</v>
      </c>
      <c r="I77" s="48">
        <v>8.3912699999999995E-4</v>
      </c>
      <c r="J77" s="48">
        <v>0</v>
      </c>
      <c r="K77" s="48" t="s">
        <v>843</v>
      </c>
    </row>
    <row r="78" spans="1:11" ht="14.6" x14ac:dyDescent="0.35">
      <c r="A78" s="48" t="s">
        <v>2303</v>
      </c>
      <c r="B78" s="48" t="s">
        <v>2343</v>
      </c>
      <c r="C78" s="48" t="s">
        <v>485</v>
      </c>
      <c r="D78" s="48" t="s">
        <v>600</v>
      </c>
      <c r="E78" s="48" t="s">
        <v>617</v>
      </c>
      <c r="F78" s="48" t="s">
        <v>2305</v>
      </c>
      <c r="G78" s="48">
        <v>2</v>
      </c>
      <c r="H78" s="48">
        <v>-5.2749964000000003E-2</v>
      </c>
      <c r="I78" s="48">
        <v>0.38890625200000001</v>
      </c>
      <c r="J78" s="48">
        <v>0.89210848499999995</v>
      </c>
      <c r="K78" s="48" t="s">
        <v>842</v>
      </c>
    </row>
    <row r="79" spans="1:11" ht="14.6" x14ac:dyDescent="0.35">
      <c r="A79" s="48" t="s">
        <v>2303</v>
      </c>
      <c r="B79" s="48" t="s">
        <v>2343</v>
      </c>
      <c r="C79" s="48" t="s">
        <v>485</v>
      </c>
      <c r="D79" s="48" t="s">
        <v>600</v>
      </c>
      <c r="E79" s="48" t="s">
        <v>618</v>
      </c>
      <c r="F79" s="48" t="s">
        <v>579</v>
      </c>
      <c r="G79" s="48">
        <v>2</v>
      </c>
      <c r="H79" s="48">
        <v>-5.4615173000000003E-2</v>
      </c>
      <c r="I79" s="48">
        <v>0.29268751199999998</v>
      </c>
      <c r="J79" s="48">
        <v>0.85197511400000003</v>
      </c>
      <c r="K79" s="48" t="s">
        <v>841</v>
      </c>
    </row>
    <row r="80" spans="1:11" ht="14.6" x14ac:dyDescent="0.35">
      <c r="A80" s="48" t="s">
        <v>2303</v>
      </c>
      <c r="B80" s="48" t="s">
        <v>2343</v>
      </c>
      <c r="C80" s="48" t="s">
        <v>485</v>
      </c>
      <c r="D80" s="48" t="s">
        <v>600</v>
      </c>
      <c r="E80" s="48" t="s">
        <v>618</v>
      </c>
      <c r="F80" s="48" t="s">
        <v>2305</v>
      </c>
      <c r="G80" s="48">
        <v>2</v>
      </c>
      <c r="H80" s="48">
        <v>-5.4615173000000003E-2</v>
      </c>
      <c r="I80" s="48">
        <v>0.32461171599999999</v>
      </c>
      <c r="J80" s="48">
        <v>0.86638841899999997</v>
      </c>
      <c r="K80" s="48" t="s">
        <v>840</v>
      </c>
    </row>
    <row r="81" spans="1:11" ht="14.6" x14ac:dyDescent="0.35">
      <c r="A81" s="48" t="s">
        <v>2303</v>
      </c>
      <c r="B81" s="48" t="s">
        <v>2343</v>
      </c>
      <c r="C81" s="48" t="s">
        <v>485</v>
      </c>
      <c r="D81" s="48" t="s">
        <v>600</v>
      </c>
      <c r="E81" s="48" t="s">
        <v>619</v>
      </c>
      <c r="F81" s="48" t="s">
        <v>579</v>
      </c>
      <c r="G81" s="48">
        <v>2</v>
      </c>
      <c r="H81" s="48">
        <v>-0.40562810500000002</v>
      </c>
      <c r="I81" s="48">
        <v>1.0695859E-2</v>
      </c>
      <c r="J81" s="48">
        <v>0</v>
      </c>
      <c r="K81" s="48" t="s">
        <v>839</v>
      </c>
    </row>
    <row r="82" spans="1:11" ht="14.6" x14ac:dyDescent="0.35">
      <c r="A82" s="48" t="s">
        <v>2303</v>
      </c>
      <c r="B82" s="48" t="s">
        <v>2343</v>
      </c>
      <c r="C82" s="48" t="s">
        <v>485</v>
      </c>
      <c r="D82" s="48" t="s">
        <v>600</v>
      </c>
      <c r="E82" s="48" t="s">
        <v>619</v>
      </c>
      <c r="F82" s="48" t="s">
        <v>2305</v>
      </c>
      <c r="G82" s="48">
        <v>2</v>
      </c>
      <c r="H82" s="48">
        <v>-0.40562810500000002</v>
      </c>
      <c r="I82" s="48">
        <v>0.24448683900000001</v>
      </c>
      <c r="J82" s="48">
        <v>9.7095651000000005E-2</v>
      </c>
      <c r="K82" s="48" t="s">
        <v>838</v>
      </c>
    </row>
    <row r="83" spans="1:11" ht="14.6" x14ac:dyDescent="0.35">
      <c r="A83" s="48" t="s">
        <v>2303</v>
      </c>
      <c r="B83" s="48" t="s">
        <v>2343</v>
      </c>
      <c r="C83" s="48" t="s">
        <v>485</v>
      </c>
      <c r="D83" s="48" t="s">
        <v>600</v>
      </c>
      <c r="E83" s="48" t="s">
        <v>2311</v>
      </c>
      <c r="F83" s="48" t="s">
        <v>579</v>
      </c>
      <c r="G83" s="48">
        <v>2</v>
      </c>
      <c r="H83" s="48">
        <v>-0.52995448999999994</v>
      </c>
      <c r="I83" s="48">
        <v>0.162418907</v>
      </c>
      <c r="J83" s="48">
        <v>1.1028360000000001E-3</v>
      </c>
      <c r="K83" s="48" t="s">
        <v>837</v>
      </c>
    </row>
    <row r="84" spans="1:11" ht="14.6" x14ac:dyDescent="0.35">
      <c r="A84" s="48" t="s">
        <v>2303</v>
      </c>
      <c r="B84" s="48" t="s">
        <v>2343</v>
      </c>
      <c r="C84" s="48" t="s">
        <v>485</v>
      </c>
      <c r="D84" s="48" t="s">
        <v>600</v>
      </c>
      <c r="E84" s="48" t="s">
        <v>2311</v>
      </c>
      <c r="F84" s="48" t="s">
        <v>2305</v>
      </c>
      <c r="G84" s="48">
        <v>2</v>
      </c>
      <c r="H84" s="48">
        <v>-0.52995448999999994</v>
      </c>
      <c r="I84" s="48">
        <v>0.23535746799999999</v>
      </c>
      <c r="J84" s="48">
        <v>2.4341214999999999E-2</v>
      </c>
      <c r="K84" s="48" t="s">
        <v>836</v>
      </c>
    </row>
    <row r="85" spans="1:11" ht="14.6" x14ac:dyDescent="0.35">
      <c r="A85" s="48" t="s">
        <v>2303</v>
      </c>
      <c r="B85" s="48" t="s">
        <v>2343</v>
      </c>
      <c r="C85" s="48" t="s">
        <v>485</v>
      </c>
      <c r="D85" s="48" t="s">
        <v>600</v>
      </c>
      <c r="E85" s="48" t="s">
        <v>636</v>
      </c>
      <c r="F85" s="48" t="s">
        <v>579</v>
      </c>
      <c r="G85" s="48">
        <v>2</v>
      </c>
      <c r="H85" s="48">
        <v>0.46283262400000003</v>
      </c>
      <c r="I85" s="48">
        <v>0.24132097899999999</v>
      </c>
      <c r="J85" s="48">
        <v>5.5122053999999997E-2</v>
      </c>
      <c r="K85" s="48" t="s">
        <v>835</v>
      </c>
    </row>
    <row r="86" spans="1:11" ht="14.6" x14ac:dyDescent="0.35">
      <c r="A86" s="48" t="s">
        <v>2303</v>
      </c>
      <c r="B86" s="48" t="s">
        <v>2343</v>
      </c>
      <c r="C86" s="48" t="s">
        <v>485</v>
      </c>
      <c r="D86" s="48" t="s">
        <v>600</v>
      </c>
      <c r="E86" s="48" t="s">
        <v>636</v>
      </c>
      <c r="F86" s="48" t="s">
        <v>2305</v>
      </c>
      <c r="G86" s="48">
        <v>2</v>
      </c>
      <c r="H86" s="48">
        <v>0.46283262400000003</v>
      </c>
      <c r="I86" s="48">
        <v>0.16260012300000001</v>
      </c>
      <c r="J86" s="48">
        <v>4.4210100000000004E-3</v>
      </c>
      <c r="K86" s="48" t="s">
        <v>834</v>
      </c>
    </row>
    <row r="87" spans="1:11" ht="14.6" x14ac:dyDescent="0.35">
      <c r="A87" s="48" t="s">
        <v>2303</v>
      </c>
      <c r="B87" s="48" t="s">
        <v>2343</v>
      </c>
      <c r="C87" s="48" t="s">
        <v>485</v>
      </c>
      <c r="D87" s="48" t="s">
        <v>600</v>
      </c>
      <c r="E87" s="48" t="s">
        <v>626</v>
      </c>
      <c r="F87" s="48" t="s">
        <v>579</v>
      </c>
      <c r="G87" s="48">
        <v>2</v>
      </c>
      <c r="H87" s="48">
        <v>0.41498673800000002</v>
      </c>
      <c r="I87" s="48">
        <v>0.18722836900000001</v>
      </c>
      <c r="J87" s="48">
        <v>2.6659084E-2</v>
      </c>
      <c r="K87" s="48" t="s">
        <v>833</v>
      </c>
    </row>
    <row r="88" spans="1:11" ht="14.6" x14ac:dyDescent="0.35">
      <c r="A88" s="48" t="s">
        <v>2303</v>
      </c>
      <c r="B88" s="48" t="s">
        <v>2343</v>
      </c>
      <c r="C88" s="48" t="s">
        <v>485</v>
      </c>
      <c r="D88" s="48" t="s">
        <v>600</v>
      </c>
      <c r="E88" s="48" t="s">
        <v>626</v>
      </c>
      <c r="F88" s="48" t="s">
        <v>2305</v>
      </c>
      <c r="G88" s="48">
        <v>2</v>
      </c>
      <c r="H88" s="48">
        <v>0.41498673800000002</v>
      </c>
      <c r="I88" s="48">
        <v>0.139099361</v>
      </c>
      <c r="J88" s="48">
        <v>2.8508050000000001E-3</v>
      </c>
      <c r="K88" s="48" t="s">
        <v>832</v>
      </c>
    </row>
    <row r="89" spans="1:11" ht="14.6" x14ac:dyDescent="0.35">
      <c r="A89" s="48" t="s">
        <v>2303</v>
      </c>
      <c r="B89" s="48" t="s">
        <v>2343</v>
      </c>
      <c r="C89" s="48" t="s">
        <v>485</v>
      </c>
      <c r="D89" s="48" t="s">
        <v>600</v>
      </c>
      <c r="E89" s="48" t="s">
        <v>627</v>
      </c>
      <c r="F89" s="48" t="s">
        <v>579</v>
      </c>
      <c r="G89" s="48">
        <v>2</v>
      </c>
      <c r="H89" s="48">
        <v>0.341713926</v>
      </c>
      <c r="I89" s="48">
        <v>0.16993235900000001</v>
      </c>
      <c r="J89" s="48">
        <v>4.4337920000000003E-2</v>
      </c>
      <c r="K89" s="48" t="s">
        <v>831</v>
      </c>
    </row>
    <row r="90" spans="1:11" ht="14.6" x14ac:dyDescent="0.35">
      <c r="A90" s="48" t="s">
        <v>2303</v>
      </c>
      <c r="B90" s="48" t="s">
        <v>2343</v>
      </c>
      <c r="C90" s="48" t="s">
        <v>485</v>
      </c>
      <c r="D90" s="48" t="s">
        <v>600</v>
      </c>
      <c r="E90" s="48" t="s">
        <v>627</v>
      </c>
      <c r="F90" s="48" t="s">
        <v>2305</v>
      </c>
      <c r="G90" s="48">
        <v>2</v>
      </c>
      <c r="H90" s="48">
        <v>0.341713926</v>
      </c>
      <c r="I90" s="48">
        <v>0.13935119800000001</v>
      </c>
      <c r="J90" s="48">
        <v>1.4199445E-2</v>
      </c>
      <c r="K90" s="48" t="s">
        <v>830</v>
      </c>
    </row>
    <row r="91" spans="1:11" ht="14.6" x14ac:dyDescent="0.35">
      <c r="A91" s="48" t="s">
        <v>2303</v>
      </c>
      <c r="B91" s="48" t="s">
        <v>2324</v>
      </c>
      <c r="C91" s="48" t="s">
        <v>598</v>
      </c>
      <c r="D91" s="48" t="s">
        <v>346</v>
      </c>
      <c r="E91" s="48" t="s">
        <v>625</v>
      </c>
      <c r="F91" s="48" t="s">
        <v>580</v>
      </c>
      <c r="G91" s="48">
        <v>1</v>
      </c>
      <c r="H91" s="48">
        <v>0.30516962800000003</v>
      </c>
      <c r="I91" s="48">
        <v>0.22100161600000001</v>
      </c>
      <c r="J91" s="48">
        <v>0.16732571600000001</v>
      </c>
      <c r="K91" s="48" t="s">
        <v>810</v>
      </c>
    </row>
    <row r="92" spans="1:11" ht="14.6" x14ac:dyDescent="0.35">
      <c r="A92" s="48" t="s">
        <v>2303</v>
      </c>
      <c r="B92" s="48" t="s">
        <v>2324</v>
      </c>
      <c r="C92" s="48" t="s">
        <v>598</v>
      </c>
      <c r="D92" s="48" t="s">
        <v>346</v>
      </c>
      <c r="E92" s="48" t="s">
        <v>615</v>
      </c>
      <c r="F92" s="48" t="s">
        <v>580</v>
      </c>
      <c r="G92" s="48">
        <v>1</v>
      </c>
      <c r="H92" s="48">
        <v>0.30032310200000001</v>
      </c>
      <c r="I92" s="48">
        <v>0.26219709200000002</v>
      </c>
      <c r="J92" s="48">
        <v>0.25203946799999999</v>
      </c>
      <c r="K92" s="48" t="s">
        <v>809</v>
      </c>
    </row>
    <row r="93" spans="1:11" ht="14.6" x14ac:dyDescent="0.35">
      <c r="A93" s="48" t="s">
        <v>2303</v>
      </c>
      <c r="B93" s="48" t="s">
        <v>2324</v>
      </c>
      <c r="C93" s="48" t="s">
        <v>598</v>
      </c>
      <c r="D93" s="48" t="s">
        <v>346</v>
      </c>
      <c r="E93" s="48" t="s">
        <v>617</v>
      </c>
      <c r="F93" s="48" t="s">
        <v>580</v>
      </c>
      <c r="G93" s="48">
        <v>1</v>
      </c>
      <c r="H93" s="48">
        <v>7.2455573999999995E-2</v>
      </c>
      <c r="I93" s="48">
        <v>0.79596122800000002</v>
      </c>
      <c r="J93" s="48">
        <v>0.92746952900000001</v>
      </c>
      <c r="K93" s="48" t="s">
        <v>808</v>
      </c>
    </row>
    <row r="94" spans="1:11" ht="14.6" x14ac:dyDescent="0.35">
      <c r="A94" s="48" t="s">
        <v>2303</v>
      </c>
      <c r="B94" s="48" t="s">
        <v>2324</v>
      </c>
      <c r="C94" s="48" t="s">
        <v>598</v>
      </c>
      <c r="D94" s="48" t="s">
        <v>346</v>
      </c>
      <c r="E94" s="48" t="s">
        <v>618</v>
      </c>
      <c r="F94" s="48" t="s">
        <v>580</v>
      </c>
      <c r="G94" s="48">
        <v>1</v>
      </c>
      <c r="H94" s="48">
        <v>1.0337641360000001</v>
      </c>
      <c r="I94" s="48">
        <v>0.67027463700000001</v>
      </c>
      <c r="J94" s="48">
        <v>0.123000867</v>
      </c>
      <c r="K94" s="48" t="s">
        <v>807</v>
      </c>
    </row>
    <row r="95" spans="1:11" ht="14.6" x14ac:dyDescent="0.35">
      <c r="A95" s="48" t="s">
        <v>2303</v>
      </c>
      <c r="B95" s="48" t="s">
        <v>2324</v>
      </c>
      <c r="C95" s="48" t="s">
        <v>598</v>
      </c>
      <c r="D95" s="48" t="s">
        <v>346</v>
      </c>
      <c r="E95" s="48" t="s">
        <v>619</v>
      </c>
      <c r="F95" s="48" t="s">
        <v>580</v>
      </c>
      <c r="G95" s="48">
        <v>1</v>
      </c>
      <c r="H95" s="48">
        <v>-0.203069467</v>
      </c>
      <c r="I95" s="48">
        <v>0.49628433</v>
      </c>
      <c r="J95" s="48">
        <v>0.68240780000000001</v>
      </c>
      <c r="K95" s="48" t="s">
        <v>806</v>
      </c>
    </row>
    <row r="96" spans="1:11" ht="14.6" x14ac:dyDescent="0.35">
      <c r="A96" s="48" t="s">
        <v>2303</v>
      </c>
      <c r="B96" s="48" t="s">
        <v>2324</v>
      </c>
      <c r="C96" s="48" t="s">
        <v>598</v>
      </c>
      <c r="D96" s="48" t="s">
        <v>346</v>
      </c>
      <c r="E96" s="48" t="s">
        <v>2311</v>
      </c>
      <c r="F96" s="48" t="s">
        <v>580</v>
      </c>
      <c r="G96" s="48">
        <v>1</v>
      </c>
      <c r="H96" s="48">
        <v>0.59418416799999996</v>
      </c>
      <c r="I96" s="48">
        <v>0.47738287600000001</v>
      </c>
      <c r="J96" s="48">
        <v>0.21325305899999999</v>
      </c>
      <c r="K96" s="48" t="s">
        <v>805</v>
      </c>
    </row>
    <row r="97" spans="1:11" ht="14.6" x14ac:dyDescent="0.35">
      <c r="A97" s="48" t="s">
        <v>2303</v>
      </c>
      <c r="B97" s="48" t="s">
        <v>2324</v>
      </c>
      <c r="C97" s="48" t="s">
        <v>598</v>
      </c>
      <c r="D97" s="48" t="s">
        <v>346</v>
      </c>
      <c r="E97" s="48" t="s">
        <v>636</v>
      </c>
      <c r="F97" s="48" t="s">
        <v>580</v>
      </c>
      <c r="G97" s="48">
        <v>1</v>
      </c>
      <c r="H97" s="48">
        <v>9.9693053000000004E-2</v>
      </c>
      <c r="I97" s="48">
        <v>0.34507269800000001</v>
      </c>
      <c r="J97" s="48">
        <v>0.77265446400000004</v>
      </c>
      <c r="K97" s="48" t="s">
        <v>804</v>
      </c>
    </row>
    <row r="98" spans="1:11" ht="14.6" x14ac:dyDescent="0.35">
      <c r="A98" s="48" t="s">
        <v>2303</v>
      </c>
      <c r="B98" s="48" t="s">
        <v>2324</v>
      </c>
      <c r="C98" s="48" t="s">
        <v>598</v>
      </c>
      <c r="D98" s="48" t="s">
        <v>346</v>
      </c>
      <c r="E98" s="48" t="s">
        <v>626</v>
      </c>
      <c r="F98" s="48" t="s">
        <v>580</v>
      </c>
      <c r="G98" s="48">
        <v>1</v>
      </c>
      <c r="H98" s="48">
        <v>4.7883683000000003E-2</v>
      </c>
      <c r="I98" s="48">
        <v>0.29450726999999999</v>
      </c>
      <c r="J98" s="48">
        <v>0.87084193899999995</v>
      </c>
      <c r="K98" s="48" t="s">
        <v>803</v>
      </c>
    </row>
    <row r="99" spans="1:11" ht="14.6" x14ac:dyDescent="0.35">
      <c r="A99" s="48" t="s">
        <v>2303</v>
      </c>
      <c r="B99" s="48" t="s">
        <v>2324</v>
      </c>
      <c r="C99" s="48" t="s">
        <v>598</v>
      </c>
      <c r="D99" s="48" t="s">
        <v>346</v>
      </c>
      <c r="E99" s="48" t="s">
        <v>627</v>
      </c>
      <c r="F99" s="48" t="s">
        <v>580</v>
      </c>
      <c r="G99" s="48">
        <v>1</v>
      </c>
      <c r="H99" s="48">
        <v>-1.8465269999999999E-3</v>
      </c>
      <c r="I99" s="48">
        <v>0.29499192200000002</v>
      </c>
      <c r="J99" s="48">
        <v>0.99500560699999996</v>
      </c>
      <c r="K99" s="48" t="s">
        <v>802</v>
      </c>
    </row>
    <row r="100" spans="1:11" ht="14.6" x14ac:dyDescent="0.35">
      <c r="A100" s="48" t="s">
        <v>2303</v>
      </c>
      <c r="B100" s="48" t="s">
        <v>2324</v>
      </c>
      <c r="C100" s="48" t="s">
        <v>485</v>
      </c>
      <c r="D100" s="48" t="s">
        <v>600</v>
      </c>
      <c r="E100" s="48" t="s">
        <v>625</v>
      </c>
      <c r="F100" s="48" t="s">
        <v>580</v>
      </c>
      <c r="G100" s="48">
        <v>1</v>
      </c>
      <c r="H100" s="48">
        <v>-4.4496859999999996E-3</v>
      </c>
      <c r="I100" s="48">
        <v>0.21179245299999999</v>
      </c>
      <c r="J100" s="48">
        <v>0.98323795700000005</v>
      </c>
      <c r="K100" s="48" t="s">
        <v>801</v>
      </c>
    </row>
    <row r="101" spans="1:11" ht="14.6" x14ac:dyDescent="0.35">
      <c r="A101" s="48" t="s">
        <v>2303</v>
      </c>
      <c r="B101" s="48" t="s">
        <v>2324</v>
      </c>
      <c r="C101" s="48" t="s">
        <v>485</v>
      </c>
      <c r="D101" s="48" t="s">
        <v>600</v>
      </c>
      <c r="E101" s="48" t="s">
        <v>615</v>
      </c>
      <c r="F101" s="48" t="s">
        <v>580</v>
      </c>
      <c r="G101" s="48">
        <v>1</v>
      </c>
      <c r="H101" s="48">
        <v>4.9528302000000003E-2</v>
      </c>
      <c r="I101" s="48">
        <v>0.25188679200000003</v>
      </c>
      <c r="J101" s="48">
        <v>0.84411770799999997</v>
      </c>
      <c r="K101" s="48" t="s">
        <v>800</v>
      </c>
    </row>
    <row r="102" spans="1:11" ht="14.6" x14ac:dyDescent="0.35">
      <c r="A102" s="48" t="s">
        <v>2303</v>
      </c>
      <c r="B102" s="48" t="s">
        <v>2324</v>
      </c>
      <c r="C102" s="48" t="s">
        <v>485</v>
      </c>
      <c r="D102" s="48" t="s">
        <v>600</v>
      </c>
      <c r="E102" s="48" t="s">
        <v>617</v>
      </c>
      <c r="F102" s="48" t="s">
        <v>580</v>
      </c>
      <c r="G102" s="48">
        <v>1</v>
      </c>
      <c r="H102" s="48">
        <v>-0.64025157200000005</v>
      </c>
      <c r="I102" s="48">
        <v>0.76037735799999995</v>
      </c>
      <c r="J102" s="48">
        <v>0.39977776799999998</v>
      </c>
      <c r="K102" s="48" t="s">
        <v>799</v>
      </c>
    </row>
    <row r="103" spans="1:11" ht="14.6" x14ac:dyDescent="0.35">
      <c r="A103" s="48" t="s">
        <v>2303</v>
      </c>
      <c r="B103" s="48" t="s">
        <v>2324</v>
      </c>
      <c r="C103" s="48" t="s">
        <v>485</v>
      </c>
      <c r="D103" s="48" t="s">
        <v>600</v>
      </c>
      <c r="E103" s="48" t="s">
        <v>618</v>
      </c>
      <c r="F103" s="48" t="s">
        <v>580</v>
      </c>
      <c r="G103" s="48">
        <v>1</v>
      </c>
      <c r="H103" s="48">
        <v>-0.56761006300000005</v>
      </c>
      <c r="I103" s="48">
        <v>0.64528301899999996</v>
      </c>
      <c r="J103" s="48">
        <v>0.37905998200000002</v>
      </c>
      <c r="K103" s="48" t="s">
        <v>798</v>
      </c>
    </row>
    <row r="104" spans="1:11" ht="14.6" x14ac:dyDescent="0.35">
      <c r="A104" s="48" t="s">
        <v>2303</v>
      </c>
      <c r="B104" s="48" t="s">
        <v>2324</v>
      </c>
      <c r="C104" s="48" t="s">
        <v>485</v>
      </c>
      <c r="D104" s="48" t="s">
        <v>600</v>
      </c>
      <c r="E104" s="48" t="s">
        <v>619</v>
      </c>
      <c r="F104" s="48" t="s">
        <v>580</v>
      </c>
      <c r="G104" s="48">
        <v>1</v>
      </c>
      <c r="H104" s="48">
        <v>-0.19811320800000001</v>
      </c>
      <c r="I104" s="48">
        <v>0.480031447</v>
      </c>
      <c r="J104" s="48">
        <v>0.67981996899999997</v>
      </c>
      <c r="K104" s="48" t="s">
        <v>797</v>
      </c>
    </row>
    <row r="105" spans="1:11" ht="14.6" x14ac:dyDescent="0.35">
      <c r="A105" s="48" t="s">
        <v>2303</v>
      </c>
      <c r="B105" s="48" t="s">
        <v>2324</v>
      </c>
      <c r="C105" s="48" t="s">
        <v>485</v>
      </c>
      <c r="D105" s="48" t="s">
        <v>600</v>
      </c>
      <c r="E105" s="48" t="s">
        <v>2311</v>
      </c>
      <c r="F105" s="48" t="s">
        <v>580</v>
      </c>
      <c r="G105" s="48">
        <v>1</v>
      </c>
      <c r="H105" s="48">
        <v>0.39135220100000001</v>
      </c>
      <c r="I105" s="48">
        <v>0.46100628900000001</v>
      </c>
      <c r="J105" s="48">
        <v>0.39593215599999998</v>
      </c>
      <c r="K105" s="48" t="s">
        <v>796</v>
      </c>
    </row>
    <row r="106" spans="1:11" ht="14.6" x14ac:dyDescent="0.35">
      <c r="A106" s="48" t="s">
        <v>2303</v>
      </c>
      <c r="B106" s="48" t="s">
        <v>2324</v>
      </c>
      <c r="C106" s="48" t="s">
        <v>485</v>
      </c>
      <c r="D106" s="48" t="s">
        <v>600</v>
      </c>
      <c r="E106" s="48" t="s">
        <v>636</v>
      </c>
      <c r="F106" s="48" t="s">
        <v>580</v>
      </c>
      <c r="G106" s="48">
        <v>1</v>
      </c>
      <c r="H106" s="48">
        <v>0.220440252</v>
      </c>
      <c r="I106" s="48">
        <v>0.32735849099999997</v>
      </c>
      <c r="J106" s="48">
        <v>0.500698592</v>
      </c>
      <c r="K106" s="48" t="s">
        <v>795</v>
      </c>
    </row>
    <row r="107" spans="1:11" ht="14.6" x14ac:dyDescent="0.35">
      <c r="A107" s="48" t="s">
        <v>2303</v>
      </c>
      <c r="B107" s="48" t="s">
        <v>2324</v>
      </c>
      <c r="C107" s="48" t="s">
        <v>485</v>
      </c>
      <c r="D107" s="48" t="s">
        <v>600</v>
      </c>
      <c r="E107" s="48" t="s">
        <v>626</v>
      </c>
      <c r="F107" s="48" t="s">
        <v>580</v>
      </c>
      <c r="G107" s="48">
        <v>1</v>
      </c>
      <c r="H107" s="48">
        <v>-2.6713836000000001E-2</v>
      </c>
      <c r="I107" s="48">
        <v>0.27783018900000001</v>
      </c>
      <c r="J107" s="48">
        <v>0.92340011499999997</v>
      </c>
      <c r="K107" s="48" t="s">
        <v>794</v>
      </c>
    </row>
    <row r="108" spans="1:11" ht="14.6" x14ac:dyDescent="0.35">
      <c r="A108" s="48" t="s">
        <v>2303</v>
      </c>
      <c r="B108" s="48" t="s">
        <v>2324</v>
      </c>
      <c r="C108" s="48" t="s">
        <v>485</v>
      </c>
      <c r="D108" s="48" t="s">
        <v>600</v>
      </c>
      <c r="E108" s="48" t="s">
        <v>627</v>
      </c>
      <c r="F108" s="48" t="s">
        <v>580</v>
      </c>
      <c r="G108" s="48">
        <v>1</v>
      </c>
      <c r="H108" s="48">
        <v>7.3176100999999993E-2</v>
      </c>
      <c r="I108" s="48">
        <v>0.27908804999999998</v>
      </c>
      <c r="J108" s="48">
        <v>0.79316942499999998</v>
      </c>
      <c r="K108" s="48" t="s">
        <v>793</v>
      </c>
    </row>
    <row r="109" spans="1:11" ht="14.6" x14ac:dyDescent="0.35">
      <c r="A109" s="48" t="s">
        <v>2303</v>
      </c>
      <c r="B109" s="48" t="s">
        <v>2324</v>
      </c>
      <c r="C109" s="48" t="s">
        <v>328</v>
      </c>
      <c r="D109" s="48" t="s">
        <v>346</v>
      </c>
      <c r="E109" s="48" t="s">
        <v>625</v>
      </c>
      <c r="F109" s="48" t="s">
        <v>580</v>
      </c>
      <c r="G109" s="48">
        <v>1</v>
      </c>
      <c r="H109" s="48">
        <v>0.27136363600000002</v>
      </c>
      <c r="I109" s="48">
        <v>0.20590909099999999</v>
      </c>
      <c r="J109" s="48">
        <v>0.187543556</v>
      </c>
      <c r="K109" s="48" t="s">
        <v>792</v>
      </c>
    </row>
    <row r="110" spans="1:11" ht="14.6" x14ac:dyDescent="0.35">
      <c r="A110" s="48" t="s">
        <v>2303</v>
      </c>
      <c r="B110" s="48" t="s">
        <v>2324</v>
      </c>
      <c r="C110" s="48" t="s">
        <v>328</v>
      </c>
      <c r="D110" s="48" t="s">
        <v>346</v>
      </c>
      <c r="E110" s="48" t="s">
        <v>615</v>
      </c>
      <c r="F110" s="48" t="s">
        <v>580</v>
      </c>
      <c r="G110" s="48">
        <v>1</v>
      </c>
      <c r="H110" s="48">
        <v>0.21333333300000001</v>
      </c>
      <c r="I110" s="48">
        <v>0.24454545499999999</v>
      </c>
      <c r="J110" s="48">
        <v>0.38300831099999999</v>
      </c>
      <c r="K110" s="48" t="s">
        <v>791</v>
      </c>
    </row>
    <row r="111" spans="1:11" ht="14.6" x14ac:dyDescent="0.35">
      <c r="A111" s="48" t="s">
        <v>2303</v>
      </c>
      <c r="B111" s="48" t="s">
        <v>2324</v>
      </c>
      <c r="C111" s="48" t="s">
        <v>328</v>
      </c>
      <c r="D111" s="48" t="s">
        <v>346</v>
      </c>
      <c r="E111" s="48" t="s">
        <v>617</v>
      </c>
      <c r="F111" s="48" t="s">
        <v>580</v>
      </c>
      <c r="G111" s="48">
        <v>1</v>
      </c>
      <c r="H111" s="48">
        <v>1.1687878789999999</v>
      </c>
      <c r="I111" s="48">
        <v>0.75484848500000001</v>
      </c>
      <c r="J111" s="48">
        <v>0.121532242</v>
      </c>
      <c r="K111" s="48" t="s">
        <v>790</v>
      </c>
    </row>
    <row r="112" spans="1:11" ht="14.6" x14ac:dyDescent="0.35">
      <c r="A112" s="48" t="s">
        <v>2303</v>
      </c>
      <c r="B112" s="48" t="s">
        <v>2324</v>
      </c>
      <c r="C112" s="48" t="s">
        <v>328</v>
      </c>
      <c r="D112" s="48" t="s">
        <v>346</v>
      </c>
      <c r="E112" s="48" t="s">
        <v>618</v>
      </c>
      <c r="F112" s="48" t="s">
        <v>580</v>
      </c>
      <c r="G112" s="48">
        <v>1</v>
      </c>
      <c r="H112" s="48">
        <v>0.70075757599999999</v>
      </c>
      <c r="I112" s="48">
        <v>0.62803030299999996</v>
      </c>
      <c r="J112" s="48">
        <v>0.26450682399999997</v>
      </c>
      <c r="K112" s="48" t="s">
        <v>789</v>
      </c>
    </row>
    <row r="113" spans="1:11" ht="14.6" x14ac:dyDescent="0.35">
      <c r="A113" s="48" t="s">
        <v>2303</v>
      </c>
      <c r="B113" s="48" t="s">
        <v>2324</v>
      </c>
      <c r="C113" s="48" t="s">
        <v>328</v>
      </c>
      <c r="D113" s="48" t="s">
        <v>346</v>
      </c>
      <c r="E113" s="48" t="s">
        <v>619</v>
      </c>
      <c r="F113" s="48" t="s">
        <v>580</v>
      </c>
      <c r="G113" s="48">
        <v>1</v>
      </c>
      <c r="H113" s="48">
        <v>-3.2909091000000001E-2</v>
      </c>
      <c r="I113" s="48">
        <v>0.467272727</v>
      </c>
      <c r="J113" s="48">
        <v>0.94385299300000003</v>
      </c>
      <c r="K113" s="48" t="s">
        <v>788</v>
      </c>
    </row>
    <row r="114" spans="1:11" ht="14.6" x14ac:dyDescent="0.35">
      <c r="A114" s="48" t="s">
        <v>2303</v>
      </c>
      <c r="B114" s="48" t="s">
        <v>2324</v>
      </c>
      <c r="C114" s="48" t="s">
        <v>328</v>
      </c>
      <c r="D114" s="48" t="s">
        <v>346</v>
      </c>
      <c r="E114" s="48" t="s">
        <v>2311</v>
      </c>
      <c r="F114" s="48" t="s">
        <v>580</v>
      </c>
      <c r="G114" s="48">
        <v>1</v>
      </c>
      <c r="H114" s="48">
        <v>-0.31166666700000001</v>
      </c>
      <c r="I114" s="48">
        <v>0.446969697</v>
      </c>
      <c r="J114" s="48">
        <v>0.48562249200000002</v>
      </c>
      <c r="K114" s="48" t="s">
        <v>787</v>
      </c>
    </row>
    <row r="115" spans="1:11" ht="14.6" x14ac:dyDescent="0.35">
      <c r="A115" s="48" t="s">
        <v>2303</v>
      </c>
      <c r="B115" s="48" t="s">
        <v>2324</v>
      </c>
      <c r="C115" s="48" t="s">
        <v>328</v>
      </c>
      <c r="D115" s="48" t="s">
        <v>346</v>
      </c>
      <c r="E115" s="48" t="s">
        <v>636</v>
      </c>
      <c r="F115" s="48" t="s">
        <v>580</v>
      </c>
      <c r="G115" s="48">
        <v>1</v>
      </c>
      <c r="H115" s="48">
        <v>0.67484848500000005</v>
      </c>
      <c r="I115" s="48">
        <v>0.31651515200000002</v>
      </c>
      <c r="J115" s="48">
        <v>3.2996931E-2</v>
      </c>
      <c r="K115" s="48" t="s">
        <v>786</v>
      </c>
    </row>
    <row r="116" spans="1:11" ht="14.6" x14ac:dyDescent="0.35">
      <c r="A116" s="48" t="s">
        <v>2303</v>
      </c>
      <c r="B116" s="48" t="s">
        <v>2324</v>
      </c>
      <c r="C116" s="48" t="s">
        <v>328</v>
      </c>
      <c r="D116" s="48" t="s">
        <v>346</v>
      </c>
      <c r="E116" s="48" t="s">
        <v>626</v>
      </c>
      <c r="F116" s="48" t="s">
        <v>580</v>
      </c>
      <c r="G116" s="48">
        <v>1</v>
      </c>
      <c r="H116" s="48">
        <v>0.65651515199999999</v>
      </c>
      <c r="I116" s="48">
        <v>0.270757576</v>
      </c>
      <c r="J116" s="48">
        <v>1.5319599E-2</v>
      </c>
      <c r="K116" s="48" t="s">
        <v>785</v>
      </c>
    </row>
    <row r="117" spans="1:11" ht="14.6" x14ac:dyDescent="0.35">
      <c r="A117" s="48" t="s">
        <v>2303</v>
      </c>
      <c r="B117" s="48" t="s">
        <v>2324</v>
      </c>
      <c r="C117" s="48" t="s">
        <v>328</v>
      </c>
      <c r="D117" s="48" t="s">
        <v>346</v>
      </c>
      <c r="E117" s="48" t="s">
        <v>627</v>
      </c>
      <c r="F117" s="48" t="s">
        <v>580</v>
      </c>
      <c r="G117" s="48">
        <v>1</v>
      </c>
      <c r="H117" s="48">
        <v>0.56257575800000004</v>
      </c>
      <c r="I117" s="48">
        <v>0.27136363600000002</v>
      </c>
      <c r="J117" s="48">
        <v>3.8158927000000002E-2</v>
      </c>
      <c r="K117" s="48" t="s">
        <v>784</v>
      </c>
    </row>
    <row r="118" spans="1:11" ht="14.6" x14ac:dyDescent="0.35">
      <c r="A118" s="48" t="s">
        <v>2303</v>
      </c>
      <c r="B118" s="48" t="s">
        <v>2324</v>
      </c>
      <c r="C118" s="48" t="s">
        <v>358</v>
      </c>
      <c r="D118" s="48" t="s">
        <v>638</v>
      </c>
      <c r="E118" s="48" t="s">
        <v>625</v>
      </c>
      <c r="F118" s="48" t="s">
        <v>579</v>
      </c>
      <c r="G118" s="48">
        <v>4</v>
      </c>
      <c r="H118" s="48">
        <v>-0.12893450100000001</v>
      </c>
      <c r="I118" s="48">
        <v>3.1678485999999999E-2</v>
      </c>
      <c r="J118" s="62">
        <v>4.6999999999999997E-5</v>
      </c>
      <c r="K118" s="48" t="s">
        <v>783</v>
      </c>
    </row>
    <row r="119" spans="1:11" ht="14.6" x14ac:dyDescent="0.35">
      <c r="A119" s="48" t="s">
        <v>2303</v>
      </c>
      <c r="B119" s="48" t="s">
        <v>2324</v>
      </c>
      <c r="C119" s="48" t="s">
        <v>358</v>
      </c>
      <c r="D119" s="48" t="s">
        <v>638</v>
      </c>
      <c r="E119" s="48" t="s">
        <v>625</v>
      </c>
      <c r="F119" s="48" t="s">
        <v>2305</v>
      </c>
      <c r="G119" s="48">
        <v>4</v>
      </c>
      <c r="H119" s="48">
        <v>-0.12893450100000001</v>
      </c>
      <c r="I119" s="48">
        <v>0.104116637</v>
      </c>
      <c r="J119" s="48">
        <v>0.21558038700000001</v>
      </c>
      <c r="K119" s="48" t="s">
        <v>782</v>
      </c>
    </row>
    <row r="120" spans="1:11" ht="14.6" x14ac:dyDescent="0.35">
      <c r="A120" s="48" t="s">
        <v>2303</v>
      </c>
      <c r="B120" s="48" t="s">
        <v>2324</v>
      </c>
      <c r="C120" s="48" t="s">
        <v>358</v>
      </c>
      <c r="D120" s="48" t="s">
        <v>638</v>
      </c>
      <c r="E120" s="48" t="s">
        <v>625</v>
      </c>
      <c r="F120" s="48" t="s">
        <v>578</v>
      </c>
      <c r="G120" s="48">
        <v>4</v>
      </c>
      <c r="H120" s="48">
        <v>-0.12858887399999999</v>
      </c>
      <c r="I120" s="48">
        <v>0.11998629800000001</v>
      </c>
      <c r="J120" s="48">
        <v>0.28385645399999998</v>
      </c>
      <c r="K120" s="48" t="s">
        <v>2414</v>
      </c>
    </row>
    <row r="121" spans="1:11" ht="14.6" x14ac:dyDescent="0.35">
      <c r="A121" s="48" t="s">
        <v>2303</v>
      </c>
      <c r="B121" s="48" t="s">
        <v>2324</v>
      </c>
      <c r="C121" s="48" t="s">
        <v>358</v>
      </c>
      <c r="D121" s="48" t="s">
        <v>638</v>
      </c>
      <c r="E121" s="48" t="s">
        <v>625</v>
      </c>
      <c r="F121" s="48" t="s">
        <v>577</v>
      </c>
      <c r="G121" s="48">
        <v>4</v>
      </c>
      <c r="H121" s="48">
        <v>-0.173641822</v>
      </c>
      <c r="I121" s="48">
        <v>0.15104602</v>
      </c>
      <c r="J121" s="48">
        <v>0.33364496100000002</v>
      </c>
      <c r="K121" s="48" t="s">
        <v>2413</v>
      </c>
    </row>
    <row r="122" spans="1:11" ht="14.6" x14ac:dyDescent="0.35">
      <c r="A122" s="48" t="s">
        <v>2303</v>
      </c>
      <c r="B122" s="48" t="s">
        <v>2324</v>
      </c>
      <c r="C122" s="48" t="s">
        <v>358</v>
      </c>
      <c r="D122" s="48" t="s">
        <v>638</v>
      </c>
      <c r="E122" s="48" t="s">
        <v>615</v>
      </c>
      <c r="F122" s="48" t="s">
        <v>579</v>
      </c>
      <c r="G122" s="48">
        <v>4</v>
      </c>
      <c r="H122" s="48">
        <v>-0.211466343</v>
      </c>
      <c r="I122" s="48">
        <v>8.7821837999999999E-2</v>
      </c>
      <c r="J122" s="48">
        <v>1.6044505000000001E-2</v>
      </c>
      <c r="K122" s="48" t="s">
        <v>781</v>
      </c>
    </row>
    <row r="123" spans="1:11" ht="14.6" x14ac:dyDescent="0.35">
      <c r="A123" s="48" t="s">
        <v>2303</v>
      </c>
      <c r="B123" s="48" t="s">
        <v>2324</v>
      </c>
      <c r="C123" s="48" t="s">
        <v>358</v>
      </c>
      <c r="D123" s="48" t="s">
        <v>638</v>
      </c>
      <c r="E123" s="48" t="s">
        <v>615</v>
      </c>
      <c r="F123" s="48" t="s">
        <v>2305</v>
      </c>
      <c r="G123" s="48">
        <v>4</v>
      </c>
      <c r="H123" s="48">
        <v>-0.211466343</v>
      </c>
      <c r="I123" s="48">
        <v>0.123657215</v>
      </c>
      <c r="J123" s="48">
        <v>8.7247172999999997E-2</v>
      </c>
      <c r="K123" s="48" t="s">
        <v>780</v>
      </c>
    </row>
    <row r="124" spans="1:11" ht="14.6" x14ac:dyDescent="0.35">
      <c r="A124" s="48" t="s">
        <v>2303</v>
      </c>
      <c r="B124" s="48" t="s">
        <v>2324</v>
      </c>
      <c r="C124" s="48" t="s">
        <v>358</v>
      </c>
      <c r="D124" s="48" t="s">
        <v>638</v>
      </c>
      <c r="E124" s="48" t="s">
        <v>615</v>
      </c>
      <c r="F124" s="48" t="s">
        <v>578</v>
      </c>
      <c r="G124" s="48">
        <v>4</v>
      </c>
      <c r="H124" s="48">
        <v>-0.246893791</v>
      </c>
      <c r="I124" s="48">
        <v>0.14933143500000001</v>
      </c>
      <c r="J124" s="48">
        <v>9.8264199999999996E-2</v>
      </c>
      <c r="K124" s="48" t="s">
        <v>2412</v>
      </c>
    </row>
    <row r="125" spans="1:11" ht="14.6" x14ac:dyDescent="0.35">
      <c r="A125" s="48" t="s">
        <v>2303</v>
      </c>
      <c r="B125" s="48" t="s">
        <v>2324</v>
      </c>
      <c r="C125" s="48" t="s">
        <v>358</v>
      </c>
      <c r="D125" s="48" t="s">
        <v>638</v>
      </c>
      <c r="E125" s="48" t="s">
        <v>615</v>
      </c>
      <c r="F125" s="48" t="s">
        <v>577</v>
      </c>
      <c r="G125" s="48">
        <v>4</v>
      </c>
      <c r="H125" s="48">
        <v>-0.31273424900000002</v>
      </c>
      <c r="I125" s="48">
        <v>0.21119897700000001</v>
      </c>
      <c r="J125" s="48">
        <v>0.23525411199999999</v>
      </c>
      <c r="K125" s="48" t="s">
        <v>2411</v>
      </c>
    </row>
    <row r="126" spans="1:11" ht="14.6" x14ac:dyDescent="0.35">
      <c r="A126" s="48" t="s">
        <v>2303</v>
      </c>
      <c r="B126" s="48" t="s">
        <v>2324</v>
      </c>
      <c r="C126" s="48" t="s">
        <v>358</v>
      </c>
      <c r="D126" s="48" t="s">
        <v>638</v>
      </c>
      <c r="E126" s="48" t="s">
        <v>617</v>
      </c>
      <c r="F126" s="48" t="s">
        <v>579</v>
      </c>
      <c r="G126" s="48">
        <v>4</v>
      </c>
      <c r="H126" s="48">
        <v>0.12640179800000001</v>
      </c>
      <c r="I126" s="48">
        <v>0.19451375200000001</v>
      </c>
      <c r="J126" s="48">
        <v>0.515798961</v>
      </c>
      <c r="K126" s="48" t="s">
        <v>779</v>
      </c>
    </row>
    <row r="127" spans="1:11" ht="14.6" x14ac:dyDescent="0.35">
      <c r="A127" s="48" t="s">
        <v>2303</v>
      </c>
      <c r="B127" s="48" t="s">
        <v>2324</v>
      </c>
      <c r="C127" s="48" t="s">
        <v>358</v>
      </c>
      <c r="D127" s="48" t="s">
        <v>638</v>
      </c>
      <c r="E127" s="48" t="s">
        <v>617</v>
      </c>
      <c r="F127" s="48" t="s">
        <v>2305</v>
      </c>
      <c r="G127" s="48">
        <v>4</v>
      </c>
      <c r="H127" s="48">
        <v>0.12640179800000001</v>
      </c>
      <c r="I127" s="48">
        <v>0.37542793899999999</v>
      </c>
      <c r="J127" s="48">
        <v>0.73635268099999995</v>
      </c>
      <c r="K127" s="48" t="s">
        <v>778</v>
      </c>
    </row>
    <row r="128" spans="1:11" ht="14.6" x14ac:dyDescent="0.35">
      <c r="A128" s="48" t="s">
        <v>2303</v>
      </c>
      <c r="B128" s="48" t="s">
        <v>2324</v>
      </c>
      <c r="C128" s="48" t="s">
        <v>358</v>
      </c>
      <c r="D128" s="48" t="s">
        <v>638</v>
      </c>
      <c r="E128" s="48" t="s">
        <v>617</v>
      </c>
      <c r="F128" s="48" t="s">
        <v>578</v>
      </c>
      <c r="G128" s="48">
        <v>4</v>
      </c>
      <c r="H128" s="48">
        <v>5.4516299999999997E-2</v>
      </c>
      <c r="I128" s="48">
        <v>0.433041067</v>
      </c>
      <c r="J128" s="48">
        <v>0.89981760799999999</v>
      </c>
      <c r="K128" s="48" t="s">
        <v>2410</v>
      </c>
    </row>
    <row r="129" spans="1:11" ht="14.6" x14ac:dyDescent="0.35">
      <c r="A129" s="48" t="s">
        <v>2303</v>
      </c>
      <c r="B129" s="48" t="s">
        <v>2324</v>
      </c>
      <c r="C129" s="48" t="s">
        <v>358</v>
      </c>
      <c r="D129" s="48" t="s">
        <v>638</v>
      </c>
      <c r="E129" s="48" t="s">
        <v>617</v>
      </c>
      <c r="F129" s="48" t="s">
        <v>577</v>
      </c>
      <c r="G129" s="48">
        <v>4</v>
      </c>
      <c r="H129" s="48">
        <v>3.6355699999999998E-2</v>
      </c>
      <c r="I129" s="48">
        <v>0.54817515999999999</v>
      </c>
      <c r="J129" s="48">
        <v>0.95129444500000004</v>
      </c>
      <c r="K129" s="48" t="s">
        <v>2409</v>
      </c>
    </row>
    <row r="130" spans="1:11" ht="14.6" x14ac:dyDescent="0.35">
      <c r="A130" s="48" t="s">
        <v>2303</v>
      </c>
      <c r="B130" s="48" t="s">
        <v>2324</v>
      </c>
      <c r="C130" s="48" t="s">
        <v>358</v>
      </c>
      <c r="D130" s="48" t="s">
        <v>638</v>
      </c>
      <c r="E130" s="48" t="s">
        <v>618</v>
      </c>
      <c r="F130" s="48" t="s">
        <v>579</v>
      </c>
      <c r="G130" s="48">
        <v>4</v>
      </c>
      <c r="H130" s="48">
        <v>-0.31903409100000002</v>
      </c>
      <c r="I130" s="48">
        <v>0.235336985</v>
      </c>
      <c r="J130" s="48">
        <v>0.175211222</v>
      </c>
      <c r="K130" s="48" t="s">
        <v>777</v>
      </c>
    </row>
    <row r="131" spans="1:11" ht="14.6" x14ac:dyDescent="0.35">
      <c r="A131" s="48" t="s">
        <v>2303</v>
      </c>
      <c r="B131" s="48" t="s">
        <v>2324</v>
      </c>
      <c r="C131" s="48" t="s">
        <v>358</v>
      </c>
      <c r="D131" s="48" t="s">
        <v>638</v>
      </c>
      <c r="E131" s="48" t="s">
        <v>618</v>
      </c>
      <c r="F131" s="48" t="s">
        <v>2305</v>
      </c>
      <c r="G131" s="48">
        <v>4</v>
      </c>
      <c r="H131" s="48">
        <v>-0.31903409100000002</v>
      </c>
      <c r="I131" s="48">
        <v>0.313921744</v>
      </c>
      <c r="J131" s="48">
        <v>0.30949349100000001</v>
      </c>
      <c r="K131" s="48" t="s">
        <v>776</v>
      </c>
    </row>
    <row r="132" spans="1:11" ht="14.6" x14ac:dyDescent="0.35">
      <c r="A132" s="48" t="s">
        <v>2303</v>
      </c>
      <c r="B132" s="48" t="s">
        <v>2324</v>
      </c>
      <c r="C132" s="48" t="s">
        <v>358</v>
      </c>
      <c r="D132" s="48" t="s">
        <v>638</v>
      </c>
      <c r="E132" s="48" t="s">
        <v>618</v>
      </c>
      <c r="F132" s="48" t="s">
        <v>578</v>
      </c>
      <c r="G132" s="48">
        <v>4</v>
      </c>
      <c r="H132" s="48">
        <v>-0.287336647</v>
      </c>
      <c r="I132" s="48">
        <v>0.38182726700000003</v>
      </c>
      <c r="J132" s="48">
        <v>0.45173212200000001</v>
      </c>
      <c r="K132" s="48" t="s">
        <v>2408</v>
      </c>
    </row>
    <row r="133" spans="1:11" ht="14.6" x14ac:dyDescent="0.35">
      <c r="A133" s="48" t="s">
        <v>2303</v>
      </c>
      <c r="B133" s="48" t="s">
        <v>2324</v>
      </c>
      <c r="C133" s="48" t="s">
        <v>358</v>
      </c>
      <c r="D133" s="48" t="s">
        <v>638</v>
      </c>
      <c r="E133" s="48" t="s">
        <v>618</v>
      </c>
      <c r="F133" s="48" t="s">
        <v>577</v>
      </c>
      <c r="G133" s="48">
        <v>4</v>
      </c>
      <c r="H133" s="48">
        <v>1.0712803E-2</v>
      </c>
      <c r="I133" s="48">
        <v>0.52850329900000004</v>
      </c>
      <c r="J133" s="48">
        <v>0.98510072100000001</v>
      </c>
      <c r="K133" s="48" t="s">
        <v>2407</v>
      </c>
    </row>
    <row r="134" spans="1:11" ht="14.6" x14ac:dyDescent="0.35">
      <c r="A134" s="48" t="s">
        <v>2303</v>
      </c>
      <c r="B134" s="48" t="s">
        <v>2324</v>
      </c>
      <c r="C134" s="48" t="s">
        <v>358</v>
      </c>
      <c r="D134" s="48" t="s">
        <v>638</v>
      </c>
      <c r="E134" s="48" t="s">
        <v>619</v>
      </c>
      <c r="F134" s="48" t="s">
        <v>579</v>
      </c>
      <c r="G134" s="48">
        <v>4</v>
      </c>
      <c r="H134" s="48">
        <v>-0.64045524099999995</v>
      </c>
      <c r="I134" s="48">
        <v>0.19940766700000001</v>
      </c>
      <c r="J134" s="48">
        <v>1.319115E-3</v>
      </c>
      <c r="K134" s="48" t="s">
        <v>775</v>
      </c>
    </row>
    <row r="135" spans="1:11" ht="14.6" x14ac:dyDescent="0.35">
      <c r="A135" s="48" t="s">
        <v>2303</v>
      </c>
      <c r="B135" s="48" t="s">
        <v>2324</v>
      </c>
      <c r="C135" s="48" t="s">
        <v>358</v>
      </c>
      <c r="D135" s="48" t="s">
        <v>638</v>
      </c>
      <c r="E135" s="48" t="s">
        <v>619</v>
      </c>
      <c r="F135" s="48" t="s">
        <v>2305</v>
      </c>
      <c r="G135" s="48">
        <v>4</v>
      </c>
      <c r="H135" s="48">
        <v>-0.64045524099999995</v>
      </c>
      <c r="I135" s="48">
        <v>0.23616099300000001</v>
      </c>
      <c r="J135" s="48">
        <v>6.6890020000000003E-3</v>
      </c>
      <c r="K135" s="48" t="s">
        <v>774</v>
      </c>
    </row>
    <row r="136" spans="1:11" ht="14.6" x14ac:dyDescent="0.35">
      <c r="A136" s="48" t="s">
        <v>2303</v>
      </c>
      <c r="B136" s="48" t="s">
        <v>2324</v>
      </c>
      <c r="C136" s="48" t="s">
        <v>358</v>
      </c>
      <c r="D136" s="48" t="s">
        <v>638</v>
      </c>
      <c r="E136" s="48" t="s">
        <v>619</v>
      </c>
      <c r="F136" s="48" t="s">
        <v>578</v>
      </c>
      <c r="G136" s="48">
        <v>4</v>
      </c>
      <c r="H136" s="48">
        <v>-0.47065923599999998</v>
      </c>
      <c r="I136" s="48">
        <v>0.31014956399999999</v>
      </c>
      <c r="J136" s="48">
        <v>0.129134577</v>
      </c>
      <c r="K136" s="48" t="s">
        <v>2406</v>
      </c>
    </row>
    <row r="137" spans="1:11" ht="14.6" x14ac:dyDescent="0.35">
      <c r="A137" s="48" t="s">
        <v>2303</v>
      </c>
      <c r="B137" s="48" t="s">
        <v>2324</v>
      </c>
      <c r="C137" s="48" t="s">
        <v>358</v>
      </c>
      <c r="D137" s="48" t="s">
        <v>638</v>
      </c>
      <c r="E137" s="48" t="s">
        <v>619</v>
      </c>
      <c r="F137" s="48" t="s">
        <v>577</v>
      </c>
      <c r="G137" s="48">
        <v>4</v>
      </c>
      <c r="H137" s="48">
        <v>-0.40882939299999999</v>
      </c>
      <c r="I137" s="48">
        <v>0.36267137199999999</v>
      </c>
      <c r="J137" s="48">
        <v>0.34164735600000001</v>
      </c>
      <c r="K137" s="48" t="s">
        <v>2405</v>
      </c>
    </row>
    <row r="138" spans="1:11" ht="14.6" x14ac:dyDescent="0.35">
      <c r="A138" s="48" t="s">
        <v>2303</v>
      </c>
      <c r="B138" s="48" t="s">
        <v>2324</v>
      </c>
      <c r="C138" s="48" t="s">
        <v>358</v>
      </c>
      <c r="D138" s="48" t="s">
        <v>638</v>
      </c>
      <c r="E138" s="48" t="s">
        <v>2311</v>
      </c>
      <c r="F138" s="48" t="s">
        <v>579</v>
      </c>
      <c r="G138" s="48">
        <v>4</v>
      </c>
      <c r="H138" s="48">
        <v>0.175405755</v>
      </c>
      <c r="I138" s="48">
        <v>0.20208231900000001</v>
      </c>
      <c r="J138" s="48">
        <v>0.385398933</v>
      </c>
      <c r="K138" s="48" t="s">
        <v>773</v>
      </c>
    </row>
    <row r="139" spans="1:11" ht="14.6" x14ac:dyDescent="0.35">
      <c r="A139" s="48" t="s">
        <v>2303</v>
      </c>
      <c r="B139" s="48" t="s">
        <v>2324</v>
      </c>
      <c r="C139" s="48" t="s">
        <v>358</v>
      </c>
      <c r="D139" s="48" t="s">
        <v>638</v>
      </c>
      <c r="E139" s="48" t="s">
        <v>2311</v>
      </c>
      <c r="F139" s="48" t="s">
        <v>2305</v>
      </c>
      <c r="G139" s="48">
        <v>4</v>
      </c>
      <c r="H139" s="48">
        <v>0.175405755</v>
      </c>
      <c r="I139" s="48">
        <v>0.22584389499999999</v>
      </c>
      <c r="J139" s="48">
        <v>0.43735459599999998</v>
      </c>
      <c r="K139" s="48" t="s">
        <v>772</v>
      </c>
    </row>
    <row r="140" spans="1:11" ht="14.6" x14ac:dyDescent="0.35">
      <c r="A140" s="48" t="s">
        <v>2303</v>
      </c>
      <c r="B140" s="48" t="s">
        <v>2324</v>
      </c>
      <c r="C140" s="48" t="s">
        <v>358</v>
      </c>
      <c r="D140" s="48" t="s">
        <v>638</v>
      </c>
      <c r="E140" s="48" t="s">
        <v>2311</v>
      </c>
      <c r="F140" s="48" t="s">
        <v>578</v>
      </c>
      <c r="G140" s="48">
        <v>4</v>
      </c>
      <c r="H140" s="48">
        <v>9.0086815000000001E-2</v>
      </c>
      <c r="I140" s="48">
        <v>0.26072258799999998</v>
      </c>
      <c r="J140" s="48">
        <v>0.729697865</v>
      </c>
      <c r="K140" s="48" t="s">
        <v>2404</v>
      </c>
    </row>
    <row r="141" spans="1:11" ht="14.6" x14ac:dyDescent="0.35">
      <c r="A141" s="48" t="s">
        <v>2303</v>
      </c>
      <c r="B141" s="48" t="s">
        <v>2324</v>
      </c>
      <c r="C141" s="48" t="s">
        <v>358</v>
      </c>
      <c r="D141" s="48" t="s">
        <v>638</v>
      </c>
      <c r="E141" s="48" t="s">
        <v>2311</v>
      </c>
      <c r="F141" s="48" t="s">
        <v>577</v>
      </c>
      <c r="G141" s="48">
        <v>4</v>
      </c>
      <c r="H141" s="48">
        <v>6.8258665999999996E-2</v>
      </c>
      <c r="I141" s="48">
        <v>0.331887881</v>
      </c>
      <c r="J141" s="48">
        <v>0.85021583899999997</v>
      </c>
      <c r="K141" s="48" t="s">
        <v>2403</v>
      </c>
    </row>
    <row r="142" spans="1:11" ht="14.6" x14ac:dyDescent="0.35">
      <c r="A142" s="48" t="s">
        <v>2303</v>
      </c>
      <c r="B142" s="48" t="s">
        <v>2324</v>
      </c>
      <c r="C142" s="48" t="s">
        <v>358</v>
      </c>
      <c r="D142" s="48" t="s">
        <v>638</v>
      </c>
      <c r="E142" s="48" t="s">
        <v>636</v>
      </c>
      <c r="F142" s="48" t="s">
        <v>579</v>
      </c>
      <c r="G142" s="48">
        <v>4</v>
      </c>
      <c r="H142" s="48">
        <v>-0.21524020799999999</v>
      </c>
      <c r="I142" s="48">
        <v>8.1346132000000002E-2</v>
      </c>
      <c r="J142" s="48">
        <v>8.1454720000000008E-3</v>
      </c>
      <c r="K142" s="48" t="s">
        <v>771</v>
      </c>
    </row>
    <row r="143" spans="1:11" ht="14.6" x14ac:dyDescent="0.35">
      <c r="A143" s="48" t="s">
        <v>2303</v>
      </c>
      <c r="B143" s="48" t="s">
        <v>2324</v>
      </c>
      <c r="C143" s="48" t="s">
        <v>358</v>
      </c>
      <c r="D143" s="48" t="s">
        <v>638</v>
      </c>
      <c r="E143" s="48" t="s">
        <v>636</v>
      </c>
      <c r="F143" s="48" t="s">
        <v>2305</v>
      </c>
      <c r="G143" s="48">
        <v>4</v>
      </c>
      <c r="H143" s="48">
        <v>-0.21524020799999999</v>
      </c>
      <c r="I143" s="48">
        <v>0.16139837500000001</v>
      </c>
      <c r="J143" s="48">
        <v>0.18233633299999999</v>
      </c>
      <c r="K143" s="48" t="s">
        <v>770</v>
      </c>
    </row>
    <row r="144" spans="1:11" ht="14.6" x14ac:dyDescent="0.35">
      <c r="A144" s="48" t="s">
        <v>2303</v>
      </c>
      <c r="B144" s="48" t="s">
        <v>2324</v>
      </c>
      <c r="C144" s="48" t="s">
        <v>358</v>
      </c>
      <c r="D144" s="48" t="s">
        <v>638</v>
      </c>
      <c r="E144" s="48" t="s">
        <v>636</v>
      </c>
      <c r="F144" s="48" t="s">
        <v>578</v>
      </c>
      <c r="G144" s="48">
        <v>4</v>
      </c>
      <c r="H144" s="48">
        <v>-0.26682883099999999</v>
      </c>
      <c r="I144" s="48">
        <v>0.18436992199999999</v>
      </c>
      <c r="J144" s="48">
        <v>0.14782773599999999</v>
      </c>
      <c r="K144" s="48" t="s">
        <v>2402</v>
      </c>
    </row>
    <row r="145" spans="1:11" ht="14.6" x14ac:dyDescent="0.35">
      <c r="A145" s="48" t="s">
        <v>2303</v>
      </c>
      <c r="B145" s="48" t="s">
        <v>2324</v>
      </c>
      <c r="C145" s="48" t="s">
        <v>358</v>
      </c>
      <c r="D145" s="48" t="s">
        <v>638</v>
      </c>
      <c r="E145" s="48" t="s">
        <v>636</v>
      </c>
      <c r="F145" s="48" t="s">
        <v>577</v>
      </c>
      <c r="G145" s="48">
        <v>4</v>
      </c>
      <c r="H145" s="48">
        <v>-0.29250696700000001</v>
      </c>
      <c r="I145" s="48">
        <v>0.230771544</v>
      </c>
      <c r="J145" s="48">
        <v>0.29441517299999997</v>
      </c>
      <c r="K145" s="48" t="s">
        <v>2401</v>
      </c>
    </row>
    <row r="146" spans="1:11" ht="14.6" x14ac:dyDescent="0.35">
      <c r="A146" s="48" t="s">
        <v>2303</v>
      </c>
      <c r="B146" s="48" t="s">
        <v>2324</v>
      </c>
      <c r="C146" s="48" t="s">
        <v>358</v>
      </c>
      <c r="D146" s="48" t="s">
        <v>638</v>
      </c>
      <c r="E146" s="48" t="s">
        <v>626</v>
      </c>
      <c r="F146" s="48" t="s">
        <v>579</v>
      </c>
      <c r="G146" s="48">
        <v>4</v>
      </c>
      <c r="H146" s="48">
        <v>-9.7601823000000004E-2</v>
      </c>
      <c r="I146" s="48">
        <v>9.0771934999999998E-2</v>
      </c>
      <c r="J146" s="48">
        <v>0.28226626399999999</v>
      </c>
      <c r="K146" s="48" t="s">
        <v>769</v>
      </c>
    </row>
    <row r="147" spans="1:11" ht="14.6" x14ac:dyDescent="0.35">
      <c r="A147" s="48" t="s">
        <v>2303</v>
      </c>
      <c r="B147" s="48" t="s">
        <v>2324</v>
      </c>
      <c r="C147" s="48" t="s">
        <v>358</v>
      </c>
      <c r="D147" s="48" t="s">
        <v>638</v>
      </c>
      <c r="E147" s="48" t="s">
        <v>626</v>
      </c>
      <c r="F147" s="48" t="s">
        <v>2305</v>
      </c>
      <c r="G147" s="48">
        <v>4</v>
      </c>
      <c r="H147" s="48">
        <v>-9.7601823000000004E-2</v>
      </c>
      <c r="I147" s="48">
        <v>0.13677212699999999</v>
      </c>
      <c r="J147" s="48">
        <v>0.47546897999999999</v>
      </c>
      <c r="K147" s="48" t="s">
        <v>768</v>
      </c>
    </row>
    <row r="148" spans="1:11" ht="14.6" x14ac:dyDescent="0.35">
      <c r="A148" s="48" t="s">
        <v>2303</v>
      </c>
      <c r="B148" s="48" t="s">
        <v>2324</v>
      </c>
      <c r="C148" s="48" t="s">
        <v>358</v>
      </c>
      <c r="D148" s="48" t="s">
        <v>638</v>
      </c>
      <c r="E148" s="48" t="s">
        <v>626</v>
      </c>
      <c r="F148" s="48" t="s">
        <v>578</v>
      </c>
      <c r="G148" s="48">
        <v>4</v>
      </c>
      <c r="H148" s="48">
        <v>-0.12159674500000001</v>
      </c>
      <c r="I148" s="48">
        <v>0.161572682</v>
      </c>
      <c r="J148" s="48">
        <v>0.45170094</v>
      </c>
      <c r="K148" s="48" t="s">
        <v>767</v>
      </c>
    </row>
    <row r="149" spans="1:11" ht="14.6" x14ac:dyDescent="0.35">
      <c r="A149" s="48" t="s">
        <v>2303</v>
      </c>
      <c r="B149" s="48" t="s">
        <v>2324</v>
      </c>
      <c r="C149" s="48" t="s">
        <v>358</v>
      </c>
      <c r="D149" s="48" t="s">
        <v>638</v>
      </c>
      <c r="E149" s="48" t="s">
        <v>626</v>
      </c>
      <c r="F149" s="48" t="s">
        <v>577</v>
      </c>
      <c r="G149" s="48">
        <v>4</v>
      </c>
      <c r="H149" s="48">
        <v>-0.136767264</v>
      </c>
      <c r="I149" s="48">
        <v>0.206886335</v>
      </c>
      <c r="J149" s="48">
        <v>0.55579951800000005</v>
      </c>
      <c r="K149" s="48" t="s">
        <v>2400</v>
      </c>
    </row>
    <row r="150" spans="1:11" ht="14.6" x14ac:dyDescent="0.35">
      <c r="A150" s="48" t="s">
        <v>2303</v>
      </c>
      <c r="B150" s="48" t="s">
        <v>2324</v>
      </c>
      <c r="C150" s="48" t="s">
        <v>358</v>
      </c>
      <c r="D150" s="48" t="s">
        <v>638</v>
      </c>
      <c r="E150" s="48" t="s">
        <v>627</v>
      </c>
      <c r="F150" s="48" t="s">
        <v>579</v>
      </c>
      <c r="G150" s="48">
        <v>4</v>
      </c>
      <c r="H150" s="48">
        <v>-0.137612452</v>
      </c>
      <c r="I150" s="48">
        <v>0.103600601</v>
      </c>
      <c r="J150" s="48">
        <v>0.18407974299999999</v>
      </c>
      <c r="K150" s="48" t="s">
        <v>766</v>
      </c>
    </row>
    <row r="151" spans="1:11" ht="14.6" x14ac:dyDescent="0.35">
      <c r="A151" s="48" t="s">
        <v>2303</v>
      </c>
      <c r="B151" s="48" t="s">
        <v>2324</v>
      </c>
      <c r="C151" s="48" t="s">
        <v>358</v>
      </c>
      <c r="D151" s="48" t="s">
        <v>638</v>
      </c>
      <c r="E151" s="48" t="s">
        <v>627</v>
      </c>
      <c r="F151" s="48" t="s">
        <v>2305</v>
      </c>
      <c r="G151" s="48">
        <v>4</v>
      </c>
      <c r="H151" s="48">
        <v>-0.137612452</v>
      </c>
      <c r="I151" s="48">
        <v>0.13739025699999999</v>
      </c>
      <c r="J151" s="48">
        <v>0.316528484</v>
      </c>
      <c r="K151" s="48" t="s">
        <v>765</v>
      </c>
    </row>
    <row r="152" spans="1:11" ht="14.6" x14ac:dyDescent="0.35">
      <c r="A152" s="48" t="s">
        <v>2303</v>
      </c>
      <c r="B152" s="48" t="s">
        <v>2324</v>
      </c>
      <c r="C152" s="48" t="s">
        <v>358</v>
      </c>
      <c r="D152" s="48" t="s">
        <v>638</v>
      </c>
      <c r="E152" s="48" t="s">
        <v>627</v>
      </c>
      <c r="F152" s="48" t="s">
        <v>578</v>
      </c>
      <c r="G152" s="48">
        <v>4</v>
      </c>
      <c r="H152" s="48">
        <v>-0.17334775799999999</v>
      </c>
      <c r="I152" s="48">
        <v>0.162058754</v>
      </c>
      <c r="J152" s="48">
        <v>0.28477240100000001</v>
      </c>
      <c r="K152" s="48" t="s">
        <v>2399</v>
      </c>
    </row>
    <row r="153" spans="1:11" ht="14.6" x14ac:dyDescent="0.35">
      <c r="A153" s="48" t="s">
        <v>2303</v>
      </c>
      <c r="B153" s="48" t="s">
        <v>2324</v>
      </c>
      <c r="C153" s="48" t="s">
        <v>358</v>
      </c>
      <c r="D153" s="48" t="s">
        <v>638</v>
      </c>
      <c r="E153" s="48" t="s">
        <v>627</v>
      </c>
      <c r="F153" s="48" t="s">
        <v>577</v>
      </c>
      <c r="G153" s="48">
        <v>4</v>
      </c>
      <c r="H153" s="48">
        <v>-0.18213960600000001</v>
      </c>
      <c r="I153" s="48">
        <v>0.206660871</v>
      </c>
      <c r="J153" s="48">
        <v>0.44302824000000002</v>
      </c>
      <c r="K153" s="48" t="s">
        <v>2398</v>
      </c>
    </row>
    <row r="154" spans="1:11" ht="14.6" x14ac:dyDescent="0.35">
      <c r="A154" s="48" t="s">
        <v>2303</v>
      </c>
      <c r="B154" s="48" t="s">
        <v>2302</v>
      </c>
      <c r="C154" s="48" t="s">
        <v>485</v>
      </c>
      <c r="D154" s="48" t="s">
        <v>600</v>
      </c>
      <c r="E154" s="48" t="s">
        <v>625</v>
      </c>
      <c r="F154" s="48" t="s">
        <v>579</v>
      </c>
      <c r="G154" s="48">
        <v>2</v>
      </c>
      <c r="H154" s="48">
        <v>-4.3173788999999997E-2</v>
      </c>
      <c r="I154" s="48">
        <v>8.0640750000000004E-3</v>
      </c>
      <c r="J154" s="62">
        <v>8.6099999999999997E-8</v>
      </c>
      <c r="K154" s="48" t="s">
        <v>745</v>
      </c>
    </row>
    <row r="155" spans="1:11" ht="14.6" x14ac:dyDescent="0.35">
      <c r="A155" s="48" t="s">
        <v>2303</v>
      </c>
      <c r="B155" s="48" t="s">
        <v>2302</v>
      </c>
      <c r="C155" s="48" t="s">
        <v>485</v>
      </c>
      <c r="D155" s="48" t="s">
        <v>600</v>
      </c>
      <c r="E155" s="48" t="s">
        <v>625</v>
      </c>
      <c r="F155" s="48" t="s">
        <v>2305</v>
      </c>
      <c r="G155" s="48">
        <v>2</v>
      </c>
      <c r="H155" s="48">
        <v>-4.3173788999999997E-2</v>
      </c>
      <c r="I155" s="48">
        <v>8.2039973000000002E-2</v>
      </c>
      <c r="J155" s="48">
        <v>0.59871237300000002</v>
      </c>
      <c r="K155" s="48" t="s">
        <v>744</v>
      </c>
    </row>
    <row r="156" spans="1:11" ht="14.6" x14ac:dyDescent="0.35">
      <c r="A156" s="48" t="s">
        <v>2303</v>
      </c>
      <c r="B156" s="48" t="s">
        <v>2302</v>
      </c>
      <c r="C156" s="48" t="s">
        <v>485</v>
      </c>
      <c r="D156" s="48" t="s">
        <v>600</v>
      </c>
      <c r="E156" s="48" t="s">
        <v>615</v>
      </c>
      <c r="F156" s="48" t="s">
        <v>579</v>
      </c>
      <c r="G156" s="48">
        <v>2</v>
      </c>
      <c r="H156" s="48">
        <v>4.3040343000000002E-2</v>
      </c>
      <c r="I156" s="48">
        <v>7.8394357999999997E-2</v>
      </c>
      <c r="J156" s="48">
        <v>0.582989337</v>
      </c>
      <c r="K156" s="48" t="s">
        <v>743</v>
      </c>
    </row>
    <row r="157" spans="1:11" ht="14.6" x14ac:dyDescent="0.35">
      <c r="A157" s="48" t="s">
        <v>2303</v>
      </c>
      <c r="B157" s="48" t="s">
        <v>2302</v>
      </c>
      <c r="C157" s="48" t="s">
        <v>485</v>
      </c>
      <c r="D157" s="48" t="s">
        <v>600</v>
      </c>
      <c r="E157" s="48" t="s">
        <v>615</v>
      </c>
      <c r="F157" s="48" t="s">
        <v>2305</v>
      </c>
      <c r="G157" s="48">
        <v>2</v>
      </c>
      <c r="H157" s="48">
        <v>4.3040343000000002E-2</v>
      </c>
      <c r="I157" s="48">
        <v>9.7331090999999995E-2</v>
      </c>
      <c r="J157" s="48">
        <v>0.65834051000000005</v>
      </c>
      <c r="K157" s="48" t="s">
        <v>742</v>
      </c>
    </row>
    <row r="158" spans="1:11" ht="14.6" x14ac:dyDescent="0.35">
      <c r="A158" s="48" t="s">
        <v>2303</v>
      </c>
      <c r="B158" s="48" t="s">
        <v>2302</v>
      </c>
      <c r="C158" s="48" t="s">
        <v>485</v>
      </c>
      <c r="D158" s="48" t="s">
        <v>600</v>
      </c>
      <c r="E158" s="48" t="s">
        <v>617</v>
      </c>
      <c r="F158" s="48" t="s">
        <v>579</v>
      </c>
      <c r="G158" s="48">
        <v>2</v>
      </c>
      <c r="H158" s="48">
        <v>-0.13806233600000001</v>
      </c>
      <c r="I158" s="48">
        <v>6.8220277999999995E-2</v>
      </c>
      <c r="J158" s="48">
        <v>4.2993546000000001E-2</v>
      </c>
      <c r="K158" s="48" t="s">
        <v>741</v>
      </c>
    </row>
    <row r="159" spans="1:11" ht="14.6" x14ac:dyDescent="0.35">
      <c r="A159" s="48" t="s">
        <v>2303</v>
      </c>
      <c r="B159" s="48" t="s">
        <v>2302</v>
      </c>
      <c r="C159" s="48" t="s">
        <v>485</v>
      </c>
      <c r="D159" s="48" t="s">
        <v>600</v>
      </c>
      <c r="E159" s="48" t="s">
        <v>617</v>
      </c>
      <c r="F159" s="48" t="s">
        <v>2305</v>
      </c>
      <c r="G159" s="48">
        <v>2</v>
      </c>
      <c r="H159" s="48">
        <v>-0.13806233600000001</v>
      </c>
      <c r="I159" s="48">
        <v>0.29970702199999999</v>
      </c>
      <c r="J159" s="48">
        <v>0.64504423499999997</v>
      </c>
      <c r="K159" s="48" t="s">
        <v>740</v>
      </c>
    </row>
    <row r="160" spans="1:11" ht="14.6" x14ac:dyDescent="0.35">
      <c r="A160" s="48" t="s">
        <v>2303</v>
      </c>
      <c r="B160" s="48" t="s">
        <v>2302</v>
      </c>
      <c r="C160" s="48" t="s">
        <v>485</v>
      </c>
      <c r="D160" s="48" t="s">
        <v>600</v>
      </c>
      <c r="E160" s="48" t="s">
        <v>618</v>
      </c>
      <c r="F160" s="48" t="s">
        <v>579</v>
      </c>
      <c r="G160" s="48">
        <v>2</v>
      </c>
      <c r="H160" s="48">
        <v>-9.0702162000000003E-2</v>
      </c>
      <c r="I160" s="48">
        <v>0.10967690099999999</v>
      </c>
      <c r="J160" s="48">
        <v>0.408240345</v>
      </c>
      <c r="K160" s="48" t="s">
        <v>739</v>
      </c>
    </row>
    <row r="161" spans="1:11" ht="14.6" x14ac:dyDescent="0.35">
      <c r="A161" s="48" t="s">
        <v>2303</v>
      </c>
      <c r="B161" s="48" t="s">
        <v>2302</v>
      </c>
      <c r="C161" s="48" t="s">
        <v>485</v>
      </c>
      <c r="D161" s="48" t="s">
        <v>600</v>
      </c>
      <c r="E161" s="48" t="s">
        <v>618</v>
      </c>
      <c r="F161" s="48" t="s">
        <v>2305</v>
      </c>
      <c r="G161" s="48">
        <v>2</v>
      </c>
      <c r="H161" s="48">
        <v>-9.0702162000000003E-2</v>
      </c>
      <c r="I161" s="48">
        <v>0.25013645699999998</v>
      </c>
      <c r="J161" s="48">
        <v>0.71689569799999997</v>
      </c>
      <c r="K161" s="48" t="s">
        <v>738</v>
      </c>
    </row>
    <row r="162" spans="1:11" ht="14.6" x14ac:dyDescent="0.35">
      <c r="A162" s="48" t="s">
        <v>2303</v>
      </c>
      <c r="B162" s="48" t="s">
        <v>2302</v>
      </c>
      <c r="C162" s="48" t="s">
        <v>485</v>
      </c>
      <c r="D162" s="48" t="s">
        <v>600</v>
      </c>
      <c r="E162" s="48" t="s">
        <v>619</v>
      </c>
      <c r="F162" s="48" t="s">
        <v>579</v>
      </c>
      <c r="G162" s="48">
        <v>2</v>
      </c>
      <c r="H162" s="48">
        <v>-0.28341286700000001</v>
      </c>
      <c r="I162" s="48">
        <v>2.0517826999999999E-2</v>
      </c>
      <c r="J162" s="62">
        <v>2.13E-43</v>
      </c>
      <c r="K162" s="48" t="s">
        <v>737</v>
      </c>
    </row>
    <row r="163" spans="1:11" ht="14.6" x14ac:dyDescent="0.35">
      <c r="A163" s="48" t="s">
        <v>2303</v>
      </c>
      <c r="B163" s="48" t="s">
        <v>2302</v>
      </c>
      <c r="C163" s="48" t="s">
        <v>485</v>
      </c>
      <c r="D163" s="48" t="s">
        <v>600</v>
      </c>
      <c r="E163" s="48" t="s">
        <v>619</v>
      </c>
      <c r="F163" s="48" t="s">
        <v>2305</v>
      </c>
      <c r="G163" s="48">
        <v>2</v>
      </c>
      <c r="H163" s="48">
        <v>-0.28341286700000001</v>
      </c>
      <c r="I163" s="48">
        <v>0.18712832700000001</v>
      </c>
      <c r="J163" s="48">
        <v>0.12988957200000001</v>
      </c>
      <c r="K163" s="48" t="s">
        <v>736</v>
      </c>
    </row>
    <row r="164" spans="1:11" ht="14.6" x14ac:dyDescent="0.35">
      <c r="A164" s="48" t="s">
        <v>2303</v>
      </c>
      <c r="B164" s="48" t="s">
        <v>2302</v>
      </c>
      <c r="C164" s="48" t="s">
        <v>485</v>
      </c>
      <c r="D164" s="48" t="s">
        <v>600</v>
      </c>
      <c r="E164" s="48" t="s">
        <v>2311</v>
      </c>
      <c r="F164" s="48" t="s">
        <v>579</v>
      </c>
      <c r="G164" s="48">
        <v>2</v>
      </c>
      <c r="H164" s="48">
        <v>-0.460468975</v>
      </c>
      <c r="I164" s="48">
        <v>4.2760424999999998E-2</v>
      </c>
      <c r="J164" s="62">
        <v>4.8400000000000004E-27</v>
      </c>
      <c r="K164" s="48" t="s">
        <v>735</v>
      </c>
    </row>
    <row r="165" spans="1:11" ht="14.6" x14ac:dyDescent="0.35">
      <c r="A165" s="48" t="s">
        <v>2303</v>
      </c>
      <c r="B165" s="48" t="s">
        <v>2302</v>
      </c>
      <c r="C165" s="48" t="s">
        <v>485</v>
      </c>
      <c r="D165" s="48" t="s">
        <v>600</v>
      </c>
      <c r="E165" s="48" t="s">
        <v>2311</v>
      </c>
      <c r="F165" s="48" t="s">
        <v>2305</v>
      </c>
      <c r="G165" s="48">
        <v>2</v>
      </c>
      <c r="H165" s="48">
        <v>-0.460468975</v>
      </c>
      <c r="I165" s="48">
        <v>0.18139935900000001</v>
      </c>
      <c r="J165" s="48">
        <v>1.1135213E-2</v>
      </c>
      <c r="K165" s="48" t="s">
        <v>734</v>
      </c>
    </row>
    <row r="166" spans="1:11" ht="14.6" x14ac:dyDescent="0.35">
      <c r="A166" s="48" t="s">
        <v>2303</v>
      </c>
      <c r="B166" s="48" t="s">
        <v>2302</v>
      </c>
      <c r="C166" s="48" t="s">
        <v>485</v>
      </c>
      <c r="D166" s="48" t="s">
        <v>600</v>
      </c>
      <c r="E166" s="48" t="s">
        <v>636</v>
      </c>
      <c r="F166" s="48" t="s">
        <v>579</v>
      </c>
      <c r="G166" s="48">
        <v>2</v>
      </c>
      <c r="H166" s="48">
        <v>0.39750544900000001</v>
      </c>
      <c r="I166" s="48">
        <v>8.5466710000000001E-2</v>
      </c>
      <c r="J166" s="62">
        <v>3.3000000000000002E-6</v>
      </c>
      <c r="K166" s="48" t="s">
        <v>733</v>
      </c>
    </row>
    <row r="167" spans="1:11" ht="14.6" x14ac:dyDescent="0.35">
      <c r="A167" s="48" t="s">
        <v>2303</v>
      </c>
      <c r="B167" s="48" t="s">
        <v>2302</v>
      </c>
      <c r="C167" s="48" t="s">
        <v>485</v>
      </c>
      <c r="D167" s="48" t="s">
        <v>600</v>
      </c>
      <c r="E167" s="48" t="s">
        <v>636</v>
      </c>
      <c r="F167" s="48" t="s">
        <v>2305</v>
      </c>
      <c r="G167" s="48">
        <v>2</v>
      </c>
      <c r="H167" s="48">
        <v>0.39750544900000001</v>
      </c>
      <c r="I167" s="48">
        <v>0.124616112</v>
      </c>
      <c r="J167" s="48">
        <v>1.4235160000000001E-3</v>
      </c>
      <c r="K167" s="48" t="s">
        <v>732</v>
      </c>
    </row>
    <row r="168" spans="1:11" ht="14.6" x14ac:dyDescent="0.35">
      <c r="A168" s="48" t="s">
        <v>2303</v>
      </c>
      <c r="B168" s="48" t="s">
        <v>2302</v>
      </c>
      <c r="C168" s="48" t="s">
        <v>485</v>
      </c>
      <c r="D168" s="48" t="s">
        <v>600</v>
      </c>
      <c r="E168" s="48" t="s">
        <v>626</v>
      </c>
      <c r="F168" s="48" t="s">
        <v>579</v>
      </c>
      <c r="G168" s="48">
        <v>2</v>
      </c>
      <c r="H168" s="48">
        <v>0.35077177500000001</v>
      </c>
      <c r="I168" s="48">
        <v>6.2920668999999999E-2</v>
      </c>
      <c r="J168" s="62">
        <v>2.48E-8</v>
      </c>
      <c r="K168" s="48" t="s">
        <v>731</v>
      </c>
    </row>
    <row r="169" spans="1:11" ht="14.6" x14ac:dyDescent="0.35">
      <c r="A169" s="48" t="s">
        <v>2303</v>
      </c>
      <c r="B169" s="48" t="s">
        <v>2302</v>
      </c>
      <c r="C169" s="48" t="s">
        <v>485</v>
      </c>
      <c r="D169" s="48" t="s">
        <v>600</v>
      </c>
      <c r="E169" s="48" t="s">
        <v>626</v>
      </c>
      <c r="F169" s="48" t="s">
        <v>2305</v>
      </c>
      <c r="G169" s="48">
        <v>2</v>
      </c>
      <c r="H169" s="48">
        <v>0.35077177500000001</v>
      </c>
      <c r="I169" s="48">
        <v>0.10694556299999999</v>
      </c>
      <c r="J169" s="48">
        <v>1.0384039999999999E-3</v>
      </c>
      <c r="K169" s="48" t="s">
        <v>730</v>
      </c>
    </row>
    <row r="170" spans="1:11" ht="14.6" x14ac:dyDescent="0.35">
      <c r="A170" s="48" t="s">
        <v>2303</v>
      </c>
      <c r="B170" s="48" t="s">
        <v>2302</v>
      </c>
      <c r="C170" s="48" t="s">
        <v>485</v>
      </c>
      <c r="D170" s="48" t="s">
        <v>600</v>
      </c>
      <c r="E170" s="48" t="s">
        <v>627</v>
      </c>
      <c r="F170" s="48" t="s">
        <v>579</v>
      </c>
      <c r="G170" s="48">
        <v>2</v>
      </c>
      <c r="H170" s="48">
        <v>0.29578344200000001</v>
      </c>
      <c r="I170" s="48">
        <v>6.1081814999999998E-2</v>
      </c>
      <c r="J170" s="62">
        <v>1.28E-6</v>
      </c>
      <c r="K170" s="48" t="s">
        <v>729</v>
      </c>
    </row>
    <row r="171" spans="1:11" ht="14.6" x14ac:dyDescent="0.35">
      <c r="A171" s="48" t="s">
        <v>2303</v>
      </c>
      <c r="B171" s="48" t="s">
        <v>2302</v>
      </c>
      <c r="C171" s="48" t="s">
        <v>485</v>
      </c>
      <c r="D171" s="48" t="s">
        <v>600</v>
      </c>
      <c r="E171" s="48" t="s">
        <v>627</v>
      </c>
      <c r="F171" s="48" t="s">
        <v>2305</v>
      </c>
      <c r="G171" s="48">
        <v>2</v>
      </c>
      <c r="H171" s="48">
        <v>0.29578344200000001</v>
      </c>
      <c r="I171" s="48">
        <v>0.107021031</v>
      </c>
      <c r="J171" s="48">
        <v>5.7134639999999997E-3</v>
      </c>
      <c r="K171" s="48" t="s">
        <v>728</v>
      </c>
    </row>
    <row r="172" spans="1:11" ht="14.6" x14ac:dyDescent="0.35">
      <c r="A172" s="48" t="s">
        <v>2303</v>
      </c>
      <c r="B172" s="48" t="s">
        <v>2302</v>
      </c>
      <c r="C172" s="48" t="s">
        <v>315</v>
      </c>
      <c r="D172" s="48" t="s">
        <v>603</v>
      </c>
      <c r="E172" s="48" t="s">
        <v>625</v>
      </c>
      <c r="F172" s="48" t="s">
        <v>580</v>
      </c>
      <c r="G172" s="48">
        <v>1</v>
      </c>
      <c r="H172" s="48">
        <v>5.8494510999999999E-2</v>
      </c>
      <c r="I172" s="48">
        <v>0.114113957</v>
      </c>
      <c r="J172" s="48">
        <v>0.60823301200000002</v>
      </c>
      <c r="K172" s="48" t="s">
        <v>727</v>
      </c>
    </row>
    <row r="173" spans="1:11" ht="14.6" x14ac:dyDescent="0.35">
      <c r="A173" s="48" t="s">
        <v>2303</v>
      </c>
      <c r="B173" s="48" t="s">
        <v>2302</v>
      </c>
      <c r="C173" s="48" t="s">
        <v>315</v>
      </c>
      <c r="D173" s="48" t="s">
        <v>603</v>
      </c>
      <c r="E173" s="48" t="s">
        <v>615</v>
      </c>
      <c r="F173" s="48" t="s">
        <v>580</v>
      </c>
      <c r="G173" s="48">
        <v>1</v>
      </c>
      <c r="H173" s="48">
        <v>0.12895974900000001</v>
      </c>
      <c r="I173" s="48">
        <v>0.13565081000000001</v>
      </c>
      <c r="J173" s="48">
        <v>0.34176970099999998</v>
      </c>
      <c r="K173" s="48" t="s">
        <v>726</v>
      </c>
    </row>
    <row r="174" spans="1:11" ht="14.6" x14ac:dyDescent="0.35">
      <c r="A174" s="48" t="s">
        <v>2303</v>
      </c>
      <c r="B174" s="48" t="s">
        <v>2302</v>
      </c>
      <c r="C174" s="48" t="s">
        <v>315</v>
      </c>
      <c r="D174" s="48" t="s">
        <v>603</v>
      </c>
      <c r="E174" s="48" t="s">
        <v>617</v>
      </c>
      <c r="F174" s="48" t="s">
        <v>580</v>
      </c>
      <c r="G174" s="48">
        <v>1</v>
      </c>
      <c r="H174" s="48">
        <v>-0.59696811299999997</v>
      </c>
      <c r="I174" s="48">
        <v>0.40428646099999999</v>
      </c>
      <c r="J174" s="48">
        <v>0.13978373799999999</v>
      </c>
      <c r="K174" s="48" t="s">
        <v>725</v>
      </c>
    </row>
    <row r="175" spans="1:11" ht="14.6" x14ac:dyDescent="0.35">
      <c r="A175" s="48" t="s">
        <v>2303</v>
      </c>
      <c r="B175" s="48" t="s">
        <v>2302</v>
      </c>
      <c r="C175" s="48" t="s">
        <v>315</v>
      </c>
      <c r="D175" s="48" t="s">
        <v>603</v>
      </c>
      <c r="E175" s="48" t="s">
        <v>618</v>
      </c>
      <c r="F175" s="48" t="s">
        <v>580</v>
      </c>
      <c r="G175" s="48">
        <v>1</v>
      </c>
      <c r="H175" s="48">
        <v>-0.30193413499999999</v>
      </c>
      <c r="I175" s="48">
        <v>0.34291688399999998</v>
      </c>
      <c r="J175" s="48">
        <v>0.37859510899999999</v>
      </c>
      <c r="K175" s="48" t="s">
        <v>724</v>
      </c>
    </row>
    <row r="176" spans="1:11" ht="14.6" x14ac:dyDescent="0.35">
      <c r="A176" s="48" t="s">
        <v>2303</v>
      </c>
      <c r="B176" s="48" t="s">
        <v>2302</v>
      </c>
      <c r="C176" s="48" t="s">
        <v>315</v>
      </c>
      <c r="D176" s="48" t="s">
        <v>603</v>
      </c>
      <c r="E176" s="48" t="s">
        <v>619</v>
      </c>
      <c r="F176" s="48" t="s">
        <v>580</v>
      </c>
      <c r="G176" s="48">
        <v>1</v>
      </c>
      <c r="H176" s="48">
        <v>-0.214427601</v>
      </c>
      <c r="I176" s="48">
        <v>0.25504443300000001</v>
      </c>
      <c r="J176" s="48">
        <v>0.40049021400000001</v>
      </c>
      <c r="K176" s="48" t="s">
        <v>723</v>
      </c>
    </row>
    <row r="177" spans="1:11" ht="14.6" x14ac:dyDescent="0.35">
      <c r="A177" s="48" t="s">
        <v>2303</v>
      </c>
      <c r="B177" s="48" t="s">
        <v>2302</v>
      </c>
      <c r="C177" s="48" t="s">
        <v>315</v>
      </c>
      <c r="D177" s="48" t="s">
        <v>603</v>
      </c>
      <c r="E177" s="48" t="s">
        <v>2311</v>
      </c>
      <c r="F177" s="48" t="s">
        <v>580</v>
      </c>
      <c r="G177" s="48">
        <v>1</v>
      </c>
      <c r="H177" s="48">
        <v>0.37318348099999998</v>
      </c>
      <c r="I177" s="48">
        <v>0.25159435400000002</v>
      </c>
      <c r="J177" s="48">
        <v>0.138001504</v>
      </c>
      <c r="K177" s="48" t="s">
        <v>722</v>
      </c>
    </row>
    <row r="178" spans="1:11" ht="14.6" x14ac:dyDescent="0.35">
      <c r="A178" s="48" t="s">
        <v>2303</v>
      </c>
      <c r="B178" s="48" t="s">
        <v>2302</v>
      </c>
      <c r="C178" s="48" t="s">
        <v>315</v>
      </c>
      <c r="D178" s="48" t="s">
        <v>603</v>
      </c>
      <c r="E178" s="48" t="s">
        <v>636</v>
      </c>
      <c r="F178" s="48" t="s">
        <v>580</v>
      </c>
      <c r="G178" s="48">
        <v>1</v>
      </c>
      <c r="H178" s="48">
        <v>0.27381076799999998</v>
      </c>
      <c r="I178" s="48">
        <v>0.17783586000000001</v>
      </c>
      <c r="J178" s="48">
        <v>0.123637755</v>
      </c>
      <c r="K178" s="48" t="s">
        <v>721</v>
      </c>
    </row>
    <row r="179" spans="1:11" ht="14.6" x14ac:dyDescent="0.35">
      <c r="A179" s="48" t="s">
        <v>2303</v>
      </c>
      <c r="B179" s="48" t="s">
        <v>2302</v>
      </c>
      <c r="C179" s="48" t="s">
        <v>315</v>
      </c>
      <c r="D179" s="48" t="s">
        <v>603</v>
      </c>
      <c r="E179" s="48" t="s">
        <v>626</v>
      </c>
      <c r="F179" s="48" t="s">
        <v>580</v>
      </c>
      <c r="G179" s="48">
        <v>1</v>
      </c>
      <c r="H179" s="48">
        <v>0.22770517500000001</v>
      </c>
      <c r="I179" s="48">
        <v>0.151489807</v>
      </c>
      <c r="J179" s="48">
        <v>0.132811818</v>
      </c>
      <c r="K179" s="48" t="s">
        <v>720</v>
      </c>
    </row>
    <row r="180" spans="1:11" ht="14.6" x14ac:dyDescent="0.35">
      <c r="A180" s="48" t="s">
        <v>2303</v>
      </c>
      <c r="B180" s="48" t="s">
        <v>2302</v>
      </c>
      <c r="C180" s="48" t="s">
        <v>315</v>
      </c>
      <c r="D180" s="48" t="s">
        <v>603</v>
      </c>
      <c r="E180" s="48" t="s">
        <v>627</v>
      </c>
      <c r="F180" s="48" t="s">
        <v>580</v>
      </c>
      <c r="G180" s="48">
        <v>1</v>
      </c>
      <c r="H180" s="48">
        <v>0.28959749099999998</v>
      </c>
      <c r="I180" s="48">
        <v>0.151855724</v>
      </c>
      <c r="J180" s="48">
        <v>5.6513233000000003E-2</v>
      </c>
      <c r="K180" s="48" t="s">
        <v>719</v>
      </c>
    </row>
    <row r="181" spans="1:11" ht="14.6" x14ac:dyDescent="0.35">
      <c r="A181" s="48" t="s">
        <v>2363</v>
      </c>
      <c r="B181" s="48" t="s">
        <v>2362</v>
      </c>
      <c r="C181" s="48" t="s">
        <v>340</v>
      </c>
      <c r="D181" s="48" t="s">
        <v>346</v>
      </c>
      <c r="E181" s="48" t="s">
        <v>625</v>
      </c>
      <c r="F181" s="48" t="s">
        <v>579</v>
      </c>
      <c r="G181" s="48">
        <v>3</v>
      </c>
      <c r="H181" s="48">
        <v>1.3644120120000001</v>
      </c>
      <c r="I181" s="48">
        <v>0.16102335100000001</v>
      </c>
      <c r="J181" s="62">
        <v>2.38E-17</v>
      </c>
      <c r="K181" s="48" t="s">
        <v>699</v>
      </c>
    </row>
    <row r="182" spans="1:11" ht="14.6" x14ac:dyDescent="0.35">
      <c r="A182" s="48" t="s">
        <v>2363</v>
      </c>
      <c r="B182" s="48" t="s">
        <v>2362</v>
      </c>
      <c r="C182" s="48" t="s">
        <v>340</v>
      </c>
      <c r="D182" s="48" t="s">
        <v>346</v>
      </c>
      <c r="E182" s="48" t="s">
        <v>625</v>
      </c>
      <c r="F182" s="48" t="s">
        <v>2305</v>
      </c>
      <c r="G182" s="48">
        <v>3</v>
      </c>
      <c r="H182" s="48">
        <v>1.3644120120000001</v>
      </c>
      <c r="I182" s="48">
        <v>0.58183671299999995</v>
      </c>
      <c r="J182" s="48">
        <v>1.9026648E-2</v>
      </c>
      <c r="K182" s="48" t="s">
        <v>698</v>
      </c>
    </row>
    <row r="183" spans="1:11" ht="14.6" x14ac:dyDescent="0.35">
      <c r="A183" s="48" t="s">
        <v>2363</v>
      </c>
      <c r="B183" s="48" t="s">
        <v>2362</v>
      </c>
      <c r="C183" s="48" t="s">
        <v>340</v>
      </c>
      <c r="D183" s="48" t="s">
        <v>346</v>
      </c>
      <c r="E183" s="48" t="s">
        <v>625</v>
      </c>
      <c r="F183" s="48" t="s">
        <v>578</v>
      </c>
      <c r="G183" s="48">
        <v>3</v>
      </c>
      <c r="H183" s="48">
        <v>1.3257962839999999</v>
      </c>
      <c r="I183" s="48">
        <v>0.66509078099999996</v>
      </c>
      <c r="J183" s="48">
        <v>4.6216952999999998E-2</v>
      </c>
      <c r="K183" s="48" t="s">
        <v>2397</v>
      </c>
    </row>
    <row r="184" spans="1:11" ht="14.6" x14ac:dyDescent="0.35">
      <c r="A184" s="48" t="s">
        <v>2363</v>
      </c>
      <c r="B184" s="48" t="s">
        <v>2362</v>
      </c>
      <c r="C184" s="48" t="s">
        <v>340</v>
      </c>
      <c r="D184" s="48" t="s">
        <v>346</v>
      </c>
      <c r="E184" s="48" t="s">
        <v>625</v>
      </c>
      <c r="F184" s="48" t="s">
        <v>577</v>
      </c>
      <c r="G184" s="48">
        <v>3</v>
      </c>
      <c r="H184" s="48">
        <v>1.2919054409999999</v>
      </c>
      <c r="I184" s="48">
        <v>0.79272480700000003</v>
      </c>
      <c r="J184" s="48">
        <v>0.244725057</v>
      </c>
      <c r="K184" s="48" t="s">
        <v>2396</v>
      </c>
    </row>
    <row r="185" spans="1:11" ht="14.6" x14ac:dyDescent="0.35">
      <c r="A185" s="48" t="s">
        <v>2363</v>
      </c>
      <c r="B185" s="48" t="s">
        <v>2362</v>
      </c>
      <c r="C185" s="48" t="s">
        <v>340</v>
      </c>
      <c r="D185" s="48" t="s">
        <v>346</v>
      </c>
      <c r="E185" s="48" t="s">
        <v>615</v>
      </c>
      <c r="F185" s="48" t="s">
        <v>579</v>
      </c>
      <c r="G185" s="48">
        <v>3</v>
      </c>
      <c r="H185" s="48">
        <v>1.304612034</v>
      </c>
      <c r="I185" s="48">
        <v>0.17827195500000001</v>
      </c>
      <c r="J185" s="62">
        <v>2.5199999999999999E-13</v>
      </c>
      <c r="K185" s="48" t="s">
        <v>697</v>
      </c>
    </row>
    <row r="186" spans="1:11" ht="14.6" x14ac:dyDescent="0.35">
      <c r="A186" s="48" t="s">
        <v>2363</v>
      </c>
      <c r="B186" s="48" t="s">
        <v>2362</v>
      </c>
      <c r="C186" s="48" t="s">
        <v>340</v>
      </c>
      <c r="D186" s="48" t="s">
        <v>346</v>
      </c>
      <c r="E186" s="48" t="s">
        <v>615</v>
      </c>
      <c r="F186" s="48" t="s">
        <v>2305</v>
      </c>
      <c r="G186" s="48">
        <v>3</v>
      </c>
      <c r="H186" s="48">
        <v>1.304612034</v>
      </c>
      <c r="I186" s="48">
        <v>0.69315434600000003</v>
      </c>
      <c r="J186" s="48">
        <v>5.9817301000000003E-2</v>
      </c>
      <c r="K186" s="48" t="s">
        <v>696</v>
      </c>
    </row>
    <row r="187" spans="1:11" ht="14.6" x14ac:dyDescent="0.35">
      <c r="A187" s="48" t="s">
        <v>2363</v>
      </c>
      <c r="B187" s="48" t="s">
        <v>2362</v>
      </c>
      <c r="C187" s="48" t="s">
        <v>340</v>
      </c>
      <c r="D187" s="48" t="s">
        <v>346</v>
      </c>
      <c r="E187" s="48" t="s">
        <v>615</v>
      </c>
      <c r="F187" s="48" t="s">
        <v>578</v>
      </c>
      <c r="G187" s="48">
        <v>3</v>
      </c>
      <c r="H187" s="48">
        <v>1.221550208</v>
      </c>
      <c r="I187" s="48">
        <v>0.78274091099999998</v>
      </c>
      <c r="J187" s="48">
        <v>0.118616728</v>
      </c>
      <c r="K187" s="48" t="s">
        <v>2395</v>
      </c>
    </row>
    <row r="188" spans="1:11" ht="14.6" x14ac:dyDescent="0.35">
      <c r="A188" s="48" t="s">
        <v>2363</v>
      </c>
      <c r="B188" s="48" t="s">
        <v>2362</v>
      </c>
      <c r="C188" s="48" t="s">
        <v>340</v>
      </c>
      <c r="D188" s="48" t="s">
        <v>346</v>
      </c>
      <c r="E188" s="48" t="s">
        <v>615</v>
      </c>
      <c r="F188" s="48" t="s">
        <v>577</v>
      </c>
      <c r="G188" s="48">
        <v>3</v>
      </c>
      <c r="H188" s="48">
        <v>1.089278124</v>
      </c>
      <c r="I188" s="48">
        <v>0.95887709399999999</v>
      </c>
      <c r="J188" s="48">
        <v>0.373752317</v>
      </c>
      <c r="K188" s="48" t="s">
        <v>2394</v>
      </c>
    </row>
    <row r="189" spans="1:11" ht="14.6" x14ac:dyDescent="0.35">
      <c r="A189" s="48" t="s">
        <v>2363</v>
      </c>
      <c r="B189" s="48" t="s">
        <v>2362</v>
      </c>
      <c r="C189" s="48" t="s">
        <v>340</v>
      </c>
      <c r="D189" s="48" t="s">
        <v>346</v>
      </c>
      <c r="E189" s="48" t="s">
        <v>617</v>
      </c>
      <c r="F189" s="48" t="s">
        <v>579</v>
      </c>
      <c r="G189" s="48">
        <v>3</v>
      </c>
      <c r="H189" s="48">
        <v>-3.9094354930000002</v>
      </c>
      <c r="I189" s="48">
        <v>1.333800037</v>
      </c>
      <c r="J189" s="48">
        <v>3.378177E-3</v>
      </c>
      <c r="K189" s="48" t="s">
        <v>695</v>
      </c>
    </row>
    <row r="190" spans="1:11" ht="14.6" x14ac:dyDescent="0.35">
      <c r="A190" s="48" t="s">
        <v>2363</v>
      </c>
      <c r="B190" s="48" t="s">
        <v>2362</v>
      </c>
      <c r="C190" s="48" t="s">
        <v>340</v>
      </c>
      <c r="D190" s="48" t="s">
        <v>346</v>
      </c>
      <c r="E190" s="48" t="s">
        <v>617</v>
      </c>
      <c r="F190" s="48" t="s">
        <v>2305</v>
      </c>
      <c r="G190" s="48">
        <v>3</v>
      </c>
      <c r="H190" s="48">
        <v>-3.9094354930000002</v>
      </c>
      <c r="I190" s="48">
        <v>2.1268387799999999</v>
      </c>
      <c r="J190" s="48">
        <v>6.6041219999999998E-2</v>
      </c>
      <c r="K190" s="48" t="s">
        <v>694</v>
      </c>
    </row>
    <row r="191" spans="1:11" ht="14.6" x14ac:dyDescent="0.35">
      <c r="A191" s="48" t="s">
        <v>2363</v>
      </c>
      <c r="B191" s="48" t="s">
        <v>2362</v>
      </c>
      <c r="C191" s="48" t="s">
        <v>340</v>
      </c>
      <c r="D191" s="48" t="s">
        <v>346</v>
      </c>
      <c r="E191" s="48" t="s">
        <v>617</v>
      </c>
      <c r="F191" s="48" t="s">
        <v>578</v>
      </c>
      <c r="G191" s="48">
        <v>3</v>
      </c>
      <c r="H191" s="48">
        <v>-4.3617618370000004</v>
      </c>
      <c r="I191" s="48">
        <v>2.5015706400000002</v>
      </c>
      <c r="J191" s="48">
        <v>8.1227240000000006E-2</v>
      </c>
      <c r="K191" s="48" t="s">
        <v>2393</v>
      </c>
    </row>
    <row r="192" spans="1:11" ht="14.6" x14ac:dyDescent="0.35">
      <c r="A192" s="48" t="s">
        <v>2363</v>
      </c>
      <c r="B192" s="48" t="s">
        <v>2362</v>
      </c>
      <c r="C192" s="48" t="s">
        <v>340</v>
      </c>
      <c r="D192" s="48" t="s">
        <v>346</v>
      </c>
      <c r="E192" s="48" t="s">
        <v>617</v>
      </c>
      <c r="F192" s="48" t="s">
        <v>577</v>
      </c>
      <c r="G192" s="48">
        <v>3</v>
      </c>
      <c r="H192" s="48">
        <v>-4.7559849559999998</v>
      </c>
      <c r="I192" s="48">
        <v>2.9591653130000002</v>
      </c>
      <c r="J192" s="48">
        <v>0.249257123</v>
      </c>
      <c r="K192" s="48" t="s">
        <v>2392</v>
      </c>
    </row>
    <row r="193" spans="1:11" ht="14.6" x14ac:dyDescent="0.35">
      <c r="A193" s="48" t="s">
        <v>2363</v>
      </c>
      <c r="B193" s="48" t="s">
        <v>2362</v>
      </c>
      <c r="C193" s="48" t="s">
        <v>340</v>
      </c>
      <c r="D193" s="48" t="s">
        <v>346</v>
      </c>
      <c r="E193" s="48" t="s">
        <v>618</v>
      </c>
      <c r="F193" s="48" t="s">
        <v>579</v>
      </c>
      <c r="G193" s="48">
        <v>3</v>
      </c>
      <c r="H193" s="48">
        <v>-0.68796268900000002</v>
      </c>
      <c r="I193" s="48">
        <v>0.874188136</v>
      </c>
      <c r="J193" s="48">
        <v>0.43129751900000002</v>
      </c>
      <c r="K193" s="48" t="s">
        <v>693</v>
      </c>
    </row>
    <row r="194" spans="1:11" ht="14.6" x14ac:dyDescent="0.35">
      <c r="A194" s="48" t="s">
        <v>2363</v>
      </c>
      <c r="B194" s="48" t="s">
        <v>2362</v>
      </c>
      <c r="C194" s="48" t="s">
        <v>340</v>
      </c>
      <c r="D194" s="48" t="s">
        <v>346</v>
      </c>
      <c r="E194" s="48" t="s">
        <v>618</v>
      </c>
      <c r="F194" s="48" t="s">
        <v>2305</v>
      </c>
      <c r="G194" s="48">
        <v>3</v>
      </c>
      <c r="H194" s="48">
        <v>-0.68796268900000002</v>
      </c>
      <c r="I194" s="48">
        <v>1.770344409</v>
      </c>
      <c r="J194" s="48">
        <v>0.69756920300000003</v>
      </c>
      <c r="K194" s="48" t="s">
        <v>692</v>
      </c>
    </row>
    <row r="195" spans="1:11" ht="14.6" x14ac:dyDescent="0.35">
      <c r="A195" s="48" t="s">
        <v>2363</v>
      </c>
      <c r="B195" s="48" t="s">
        <v>2362</v>
      </c>
      <c r="C195" s="48" t="s">
        <v>340</v>
      </c>
      <c r="D195" s="48" t="s">
        <v>346</v>
      </c>
      <c r="E195" s="48" t="s">
        <v>618</v>
      </c>
      <c r="F195" s="48" t="s">
        <v>578</v>
      </c>
      <c r="G195" s="48">
        <v>3</v>
      </c>
      <c r="H195" s="48">
        <v>-0.210007995</v>
      </c>
      <c r="I195" s="48">
        <v>1.9803479660000001</v>
      </c>
      <c r="J195" s="48">
        <v>0.91554584900000002</v>
      </c>
      <c r="K195" s="48" t="s">
        <v>2391</v>
      </c>
    </row>
    <row r="196" spans="1:11" ht="14.6" x14ac:dyDescent="0.35">
      <c r="A196" s="48" t="s">
        <v>2363</v>
      </c>
      <c r="B196" s="48" t="s">
        <v>2362</v>
      </c>
      <c r="C196" s="48" t="s">
        <v>340</v>
      </c>
      <c r="D196" s="48" t="s">
        <v>346</v>
      </c>
      <c r="E196" s="48" t="s">
        <v>618</v>
      </c>
      <c r="F196" s="48" t="s">
        <v>577</v>
      </c>
      <c r="G196" s="48">
        <v>3</v>
      </c>
      <c r="H196" s="48">
        <v>-4.6520221E-2</v>
      </c>
      <c r="I196" s="48">
        <v>2.4281279979999999</v>
      </c>
      <c r="J196" s="48">
        <v>0.98645386700000004</v>
      </c>
      <c r="K196" s="48" t="s">
        <v>2390</v>
      </c>
    </row>
    <row r="197" spans="1:11" ht="14.6" x14ac:dyDescent="0.35">
      <c r="A197" s="48" t="s">
        <v>2363</v>
      </c>
      <c r="B197" s="48" t="s">
        <v>2362</v>
      </c>
      <c r="C197" s="48" t="s">
        <v>340</v>
      </c>
      <c r="D197" s="48" t="s">
        <v>346</v>
      </c>
      <c r="E197" s="48" t="s">
        <v>619</v>
      </c>
      <c r="F197" s="48" t="s">
        <v>579</v>
      </c>
      <c r="G197" s="48">
        <v>3</v>
      </c>
      <c r="H197" s="48">
        <v>1.3348050119999999</v>
      </c>
      <c r="I197" s="48">
        <v>1.6836640469999999</v>
      </c>
      <c r="J197" s="48">
        <v>0.42789568700000002</v>
      </c>
      <c r="K197" s="48" t="s">
        <v>691</v>
      </c>
    </row>
    <row r="198" spans="1:11" ht="14.6" x14ac:dyDescent="0.35">
      <c r="A198" s="48" t="s">
        <v>2363</v>
      </c>
      <c r="B198" s="48" t="s">
        <v>2362</v>
      </c>
      <c r="C198" s="48" t="s">
        <v>340</v>
      </c>
      <c r="D198" s="48" t="s">
        <v>346</v>
      </c>
      <c r="E198" s="48" t="s">
        <v>619</v>
      </c>
      <c r="F198" s="48" t="s">
        <v>2305</v>
      </c>
      <c r="G198" s="48">
        <v>3</v>
      </c>
      <c r="H198" s="48">
        <v>1.3348050119999999</v>
      </c>
      <c r="I198" s="48">
        <v>1.318857253</v>
      </c>
      <c r="J198" s="48">
        <v>0.31149401700000001</v>
      </c>
      <c r="K198" s="48" t="s">
        <v>690</v>
      </c>
    </row>
    <row r="199" spans="1:11" ht="14.6" x14ac:dyDescent="0.35">
      <c r="A199" s="48" t="s">
        <v>2363</v>
      </c>
      <c r="B199" s="48" t="s">
        <v>2362</v>
      </c>
      <c r="C199" s="48" t="s">
        <v>340</v>
      </c>
      <c r="D199" s="48" t="s">
        <v>346</v>
      </c>
      <c r="E199" s="48" t="s">
        <v>619</v>
      </c>
      <c r="F199" s="48" t="s">
        <v>578</v>
      </c>
      <c r="G199" s="48">
        <v>3</v>
      </c>
      <c r="H199" s="48">
        <v>1.5406055380000001</v>
      </c>
      <c r="I199" s="48">
        <v>1.5751272489999999</v>
      </c>
      <c r="J199" s="48">
        <v>0.32803316399999999</v>
      </c>
      <c r="K199" s="48" t="s">
        <v>2389</v>
      </c>
    </row>
    <row r="200" spans="1:11" ht="14.6" x14ac:dyDescent="0.35">
      <c r="A200" s="48" t="s">
        <v>2363</v>
      </c>
      <c r="B200" s="48" t="s">
        <v>2362</v>
      </c>
      <c r="C200" s="48" t="s">
        <v>340</v>
      </c>
      <c r="D200" s="48" t="s">
        <v>346</v>
      </c>
      <c r="E200" s="48" t="s">
        <v>619</v>
      </c>
      <c r="F200" s="48" t="s">
        <v>577</v>
      </c>
      <c r="G200" s="48">
        <v>3</v>
      </c>
      <c r="H200" s="48">
        <v>2.8739466810000001</v>
      </c>
      <c r="I200" s="48">
        <v>2.5199619000000002</v>
      </c>
      <c r="J200" s="48">
        <v>0.37225506400000002</v>
      </c>
      <c r="K200" s="48" t="s">
        <v>2388</v>
      </c>
    </row>
    <row r="201" spans="1:11" ht="14.6" x14ac:dyDescent="0.35">
      <c r="A201" s="48" t="s">
        <v>2363</v>
      </c>
      <c r="B201" s="48" t="s">
        <v>2362</v>
      </c>
      <c r="C201" s="48" t="s">
        <v>340</v>
      </c>
      <c r="D201" s="48" t="s">
        <v>346</v>
      </c>
      <c r="E201" s="48" t="s">
        <v>2311</v>
      </c>
      <c r="F201" s="48" t="s">
        <v>579</v>
      </c>
      <c r="G201" s="48">
        <v>3</v>
      </c>
      <c r="H201" s="48">
        <v>2.0285637809999999</v>
      </c>
      <c r="I201" s="48">
        <v>0.56493855100000001</v>
      </c>
      <c r="J201" s="48">
        <v>3.29704E-4</v>
      </c>
      <c r="K201" s="48" t="s">
        <v>689</v>
      </c>
    </row>
    <row r="202" spans="1:11" ht="14.6" x14ac:dyDescent="0.35">
      <c r="A202" s="48" t="s">
        <v>2363</v>
      </c>
      <c r="B202" s="48" t="s">
        <v>2362</v>
      </c>
      <c r="C202" s="48" t="s">
        <v>340</v>
      </c>
      <c r="D202" s="48" t="s">
        <v>346</v>
      </c>
      <c r="E202" s="48" t="s">
        <v>2311</v>
      </c>
      <c r="F202" s="48" t="s">
        <v>2305</v>
      </c>
      <c r="G202" s="48">
        <v>3</v>
      </c>
      <c r="H202" s="48">
        <v>2.0285637809999999</v>
      </c>
      <c r="I202" s="48">
        <v>1.2600924280000001</v>
      </c>
      <c r="J202" s="48">
        <v>0.107429916</v>
      </c>
      <c r="K202" s="48" t="s">
        <v>688</v>
      </c>
    </row>
    <row r="203" spans="1:11" ht="14.6" x14ac:dyDescent="0.35">
      <c r="A203" s="48" t="s">
        <v>2363</v>
      </c>
      <c r="B203" s="48" t="s">
        <v>2362</v>
      </c>
      <c r="C203" s="48" t="s">
        <v>340</v>
      </c>
      <c r="D203" s="48" t="s">
        <v>346</v>
      </c>
      <c r="E203" s="48" t="s">
        <v>2311</v>
      </c>
      <c r="F203" s="48" t="s">
        <v>578</v>
      </c>
      <c r="G203" s="48">
        <v>3</v>
      </c>
      <c r="H203" s="48">
        <v>1.880527955</v>
      </c>
      <c r="I203" s="48">
        <v>1.419787154</v>
      </c>
      <c r="J203" s="48">
        <v>0.18533239800000001</v>
      </c>
      <c r="K203" s="48" t="s">
        <v>2387</v>
      </c>
    </row>
    <row r="204" spans="1:11" ht="14.6" x14ac:dyDescent="0.35">
      <c r="A204" s="48" t="s">
        <v>2363</v>
      </c>
      <c r="B204" s="48" t="s">
        <v>2362</v>
      </c>
      <c r="C204" s="48" t="s">
        <v>340</v>
      </c>
      <c r="D204" s="48" t="s">
        <v>346</v>
      </c>
      <c r="E204" s="48" t="s">
        <v>2311</v>
      </c>
      <c r="F204" s="48" t="s">
        <v>577</v>
      </c>
      <c r="G204" s="48">
        <v>3</v>
      </c>
      <c r="H204" s="48">
        <v>1.3875102829999999</v>
      </c>
      <c r="I204" s="48">
        <v>1.852638115</v>
      </c>
      <c r="J204" s="48">
        <v>0.53199696299999999</v>
      </c>
      <c r="K204" s="48" t="s">
        <v>2386</v>
      </c>
    </row>
    <row r="205" spans="1:11" ht="14.6" x14ac:dyDescent="0.35">
      <c r="A205" s="48" t="s">
        <v>2363</v>
      </c>
      <c r="B205" s="48" t="s">
        <v>2362</v>
      </c>
      <c r="C205" s="48" t="s">
        <v>340</v>
      </c>
      <c r="D205" s="48" t="s">
        <v>346</v>
      </c>
      <c r="E205" s="48" t="s">
        <v>636</v>
      </c>
      <c r="F205" s="48" t="s">
        <v>579</v>
      </c>
      <c r="G205" s="48">
        <v>3</v>
      </c>
      <c r="H205" s="48">
        <v>-0.73709513599999998</v>
      </c>
      <c r="I205" s="48">
        <v>0.845459246</v>
      </c>
      <c r="J205" s="48">
        <v>0.38330215699999998</v>
      </c>
      <c r="K205" s="48" t="s">
        <v>687</v>
      </c>
    </row>
    <row r="206" spans="1:11" ht="14.6" x14ac:dyDescent="0.35">
      <c r="A206" s="48" t="s">
        <v>2363</v>
      </c>
      <c r="B206" s="48" t="s">
        <v>2362</v>
      </c>
      <c r="C206" s="48" t="s">
        <v>340</v>
      </c>
      <c r="D206" s="48" t="s">
        <v>346</v>
      </c>
      <c r="E206" s="48" t="s">
        <v>636</v>
      </c>
      <c r="F206" s="48" t="s">
        <v>2305</v>
      </c>
      <c r="G206" s="48">
        <v>3</v>
      </c>
      <c r="H206" s="48">
        <v>-0.73709513599999998</v>
      </c>
      <c r="I206" s="48">
        <v>0.90645066500000004</v>
      </c>
      <c r="J206" s="48">
        <v>0.416122716</v>
      </c>
      <c r="K206" s="48" t="s">
        <v>686</v>
      </c>
    </row>
    <row r="207" spans="1:11" ht="14.6" x14ac:dyDescent="0.35">
      <c r="A207" s="48" t="s">
        <v>2363</v>
      </c>
      <c r="B207" s="48" t="s">
        <v>2362</v>
      </c>
      <c r="C207" s="48" t="s">
        <v>340</v>
      </c>
      <c r="D207" s="48" t="s">
        <v>346</v>
      </c>
      <c r="E207" s="48" t="s">
        <v>636</v>
      </c>
      <c r="F207" s="48" t="s">
        <v>578</v>
      </c>
      <c r="G207" s="48">
        <v>3</v>
      </c>
      <c r="H207" s="48">
        <v>-0.50395060400000002</v>
      </c>
      <c r="I207" s="48">
        <v>1.104525773</v>
      </c>
      <c r="J207" s="48">
        <v>0.64820323599999996</v>
      </c>
      <c r="K207" s="48" t="s">
        <v>2385</v>
      </c>
    </row>
    <row r="208" spans="1:11" ht="14.6" x14ac:dyDescent="0.35">
      <c r="A208" s="48" t="s">
        <v>2363</v>
      </c>
      <c r="B208" s="48" t="s">
        <v>2362</v>
      </c>
      <c r="C208" s="48" t="s">
        <v>340</v>
      </c>
      <c r="D208" s="48" t="s">
        <v>346</v>
      </c>
      <c r="E208" s="48" t="s">
        <v>636</v>
      </c>
      <c r="F208" s="48" t="s">
        <v>577</v>
      </c>
      <c r="G208" s="48">
        <v>3</v>
      </c>
      <c r="H208" s="48">
        <v>-0.24195715000000001</v>
      </c>
      <c r="I208" s="48">
        <v>1.3128003960000001</v>
      </c>
      <c r="J208" s="48">
        <v>0.87076872699999996</v>
      </c>
      <c r="K208" s="48" t="s">
        <v>2384</v>
      </c>
    </row>
    <row r="209" spans="1:11" ht="14.6" x14ac:dyDescent="0.35">
      <c r="A209" s="48" t="s">
        <v>2363</v>
      </c>
      <c r="B209" s="48" t="s">
        <v>2362</v>
      </c>
      <c r="C209" s="48" t="s">
        <v>340</v>
      </c>
      <c r="D209" s="48" t="s">
        <v>346</v>
      </c>
      <c r="E209" s="48" t="s">
        <v>626</v>
      </c>
      <c r="F209" s="48" t="s">
        <v>579</v>
      </c>
      <c r="G209" s="48">
        <v>3</v>
      </c>
      <c r="H209" s="48">
        <v>-0.84024679700000005</v>
      </c>
      <c r="I209" s="48">
        <v>0.46619021700000002</v>
      </c>
      <c r="J209" s="48">
        <v>7.1487368999999995E-2</v>
      </c>
      <c r="K209" s="48" t="s">
        <v>685</v>
      </c>
    </row>
    <row r="210" spans="1:11" ht="14.6" x14ac:dyDescent="0.35">
      <c r="A210" s="48" t="s">
        <v>2363</v>
      </c>
      <c r="B210" s="48" t="s">
        <v>2362</v>
      </c>
      <c r="C210" s="48" t="s">
        <v>340</v>
      </c>
      <c r="D210" s="48" t="s">
        <v>346</v>
      </c>
      <c r="E210" s="48" t="s">
        <v>626</v>
      </c>
      <c r="F210" s="48" t="s">
        <v>2305</v>
      </c>
      <c r="G210" s="48">
        <v>3</v>
      </c>
      <c r="H210" s="48">
        <v>-0.84024679700000005</v>
      </c>
      <c r="I210" s="48">
        <v>0.76616564300000001</v>
      </c>
      <c r="J210" s="48">
        <v>0.27277658799999999</v>
      </c>
      <c r="K210" s="48" t="s">
        <v>684</v>
      </c>
    </row>
    <row r="211" spans="1:11" ht="14.6" x14ac:dyDescent="0.35">
      <c r="A211" s="48" t="s">
        <v>2363</v>
      </c>
      <c r="B211" s="48" t="s">
        <v>2362</v>
      </c>
      <c r="C211" s="48" t="s">
        <v>340</v>
      </c>
      <c r="D211" s="48" t="s">
        <v>346</v>
      </c>
      <c r="E211" s="48" t="s">
        <v>626</v>
      </c>
      <c r="F211" s="48" t="s">
        <v>578</v>
      </c>
      <c r="G211" s="48">
        <v>3</v>
      </c>
      <c r="H211" s="48">
        <v>-0.86229995100000001</v>
      </c>
      <c r="I211" s="48">
        <v>0.89204211499999997</v>
      </c>
      <c r="J211" s="48">
        <v>0.33371485899999997</v>
      </c>
      <c r="K211" s="48" t="s">
        <v>2383</v>
      </c>
    </row>
    <row r="212" spans="1:11" ht="14.6" x14ac:dyDescent="0.35">
      <c r="A212" s="48" t="s">
        <v>2363</v>
      </c>
      <c r="B212" s="48" t="s">
        <v>2362</v>
      </c>
      <c r="C212" s="48" t="s">
        <v>340</v>
      </c>
      <c r="D212" s="48" t="s">
        <v>346</v>
      </c>
      <c r="E212" s="48" t="s">
        <v>626</v>
      </c>
      <c r="F212" s="48" t="s">
        <v>577</v>
      </c>
      <c r="G212" s="48">
        <v>3</v>
      </c>
      <c r="H212" s="48">
        <v>-0.42252780099999998</v>
      </c>
      <c r="I212" s="48">
        <v>1.1315275819999999</v>
      </c>
      <c r="J212" s="48">
        <v>0.74470616899999997</v>
      </c>
      <c r="K212" s="48" t="s">
        <v>2382</v>
      </c>
    </row>
    <row r="213" spans="1:11" ht="14.6" x14ac:dyDescent="0.35">
      <c r="A213" s="48" t="s">
        <v>2363</v>
      </c>
      <c r="B213" s="48" t="s">
        <v>2362</v>
      </c>
      <c r="C213" s="48" t="s">
        <v>340</v>
      </c>
      <c r="D213" s="48" t="s">
        <v>346</v>
      </c>
      <c r="E213" s="48" t="s">
        <v>627</v>
      </c>
      <c r="F213" s="48" t="s">
        <v>579</v>
      </c>
      <c r="G213" s="48">
        <v>3</v>
      </c>
      <c r="H213" s="48">
        <v>-0.369524409</v>
      </c>
      <c r="I213" s="48">
        <v>0.37088580900000001</v>
      </c>
      <c r="J213" s="48">
        <v>0.31909015899999998</v>
      </c>
      <c r="K213" s="48" t="s">
        <v>683</v>
      </c>
    </row>
    <row r="214" spans="1:11" ht="14.6" x14ac:dyDescent="0.35">
      <c r="A214" s="48" t="s">
        <v>2363</v>
      </c>
      <c r="B214" s="48" t="s">
        <v>2362</v>
      </c>
      <c r="C214" s="48" t="s">
        <v>340</v>
      </c>
      <c r="D214" s="48" t="s">
        <v>346</v>
      </c>
      <c r="E214" s="48" t="s">
        <v>627</v>
      </c>
      <c r="F214" s="48" t="s">
        <v>2305</v>
      </c>
      <c r="G214" s="48">
        <v>3</v>
      </c>
      <c r="H214" s="48">
        <v>-0.369524409</v>
      </c>
      <c r="I214" s="48">
        <v>0.76979083400000003</v>
      </c>
      <c r="J214" s="48">
        <v>0.63120447700000004</v>
      </c>
      <c r="K214" s="48" t="s">
        <v>682</v>
      </c>
    </row>
    <row r="215" spans="1:11" ht="14.6" x14ac:dyDescent="0.35">
      <c r="A215" s="48" t="s">
        <v>2363</v>
      </c>
      <c r="B215" s="48" t="s">
        <v>2362</v>
      </c>
      <c r="C215" s="48" t="s">
        <v>340</v>
      </c>
      <c r="D215" s="48" t="s">
        <v>346</v>
      </c>
      <c r="E215" s="48" t="s">
        <v>627</v>
      </c>
      <c r="F215" s="48" t="s">
        <v>578</v>
      </c>
      <c r="G215" s="48">
        <v>3</v>
      </c>
      <c r="H215" s="48">
        <v>-0.49572823799999999</v>
      </c>
      <c r="I215" s="48">
        <v>0.84648078599999999</v>
      </c>
      <c r="J215" s="48">
        <v>0.55812125000000001</v>
      </c>
      <c r="K215" s="48" t="s">
        <v>2381</v>
      </c>
    </row>
    <row r="216" spans="1:11" ht="14.6" x14ac:dyDescent="0.35">
      <c r="A216" s="48" t="s">
        <v>2363</v>
      </c>
      <c r="B216" s="48" t="s">
        <v>2362</v>
      </c>
      <c r="C216" s="48" t="s">
        <v>340</v>
      </c>
      <c r="D216" s="48" t="s">
        <v>346</v>
      </c>
      <c r="E216" s="48" t="s">
        <v>627</v>
      </c>
      <c r="F216" s="48" t="s">
        <v>577</v>
      </c>
      <c r="G216" s="48">
        <v>3</v>
      </c>
      <c r="H216" s="48">
        <v>-0.80865261700000002</v>
      </c>
      <c r="I216" s="48">
        <v>1.04781904</v>
      </c>
      <c r="J216" s="48">
        <v>0.52097607700000004</v>
      </c>
      <c r="K216" s="48" t="s">
        <v>2380</v>
      </c>
    </row>
    <row r="217" spans="1:11" ht="14.6" x14ac:dyDescent="0.35">
      <c r="A217" s="48" t="s">
        <v>2363</v>
      </c>
      <c r="B217" s="48" t="s">
        <v>2362</v>
      </c>
      <c r="C217" s="48" t="s">
        <v>302</v>
      </c>
      <c r="D217" s="48" t="s">
        <v>310</v>
      </c>
      <c r="E217" s="48" t="s">
        <v>625</v>
      </c>
      <c r="F217" s="48" t="s">
        <v>580</v>
      </c>
      <c r="G217" s="48">
        <v>1</v>
      </c>
      <c r="H217" s="48">
        <v>1.37</v>
      </c>
      <c r="I217" s="48">
        <v>0.89533333299999995</v>
      </c>
      <c r="J217" s="48">
        <v>0.12597802899999999</v>
      </c>
      <c r="K217" s="48" t="s">
        <v>681</v>
      </c>
    </row>
    <row r="218" spans="1:11" ht="14.6" x14ac:dyDescent="0.35">
      <c r="A218" s="48" t="s">
        <v>2363</v>
      </c>
      <c r="B218" s="48" t="s">
        <v>2362</v>
      </c>
      <c r="C218" s="48" t="s">
        <v>302</v>
      </c>
      <c r="D218" s="48" t="s">
        <v>310</v>
      </c>
      <c r="E218" s="48" t="s">
        <v>615</v>
      </c>
      <c r="F218" s="48" t="s">
        <v>580</v>
      </c>
      <c r="G218" s="48">
        <v>1</v>
      </c>
      <c r="H218" s="48">
        <v>1.598666667</v>
      </c>
      <c r="I218" s="48">
        <v>1.0653333330000001</v>
      </c>
      <c r="J218" s="48">
        <v>0.13345237900000001</v>
      </c>
      <c r="K218" s="48" t="s">
        <v>680</v>
      </c>
    </row>
    <row r="219" spans="1:11" ht="14.6" x14ac:dyDescent="0.35">
      <c r="A219" s="48" t="s">
        <v>2363</v>
      </c>
      <c r="B219" s="48" t="s">
        <v>2362</v>
      </c>
      <c r="C219" s="48" t="s">
        <v>302</v>
      </c>
      <c r="D219" s="48" t="s">
        <v>310</v>
      </c>
      <c r="E219" s="48" t="s">
        <v>617</v>
      </c>
      <c r="F219" s="48" t="s">
        <v>580</v>
      </c>
      <c r="G219" s="48">
        <v>1</v>
      </c>
      <c r="H219" s="48">
        <v>-5.56</v>
      </c>
      <c r="I219" s="48">
        <v>3.2613333330000001</v>
      </c>
      <c r="J219" s="48">
        <v>8.8227215999999997E-2</v>
      </c>
      <c r="K219" s="48" t="s">
        <v>679</v>
      </c>
    </row>
    <row r="220" spans="1:11" ht="14.6" x14ac:dyDescent="0.35">
      <c r="A220" s="48" t="s">
        <v>2363</v>
      </c>
      <c r="B220" s="48" t="s">
        <v>2362</v>
      </c>
      <c r="C220" s="48" t="s">
        <v>302</v>
      </c>
      <c r="D220" s="48" t="s">
        <v>310</v>
      </c>
      <c r="E220" s="48" t="s">
        <v>618</v>
      </c>
      <c r="F220" s="48" t="s">
        <v>580</v>
      </c>
      <c r="G220" s="48">
        <v>1</v>
      </c>
      <c r="H220" s="48">
        <v>0.21466666700000001</v>
      </c>
      <c r="I220" s="48">
        <v>2.7146666669999999</v>
      </c>
      <c r="J220" s="48">
        <v>0.936971679</v>
      </c>
      <c r="K220" s="48" t="s">
        <v>678</v>
      </c>
    </row>
    <row r="221" spans="1:11" ht="14.6" x14ac:dyDescent="0.35">
      <c r="A221" s="48" t="s">
        <v>2363</v>
      </c>
      <c r="B221" s="48" t="s">
        <v>2362</v>
      </c>
      <c r="C221" s="48" t="s">
        <v>302</v>
      </c>
      <c r="D221" s="48" t="s">
        <v>310</v>
      </c>
      <c r="E221" s="48" t="s">
        <v>619</v>
      </c>
      <c r="F221" s="48" t="s">
        <v>580</v>
      </c>
      <c r="G221" s="48">
        <v>1</v>
      </c>
      <c r="H221" s="48">
        <v>-1.3673333329999999</v>
      </c>
      <c r="I221" s="48">
        <v>2.0393333330000001</v>
      </c>
      <c r="J221" s="48">
        <v>0.50255150199999998</v>
      </c>
      <c r="K221" s="48" t="s">
        <v>677</v>
      </c>
    </row>
    <row r="222" spans="1:11" ht="14.6" x14ac:dyDescent="0.35">
      <c r="A222" s="48" t="s">
        <v>2363</v>
      </c>
      <c r="B222" s="48" t="s">
        <v>2362</v>
      </c>
      <c r="C222" s="48" t="s">
        <v>302</v>
      </c>
      <c r="D222" s="48" t="s">
        <v>310</v>
      </c>
      <c r="E222" s="48" t="s">
        <v>2311</v>
      </c>
      <c r="F222" s="48" t="s">
        <v>580</v>
      </c>
      <c r="G222" s="48">
        <v>1</v>
      </c>
      <c r="H222" s="48">
        <v>2.9380000000000002</v>
      </c>
      <c r="I222" s="48">
        <v>1.9359999999999999</v>
      </c>
      <c r="J222" s="48">
        <v>0.12912485700000001</v>
      </c>
      <c r="K222" s="48" t="s">
        <v>676</v>
      </c>
    </row>
    <row r="223" spans="1:11" ht="14.6" x14ac:dyDescent="0.35">
      <c r="A223" s="48" t="s">
        <v>2363</v>
      </c>
      <c r="B223" s="48" t="s">
        <v>2362</v>
      </c>
      <c r="C223" s="48" t="s">
        <v>302</v>
      </c>
      <c r="D223" s="48" t="s">
        <v>310</v>
      </c>
      <c r="E223" s="48" t="s">
        <v>636</v>
      </c>
      <c r="F223" s="48" t="s">
        <v>580</v>
      </c>
      <c r="G223" s="48">
        <v>1</v>
      </c>
      <c r="H223" s="48">
        <v>0.39526666700000002</v>
      </c>
      <c r="I223" s="48">
        <v>1.3879999999999999</v>
      </c>
      <c r="J223" s="48">
        <v>0.77581709700000001</v>
      </c>
      <c r="K223" s="48" t="s">
        <v>675</v>
      </c>
    </row>
    <row r="224" spans="1:11" ht="14.6" x14ac:dyDescent="0.35">
      <c r="A224" s="48" t="s">
        <v>2363</v>
      </c>
      <c r="B224" s="48" t="s">
        <v>2362</v>
      </c>
      <c r="C224" s="48" t="s">
        <v>302</v>
      </c>
      <c r="D224" s="48" t="s">
        <v>310</v>
      </c>
      <c r="E224" s="48" t="s">
        <v>626</v>
      </c>
      <c r="F224" s="48" t="s">
        <v>580</v>
      </c>
      <c r="G224" s="48">
        <v>1</v>
      </c>
      <c r="H224" s="48">
        <v>-0.125</v>
      </c>
      <c r="I224" s="48">
        <v>1.1766666670000001</v>
      </c>
      <c r="J224" s="48">
        <v>0.91539804899999999</v>
      </c>
      <c r="K224" s="48" t="s">
        <v>674</v>
      </c>
    </row>
    <row r="225" spans="1:11" ht="14.6" x14ac:dyDescent="0.35">
      <c r="A225" s="48" t="s">
        <v>2363</v>
      </c>
      <c r="B225" s="48" t="s">
        <v>2362</v>
      </c>
      <c r="C225" s="48" t="s">
        <v>302</v>
      </c>
      <c r="D225" s="48" t="s">
        <v>310</v>
      </c>
      <c r="E225" s="48" t="s">
        <v>627</v>
      </c>
      <c r="F225" s="48" t="s">
        <v>580</v>
      </c>
      <c r="G225" s="48">
        <v>1</v>
      </c>
      <c r="H225" s="48">
        <v>0.238666667</v>
      </c>
      <c r="I225" s="48">
        <v>1.183333333</v>
      </c>
      <c r="J225" s="48">
        <v>0.84015897100000003</v>
      </c>
      <c r="K225" s="48" t="s">
        <v>673</v>
      </c>
    </row>
    <row r="226" spans="1:11" ht="14.6" x14ac:dyDescent="0.35">
      <c r="A226" s="48" t="s">
        <v>2363</v>
      </c>
      <c r="B226" s="48" t="s">
        <v>2362</v>
      </c>
      <c r="C226" s="48" t="s">
        <v>358</v>
      </c>
      <c r="D226" s="48" t="s">
        <v>638</v>
      </c>
      <c r="E226" s="48" t="s">
        <v>625</v>
      </c>
      <c r="F226" s="48" t="s">
        <v>579</v>
      </c>
      <c r="G226" s="48">
        <v>4</v>
      </c>
      <c r="H226" s="48">
        <v>-0.23068730200000001</v>
      </c>
      <c r="I226" s="48">
        <v>0.16602878600000001</v>
      </c>
      <c r="J226" s="48">
        <v>0.16469850799999999</v>
      </c>
      <c r="K226" s="48" t="s">
        <v>672</v>
      </c>
    </row>
    <row r="227" spans="1:11" ht="14.6" x14ac:dyDescent="0.35">
      <c r="A227" s="48" t="s">
        <v>2363</v>
      </c>
      <c r="B227" s="48" t="s">
        <v>2362</v>
      </c>
      <c r="C227" s="48" t="s">
        <v>358</v>
      </c>
      <c r="D227" s="48" t="s">
        <v>638</v>
      </c>
      <c r="E227" s="48" t="s">
        <v>625</v>
      </c>
      <c r="F227" s="48" t="s">
        <v>2305</v>
      </c>
      <c r="G227" s="48">
        <v>4</v>
      </c>
      <c r="H227" s="48">
        <v>-0.23068730200000001</v>
      </c>
      <c r="I227" s="48">
        <v>0.20546421100000001</v>
      </c>
      <c r="J227" s="48">
        <v>0.26153880800000001</v>
      </c>
      <c r="K227" s="48" t="s">
        <v>671</v>
      </c>
    </row>
    <row r="228" spans="1:11" ht="14.6" x14ac:dyDescent="0.35">
      <c r="A228" s="48" t="s">
        <v>2363</v>
      </c>
      <c r="B228" s="48" t="s">
        <v>2362</v>
      </c>
      <c r="C228" s="48" t="s">
        <v>358</v>
      </c>
      <c r="D228" s="48" t="s">
        <v>638</v>
      </c>
      <c r="E228" s="48" t="s">
        <v>625</v>
      </c>
      <c r="F228" s="48" t="s">
        <v>578</v>
      </c>
      <c r="G228" s="48">
        <v>4</v>
      </c>
      <c r="H228" s="48">
        <v>-0.140229148</v>
      </c>
      <c r="I228" s="48">
        <v>0.25096785900000002</v>
      </c>
      <c r="J228" s="48">
        <v>0.57633002</v>
      </c>
      <c r="K228" s="48" t="s">
        <v>2379</v>
      </c>
    </row>
    <row r="229" spans="1:11" ht="14.6" x14ac:dyDescent="0.35">
      <c r="A229" s="48" t="s">
        <v>2363</v>
      </c>
      <c r="B229" s="48" t="s">
        <v>2362</v>
      </c>
      <c r="C229" s="48" t="s">
        <v>358</v>
      </c>
      <c r="D229" s="48" t="s">
        <v>638</v>
      </c>
      <c r="E229" s="48" t="s">
        <v>625</v>
      </c>
      <c r="F229" s="48" t="s">
        <v>577</v>
      </c>
      <c r="G229" s="48">
        <v>4</v>
      </c>
      <c r="H229" s="48">
        <v>-8.0505303E-2</v>
      </c>
      <c r="I229" s="48">
        <v>0.31098040799999999</v>
      </c>
      <c r="J229" s="48">
        <v>0.81247733499999997</v>
      </c>
      <c r="K229" s="48" t="s">
        <v>2378</v>
      </c>
    </row>
    <row r="230" spans="1:11" ht="14.6" x14ac:dyDescent="0.35">
      <c r="A230" s="48" t="s">
        <v>2363</v>
      </c>
      <c r="B230" s="48" t="s">
        <v>2362</v>
      </c>
      <c r="C230" s="48" t="s">
        <v>358</v>
      </c>
      <c r="D230" s="48" t="s">
        <v>638</v>
      </c>
      <c r="E230" s="48" t="s">
        <v>615</v>
      </c>
      <c r="F230" s="48" t="s">
        <v>579</v>
      </c>
      <c r="G230" s="48">
        <v>4</v>
      </c>
      <c r="H230" s="48">
        <v>-0.60781956400000003</v>
      </c>
      <c r="I230" s="48">
        <v>0.12747851700000001</v>
      </c>
      <c r="J230" s="62">
        <v>1.86E-6</v>
      </c>
      <c r="K230" s="48" t="s">
        <v>670</v>
      </c>
    </row>
    <row r="231" spans="1:11" ht="14.6" x14ac:dyDescent="0.35">
      <c r="A231" s="48" t="s">
        <v>2363</v>
      </c>
      <c r="B231" s="48" t="s">
        <v>2362</v>
      </c>
      <c r="C231" s="48" t="s">
        <v>358</v>
      </c>
      <c r="D231" s="48" t="s">
        <v>638</v>
      </c>
      <c r="E231" s="48" t="s">
        <v>615</v>
      </c>
      <c r="F231" s="48" t="s">
        <v>2305</v>
      </c>
      <c r="G231" s="48">
        <v>4</v>
      </c>
      <c r="H231" s="48">
        <v>-0.60781956400000003</v>
      </c>
      <c r="I231" s="48">
        <v>0.24357878899999999</v>
      </c>
      <c r="J231" s="48">
        <v>1.2582532E-2</v>
      </c>
      <c r="K231" s="48" t="s">
        <v>669</v>
      </c>
    </row>
    <row r="232" spans="1:11" ht="14.6" x14ac:dyDescent="0.35">
      <c r="A232" s="48" t="s">
        <v>2363</v>
      </c>
      <c r="B232" s="48" t="s">
        <v>2362</v>
      </c>
      <c r="C232" s="48" t="s">
        <v>358</v>
      </c>
      <c r="D232" s="48" t="s">
        <v>638</v>
      </c>
      <c r="E232" s="48" t="s">
        <v>615</v>
      </c>
      <c r="F232" s="48" t="s">
        <v>578</v>
      </c>
      <c r="G232" s="48">
        <v>4</v>
      </c>
      <c r="H232" s="48">
        <v>-0.59460174700000001</v>
      </c>
      <c r="I232" s="48">
        <v>0.29370142500000002</v>
      </c>
      <c r="J232" s="48">
        <v>4.2917608000000003E-2</v>
      </c>
      <c r="K232" s="48" t="s">
        <v>2377</v>
      </c>
    </row>
    <row r="233" spans="1:11" ht="14.6" x14ac:dyDescent="0.35">
      <c r="A233" s="48" t="s">
        <v>2363</v>
      </c>
      <c r="B233" s="48" t="s">
        <v>2362</v>
      </c>
      <c r="C233" s="48" t="s">
        <v>358</v>
      </c>
      <c r="D233" s="48" t="s">
        <v>638</v>
      </c>
      <c r="E233" s="48" t="s">
        <v>615</v>
      </c>
      <c r="F233" s="48" t="s">
        <v>577</v>
      </c>
      <c r="G233" s="48">
        <v>4</v>
      </c>
      <c r="H233" s="48">
        <v>-0.57957547200000004</v>
      </c>
      <c r="I233" s="48">
        <v>0.30612138900000002</v>
      </c>
      <c r="J233" s="48">
        <v>0.15465205900000001</v>
      </c>
      <c r="K233" s="48" t="s">
        <v>2376</v>
      </c>
    </row>
    <row r="234" spans="1:11" ht="14.6" x14ac:dyDescent="0.35">
      <c r="A234" s="48" t="s">
        <v>2363</v>
      </c>
      <c r="B234" s="48" t="s">
        <v>2362</v>
      </c>
      <c r="C234" s="48" t="s">
        <v>358</v>
      </c>
      <c r="D234" s="48" t="s">
        <v>638</v>
      </c>
      <c r="E234" s="48" t="s">
        <v>617</v>
      </c>
      <c r="F234" s="48" t="s">
        <v>579</v>
      </c>
      <c r="G234" s="48">
        <v>4</v>
      </c>
      <c r="H234" s="48">
        <v>1.3878953890000001</v>
      </c>
      <c r="I234" s="48">
        <v>1.2487781389999999</v>
      </c>
      <c r="J234" s="48">
        <v>0.26639505299999999</v>
      </c>
      <c r="K234" s="48" t="s">
        <v>668</v>
      </c>
    </row>
    <row r="235" spans="1:11" ht="14.6" x14ac:dyDescent="0.35">
      <c r="A235" s="48" t="s">
        <v>2363</v>
      </c>
      <c r="B235" s="48" t="s">
        <v>2362</v>
      </c>
      <c r="C235" s="48" t="s">
        <v>358</v>
      </c>
      <c r="D235" s="48" t="s">
        <v>638</v>
      </c>
      <c r="E235" s="48" t="s">
        <v>617</v>
      </c>
      <c r="F235" s="48" t="s">
        <v>2305</v>
      </c>
      <c r="G235" s="48">
        <v>4</v>
      </c>
      <c r="H235" s="48">
        <v>1.3878953890000001</v>
      </c>
      <c r="I235" s="48">
        <v>0.74321585700000004</v>
      </c>
      <c r="J235" s="48">
        <v>6.1843103000000003E-2</v>
      </c>
      <c r="K235" s="48" t="s">
        <v>667</v>
      </c>
    </row>
    <row r="236" spans="1:11" ht="14.6" x14ac:dyDescent="0.35">
      <c r="A236" s="48" t="s">
        <v>2363</v>
      </c>
      <c r="B236" s="48" t="s">
        <v>2362</v>
      </c>
      <c r="C236" s="48" t="s">
        <v>358</v>
      </c>
      <c r="D236" s="48" t="s">
        <v>638</v>
      </c>
      <c r="E236" s="48" t="s">
        <v>617</v>
      </c>
      <c r="F236" s="48" t="s">
        <v>578</v>
      </c>
      <c r="G236" s="48">
        <v>4</v>
      </c>
      <c r="H236" s="48">
        <v>1.5045743970000001</v>
      </c>
      <c r="I236" s="48">
        <v>0.864309463</v>
      </c>
      <c r="J236" s="48">
        <v>8.1721790000000002E-2</v>
      </c>
      <c r="K236" s="48" t="s">
        <v>2375</v>
      </c>
    </row>
    <row r="237" spans="1:11" ht="14.6" x14ac:dyDescent="0.35">
      <c r="A237" s="48" t="s">
        <v>2363</v>
      </c>
      <c r="B237" s="48" t="s">
        <v>2362</v>
      </c>
      <c r="C237" s="48" t="s">
        <v>358</v>
      </c>
      <c r="D237" s="48" t="s">
        <v>638</v>
      </c>
      <c r="E237" s="48" t="s">
        <v>617</v>
      </c>
      <c r="F237" s="48" t="s">
        <v>577</v>
      </c>
      <c r="G237" s="48">
        <v>4</v>
      </c>
      <c r="H237" s="48">
        <v>1.4403326279999999</v>
      </c>
      <c r="I237" s="48">
        <v>0.84215482699999999</v>
      </c>
      <c r="J237" s="48">
        <v>0.185739084</v>
      </c>
      <c r="K237" s="48" t="s">
        <v>2374</v>
      </c>
    </row>
    <row r="238" spans="1:11" ht="14.6" x14ac:dyDescent="0.35">
      <c r="A238" s="48" t="s">
        <v>2363</v>
      </c>
      <c r="B238" s="48" t="s">
        <v>2362</v>
      </c>
      <c r="C238" s="48" t="s">
        <v>358</v>
      </c>
      <c r="D238" s="48" t="s">
        <v>638</v>
      </c>
      <c r="E238" s="48" t="s">
        <v>618</v>
      </c>
      <c r="F238" s="48" t="s">
        <v>579</v>
      </c>
      <c r="G238" s="48">
        <v>4</v>
      </c>
      <c r="H238" s="48">
        <v>-2.0845553999999999E-2</v>
      </c>
      <c r="I238" s="48">
        <v>0.53747303499999999</v>
      </c>
      <c r="J238" s="48">
        <v>0.96906230500000001</v>
      </c>
      <c r="K238" s="48" t="s">
        <v>666</v>
      </c>
    </row>
    <row r="239" spans="1:11" ht="14.6" x14ac:dyDescent="0.35">
      <c r="A239" s="48" t="s">
        <v>2363</v>
      </c>
      <c r="B239" s="48" t="s">
        <v>2362</v>
      </c>
      <c r="C239" s="48" t="s">
        <v>358</v>
      </c>
      <c r="D239" s="48" t="s">
        <v>638</v>
      </c>
      <c r="E239" s="48" t="s">
        <v>618</v>
      </c>
      <c r="F239" s="48" t="s">
        <v>2305</v>
      </c>
      <c r="G239" s="48">
        <v>4</v>
      </c>
      <c r="H239" s="48">
        <v>-2.0845553999999999E-2</v>
      </c>
      <c r="I239" s="48">
        <v>0.62002535599999997</v>
      </c>
      <c r="J239" s="48">
        <v>0.97317978599999999</v>
      </c>
      <c r="K239" s="48" t="s">
        <v>665</v>
      </c>
    </row>
    <row r="240" spans="1:11" ht="14.6" x14ac:dyDescent="0.35">
      <c r="A240" s="48" t="s">
        <v>2363</v>
      </c>
      <c r="B240" s="48" t="s">
        <v>2362</v>
      </c>
      <c r="C240" s="48" t="s">
        <v>358</v>
      </c>
      <c r="D240" s="48" t="s">
        <v>638</v>
      </c>
      <c r="E240" s="48" t="s">
        <v>618</v>
      </c>
      <c r="F240" s="48" t="s">
        <v>578</v>
      </c>
      <c r="G240" s="48">
        <v>4</v>
      </c>
      <c r="H240" s="48">
        <v>-0.17617471600000001</v>
      </c>
      <c r="I240" s="48">
        <v>0.74318963999999998</v>
      </c>
      <c r="J240" s="48">
        <v>0.812616318</v>
      </c>
      <c r="K240" s="48" t="s">
        <v>2373</v>
      </c>
    </row>
    <row r="241" spans="1:11" ht="14.6" x14ac:dyDescent="0.35">
      <c r="A241" s="48" t="s">
        <v>2363</v>
      </c>
      <c r="B241" s="48" t="s">
        <v>2362</v>
      </c>
      <c r="C241" s="48" t="s">
        <v>358</v>
      </c>
      <c r="D241" s="48" t="s">
        <v>638</v>
      </c>
      <c r="E241" s="48" t="s">
        <v>618</v>
      </c>
      <c r="F241" s="48" t="s">
        <v>577</v>
      </c>
      <c r="G241" s="48">
        <v>4</v>
      </c>
      <c r="H241" s="48">
        <v>-0.203142358</v>
      </c>
      <c r="I241" s="48">
        <v>0.81886247199999995</v>
      </c>
      <c r="J241" s="48">
        <v>0.82008492799999999</v>
      </c>
      <c r="K241" s="48" t="s">
        <v>2372</v>
      </c>
    </row>
    <row r="242" spans="1:11" ht="14.6" x14ac:dyDescent="0.35">
      <c r="A242" s="48" t="s">
        <v>2363</v>
      </c>
      <c r="B242" s="48" t="s">
        <v>2362</v>
      </c>
      <c r="C242" s="48" t="s">
        <v>358</v>
      </c>
      <c r="D242" s="48" t="s">
        <v>638</v>
      </c>
      <c r="E242" s="48" t="s">
        <v>619</v>
      </c>
      <c r="F242" s="48" t="s">
        <v>579</v>
      </c>
      <c r="G242" s="48">
        <v>4</v>
      </c>
      <c r="H242" s="48">
        <v>-1.0828551369999999</v>
      </c>
      <c r="I242" s="48">
        <v>0.277726529</v>
      </c>
      <c r="J242" s="62">
        <v>9.6600000000000003E-5</v>
      </c>
      <c r="K242" s="48" t="s">
        <v>664</v>
      </c>
    </row>
    <row r="243" spans="1:11" ht="14.6" x14ac:dyDescent="0.35">
      <c r="A243" s="48" t="s">
        <v>2363</v>
      </c>
      <c r="B243" s="48" t="s">
        <v>2362</v>
      </c>
      <c r="C243" s="48" t="s">
        <v>358</v>
      </c>
      <c r="D243" s="48" t="s">
        <v>638</v>
      </c>
      <c r="E243" s="48" t="s">
        <v>619</v>
      </c>
      <c r="F243" s="48" t="s">
        <v>2305</v>
      </c>
      <c r="G243" s="48">
        <v>4</v>
      </c>
      <c r="H243" s="48">
        <v>-1.0828551369999999</v>
      </c>
      <c r="I243" s="48">
        <v>0.46420097300000002</v>
      </c>
      <c r="J243" s="48">
        <v>1.9662366000000001E-2</v>
      </c>
      <c r="K243" s="48" t="s">
        <v>663</v>
      </c>
    </row>
    <row r="244" spans="1:11" ht="14.6" x14ac:dyDescent="0.35">
      <c r="A244" s="48" t="s">
        <v>2363</v>
      </c>
      <c r="B244" s="48" t="s">
        <v>2362</v>
      </c>
      <c r="C244" s="48" t="s">
        <v>358</v>
      </c>
      <c r="D244" s="48" t="s">
        <v>638</v>
      </c>
      <c r="E244" s="48" t="s">
        <v>619</v>
      </c>
      <c r="F244" s="48" t="s">
        <v>578</v>
      </c>
      <c r="G244" s="48">
        <v>4</v>
      </c>
      <c r="H244" s="48">
        <v>-0.93828496299999997</v>
      </c>
      <c r="I244" s="48">
        <v>0.54635968599999996</v>
      </c>
      <c r="J244" s="48">
        <v>8.5917195000000002E-2</v>
      </c>
      <c r="K244" s="48" t="s">
        <v>662</v>
      </c>
    </row>
    <row r="245" spans="1:11" ht="14.6" x14ac:dyDescent="0.35">
      <c r="A245" s="48" t="s">
        <v>2363</v>
      </c>
      <c r="B245" s="48" t="s">
        <v>2362</v>
      </c>
      <c r="C245" s="48" t="s">
        <v>358</v>
      </c>
      <c r="D245" s="48" t="s">
        <v>638</v>
      </c>
      <c r="E245" s="48" t="s">
        <v>619</v>
      </c>
      <c r="F245" s="48" t="s">
        <v>577</v>
      </c>
      <c r="G245" s="48">
        <v>4</v>
      </c>
      <c r="H245" s="48">
        <v>-0.80689895499999997</v>
      </c>
      <c r="I245" s="48">
        <v>0.64133129700000002</v>
      </c>
      <c r="J245" s="48">
        <v>0.29734682400000001</v>
      </c>
      <c r="K245" s="48" t="s">
        <v>2371</v>
      </c>
    </row>
    <row r="246" spans="1:11" ht="14.6" x14ac:dyDescent="0.35">
      <c r="A246" s="48" t="s">
        <v>2363</v>
      </c>
      <c r="B246" s="48" t="s">
        <v>2362</v>
      </c>
      <c r="C246" s="48" t="s">
        <v>358</v>
      </c>
      <c r="D246" s="48" t="s">
        <v>638</v>
      </c>
      <c r="E246" s="48" t="s">
        <v>2311</v>
      </c>
      <c r="F246" s="48" t="s">
        <v>579</v>
      </c>
      <c r="G246" s="48">
        <v>4</v>
      </c>
      <c r="H246" s="48">
        <v>0.87870946500000002</v>
      </c>
      <c r="I246" s="48">
        <v>0.390049335</v>
      </c>
      <c r="J246" s="48">
        <v>2.4270739999999999E-2</v>
      </c>
      <c r="K246" s="48" t="s">
        <v>661</v>
      </c>
    </row>
    <row r="247" spans="1:11" ht="14.6" x14ac:dyDescent="0.35">
      <c r="A247" s="48" t="s">
        <v>2363</v>
      </c>
      <c r="B247" s="48" t="s">
        <v>2362</v>
      </c>
      <c r="C247" s="48" t="s">
        <v>358</v>
      </c>
      <c r="D247" s="48" t="s">
        <v>638</v>
      </c>
      <c r="E247" s="48" t="s">
        <v>2311</v>
      </c>
      <c r="F247" s="48" t="s">
        <v>2305</v>
      </c>
      <c r="G247" s="48">
        <v>4</v>
      </c>
      <c r="H247" s="48">
        <v>0.87870946500000002</v>
      </c>
      <c r="I247" s="48">
        <v>0.44789376400000003</v>
      </c>
      <c r="J247" s="48">
        <v>4.9777588999999997E-2</v>
      </c>
      <c r="K247" s="48" t="s">
        <v>660</v>
      </c>
    </row>
    <row r="248" spans="1:11" ht="14.6" x14ac:dyDescent="0.35">
      <c r="A248" s="48" t="s">
        <v>2363</v>
      </c>
      <c r="B248" s="48" t="s">
        <v>2362</v>
      </c>
      <c r="C248" s="48" t="s">
        <v>358</v>
      </c>
      <c r="D248" s="48" t="s">
        <v>638</v>
      </c>
      <c r="E248" s="48" t="s">
        <v>2311</v>
      </c>
      <c r="F248" s="48" t="s">
        <v>578</v>
      </c>
      <c r="G248" s="48">
        <v>4</v>
      </c>
      <c r="H248" s="48">
        <v>0.67159574399999999</v>
      </c>
      <c r="I248" s="48">
        <v>0.52477056300000002</v>
      </c>
      <c r="J248" s="48">
        <v>0.200619253</v>
      </c>
      <c r="K248" s="48" t="s">
        <v>2370</v>
      </c>
    </row>
    <row r="249" spans="1:11" ht="14.6" x14ac:dyDescent="0.35">
      <c r="A249" s="48" t="s">
        <v>2363</v>
      </c>
      <c r="B249" s="48" t="s">
        <v>2362</v>
      </c>
      <c r="C249" s="48" t="s">
        <v>358</v>
      </c>
      <c r="D249" s="48" t="s">
        <v>638</v>
      </c>
      <c r="E249" s="48" t="s">
        <v>2311</v>
      </c>
      <c r="F249" s="48" t="s">
        <v>577</v>
      </c>
      <c r="G249" s="48">
        <v>4</v>
      </c>
      <c r="H249" s="48">
        <v>0.58675785199999997</v>
      </c>
      <c r="I249" s="48">
        <v>0.60509354500000001</v>
      </c>
      <c r="J249" s="48">
        <v>0.40372287499999998</v>
      </c>
      <c r="K249" s="48" t="s">
        <v>2369</v>
      </c>
    </row>
    <row r="250" spans="1:11" ht="14.6" x14ac:dyDescent="0.35">
      <c r="A250" s="48" t="s">
        <v>2363</v>
      </c>
      <c r="B250" s="48" t="s">
        <v>2362</v>
      </c>
      <c r="C250" s="48" t="s">
        <v>358</v>
      </c>
      <c r="D250" s="48" t="s">
        <v>638</v>
      </c>
      <c r="E250" s="48" t="s">
        <v>636</v>
      </c>
      <c r="F250" s="48" t="s">
        <v>579</v>
      </c>
      <c r="G250" s="48">
        <v>4</v>
      </c>
      <c r="H250" s="48">
        <v>-0.69309735400000005</v>
      </c>
      <c r="I250" s="48">
        <v>0.163860857</v>
      </c>
      <c r="J250" s="62">
        <v>2.34E-5</v>
      </c>
      <c r="K250" s="48" t="s">
        <v>659</v>
      </c>
    </row>
    <row r="251" spans="1:11" ht="14.6" x14ac:dyDescent="0.35">
      <c r="A251" s="48" t="s">
        <v>2363</v>
      </c>
      <c r="B251" s="48" t="s">
        <v>2362</v>
      </c>
      <c r="C251" s="48" t="s">
        <v>358</v>
      </c>
      <c r="D251" s="48" t="s">
        <v>638</v>
      </c>
      <c r="E251" s="48" t="s">
        <v>636</v>
      </c>
      <c r="F251" s="48" t="s">
        <v>2305</v>
      </c>
      <c r="G251" s="48">
        <v>4</v>
      </c>
      <c r="H251" s="48">
        <v>-0.69309735400000005</v>
      </c>
      <c r="I251" s="48">
        <v>0.31553939399999997</v>
      </c>
      <c r="J251" s="48">
        <v>2.805276E-2</v>
      </c>
      <c r="K251" s="48" t="s">
        <v>658</v>
      </c>
    </row>
    <row r="252" spans="1:11" ht="14.6" x14ac:dyDescent="0.35">
      <c r="A252" s="48" t="s">
        <v>2363</v>
      </c>
      <c r="B252" s="48" t="s">
        <v>2362</v>
      </c>
      <c r="C252" s="48" t="s">
        <v>358</v>
      </c>
      <c r="D252" s="48" t="s">
        <v>638</v>
      </c>
      <c r="E252" s="48" t="s">
        <v>636</v>
      </c>
      <c r="F252" s="48" t="s">
        <v>578</v>
      </c>
      <c r="G252" s="48">
        <v>4</v>
      </c>
      <c r="H252" s="48">
        <v>-0.61271924300000002</v>
      </c>
      <c r="I252" s="48">
        <v>0.360232995</v>
      </c>
      <c r="J252" s="48">
        <v>8.8962317999999999E-2</v>
      </c>
      <c r="K252" s="48" t="s">
        <v>2368</v>
      </c>
    </row>
    <row r="253" spans="1:11" ht="14.6" x14ac:dyDescent="0.35">
      <c r="A253" s="48" t="s">
        <v>2363</v>
      </c>
      <c r="B253" s="48" t="s">
        <v>2362</v>
      </c>
      <c r="C253" s="48" t="s">
        <v>358</v>
      </c>
      <c r="D253" s="48" t="s">
        <v>638</v>
      </c>
      <c r="E253" s="48" t="s">
        <v>636</v>
      </c>
      <c r="F253" s="48" t="s">
        <v>577</v>
      </c>
      <c r="G253" s="48">
        <v>4</v>
      </c>
      <c r="H253" s="48">
        <v>-0.63660991</v>
      </c>
      <c r="I253" s="48">
        <v>0.40622252599999997</v>
      </c>
      <c r="J253" s="48">
        <v>0.2150706</v>
      </c>
      <c r="K253" s="48" t="s">
        <v>2367</v>
      </c>
    </row>
    <row r="254" spans="1:11" ht="14.6" x14ac:dyDescent="0.35">
      <c r="A254" s="48" t="s">
        <v>2363</v>
      </c>
      <c r="B254" s="48" t="s">
        <v>2362</v>
      </c>
      <c r="C254" s="48" t="s">
        <v>358</v>
      </c>
      <c r="D254" s="48" t="s">
        <v>638</v>
      </c>
      <c r="E254" s="48" t="s">
        <v>626</v>
      </c>
      <c r="F254" s="48" t="s">
        <v>579</v>
      </c>
      <c r="G254" s="48">
        <v>4</v>
      </c>
      <c r="H254" s="48">
        <v>-0.28716798900000001</v>
      </c>
      <c r="I254" s="48">
        <v>0.23853411499999999</v>
      </c>
      <c r="J254" s="48">
        <v>0.22863347000000001</v>
      </c>
      <c r="K254" s="48" t="s">
        <v>657</v>
      </c>
    </row>
    <row r="255" spans="1:11" ht="14.6" x14ac:dyDescent="0.35">
      <c r="A255" s="48" t="s">
        <v>2363</v>
      </c>
      <c r="B255" s="48" t="s">
        <v>2362</v>
      </c>
      <c r="C255" s="48" t="s">
        <v>358</v>
      </c>
      <c r="D255" s="48" t="s">
        <v>638</v>
      </c>
      <c r="E255" s="48" t="s">
        <v>626</v>
      </c>
      <c r="F255" s="48" t="s">
        <v>2305</v>
      </c>
      <c r="G255" s="48">
        <v>4</v>
      </c>
      <c r="H255" s="48">
        <v>-0.28716798900000001</v>
      </c>
      <c r="I255" s="48">
        <v>0.26883980800000001</v>
      </c>
      <c r="J255" s="48">
        <v>0.28544153300000003</v>
      </c>
      <c r="K255" s="48" t="s">
        <v>656</v>
      </c>
    </row>
    <row r="256" spans="1:11" ht="14.6" x14ac:dyDescent="0.35">
      <c r="A256" s="48" t="s">
        <v>2363</v>
      </c>
      <c r="B256" s="48" t="s">
        <v>2362</v>
      </c>
      <c r="C256" s="48" t="s">
        <v>358</v>
      </c>
      <c r="D256" s="48" t="s">
        <v>638</v>
      </c>
      <c r="E256" s="48" t="s">
        <v>626</v>
      </c>
      <c r="F256" s="48" t="s">
        <v>578</v>
      </c>
      <c r="G256" s="48">
        <v>4</v>
      </c>
      <c r="H256" s="48">
        <v>-0.329991127</v>
      </c>
      <c r="I256" s="48">
        <v>0.33213382499999999</v>
      </c>
      <c r="J256" s="48">
        <v>0.32044263499999998</v>
      </c>
      <c r="K256" s="48" t="s">
        <v>2366</v>
      </c>
    </row>
    <row r="257" spans="1:11" ht="14.6" x14ac:dyDescent="0.35">
      <c r="A257" s="48" t="s">
        <v>2363</v>
      </c>
      <c r="B257" s="48" t="s">
        <v>2362</v>
      </c>
      <c r="C257" s="48" t="s">
        <v>358</v>
      </c>
      <c r="D257" s="48" t="s">
        <v>638</v>
      </c>
      <c r="E257" s="48" t="s">
        <v>626</v>
      </c>
      <c r="F257" s="48" t="s">
        <v>577</v>
      </c>
      <c r="G257" s="48">
        <v>4</v>
      </c>
      <c r="H257" s="48">
        <v>-0.36066036600000001</v>
      </c>
      <c r="I257" s="48">
        <v>0.35317901699999998</v>
      </c>
      <c r="J257" s="48">
        <v>0.38233560599999999</v>
      </c>
      <c r="K257" s="48" t="s">
        <v>2365</v>
      </c>
    </row>
    <row r="258" spans="1:11" ht="14.6" x14ac:dyDescent="0.35">
      <c r="A258" s="48" t="s">
        <v>2363</v>
      </c>
      <c r="B258" s="48" t="s">
        <v>2362</v>
      </c>
      <c r="C258" s="48" t="s">
        <v>358</v>
      </c>
      <c r="D258" s="48" t="s">
        <v>638</v>
      </c>
      <c r="E258" s="48" t="s">
        <v>627</v>
      </c>
      <c r="F258" s="48" t="s">
        <v>579</v>
      </c>
      <c r="G258" s="48">
        <v>4</v>
      </c>
      <c r="H258" s="48">
        <v>-0.35365416</v>
      </c>
      <c r="I258" s="48">
        <v>0.22500105000000001</v>
      </c>
      <c r="J258" s="48">
        <v>0.115999509</v>
      </c>
      <c r="K258" s="48" t="s">
        <v>655</v>
      </c>
    </row>
    <row r="259" spans="1:11" ht="14.6" x14ac:dyDescent="0.35">
      <c r="A259" s="48" t="s">
        <v>2363</v>
      </c>
      <c r="B259" s="48" t="s">
        <v>2362</v>
      </c>
      <c r="C259" s="48" t="s">
        <v>358</v>
      </c>
      <c r="D259" s="48" t="s">
        <v>638</v>
      </c>
      <c r="E259" s="48" t="s">
        <v>627</v>
      </c>
      <c r="F259" s="48" t="s">
        <v>2305</v>
      </c>
      <c r="G259" s="48">
        <v>4</v>
      </c>
      <c r="H259" s="48">
        <v>-0.35365416</v>
      </c>
      <c r="I259" s="48">
        <v>0.27010642299999998</v>
      </c>
      <c r="J259" s="48">
        <v>0.19042796100000001</v>
      </c>
      <c r="K259" s="48" t="s">
        <v>654</v>
      </c>
    </row>
    <row r="260" spans="1:11" ht="14.6" x14ac:dyDescent="0.35">
      <c r="A260" s="48" t="s">
        <v>2363</v>
      </c>
      <c r="B260" s="48" t="s">
        <v>2362</v>
      </c>
      <c r="C260" s="48" t="s">
        <v>358</v>
      </c>
      <c r="D260" s="48" t="s">
        <v>638</v>
      </c>
      <c r="E260" s="48" t="s">
        <v>627</v>
      </c>
      <c r="F260" s="48" t="s">
        <v>578</v>
      </c>
      <c r="G260" s="48">
        <v>4</v>
      </c>
      <c r="H260" s="48">
        <v>-0.33113339600000002</v>
      </c>
      <c r="I260" s="48">
        <v>0.30721699400000002</v>
      </c>
      <c r="J260" s="48">
        <v>0.281101343</v>
      </c>
      <c r="K260" s="48" t="s">
        <v>2364</v>
      </c>
    </row>
    <row r="261" spans="1:11" ht="14.6" x14ac:dyDescent="0.35">
      <c r="A261" s="48" t="s">
        <v>2363</v>
      </c>
      <c r="B261" s="48" t="s">
        <v>2362</v>
      </c>
      <c r="C261" s="48" t="s">
        <v>358</v>
      </c>
      <c r="D261" s="48" t="s">
        <v>638</v>
      </c>
      <c r="E261" s="48" t="s">
        <v>627</v>
      </c>
      <c r="F261" s="48" t="s">
        <v>577</v>
      </c>
      <c r="G261" s="48">
        <v>4</v>
      </c>
      <c r="H261" s="48">
        <v>-0.36358897299999998</v>
      </c>
      <c r="I261" s="48">
        <v>0.36019004399999999</v>
      </c>
      <c r="J261" s="48">
        <v>0.38711864299999998</v>
      </c>
      <c r="K261" s="48" t="s">
        <v>2361</v>
      </c>
    </row>
    <row r="262" spans="1:11" ht="14.6" x14ac:dyDescent="0.35">
      <c r="A262" s="48" t="s">
        <v>2303</v>
      </c>
      <c r="B262" s="48" t="s">
        <v>2343</v>
      </c>
      <c r="C262" s="48" t="s">
        <v>811</v>
      </c>
      <c r="D262" s="48" t="s">
        <v>346</v>
      </c>
      <c r="E262" s="48" t="s">
        <v>625</v>
      </c>
      <c r="F262" s="48" t="s">
        <v>579</v>
      </c>
      <c r="G262" s="48">
        <v>3</v>
      </c>
      <c r="H262" s="48">
        <v>2.5678899000000002E-2</v>
      </c>
      <c r="I262" s="48">
        <v>9.2425616000000002E-2</v>
      </c>
      <c r="J262" s="48">
        <v>0.78114045099999996</v>
      </c>
      <c r="K262" s="48" t="s">
        <v>829</v>
      </c>
    </row>
    <row r="263" spans="1:11" ht="14.6" x14ac:dyDescent="0.35">
      <c r="A263" s="48" t="s">
        <v>2303</v>
      </c>
      <c r="B263" s="48" t="s">
        <v>2343</v>
      </c>
      <c r="C263" s="48" t="s">
        <v>811</v>
      </c>
      <c r="D263" s="48" t="s">
        <v>346</v>
      </c>
      <c r="E263" s="48" t="s">
        <v>625</v>
      </c>
      <c r="F263" s="48" t="s">
        <v>2305</v>
      </c>
      <c r="G263" s="48">
        <v>3</v>
      </c>
      <c r="H263" s="48">
        <v>2.5678899000000002E-2</v>
      </c>
      <c r="I263" s="48">
        <v>8.8632715000000001E-2</v>
      </c>
      <c r="J263" s="48">
        <v>0.77202847799999996</v>
      </c>
      <c r="K263" s="48" t="s">
        <v>828</v>
      </c>
    </row>
    <row r="264" spans="1:11" ht="14.6" x14ac:dyDescent="0.35">
      <c r="A264" s="48" t="s">
        <v>2303</v>
      </c>
      <c r="B264" s="48" t="s">
        <v>2343</v>
      </c>
      <c r="C264" s="48" t="s">
        <v>811</v>
      </c>
      <c r="D264" s="48" t="s">
        <v>346</v>
      </c>
      <c r="E264" s="48" t="s">
        <v>625</v>
      </c>
      <c r="F264" s="48" t="s">
        <v>578</v>
      </c>
      <c r="G264" s="48">
        <v>3</v>
      </c>
      <c r="H264" s="48">
        <v>-5.0187245999999998E-2</v>
      </c>
      <c r="I264" s="48">
        <v>0.109352482</v>
      </c>
      <c r="J264" s="48">
        <v>0.64627056999999999</v>
      </c>
      <c r="K264" s="48" t="s">
        <v>2360</v>
      </c>
    </row>
    <row r="265" spans="1:11" ht="14.6" x14ac:dyDescent="0.35">
      <c r="A265" s="48" t="s">
        <v>2303</v>
      </c>
      <c r="B265" s="48" t="s">
        <v>2343</v>
      </c>
      <c r="C265" s="48" t="s">
        <v>811</v>
      </c>
      <c r="D265" s="48" t="s">
        <v>346</v>
      </c>
      <c r="E265" s="48" t="s">
        <v>625</v>
      </c>
      <c r="F265" s="48" t="s">
        <v>577</v>
      </c>
      <c r="G265" s="48">
        <v>3</v>
      </c>
      <c r="H265" s="48">
        <v>-6.2517266000000002E-2</v>
      </c>
      <c r="I265" s="48">
        <v>0.14123904100000001</v>
      </c>
      <c r="J265" s="48">
        <v>0.70129916299999995</v>
      </c>
      <c r="K265" s="48" t="s">
        <v>2359</v>
      </c>
    </row>
    <row r="266" spans="1:11" ht="14.6" x14ac:dyDescent="0.35">
      <c r="A266" s="48" t="s">
        <v>2303</v>
      </c>
      <c r="B266" s="48" t="s">
        <v>2343</v>
      </c>
      <c r="C266" s="48" t="s">
        <v>811</v>
      </c>
      <c r="D266" s="48" t="s">
        <v>346</v>
      </c>
      <c r="E266" s="48" t="s">
        <v>615</v>
      </c>
      <c r="F266" s="48" t="s">
        <v>579</v>
      </c>
      <c r="G266" s="48">
        <v>3</v>
      </c>
      <c r="H266" s="48">
        <v>8.4128557000000007E-2</v>
      </c>
      <c r="I266" s="48">
        <v>8.3367474999999996E-2</v>
      </c>
      <c r="J266" s="48">
        <v>0.31291265299999999</v>
      </c>
      <c r="K266" s="48" t="s">
        <v>827</v>
      </c>
    </row>
    <row r="267" spans="1:11" ht="14.6" x14ac:dyDescent="0.35">
      <c r="A267" s="48" t="s">
        <v>2303</v>
      </c>
      <c r="B267" s="48" t="s">
        <v>2343</v>
      </c>
      <c r="C267" s="48" t="s">
        <v>811</v>
      </c>
      <c r="D267" s="48" t="s">
        <v>346</v>
      </c>
      <c r="E267" s="48" t="s">
        <v>615</v>
      </c>
      <c r="F267" s="48" t="s">
        <v>2305</v>
      </c>
      <c r="G267" s="48">
        <v>3</v>
      </c>
      <c r="H267" s="48">
        <v>8.4128557000000007E-2</v>
      </c>
      <c r="I267" s="48">
        <v>0.10525865700000001</v>
      </c>
      <c r="J267" s="48">
        <v>0.42414229799999997</v>
      </c>
      <c r="K267" s="48" t="s">
        <v>826</v>
      </c>
    </row>
    <row r="268" spans="1:11" ht="14.6" x14ac:dyDescent="0.35">
      <c r="A268" s="48" t="s">
        <v>2303</v>
      </c>
      <c r="B268" s="48" t="s">
        <v>2343</v>
      </c>
      <c r="C268" s="48" t="s">
        <v>811</v>
      </c>
      <c r="D268" s="48" t="s">
        <v>346</v>
      </c>
      <c r="E268" s="48" t="s">
        <v>615</v>
      </c>
      <c r="F268" s="48" t="s">
        <v>578</v>
      </c>
      <c r="G268" s="48">
        <v>3</v>
      </c>
      <c r="H268" s="48">
        <v>0.108214402</v>
      </c>
      <c r="I268" s="48">
        <v>0.13288019500000001</v>
      </c>
      <c r="J268" s="48">
        <v>0.41542975300000001</v>
      </c>
      <c r="K268" s="48" t="s">
        <v>2358</v>
      </c>
    </row>
    <row r="269" spans="1:11" ht="14.6" x14ac:dyDescent="0.35">
      <c r="A269" s="48" t="s">
        <v>2303</v>
      </c>
      <c r="B269" s="48" t="s">
        <v>2343</v>
      </c>
      <c r="C269" s="48" t="s">
        <v>811</v>
      </c>
      <c r="D269" s="48" t="s">
        <v>346</v>
      </c>
      <c r="E269" s="48" t="s">
        <v>615</v>
      </c>
      <c r="F269" s="48" t="s">
        <v>577</v>
      </c>
      <c r="G269" s="48">
        <v>3</v>
      </c>
      <c r="H269" s="48">
        <v>0.13331201100000001</v>
      </c>
      <c r="I269" s="48">
        <v>0.159474804</v>
      </c>
      <c r="J269" s="48">
        <v>0.491147799</v>
      </c>
      <c r="K269" s="48" t="s">
        <v>2357</v>
      </c>
    </row>
    <row r="270" spans="1:11" ht="14.6" x14ac:dyDescent="0.35">
      <c r="A270" s="48" t="s">
        <v>2303</v>
      </c>
      <c r="B270" s="48" t="s">
        <v>2343</v>
      </c>
      <c r="C270" s="48" t="s">
        <v>811</v>
      </c>
      <c r="D270" s="48" t="s">
        <v>346</v>
      </c>
      <c r="E270" s="48" t="s">
        <v>617</v>
      </c>
      <c r="F270" s="48" t="s">
        <v>579</v>
      </c>
      <c r="G270" s="48">
        <v>3</v>
      </c>
      <c r="H270" s="48">
        <v>-1.9599529000000001E-2</v>
      </c>
      <c r="I270" s="48">
        <v>3.4463626999999997E-2</v>
      </c>
      <c r="J270" s="48">
        <v>0.56955847400000004</v>
      </c>
      <c r="K270" s="48" t="s">
        <v>825</v>
      </c>
    </row>
    <row r="271" spans="1:11" ht="14.6" x14ac:dyDescent="0.35">
      <c r="A271" s="48" t="s">
        <v>2303</v>
      </c>
      <c r="B271" s="48" t="s">
        <v>2343</v>
      </c>
      <c r="C271" s="48" t="s">
        <v>811</v>
      </c>
      <c r="D271" s="48" t="s">
        <v>346</v>
      </c>
      <c r="E271" s="48" t="s">
        <v>617</v>
      </c>
      <c r="F271" s="48" t="s">
        <v>2305</v>
      </c>
      <c r="G271" s="48">
        <v>3</v>
      </c>
      <c r="H271" s="48">
        <v>-1.9599529000000001E-2</v>
      </c>
      <c r="I271" s="48">
        <v>0.32156214599999999</v>
      </c>
      <c r="J271" s="48">
        <v>0.951398246</v>
      </c>
      <c r="K271" s="48" t="s">
        <v>824</v>
      </c>
    </row>
    <row r="272" spans="1:11" ht="14.6" x14ac:dyDescent="0.35">
      <c r="A272" s="48" t="s">
        <v>2303</v>
      </c>
      <c r="B272" s="48" t="s">
        <v>2343</v>
      </c>
      <c r="C272" s="48" t="s">
        <v>811</v>
      </c>
      <c r="D272" s="48" t="s">
        <v>346</v>
      </c>
      <c r="E272" s="48" t="s">
        <v>617</v>
      </c>
      <c r="F272" s="48" t="s">
        <v>578</v>
      </c>
      <c r="G272" s="48">
        <v>3</v>
      </c>
      <c r="H272" s="48">
        <v>-5.1969754E-2</v>
      </c>
      <c r="I272" s="48">
        <v>0.37635723199999999</v>
      </c>
      <c r="J272" s="48">
        <v>0.89017226400000005</v>
      </c>
      <c r="K272" s="48" t="s">
        <v>2356</v>
      </c>
    </row>
    <row r="273" spans="1:11" ht="14.6" x14ac:dyDescent="0.35">
      <c r="A273" s="48" t="s">
        <v>2303</v>
      </c>
      <c r="B273" s="48" t="s">
        <v>2343</v>
      </c>
      <c r="C273" s="48" t="s">
        <v>811</v>
      </c>
      <c r="D273" s="48" t="s">
        <v>346</v>
      </c>
      <c r="E273" s="48" t="s">
        <v>617</v>
      </c>
      <c r="F273" s="48" t="s">
        <v>577</v>
      </c>
      <c r="G273" s="48">
        <v>3</v>
      </c>
      <c r="H273" s="48">
        <v>-5.2780236000000001E-2</v>
      </c>
      <c r="I273" s="48">
        <v>0.43846567600000003</v>
      </c>
      <c r="J273" s="48">
        <v>0.91518880999999996</v>
      </c>
      <c r="K273" s="48" t="s">
        <v>2355</v>
      </c>
    </row>
    <row r="274" spans="1:11" ht="14.6" x14ac:dyDescent="0.35">
      <c r="A274" s="48" t="s">
        <v>2303</v>
      </c>
      <c r="B274" s="48" t="s">
        <v>2343</v>
      </c>
      <c r="C274" s="48" t="s">
        <v>811</v>
      </c>
      <c r="D274" s="48" t="s">
        <v>346</v>
      </c>
      <c r="E274" s="48" t="s">
        <v>618</v>
      </c>
      <c r="F274" s="48" t="s">
        <v>579</v>
      </c>
      <c r="G274" s="48">
        <v>3</v>
      </c>
      <c r="H274" s="48">
        <v>0.19451569799999999</v>
      </c>
      <c r="I274" s="48">
        <v>0.31258736300000001</v>
      </c>
      <c r="J274" s="48">
        <v>0.53376022400000001</v>
      </c>
      <c r="K274" s="48" t="s">
        <v>823</v>
      </c>
    </row>
    <row r="275" spans="1:11" ht="14.6" x14ac:dyDescent="0.35">
      <c r="A275" s="48" t="s">
        <v>2303</v>
      </c>
      <c r="B275" s="48" t="s">
        <v>2343</v>
      </c>
      <c r="C275" s="48" t="s">
        <v>811</v>
      </c>
      <c r="D275" s="48" t="s">
        <v>346</v>
      </c>
      <c r="E275" s="48" t="s">
        <v>618</v>
      </c>
      <c r="F275" s="48" t="s">
        <v>2305</v>
      </c>
      <c r="G275" s="48">
        <v>3</v>
      </c>
      <c r="H275" s="48">
        <v>0.19451569799999999</v>
      </c>
      <c r="I275" s="48">
        <v>0.26914858800000002</v>
      </c>
      <c r="J275" s="48">
        <v>0.46985961900000001</v>
      </c>
      <c r="K275" s="48" t="s">
        <v>822</v>
      </c>
    </row>
    <row r="276" spans="1:11" ht="14.6" x14ac:dyDescent="0.35">
      <c r="A276" s="48" t="s">
        <v>2303</v>
      </c>
      <c r="B276" s="48" t="s">
        <v>2343</v>
      </c>
      <c r="C276" s="48" t="s">
        <v>811</v>
      </c>
      <c r="D276" s="48" t="s">
        <v>346</v>
      </c>
      <c r="E276" s="48" t="s">
        <v>618</v>
      </c>
      <c r="F276" s="48" t="s">
        <v>578</v>
      </c>
      <c r="G276" s="48">
        <v>3</v>
      </c>
      <c r="H276" s="48">
        <v>0.20463060999999999</v>
      </c>
      <c r="I276" s="48">
        <v>0.34982083600000002</v>
      </c>
      <c r="J276" s="48">
        <v>0.55857574099999996</v>
      </c>
      <c r="K276" s="48" t="s">
        <v>2354</v>
      </c>
    </row>
    <row r="277" spans="1:11" ht="14.6" x14ac:dyDescent="0.35">
      <c r="A277" s="48" t="s">
        <v>2303</v>
      </c>
      <c r="B277" s="48" t="s">
        <v>2343</v>
      </c>
      <c r="C277" s="48" t="s">
        <v>811</v>
      </c>
      <c r="D277" s="48" t="s">
        <v>346</v>
      </c>
      <c r="E277" s="48" t="s">
        <v>618</v>
      </c>
      <c r="F277" s="48" t="s">
        <v>577</v>
      </c>
      <c r="G277" s="48">
        <v>3</v>
      </c>
      <c r="H277" s="48">
        <v>0.24517855599999999</v>
      </c>
      <c r="I277" s="48">
        <v>0.491417981</v>
      </c>
      <c r="J277" s="48">
        <v>0.66730653900000003</v>
      </c>
      <c r="K277" s="48" t="s">
        <v>2353</v>
      </c>
    </row>
    <row r="278" spans="1:11" ht="14.6" x14ac:dyDescent="0.35">
      <c r="A278" s="48" t="s">
        <v>2303</v>
      </c>
      <c r="B278" s="48" t="s">
        <v>2343</v>
      </c>
      <c r="C278" s="48" t="s">
        <v>811</v>
      </c>
      <c r="D278" s="48" t="s">
        <v>346</v>
      </c>
      <c r="E278" s="48" t="s">
        <v>619</v>
      </c>
      <c r="F278" s="48" t="s">
        <v>579</v>
      </c>
      <c r="G278" s="48">
        <v>3</v>
      </c>
      <c r="H278" s="48">
        <v>-0.322526539</v>
      </c>
      <c r="I278" s="48">
        <v>8.5903880000000002E-2</v>
      </c>
      <c r="J278" s="48">
        <v>1.7368400000000001E-4</v>
      </c>
      <c r="K278" s="48" t="s">
        <v>821</v>
      </c>
    </row>
    <row r="279" spans="1:11" ht="14.6" x14ac:dyDescent="0.35">
      <c r="A279" s="48" t="s">
        <v>2303</v>
      </c>
      <c r="B279" s="48" t="s">
        <v>2343</v>
      </c>
      <c r="C279" s="48" t="s">
        <v>811</v>
      </c>
      <c r="D279" s="48" t="s">
        <v>346</v>
      </c>
      <c r="E279" s="48" t="s">
        <v>619</v>
      </c>
      <c r="F279" s="48" t="s">
        <v>2305</v>
      </c>
      <c r="G279" s="48">
        <v>3</v>
      </c>
      <c r="H279" s="48">
        <v>-0.322526539</v>
      </c>
      <c r="I279" s="48">
        <v>0.20162258199999999</v>
      </c>
      <c r="J279" s="48">
        <v>0.109675176</v>
      </c>
      <c r="K279" s="48" t="s">
        <v>820</v>
      </c>
    </row>
    <row r="280" spans="1:11" ht="14.6" x14ac:dyDescent="0.35">
      <c r="A280" s="48" t="s">
        <v>2303</v>
      </c>
      <c r="B280" s="48" t="s">
        <v>2343</v>
      </c>
      <c r="C280" s="48" t="s">
        <v>811</v>
      </c>
      <c r="D280" s="48" t="s">
        <v>346</v>
      </c>
      <c r="E280" s="48" t="s">
        <v>619</v>
      </c>
      <c r="F280" s="48" t="s">
        <v>578</v>
      </c>
      <c r="G280" s="48">
        <v>3</v>
      </c>
      <c r="H280" s="48">
        <v>-0.38632808299999999</v>
      </c>
      <c r="I280" s="48">
        <v>0.24247460400000001</v>
      </c>
      <c r="J280" s="48">
        <v>0.111099105</v>
      </c>
      <c r="K280" s="48" t="s">
        <v>2352</v>
      </c>
    </row>
    <row r="281" spans="1:11" ht="14.6" x14ac:dyDescent="0.35">
      <c r="A281" s="48" t="s">
        <v>2303</v>
      </c>
      <c r="B281" s="48" t="s">
        <v>2343</v>
      </c>
      <c r="C281" s="48" t="s">
        <v>811</v>
      </c>
      <c r="D281" s="48" t="s">
        <v>346</v>
      </c>
      <c r="E281" s="48" t="s">
        <v>619</v>
      </c>
      <c r="F281" s="48" t="s">
        <v>577</v>
      </c>
      <c r="G281" s="48">
        <v>3</v>
      </c>
      <c r="H281" s="48">
        <v>-0.40565946400000003</v>
      </c>
      <c r="I281" s="48">
        <v>0.27133799199999997</v>
      </c>
      <c r="J281" s="48">
        <v>0.27352974400000002</v>
      </c>
      <c r="K281" s="48" t="s">
        <v>2351</v>
      </c>
    </row>
    <row r="282" spans="1:11" ht="14.6" x14ac:dyDescent="0.35">
      <c r="A282" s="48" t="s">
        <v>2303</v>
      </c>
      <c r="B282" s="48" t="s">
        <v>2343</v>
      </c>
      <c r="C282" s="48" t="s">
        <v>811</v>
      </c>
      <c r="D282" s="48" t="s">
        <v>346</v>
      </c>
      <c r="E282" s="48" t="s">
        <v>2311</v>
      </c>
      <c r="F282" s="48" t="s">
        <v>579</v>
      </c>
      <c r="G282" s="48">
        <v>3</v>
      </c>
      <c r="H282" s="48">
        <v>-0.22356062900000001</v>
      </c>
      <c r="I282" s="48">
        <v>0.329542167</v>
      </c>
      <c r="J282" s="48">
        <v>0.49751960299999998</v>
      </c>
      <c r="K282" s="48" t="s">
        <v>819</v>
      </c>
    </row>
    <row r="283" spans="1:11" ht="14.6" x14ac:dyDescent="0.35">
      <c r="A283" s="48" t="s">
        <v>2303</v>
      </c>
      <c r="B283" s="48" t="s">
        <v>2343</v>
      </c>
      <c r="C283" s="48" t="s">
        <v>811</v>
      </c>
      <c r="D283" s="48" t="s">
        <v>346</v>
      </c>
      <c r="E283" s="48" t="s">
        <v>2311</v>
      </c>
      <c r="F283" s="48" t="s">
        <v>2305</v>
      </c>
      <c r="G283" s="48">
        <v>3</v>
      </c>
      <c r="H283" s="48">
        <v>-0.22356062900000001</v>
      </c>
      <c r="I283" s="48">
        <v>0.19404571300000001</v>
      </c>
      <c r="J283" s="48">
        <v>0.249278792</v>
      </c>
      <c r="K283" s="48" t="s">
        <v>818</v>
      </c>
    </row>
    <row r="284" spans="1:11" ht="14.6" x14ac:dyDescent="0.35">
      <c r="A284" s="48" t="s">
        <v>2303</v>
      </c>
      <c r="B284" s="48" t="s">
        <v>2343</v>
      </c>
      <c r="C284" s="48" t="s">
        <v>811</v>
      </c>
      <c r="D284" s="48" t="s">
        <v>346</v>
      </c>
      <c r="E284" s="48" t="s">
        <v>2311</v>
      </c>
      <c r="F284" s="48" t="s">
        <v>578</v>
      </c>
      <c r="G284" s="48">
        <v>3</v>
      </c>
      <c r="H284" s="48">
        <v>-0.36305158300000001</v>
      </c>
      <c r="I284" s="48">
        <v>0.28338457</v>
      </c>
      <c r="J284" s="48">
        <v>0.20014911299999999</v>
      </c>
      <c r="K284" s="48" t="s">
        <v>2350</v>
      </c>
    </row>
    <row r="285" spans="1:11" ht="14.6" x14ac:dyDescent="0.35">
      <c r="A285" s="48" t="s">
        <v>2303</v>
      </c>
      <c r="B285" s="48" t="s">
        <v>2343</v>
      </c>
      <c r="C285" s="48" t="s">
        <v>811</v>
      </c>
      <c r="D285" s="48" t="s">
        <v>346</v>
      </c>
      <c r="E285" s="48" t="s">
        <v>2311</v>
      </c>
      <c r="F285" s="48" t="s">
        <v>577</v>
      </c>
      <c r="G285" s="48">
        <v>3</v>
      </c>
      <c r="H285" s="48">
        <v>-0.50460850000000002</v>
      </c>
      <c r="I285" s="48">
        <v>0.35301971199999999</v>
      </c>
      <c r="J285" s="48">
        <v>0.28912554299999998</v>
      </c>
      <c r="K285" s="48" t="s">
        <v>2349</v>
      </c>
    </row>
    <row r="286" spans="1:11" ht="14.6" x14ac:dyDescent="0.35">
      <c r="A286" s="48" t="s">
        <v>2303</v>
      </c>
      <c r="B286" s="48" t="s">
        <v>2343</v>
      </c>
      <c r="C286" s="48" t="s">
        <v>811</v>
      </c>
      <c r="D286" s="48" t="s">
        <v>346</v>
      </c>
      <c r="E286" s="48" t="s">
        <v>636</v>
      </c>
      <c r="F286" s="48" t="s">
        <v>579</v>
      </c>
      <c r="G286" s="48">
        <v>3</v>
      </c>
      <c r="H286" s="48">
        <v>0.345123293</v>
      </c>
      <c r="I286" s="48">
        <v>0.19093126599999999</v>
      </c>
      <c r="J286" s="48">
        <v>7.0672093000000005E-2</v>
      </c>
      <c r="K286" s="48" t="s">
        <v>817</v>
      </c>
    </row>
    <row r="287" spans="1:11" ht="14.6" x14ac:dyDescent="0.35">
      <c r="A287" s="48" t="s">
        <v>2303</v>
      </c>
      <c r="B287" s="48" t="s">
        <v>2343</v>
      </c>
      <c r="C287" s="48" t="s">
        <v>811</v>
      </c>
      <c r="D287" s="48" t="s">
        <v>346</v>
      </c>
      <c r="E287" s="48" t="s">
        <v>636</v>
      </c>
      <c r="F287" s="48" t="s">
        <v>2305</v>
      </c>
      <c r="G287" s="48">
        <v>3</v>
      </c>
      <c r="H287" s="48">
        <v>0.345123293</v>
      </c>
      <c r="I287" s="48">
        <v>0.13595607600000001</v>
      </c>
      <c r="J287" s="48">
        <v>1.1133162E-2</v>
      </c>
      <c r="K287" s="48" t="s">
        <v>816</v>
      </c>
    </row>
    <row r="288" spans="1:11" ht="14.6" x14ac:dyDescent="0.35">
      <c r="A288" s="48" t="s">
        <v>2303</v>
      </c>
      <c r="B288" s="48" t="s">
        <v>2343</v>
      </c>
      <c r="C288" s="48" t="s">
        <v>811</v>
      </c>
      <c r="D288" s="48" t="s">
        <v>346</v>
      </c>
      <c r="E288" s="48" t="s">
        <v>636</v>
      </c>
      <c r="F288" s="48" t="s">
        <v>578</v>
      </c>
      <c r="G288" s="48">
        <v>3</v>
      </c>
      <c r="H288" s="48">
        <v>0.201594725</v>
      </c>
      <c r="I288" s="48">
        <v>0.19221812199999999</v>
      </c>
      <c r="J288" s="48">
        <v>0.29427889800000001</v>
      </c>
      <c r="K288" s="48" t="s">
        <v>2348</v>
      </c>
    </row>
    <row r="289" spans="1:11" ht="14.6" x14ac:dyDescent="0.35">
      <c r="A289" s="48" t="s">
        <v>2303</v>
      </c>
      <c r="B289" s="48" t="s">
        <v>2343</v>
      </c>
      <c r="C289" s="48" t="s">
        <v>811</v>
      </c>
      <c r="D289" s="48" t="s">
        <v>346</v>
      </c>
      <c r="E289" s="48" t="s">
        <v>636</v>
      </c>
      <c r="F289" s="48" t="s">
        <v>577</v>
      </c>
      <c r="G289" s="48">
        <v>3</v>
      </c>
      <c r="H289" s="48">
        <v>0.12941493600000001</v>
      </c>
      <c r="I289" s="48">
        <v>0.26227</v>
      </c>
      <c r="J289" s="48">
        <v>0.67056158899999996</v>
      </c>
      <c r="K289" s="48" t="s">
        <v>2347</v>
      </c>
    </row>
    <row r="290" spans="1:11" ht="14.6" x14ac:dyDescent="0.35">
      <c r="A290" s="48" t="s">
        <v>2303</v>
      </c>
      <c r="B290" s="48" t="s">
        <v>2343</v>
      </c>
      <c r="C290" s="48" t="s">
        <v>811</v>
      </c>
      <c r="D290" s="48" t="s">
        <v>346</v>
      </c>
      <c r="E290" s="48" t="s">
        <v>626</v>
      </c>
      <c r="F290" s="48" t="s">
        <v>579</v>
      </c>
      <c r="G290" s="48">
        <v>3</v>
      </c>
      <c r="H290" s="48">
        <v>0.30010034899999999</v>
      </c>
      <c r="I290" s="48">
        <v>0.16582957700000001</v>
      </c>
      <c r="J290" s="48">
        <v>7.0343666999999999E-2</v>
      </c>
      <c r="K290" s="48" t="s">
        <v>815</v>
      </c>
    </row>
    <row r="291" spans="1:11" ht="14.6" x14ac:dyDescent="0.35">
      <c r="A291" s="48" t="s">
        <v>2303</v>
      </c>
      <c r="B291" s="48" t="s">
        <v>2343</v>
      </c>
      <c r="C291" s="48" t="s">
        <v>811</v>
      </c>
      <c r="D291" s="48" t="s">
        <v>346</v>
      </c>
      <c r="E291" s="48" t="s">
        <v>626</v>
      </c>
      <c r="F291" s="48" t="s">
        <v>2305</v>
      </c>
      <c r="G291" s="48">
        <v>3</v>
      </c>
      <c r="H291" s="48">
        <v>0.30010034899999999</v>
      </c>
      <c r="I291" s="48">
        <v>0.116224006</v>
      </c>
      <c r="J291" s="48">
        <v>9.8205180000000003E-3</v>
      </c>
      <c r="K291" s="48" t="s">
        <v>814</v>
      </c>
    </row>
    <row r="292" spans="1:11" ht="14.6" x14ac:dyDescent="0.35">
      <c r="A292" s="48" t="s">
        <v>2303</v>
      </c>
      <c r="B292" s="48" t="s">
        <v>2343</v>
      </c>
      <c r="C292" s="48" t="s">
        <v>811</v>
      </c>
      <c r="D292" s="48" t="s">
        <v>346</v>
      </c>
      <c r="E292" s="48" t="s">
        <v>626</v>
      </c>
      <c r="F292" s="48" t="s">
        <v>578</v>
      </c>
      <c r="G292" s="48">
        <v>3</v>
      </c>
      <c r="H292" s="48">
        <v>0.21182817700000001</v>
      </c>
      <c r="I292" s="48">
        <v>0.16892734600000001</v>
      </c>
      <c r="J292" s="48">
        <v>0.209856455</v>
      </c>
      <c r="K292" s="48" t="s">
        <v>2346</v>
      </c>
    </row>
    <row r="293" spans="1:11" ht="14.6" x14ac:dyDescent="0.35">
      <c r="A293" s="48" t="s">
        <v>2303</v>
      </c>
      <c r="B293" s="48" t="s">
        <v>2343</v>
      </c>
      <c r="C293" s="48" t="s">
        <v>811</v>
      </c>
      <c r="D293" s="48" t="s">
        <v>346</v>
      </c>
      <c r="E293" s="48" t="s">
        <v>626</v>
      </c>
      <c r="F293" s="48" t="s">
        <v>577</v>
      </c>
      <c r="G293" s="48">
        <v>3</v>
      </c>
      <c r="H293" s="48">
        <v>0.13867935000000001</v>
      </c>
      <c r="I293" s="48">
        <v>0.210295913</v>
      </c>
      <c r="J293" s="48">
        <v>0.57738699800000004</v>
      </c>
      <c r="K293" s="48" t="s">
        <v>2345</v>
      </c>
    </row>
    <row r="294" spans="1:11" ht="14.6" x14ac:dyDescent="0.35">
      <c r="A294" s="48" t="s">
        <v>2303</v>
      </c>
      <c r="B294" s="48" t="s">
        <v>2343</v>
      </c>
      <c r="C294" s="48" t="s">
        <v>811</v>
      </c>
      <c r="D294" s="48" t="s">
        <v>346</v>
      </c>
      <c r="E294" s="48" t="s">
        <v>627</v>
      </c>
      <c r="F294" s="48" t="s">
        <v>579</v>
      </c>
      <c r="G294" s="48">
        <v>3</v>
      </c>
      <c r="H294" s="48">
        <v>0.23813938700000001</v>
      </c>
      <c r="I294" s="48">
        <v>0.14993446899999999</v>
      </c>
      <c r="J294" s="48">
        <v>0.112220824</v>
      </c>
      <c r="K294" s="48" t="s">
        <v>813</v>
      </c>
    </row>
    <row r="295" spans="1:11" ht="14.6" x14ac:dyDescent="0.35">
      <c r="A295" s="48" t="s">
        <v>2303</v>
      </c>
      <c r="B295" s="48" t="s">
        <v>2343</v>
      </c>
      <c r="C295" s="48" t="s">
        <v>811</v>
      </c>
      <c r="D295" s="48" t="s">
        <v>346</v>
      </c>
      <c r="E295" s="48" t="s">
        <v>627</v>
      </c>
      <c r="F295" s="48" t="s">
        <v>2305</v>
      </c>
      <c r="G295" s="48">
        <v>3</v>
      </c>
      <c r="H295" s="48">
        <v>0.23813938700000001</v>
      </c>
      <c r="I295" s="48">
        <v>0.116428643</v>
      </c>
      <c r="J295" s="48">
        <v>4.081862E-2</v>
      </c>
      <c r="K295" s="48" t="s">
        <v>812</v>
      </c>
    </row>
    <row r="296" spans="1:11" ht="14.6" x14ac:dyDescent="0.35">
      <c r="A296" s="48" t="s">
        <v>2303</v>
      </c>
      <c r="B296" s="48" t="s">
        <v>2343</v>
      </c>
      <c r="C296" s="48" t="s">
        <v>811</v>
      </c>
      <c r="D296" s="48" t="s">
        <v>346</v>
      </c>
      <c r="E296" s="48" t="s">
        <v>627</v>
      </c>
      <c r="F296" s="48" t="s">
        <v>578</v>
      </c>
      <c r="G296" s="48">
        <v>3</v>
      </c>
      <c r="H296" s="48">
        <v>0.16675766</v>
      </c>
      <c r="I296" s="48">
        <v>0.16011377099999999</v>
      </c>
      <c r="J296" s="48">
        <v>0.29764596399999999</v>
      </c>
      <c r="K296" s="48" t="s">
        <v>2344</v>
      </c>
    </row>
    <row r="297" spans="1:11" ht="14.6" x14ac:dyDescent="0.35">
      <c r="A297" s="48" t="s">
        <v>2303</v>
      </c>
      <c r="B297" s="48" t="s">
        <v>2343</v>
      </c>
      <c r="C297" s="48" t="s">
        <v>811</v>
      </c>
      <c r="D297" s="48" t="s">
        <v>346</v>
      </c>
      <c r="E297" s="48" t="s">
        <v>627</v>
      </c>
      <c r="F297" s="48" t="s">
        <v>577</v>
      </c>
      <c r="G297" s="48">
        <v>3</v>
      </c>
      <c r="H297" s="48">
        <v>9.1320525E-2</v>
      </c>
      <c r="I297" s="48">
        <v>0.207592676</v>
      </c>
      <c r="J297" s="48">
        <v>0.70297968700000002</v>
      </c>
      <c r="K297" s="48" t="s">
        <v>2342</v>
      </c>
    </row>
    <row r="298" spans="1:11" ht="14.6" x14ac:dyDescent="0.35">
      <c r="A298" s="48" t="s">
        <v>2303</v>
      </c>
      <c r="B298" s="48" t="s">
        <v>2324</v>
      </c>
      <c r="C298" s="48" t="s">
        <v>746</v>
      </c>
      <c r="D298" s="48" t="s">
        <v>346</v>
      </c>
      <c r="E298" s="48" t="s">
        <v>625</v>
      </c>
      <c r="F298" s="48" t="s">
        <v>579</v>
      </c>
      <c r="G298" s="48">
        <v>3</v>
      </c>
      <c r="H298" s="48">
        <v>0.189126874</v>
      </c>
      <c r="I298" s="48">
        <v>9.7848972000000006E-2</v>
      </c>
      <c r="J298" s="48">
        <v>5.3255323E-2</v>
      </c>
      <c r="K298" s="48" t="s">
        <v>764</v>
      </c>
    </row>
    <row r="299" spans="1:11" ht="14.6" x14ac:dyDescent="0.35">
      <c r="A299" s="48" t="s">
        <v>2303</v>
      </c>
      <c r="B299" s="48" t="s">
        <v>2324</v>
      </c>
      <c r="C299" s="48" t="s">
        <v>746</v>
      </c>
      <c r="D299" s="48" t="s">
        <v>346</v>
      </c>
      <c r="E299" s="48" t="s">
        <v>625</v>
      </c>
      <c r="F299" s="48" t="s">
        <v>2305</v>
      </c>
      <c r="G299" s="48">
        <v>3</v>
      </c>
      <c r="H299" s="48">
        <v>0.189126874</v>
      </c>
      <c r="I299" s="48">
        <v>0.122763118</v>
      </c>
      <c r="J299" s="48">
        <v>0.123418107</v>
      </c>
      <c r="K299" s="48" t="s">
        <v>763</v>
      </c>
    </row>
    <row r="300" spans="1:11" ht="14.6" x14ac:dyDescent="0.35">
      <c r="A300" s="48" t="s">
        <v>2303</v>
      </c>
      <c r="B300" s="48" t="s">
        <v>2324</v>
      </c>
      <c r="C300" s="48" t="s">
        <v>746</v>
      </c>
      <c r="D300" s="48" t="s">
        <v>346</v>
      </c>
      <c r="E300" s="48" t="s">
        <v>625</v>
      </c>
      <c r="F300" s="48" t="s">
        <v>578</v>
      </c>
      <c r="G300" s="48">
        <v>3</v>
      </c>
      <c r="H300" s="48">
        <v>0.25320861099999997</v>
      </c>
      <c r="I300" s="48">
        <v>0.16352803099999999</v>
      </c>
      <c r="J300" s="48">
        <v>0.121523361</v>
      </c>
      <c r="K300" s="48" t="s">
        <v>2341</v>
      </c>
    </row>
    <row r="301" spans="1:11" ht="14.6" x14ac:dyDescent="0.35">
      <c r="A301" s="48" t="s">
        <v>2303</v>
      </c>
      <c r="B301" s="48" t="s">
        <v>2324</v>
      </c>
      <c r="C301" s="48" t="s">
        <v>746</v>
      </c>
      <c r="D301" s="48" t="s">
        <v>346</v>
      </c>
      <c r="E301" s="48" t="s">
        <v>625</v>
      </c>
      <c r="F301" s="48" t="s">
        <v>577</v>
      </c>
      <c r="G301" s="48">
        <v>3</v>
      </c>
      <c r="H301" s="48">
        <v>0.28697836799999998</v>
      </c>
      <c r="I301" s="48">
        <v>0.19275973499999999</v>
      </c>
      <c r="J301" s="48">
        <v>0.27496774400000001</v>
      </c>
      <c r="K301" s="48" t="s">
        <v>2340</v>
      </c>
    </row>
    <row r="302" spans="1:11" ht="14.6" x14ac:dyDescent="0.35">
      <c r="A302" s="48" t="s">
        <v>2303</v>
      </c>
      <c r="B302" s="48" t="s">
        <v>2324</v>
      </c>
      <c r="C302" s="48" t="s">
        <v>746</v>
      </c>
      <c r="D302" s="48" t="s">
        <v>346</v>
      </c>
      <c r="E302" s="48" t="s">
        <v>615</v>
      </c>
      <c r="F302" s="48" t="s">
        <v>579</v>
      </c>
      <c r="G302" s="48">
        <v>3</v>
      </c>
      <c r="H302" s="48">
        <v>0.18534187899999999</v>
      </c>
      <c r="I302" s="48">
        <v>7.2627390999999999E-2</v>
      </c>
      <c r="J302" s="48">
        <v>1.0712016E-2</v>
      </c>
      <c r="K302" s="48" t="s">
        <v>762</v>
      </c>
    </row>
    <row r="303" spans="1:11" ht="14.6" x14ac:dyDescent="0.35">
      <c r="A303" s="48" t="s">
        <v>2303</v>
      </c>
      <c r="B303" s="48" t="s">
        <v>2324</v>
      </c>
      <c r="C303" s="48" t="s">
        <v>746</v>
      </c>
      <c r="D303" s="48" t="s">
        <v>346</v>
      </c>
      <c r="E303" s="48" t="s">
        <v>615</v>
      </c>
      <c r="F303" s="48" t="s">
        <v>2305</v>
      </c>
      <c r="G303" s="48">
        <v>3</v>
      </c>
      <c r="H303" s="48">
        <v>0.18534187899999999</v>
      </c>
      <c r="I303" s="48">
        <v>0.145820113</v>
      </c>
      <c r="J303" s="48">
        <v>0.20371763200000001</v>
      </c>
      <c r="K303" s="48" t="s">
        <v>761</v>
      </c>
    </row>
    <row r="304" spans="1:11" ht="14.6" x14ac:dyDescent="0.35">
      <c r="A304" s="48" t="s">
        <v>2303</v>
      </c>
      <c r="B304" s="48" t="s">
        <v>2324</v>
      </c>
      <c r="C304" s="48" t="s">
        <v>746</v>
      </c>
      <c r="D304" s="48" t="s">
        <v>346</v>
      </c>
      <c r="E304" s="48" t="s">
        <v>615</v>
      </c>
      <c r="F304" s="48" t="s">
        <v>578</v>
      </c>
      <c r="G304" s="48">
        <v>3</v>
      </c>
      <c r="H304" s="48">
        <v>0.204372582</v>
      </c>
      <c r="I304" s="48">
        <v>0.17217252299999999</v>
      </c>
      <c r="J304" s="48">
        <v>0.235218921</v>
      </c>
      <c r="K304" s="48" t="s">
        <v>2339</v>
      </c>
    </row>
    <row r="305" spans="1:11" ht="14.6" x14ac:dyDescent="0.35">
      <c r="A305" s="48" t="s">
        <v>2303</v>
      </c>
      <c r="B305" s="48" t="s">
        <v>2324</v>
      </c>
      <c r="C305" s="48" t="s">
        <v>746</v>
      </c>
      <c r="D305" s="48" t="s">
        <v>346</v>
      </c>
      <c r="E305" s="48" t="s">
        <v>615</v>
      </c>
      <c r="F305" s="48" t="s">
        <v>577</v>
      </c>
      <c r="G305" s="48">
        <v>3</v>
      </c>
      <c r="H305" s="48">
        <v>0.23383970800000001</v>
      </c>
      <c r="I305" s="48">
        <v>0.20518888399999999</v>
      </c>
      <c r="J305" s="48">
        <v>0.37253561699999999</v>
      </c>
      <c r="K305" s="48" t="s">
        <v>2338</v>
      </c>
    </row>
    <row r="306" spans="1:11" ht="14.6" x14ac:dyDescent="0.35">
      <c r="A306" s="48" t="s">
        <v>2303</v>
      </c>
      <c r="B306" s="48" t="s">
        <v>2324</v>
      </c>
      <c r="C306" s="48" t="s">
        <v>746</v>
      </c>
      <c r="D306" s="48" t="s">
        <v>346</v>
      </c>
      <c r="E306" s="48" t="s">
        <v>617</v>
      </c>
      <c r="F306" s="48" t="s">
        <v>579</v>
      </c>
      <c r="G306" s="48">
        <v>3</v>
      </c>
      <c r="H306" s="48">
        <v>0.20901330700000001</v>
      </c>
      <c r="I306" s="48">
        <v>0.53456120399999996</v>
      </c>
      <c r="J306" s="48">
        <v>0.69579740700000003</v>
      </c>
      <c r="K306" s="48" t="s">
        <v>760</v>
      </c>
    </row>
    <row r="307" spans="1:11" ht="14.6" x14ac:dyDescent="0.35">
      <c r="A307" s="48" t="s">
        <v>2303</v>
      </c>
      <c r="B307" s="48" t="s">
        <v>2324</v>
      </c>
      <c r="C307" s="48" t="s">
        <v>746</v>
      </c>
      <c r="D307" s="48" t="s">
        <v>346</v>
      </c>
      <c r="E307" s="48" t="s">
        <v>617</v>
      </c>
      <c r="F307" s="48" t="s">
        <v>2305</v>
      </c>
      <c r="G307" s="48">
        <v>3</v>
      </c>
      <c r="H307" s="48">
        <v>0.20901330700000001</v>
      </c>
      <c r="I307" s="48">
        <v>0.44442275999999997</v>
      </c>
      <c r="J307" s="48">
        <v>0.63813863500000001</v>
      </c>
      <c r="K307" s="48" t="s">
        <v>759</v>
      </c>
    </row>
    <row r="308" spans="1:11" ht="14.6" x14ac:dyDescent="0.35">
      <c r="A308" s="48" t="s">
        <v>2303</v>
      </c>
      <c r="B308" s="48" t="s">
        <v>2324</v>
      </c>
      <c r="C308" s="48" t="s">
        <v>746</v>
      </c>
      <c r="D308" s="48" t="s">
        <v>346</v>
      </c>
      <c r="E308" s="48" t="s">
        <v>617</v>
      </c>
      <c r="F308" s="48" t="s">
        <v>578</v>
      </c>
      <c r="G308" s="48">
        <v>3</v>
      </c>
      <c r="H308" s="48">
        <v>6.0017695000000003E-2</v>
      </c>
      <c r="I308" s="48">
        <v>0.61337174400000005</v>
      </c>
      <c r="J308" s="48">
        <v>0.92205234800000002</v>
      </c>
      <c r="K308" s="48" t="s">
        <v>2337</v>
      </c>
    </row>
    <row r="309" spans="1:11" ht="14.6" x14ac:dyDescent="0.35">
      <c r="A309" s="48" t="s">
        <v>2303</v>
      </c>
      <c r="B309" s="48" t="s">
        <v>2324</v>
      </c>
      <c r="C309" s="48" t="s">
        <v>746</v>
      </c>
      <c r="D309" s="48" t="s">
        <v>346</v>
      </c>
      <c r="E309" s="48" t="s">
        <v>617</v>
      </c>
      <c r="F309" s="48" t="s">
        <v>577</v>
      </c>
      <c r="G309" s="48">
        <v>3</v>
      </c>
      <c r="H309" s="48">
        <v>-0.15837616199999999</v>
      </c>
      <c r="I309" s="48">
        <v>0.768987529</v>
      </c>
      <c r="J309" s="48">
        <v>0.85588861299999996</v>
      </c>
      <c r="K309" s="48" t="s">
        <v>2336</v>
      </c>
    </row>
    <row r="310" spans="1:11" ht="14.6" x14ac:dyDescent="0.35">
      <c r="A310" s="48" t="s">
        <v>2303</v>
      </c>
      <c r="B310" s="48" t="s">
        <v>2324</v>
      </c>
      <c r="C310" s="48" t="s">
        <v>746</v>
      </c>
      <c r="D310" s="48" t="s">
        <v>346</v>
      </c>
      <c r="E310" s="48" t="s">
        <v>618</v>
      </c>
      <c r="F310" s="48" t="s">
        <v>579</v>
      </c>
      <c r="G310" s="48">
        <v>3</v>
      </c>
      <c r="H310" s="48">
        <v>0.37897191600000002</v>
      </c>
      <c r="I310" s="48">
        <v>0.48492780499999999</v>
      </c>
      <c r="J310" s="48">
        <v>0.43450746299999998</v>
      </c>
      <c r="K310" s="48" t="s">
        <v>758</v>
      </c>
    </row>
    <row r="311" spans="1:11" ht="14.6" x14ac:dyDescent="0.35">
      <c r="A311" s="48" t="s">
        <v>2303</v>
      </c>
      <c r="B311" s="48" t="s">
        <v>2324</v>
      </c>
      <c r="C311" s="48" t="s">
        <v>746</v>
      </c>
      <c r="D311" s="48" t="s">
        <v>346</v>
      </c>
      <c r="E311" s="48" t="s">
        <v>618</v>
      </c>
      <c r="F311" s="48" t="s">
        <v>2305</v>
      </c>
      <c r="G311" s="48">
        <v>3</v>
      </c>
      <c r="H311" s="48">
        <v>0.37897191600000002</v>
      </c>
      <c r="I311" s="48">
        <v>0.37364472199999998</v>
      </c>
      <c r="J311" s="48">
        <v>0.31045995700000001</v>
      </c>
      <c r="K311" s="48" t="s">
        <v>757</v>
      </c>
    </row>
    <row r="312" spans="1:11" ht="14.6" x14ac:dyDescent="0.35">
      <c r="A312" s="48" t="s">
        <v>2303</v>
      </c>
      <c r="B312" s="48" t="s">
        <v>2324</v>
      </c>
      <c r="C312" s="48" t="s">
        <v>746</v>
      </c>
      <c r="D312" s="48" t="s">
        <v>346</v>
      </c>
      <c r="E312" s="48" t="s">
        <v>618</v>
      </c>
      <c r="F312" s="48" t="s">
        <v>578</v>
      </c>
      <c r="G312" s="48">
        <v>3</v>
      </c>
      <c r="H312" s="48">
        <v>0.62905532099999995</v>
      </c>
      <c r="I312" s="48">
        <v>0.48699069499999997</v>
      </c>
      <c r="J312" s="48">
        <v>0.196454341</v>
      </c>
      <c r="K312" s="48" t="s">
        <v>2335</v>
      </c>
    </row>
    <row r="313" spans="1:11" ht="14.6" x14ac:dyDescent="0.35">
      <c r="A313" s="48" t="s">
        <v>2303</v>
      </c>
      <c r="B313" s="48" t="s">
        <v>2324</v>
      </c>
      <c r="C313" s="48" t="s">
        <v>746</v>
      </c>
      <c r="D313" s="48" t="s">
        <v>346</v>
      </c>
      <c r="E313" s="48" t="s">
        <v>618</v>
      </c>
      <c r="F313" s="48" t="s">
        <v>577</v>
      </c>
      <c r="G313" s="48">
        <v>3</v>
      </c>
      <c r="H313" s="48">
        <v>0.84446280200000001</v>
      </c>
      <c r="I313" s="48">
        <v>0.63869657800000001</v>
      </c>
      <c r="J313" s="48">
        <v>0.31706551199999999</v>
      </c>
      <c r="K313" s="48" t="s">
        <v>2334</v>
      </c>
    </row>
    <row r="314" spans="1:11" ht="14.6" x14ac:dyDescent="0.35">
      <c r="A314" s="48" t="s">
        <v>2303</v>
      </c>
      <c r="B314" s="48" t="s">
        <v>2324</v>
      </c>
      <c r="C314" s="48" t="s">
        <v>746</v>
      </c>
      <c r="D314" s="48" t="s">
        <v>346</v>
      </c>
      <c r="E314" s="48" t="s">
        <v>619</v>
      </c>
      <c r="F314" s="48" t="s">
        <v>579</v>
      </c>
      <c r="G314" s="48">
        <v>3</v>
      </c>
      <c r="H314" s="48">
        <v>-0.14137096699999999</v>
      </c>
      <c r="I314" s="48">
        <v>5.6648812E-2</v>
      </c>
      <c r="J314" s="48">
        <v>1.2575562E-2</v>
      </c>
      <c r="K314" s="48" t="s">
        <v>756</v>
      </c>
    </row>
    <row r="315" spans="1:11" ht="14.6" x14ac:dyDescent="0.35">
      <c r="A315" s="48" t="s">
        <v>2303</v>
      </c>
      <c r="B315" s="48" t="s">
        <v>2324</v>
      </c>
      <c r="C315" s="48" t="s">
        <v>746</v>
      </c>
      <c r="D315" s="48" t="s">
        <v>346</v>
      </c>
      <c r="E315" s="48" t="s">
        <v>619</v>
      </c>
      <c r="F315" s="48" t="s">
        <v>2305</v>
      </c>
      <c r="G315" s="48">
        <v>3</v>
      </c>
      <c r="H315" s="48">
        <v>-0.14137096699999999</v>
      </c>
      <c r="I315" s="48">
        <v>0.277566233</v>
      </c>
      <c r="J315" s="48">
        <v>0.61052558400000001</v>
      </c>
      <c r="K315" s="48" t="s">
        <v>755</v>
      </c>
    </row>
    <row r="316" spans="1:11" ht="14.6" x14ac:dyDescent="0.35">
      <c r="A316" s="48" t="s">
        <v>2303</v>
      </c>
      <c r="B316" s="48" t="s">
        <v>2324</v>
      </c>
      <c r="C316" s="48" t="s">
        <v>746</v>
      </c>
      <c r="D316" s="48" t="s">
        <v>346</v>
      </c>
      <c r="E316" s="48" t="s">
        <v>619</v>
      </c>
      <c r="F316" s="48" t="s">
        <v>578</v>
      </c>
      <c r="G316" s="48">
        <v>3</v>
      </c>
      <c r="H316" s="48">
        <v>-0.18809105200000001</v>
      </c>
      <c r="I316" s="48">
        <v>0.31409901400000001</v>
      </c>
      <c r="J316" s="48">
        <v>0.54928808100000004</v>
      </c>
      <c r="K316" s="48" t="s">
        <v>2333</v>
      </c>
    </row>
    <row r="317" spans="1:11" ht="14.6" x14ac:dyDescent="0.35">
      <c r="A317" s="48" t="s">
        <v>2303</v>
      </c>
      <c r="B317" s="48" t="s">
        <v>2324</v>
      </c>
      <c r="C317" s="48" t="s">
        <v>746</v>
      </c>
      <c r="D317" s="48" t="s">
        <v>346</v>
      </c>
      <c r="E317" s="48" t="s">
        <v>619</v>
      </c>
      <c r="F317" s="48" t="s">
        <v>577</v>
      </c>
      <c r="G317" s="48">
        <v>3</v>
      </c>
      <c r="H317" s="48">
        <v>-0.200415396</v>
      </c>
      <c r="I317" s="48">
        <v>0.37501959699999998</v>
      </c>
      <c r="J317" s="48">
        <v>0.64650990200000003</v>
      </c>
      <c r="K317" s="48" t="s">
        <v>2332</v>
      </c>
    </row>
    <row r="318" spans="1:11" ht="14.6" x14ac:dyDescent="0.35">
      <c r="A318" s="48" t="s">
        <v>2303</v>
      </c>
      <c r="B318" s="48" t="s">
        <v>2324</v>
      </c>
      <c r="C318" s="48" t="s">
        <v>746</v>
      </c>
      <c r="D318" s="48" t="s">
        <v>346</v>
      </c>
      <c r="E318" s="48" t="s">
        <v>2311</v>
      </c>
      <c r="F318" s="48" t="s">
        <v>579</v>
      </c>
      <c r="G318" s="48">
        <v>3</v>
      </c>
      <c r="H318" s="48">
        <v>0.204888397</v>
      </c>
      <c r="I318" s="48">
        <v>0.27704097999999999</v>
      </c>
      <c r="J318" s="48">
        <v>0.45956708699999999</v>
      </c>
      <c r="K318" s="48" t="s">
        <v>754</v>
      </c>
    </row>
    <row r="319" spans="1:11" ht="14.6" x14ac:dyDescent="0.35">
      <c r="A319" s="48" t="s">
        <v>2303</v>
      </c>
      <c r="B319" s="48" t="s">
        <v>2324</v>
      </c>
      <c r="C319" s="48" t="s">
        <v>746</v>
      </c>
      <c r="D319" s="48" t="s">
        <v>346</v>
      </c>
      <c r="E319" s="48" t="s">
        <v>2311</v>
      </c>
      <c r="F319" s="48" t="s">
        <v>2305</v>
      </c>
      <c r="G319" s="48">
        <v>3</v>
      </c>
      <c r="H319" s="48">
        <v>0.204888397</v>
      </c>
      <c r="I319" s="48">
        <v>0.26632368099999998</v>
      </c>
      <c r="J319" s="48">
        <v>0.44170278099999999</v>
      </c>
      <c r="K319" s="48" t="s">
        <v>753</v>
      </c>
    </row>
    <row r="320" spans="1:11" ht="14.6" x14ac:dyDescent="0.35">
      <c r="A320" s="48" t="s">
        <v>2303</v>
      </c>
      <c r="B320" s="48" t="s">
        <v>2324</v>
      </c>
      <c r="C320" s="48" t="s">
        <v>746</v>
      </c>
      <c r="D320" s="48" t="s">
        <v>346</v>
      </c>
      <c r="E320" s="48" t="s">
        <v>2311</v>
      </c>
      <c r="F320" s="48" t="s">
        <v>578</v>
      </c>
      <c r="G320" s="48">
        <v>3</v>
      </c>
      <c r="H320" s="48">
        <v>0.33663536300000002</v>
      </c>
      <c r="I320" s="48">
        <v>0.34773036600000001</v>
      </c>
      <c r="J320" s="48">
        <v>0.33299788200000002</v>
      </c>
      <c r="K320" s="48" t="s">
        <v>2331</v>
      </c>
    </row>
    <row r="321" spans="1:11" ht="14.6" x14ac:dyDescent="0.35">
      <c r="A321" s="48" t="s">
        <v>2303</v>
      </c>
      <c r="B321" s="48" t="s">
        <v>2324</v>
      </c>
      <c r="C321" s="48" t="s">
        <v>746</v>
      </c>
      <c r="D321" s="48" t="s">
        <v>346</v>
      </c>
      <c r="E321" s="48" t="s">
        <v>2311</v>
      </c>
      <c r="F321" s="48" t="s">
        <v>577</v>
      </c>
      <c r="G321" s="48">
        <v>3</v>
      </c>
      <c r="H321" s="48">
        <v>0.48499239900000002</v>
      </c>
      <c r="I321" s="48">
        <v>0.45166328900000002</v>
      </c>
      <c r="J321" s="48">
        <v>0.39527747200000002</v>
      </c>
      <c r="K321" s="48" t="s">
        <v>2330</v>
      </c>
    </row>
    <row r="322" spans="1:11" ht="14.6" x14ac:dyDescent="0.35">
      <c r="A322" s="48" t="s">
        <v>2303</v>
      </c>
      <c r="B322" s="48" t="s">
        <v>2324</v>
      </c>
      <c r="C322" s="48" t="s">
        <v>746</v>
      </c>
      <c r="D322" s="48" t="s">
        <v>346</v>
      </c>
      <c r="E322" s="48" t="s">
        <v>636</v>
      </c>
      <c r="F322" s="48" t="s">
        <v>579</v>
      </c>
      <c r="G322" s="48">
        <v>3</v>
      </c>
      <c r="H322" s="48">
        <v>0.347528316</v>
      </c>
      <c r="I322" s="48">
        <v>0.17698177000000001</v>
      </c>
      <c r="J322" s="48">
        <v>4.9571964000000003E-2</v>
      </c>
      <c r="K322" s="48" t="s">
        <v>752</v>
      </c>
    </row>
    <row r="323" spans="1:11" ht="14.6" x14ac:dyDescent="0.35">
      <c r="A323" s="48" t="s">
        <v>2303</v>
      </c>
      <c r="B323" s="48" t="s">
        <v>2324</v>
      </c>
      <c r="C323" s="48" t="s">
        <v>746</v>
      </c>
      <c r="D323" s="48" t="s">
        <v>346</v>
      </c>
      <c r="E323" s="48" t="s">
        <v>636</v>
      </c>
      <c r="F323" s="48" t="s">
        <v>2305</v>
      </c>
      <c r="G323" s="48">
        <v>3</v>
      </c>
      <c r="H323" s="48">
        <v>0.347528316</v>
      </c>
      <c r="I323" s="48">
        <v>0.18996364800000001</v>
      </c>
      <c r="J323" s="48">
        <v>6.7332758000000006E-2</v>
      </c>
      <c r="K323" s="48" t="s">
        <v>751</v>
      </c>
    </row>
    <row r="324" spans="1:11" ht="14.6" x14ac:dyDescent="0.35">
      <c r="A324" s="48" t="s">
        <v>2303</v>
      </c>
      <c r="B324" s="48" t="s">
        <v>2324</v>
      </c>
      <c r="C324" s="48" t="s">
        <v>746</v>
      </c>
      <c r="D324" s="48" t="s">
        <v>346</v>
      </c>
      <c r="E324" s="48" t="s">
        <v>636</v>
      </c>
      <c r="F324" s="48" t="s">
        <v>578</v>
      </c>
      <c r="G324" s="48">
        <v>3</v>
      </c>
      <c r="H324" s="48">
        <v>0.23041273400000001</v>
      </c>
      <c r="I324" s="48">
        <v>0.26402592600000002</v>
      </c>
      <c r="J324" s="48">
        <v>0.38283217600000002</v>
      </c>
      <c r="K324" s="48" t="s">
        <v>2329</v>
      </c>
    </row>
    <row r="325" spans="1:11" ht="14.6" x14ac:dyDescent="0.35">
      <c r="A325" s="48" t="s">
        <v>2303</v>
      </c>
      <c r="B325" s="48" t="s">
        <v>2324</v>
      </c>
      <c r="C325" s="48" t="s">
        <v>746</v>
      </c>
      <c r="D325" s="48" t="s">
        <v>346</v>
      </c>
      <c r="E325" s="48" t="s">
        <v>636</v>
      </c>
      <c r="F325" s="48" t="s">
        <v>577</v>
      </c>
      <c r="G325" s="48">
        <v>3</v>
      </c>
      <c r="H325" s="48">
        <v>0.163838343</v>
      </c>
      <c r="I325" s="48">
        <v>0.29789263599999999</v>
      </c>
      <c r="J325" s="48">
        <v>0.637542685</v>
      </c>
      <c r="K325" s="48" t="s">
        <v>2328</v>
      </c>
    </row>
    <row r="326" spans="1:11" ht="14.6" x14ac:dyDescent="0.35">
      <c r="A326" s="48" t="s">
        <v>2303</v>
      </c>
      <c r="B326" s="48" t="s">
        <v>2324</v>
      </c>
      <c r="C326" s="48" t="s">
        <v>746</v>
      </c>
      <c r="D326" s="48" t="s">
        <v>346</v>
      </c>
      <c r="E326" s="48" t="s">
        <v>626</v>
      </c>
      <c r="F326" s="48" t="s">
        <v>579</v>
      </c>
      <c r="G326" s="48">
        <v>3</v>
      </c>
      <c r="H326" s="48">
        <v>0.24029602999999999</v>
      </c>
      <c r="I326" s="48">
        <v>0.220685888</v>
      </c>
      <c r="J326" s="48">
        <v>0.27621563999999998</v>
      </c>
      <c r="K326" s="48" t="s">
        <v>750</v>
      </c>
    </row>
    <row r="327" spans="1:11" ht="14.6" x14ac:dyDescent="0.35">
      <c r="A327" s="48" t="s">
        <v>2303</v>
      </c>
      <c r="B327" s="48" t="s">
        <v>2324</v>
      </c>
      <c r="C327" s="48" t="s">
        <v>746</v>
      </c>
      <c r="D327" s="48" t="s">
        <v>346</v>
      </c>
      <c r="E327" s="48" t="s">
        <v>626</v>
      </c>
      <c r="F327" s="48" t="s">
        <v>2305</v>
      </c>
      <c r="G327" s="48">
        <v>3</v>
      </c>
      <c r="H327" s="48">
        <v>0.24029602999999999</v>
      </c>
      <c r="I327" s="48">
        <v>0.161954607</v>
      </c>
      <c r="J327" s="48">
        <v>0.137882004</v>
      </c>
      <c r="K327" s="48" t="s">
        <v>749</v>
      </c>
    </row>
    <row r="328" spans="1:11" ht="14.6" x14ac:dyDescent="0.35">
      <c r="A328" s="48" t="s">
        <v>2303</v>
      </c>
      <c r="B328" s="48" t="s">
        <v>2324</v>
      </c>
      <c r="C328" s="48" t="s">
        <v>746</v>
      </c>
      <c r="D328" s="48" t="s">
        <v>346</v>
      </c>
      <c r="E328" s="48" t="s">
        <v>626</v>
      </c>
      <c r="F328" s="48" t="s">
        <v>578</v>
      </c>
      <c r="G328" s="48">
        <v>3</v>
      </c>
      <c r="H328" s="48">
        <v>4.3686837999999999E-2</v>
      </c>
      <c r="I328" s="48">
        <v>0.227875718</v>
      </c>
      <c r="J328" s="48">
        <v>0.84796667599999997</v>
      </c>
      <c r="K328" s="48" t="s">
        <v>2327</v>
      </c>
    </row>
    <row r="329" spans="1:11" ht="14.6" x14ac:dyDescent="0.35">
      <c r="A329" s="48" t="s">
        <v>2303</v>
      </c>
      <c r="B329" s="48" t="s">
        <v>2324</v>
      </c>
      <c r="C329" s="48" t="s">
        <v>746</v>
      </c>
      <c r="D329" s="48" t="s">
        <v>346</v>
      </c>
      <c r="E329" s="48" t="s">
        <v>626</v>
      </c>
      <c r="F329" s="48" t="s">
        <v>577</v>
      </c>
      <c r="G329" s="48">
        <v>3</v>
      </c>
      <c r="H329" s="48">
        <v>6.6047689999999999E-3</v>
      </c>
      <c r="I329" s="48">
        <v>0.28343680199999999</v>
      </c>
      <c r="J329" s="48">
        <v>0.98352492300000005</v>
      </c>
      <c r="K329" s="48" t="s">
        <v>2326</v>
      </c>
    </row>
    <row r="330" spans="1:11" ht="14.6" x14ac:dyDescent="0.35">
      <c r="A330" s="48" t="s">
        <v>2303</v>
      </c>
      <c r="B330" s="48" t="s">
        <v>2324</v>
      </c>
      <c r="C330" s="48" t="s">
        <v>746</v>
      </c>
      <c r="D330" s="48" t="s">
        <v>346</v>
      </c>
      <c r="E330" s="48" t="s">
        <v>627</v>
      </c>
      <c r="F330" s="48" t="s">
        <v>579</v>
      </c>
      <c r="G330" s="48">
        <v>3</v>
      </c>
      <c r="H330" s="48">
        <v>0.22574427899999999</v>
      </c>
      <c r="I330" s="48">
        <v>0.17920033699999999</v>
      </c>
      <c r="J330" s="48">
        <v>0.20776629899999999</v>
      </c>
      <c r="K330" s="48" t="s">
        <v>748</v>
      </c>
    </row>
    <row r="331" spans="1:11" ht="14.6" x14ac:dyDescent="0.35">
      <c r="A331" s="48" t="s">
        <v>2303</v>
      </c>
      <c r="B331" s="48" t="s">
        <v>2324</v>
      </c>
      <c r="C331" s="48" t="s">
        <v>746</v>
      </c>
      <c r="D331" s="48" t="s">
        <v>346</v>
      </c>
      <c r="E331" s="48" t="s">
        <v>627</v>
      </c>
      <c r="F331" s="48" t="s">
        <v>2305</v>
      </c>
      <c r="G331" s="48">
        <v>3</v>
      </c>
      <c r="H331" s="48">
        <v>0.22574427899999999</v>
      </c>
      <c r="I331" s="48">
        <v>0.162413697</v>
      </c>
      <c r="J331" s="48">
        <v>0.164548994</v>
      </c>
      <c r="K331" s="48" t="s">
        <v>747</v>
      </c>
    </row>
    <row r="332" spans="1:11" ht="14.6" x14ac:dyDescent="0.35">
      <c r="A332" s="48" t="s">
        <v>2303</v>
      </c>
      <c r="B332" s="48" t="s">
        <v>2324</v>
      </c>
      <c r="C332" s="48" t="s">
        <v>746</v>
      </c>
      <c r="D332" s="48" t="s">
        <v>346</v>
      </c>
      <c r="E332" s="48" t="s">
        <v>627</v>
      </c>
      <c r="F332" s="48" t="s">
        <v>578</v>
      </c>
      <c r="G332" s="48">
        <v>3</v>
      </c>
      <c r="H332" s="48">
        <v>8.3444908999999998E-2</v>
      </c>
      <c r="I332" s="48">
        <v>0.21568294800000001</v>
      </c>
      <c r="J332" s="48">
        <v>0.698839934</v>
      </c>
      <c r="K332" s="48" t="s">
        <v>2325</v>
      </c>
    </row>
    <row r="333" spans="1:11" ht="14.6" x14ac:dyDescent="0.35">
      <c r="A333" s="48" t="s">
        <v>2303</v>
      </c>
      <c r="B333" s="48" t="s">
        <v>2324</v>
      </c>
      <c r="C333" s="48" t="s">
        <v>746</v>
      </c>
      <c r="D333" s="48" t="s">
        <v>346</v>
      </c>
      <c r="E333" s="48" t="s">
        <v>627</v>
      </c>
      <c r="F333" s="48" t="s">
        <v>577</v>
      </c>
      <c r="G333" s="48">
        <v>3</v>
      </c>
      <c r="H333" s="48">
        <v>3.7665418999999999E-2</v>
      </c>
      <c r="I333" s="48">
        <v>0.25711742900000001</v>
      </c>
      <c r="J333" s="48">
        <v>0.89696643099999995</v>
      </c>
      <c r="K333" s="48" t="s">
        <v>2323</v>
      </c>
    </row>
    <row r="334" spans="1:11" ht="14.6" x14ac:dyDescent="0.35">
      <c r="A334" s="48" t="s">
        <v>2303</v>
      </c>
      <c r="B334" s="48" t="s">
        <v>2302</v>
      </c>
      <c r="C334" s="48" t="s">
        <v>700</v>
      </c>
      <c r="D334" s="48" t="s">
        <v>603</v>
      </c>
      <c r="E334" s="48" t="s">
        <v>625</v>
      </c>
      <c r="F334" s="48" t="s">
        <v>579</v>
      </c>
      <c r="G334" s="48">
        <v>3</v>
      </c>
      <c r="H334" s="48">
        <v>-8.5309589999999994E-3</v>
      </c>
      <c r="I334" s="48">
        <v>3.4386211E-2</v>
      </c>
      <c r="J334" s="48">
        <v>0.80406287300000001</v>
      </c>
      <c r="K334" s="48" t="s">
        <v>718</v>
      </c>
    </row>
    <row r="335" spans="1:11" ht="14.6" x14ac:dyDescent="0.35">
      <c r="A335" s="48" t="s">
        <v>2303</v>
      </c>
      <c r="B335" s="48" t="s">
        <v>2302</v>
      </c>
      <c r="C335" s="48" t="s">
        <v>700</v>
      </c>
      <c r="D335" s="48" t="s">
        <v>603</v>
      </c>
      <c r="E335" s="48" t="s">
        <v>625</v>
      </c>
      <c r="F335" s="48" t="s">
        <v>2305</v>
      </c>
      <c r="G335" s="48">
        <v>3</v>
      </c>
      <c r="H335" s="48">
        <v>-8.5309589999999994E-3</v>
      </c>
      <c r="I335" s="48">
        <v>6.6612029000000003E-2</v>
      </c>
      <c r="J335" s="48">
        <v>0.89809408999999996</v>
      </c>
      <c r="K335" s="48" t="s">
        <v>717</v>
      </c>
    </row>
    <row r="336" spans="1:11" ht="14.6" x14ac:dyDescent="0.35">
      <c r="A336" s="48" t="s">
        <v>2303</v>
      </c>
      <c r="B336" s="48" t="s">
        <v>2302</v>
      </c>
      <c r="C336" s="48" t="s">
        <v>700</v>
      </c>
      <c r="D336" s="48" t="s">
        <v>603</v>
      </c>
      <c r="E336" s="48" t="s">
        <v>625</v>
      </c>
      <c r="F336" s="48" t="s">
        <v>578</v>
      </c>
      <c r="G336" s="48">
        <v>3</v>
      </c>
      <c r="H336" s="48">
        <v>-2.1808625000000002E-2</v>
      </c>
      <c r="I336" s="48">
        <v>7.6194087999999993E-2</v>
      </c>
      <c r="J336" s="48">
        <v>0.77470607499999999</v>
      </c>
      <c r="K336" s="48" t="s">
        <v>2322</v>
      </c>
    </row>
    <row r="337" spans="1:11" ht="14.6" x14ac:dyDescent="0.35">
      <c r="A337" s="48" t="s">
        <v>2303</v>
      </c>
      <c r="B337" s="48" t="s">
        <v>2302</v>
      </c>
      <c r="C337" s="48" t="s">
        <v>700</v>
      </c>
      <c r="D337" s="48" t="s">
        <v>603</v>
      </c>
      <c r="E337" s="48" t="s">
        <v>625</v>
      </c>
      <c r="F337" s="48" t="s">
        <v>577</v>
      </c>
      <c r="G337" s="48">
        <v>3</v>
      </c>
      <c r="H337" s="48">
        <v>-4.2443326000000003E-2</v>
      </c>
      <c r="I337" s="48">
        <v>9.0870060000000002E-2</v>
      </c>
      <c r="J337" s="48">
        <v>0.68638844700000001</v>
      </c>
      <c r="K337" s="48" t="s">
        <v>2321</v>
      </c>
    </row>
    <row r="338" spans="1:11" ht="14.6" x14ac:dyDescent="0.35">
      <c r="A338" s="48" t="s">
        <v>2303</v>
      </c>
      <c r="B338" s="48" t="s">
        <v>2302</v>
      </c>
      <c r="C338" s="48" t="s">
        <v>700</v>
      </c>
      <c r="D338" s="48" t="s">
        <v>603</v>
      </c>
      <c r="E338" s="48" t="s">
        <v>615</v>
      </c>
      <c r="F338" s="48" t="s">
        <v>579</v>
      </c>
      <c r="G338" s="48">
        <v>3</v>
      </c>
      <c r="H338" s="48">
        <v>7.2240663999999996E-2</v>
      </c>
      <c r="I338" s="48">
        <v>5.3447355000000002E-2</v>
      </c>
      <c r="J338" s="48">
        <v>0.17649600800000001</v>
      </c>
      <c r="K338" s="48" t="s">
        <v>716</v>
      </c>
    </row>
    <row r="339" spans="1:11" ht="14.6" x14ac:dyDescent="0.35">
      <c r="A339" s="48" t="s">
        <v>2303</v>
      </c>
      <c r="B339" s="48" t="s">
        <v>2302</v>
      </c>
      <c r="C339" s="48" t="s">
        <v>700</v>
      </c>
      <c r="D339" s="48" t="s">
        <v>603</v>
      </c>
      <c r="E339" s="48" t="s">
        <v>615</v>
      </c>
      <c r="F339" s="48" t="s">
        <v>2305</v>
      </c>
      <c r="G339" s="48">
        <v>3</v>
      </c>
      <c r="H339" s="48">
        <v>7.2240663999999996E-2</v>
      </c>
      <c r="I339" s="48">
        <v>7.9080711999999997E-2</v>
      </c>
      <c r="J339" s="48">
        <v>0.36097675099999998</v>
      </c>
      <c r="K339" s="48" t="s">
        <v>715</v>
      </c>
    </row>
    <row r="340" spans="1:11" ht="14.6" x14ac:dyDescent="0.35">
      <c r="A340" s="48" t="s">
        <v>2303</v>
      </c>
      <c r="B340" s="48" t="s">
        <v>2302</v>
      </c>
      <c r="C340" s="48" t="s">
        <v>700</v>
      </c>
      <c r="D340" s="48" t="s">
        <v>603</v>
      </c>
      <c r="E340" s="48" t="s">
        <v>615</v>
      </c>
      <c r="F340" s="48" t="s">
        <v>578</v>
      </c>
      <c r="G340" s="48">
        <v>3</v>
      </c>
      <c r="H340" s="48">
        <v>0.101561239</v>
      </c>
      <c r="I340" s="48">
        <v>9.1440115000000002E-2</v>
      </c>
      <c r="J340" s="48">
        <v>0.26670361100000001</v>
      </c>
      <c r="K340" s="48" t="s">
        <v>2320</v>
      </c>
    </row>
    <row r="341" spans="1:11" ht="14.6" x14ac:dyDescent="0.35">
      <c r="A341" s="48" t="s">
        <v>2303</v>
      </c>
      <c r="B341" s="48" t="s">
        <v>2302</v>
      </c>
      <c r="C341" s="48" t="s">
        <v>700</v>
      </c>
      <c r="D341" s="48" t="s">
        <v>603</v>
      </c>
      <c r="E341" s="48" t="s">
        <v>615</v>
      </c>
      <c r="F341" s="48" t="s">
        <v>577</v>
      </c>
      <c r="G341" s="48">
        <v>3</v>
      </c>
      <c r="H341" s="48">
        <v>0.109967887</v>
      </c>
      <c r="I341" s="48">
        <v>0.10680192600000001</v>
      </c>
      <c r="J341" s="48">
        <v>0.41140800300000002</v>
      </c>
      <c r="K341" s="48" t="s">
        <v>2319</v>
      </c>
    </row>
    <row r="342" spans="1:11" ht="14.6" x14ac:dyDescent="0.35">
      <c r="A342" s="48" t="s">
        <v>2303</v>
      </c>
      <c r="B342" s="48" t="s">
        <v>2302</v>
      </c>
      <c r="C342" s="48" t="s">
        <v>700</v>
      </c>
      <c r="D342" s="48" t="s">
        <v>603</v>
      </c>
      <c r="E342" s="48" t="s">
        <v>617</v>
      </c>
      <c r="F342" s="48" t="s">
        <v>579</v>
      </c>
      <c r="G342" s="48">
        <v>3</v>
      </c>
      <c r="H342" s="48">
        <v>-0.30081587999999998</v>
      </c>
      <c r="I342" s="48">
        <v>0.16000509700000001</v>
      </c>
      <c r="J342" s="48">
        <v>6.0102714000000002E-2</v>
      </c>
      <c r="K342" s="48" t="s">
        <v>714</v>
      </c>
    </row>
    <row r="343" spans="1:11" ht="14.6" x14ac:dyDescent="0.35">
      <c r="A343" s="48" t="s">
        <v>2303</v>
      </c>
      <c r="B343" s="48" t="s">
        <v>2302</v>
      </c>
      <c r="C343" s="48" t="s">
        <v>700</v>
      </c>
      <c r="D343" s="48" t="s">
        <v>603</v>
      </c>
      <c r="E343" s="48" t="s">
        <v>617</v>
      </c>
      <c r="F343" s="48" t="s">
        <v>2305</v>
      </c>
      <c r="G343" s="48">
        <v>3</v>
      </c>
      <c r="H343" s="48">
        <v>-0.30081587999999998</v>
      </c>
      <c r="I343" s="48">
        <v>0.24076461699999999</v>
      </c>
      <c r="J343" s="48">
        <v>0.21151187299999999</v>
      </c>
      <c r="K343" s="48" t="s">
        <v>713</v>
      </c>
    </row>
    <row r="344" spans="1:11" ht="14.6" x14ac:dyDescent="0.35">
      <c r="A344" s="48" t="s">
        <v>2303</v>
      </c>
      <c r="B344" s="48" t="s">
        <v>2302</v>
      </c>
      <c r="C344" s="48" t="s">
        <v>700</v>
      </c>
      <c r="D344" s="48" t="s">
        <v>603</v>
      </c>
      <c r="E344" s="48" t="s">
        <v>617</v>
      </c>
      <c r="F344" s="48" t="s">
        <v>578</v>
      </c>
      <c r="G344" s="48">
        <v>3</v>
      </c>
      <c r="H344" s="48">
        <v>-0.21425198400000001</v>
      </c>
      <c r="I344" s="48">
        <v>0.27828997</v>
      </c>
      <c r="J344" s="48">
        <v>0.441366598</v>
      </c>
      <c r="K344" s="48" t="s">
        <v>2318</v>
      </c>
    </row>
    <row r="345" spans="1:11" ht="14.6" x14ac:dyDescent="0.35">
      <c r="A345" s="48" t="s">
        <v>2303</v>
      </c>
      <c r="B345" s="48" t="s">
        <v>2302</v>
      </c>
      <c r="C345" s="48" t="s">
        <v>700</v>
      </c>
      <c r="D345" s="48" t="s">
        <v>603</v>
      </c>
      <c r="E345" s="48" t="s">
        <v>617</v>
      </c>
      <c r="F345" s="48" t="s">
        <v>577</v>
      </c>
      <c r="G345" s="48">
        <v>3</v>
      </c>
      <c r="H345" s="48">
        <v>-0.136286081</v>
      </c>
      <c r="I345" s="48">
        <v>0.33606786199999999</v>
      </c>
      <c r="J345" s="48">
        <v>0.72435497000000004</v>
      </c>
      <c r="K345" s="48" t="s">
        <v>2317</v>
      </c>
    </row>
    <row r="346" spans="1:11" ht="14.6" x14ac:dyDescent="0.35">
      <c r="A346" s="48" t="s">
        <v>2303</v>
      </c>
      <c r="B346" s="48" t="s">
        <v>2302</v>
      </c>
      <c r="C346" s="48" t="s">
        <v>700</v>
      </c>
      <c r="D346" s="48" t="s">
        <v>603</v>
      </c>
      <c r="E346" s="48" t="s">
        <v>618</v>
      </c>
      <c r="F346" s="48" t="s">
        <v>579</v>
      </c>
      <c r="G346" s="48">
        <v>3</v>
      </c>
      <c r="H346" s="48">
        <v>-0.16406138100000001</v>
      </c>
      <c r="I346" s="48">
        <v>9.4777831000000007E-2</v>
      </c>
      <c r="J346" s="48">
        <v>8.3449965000000001E-2</v>
      </c>
      <c r="K346" s="48" t="s">
        <v>712</v>
      </c>
    </row>
    <row r="347" spans="1:11" ht="14.6" x14ac:dyDescent="0.35">
      <c r="A347" s="48" t="s">
        <v>2303</v>
      </c>
      <c r="B347" s="48" t="s">
        <v>2302</v>
      </c>
      <c r="C347" s="48" t="s">
        <v>700</v>
      </c>
      <c r="D347" s="48" t="s">
        <v>603</v>
      </c>
      <c r="E347" s="48" t="s">
        <v>618</v>
      </c>
      <c r="F347" s="48" t="s">
        <v>2305</v>
      </c>
      <c r="G347" s="48">
        <v>3</v>
      </c>
      <c r="H347" s="48">
        <v>-0.16406138100000001</v>
      </c>
      <c r="I347" s="48">
        <v>0.202086076</v>
      </c>
      <c r="J347" s="48">
        <v>0.41688395499999997</v>
      </c>
      <c r="K347" s="48" t="s">
        <v>711</v>
      </c>
    </row>
    <row r="348" spans="1:11" ht="14.6" x14ac:dyDescent="0.35">
      <c r="A348" s="48" t="s">
        <v>2303</v>
      </c>
      <c r="B348" s="48" t="s">
        <v>2302</v>
      </c>
      <c r="C348" s="48" t="s">
        <v>700</v>
      </c>
      <c r="D348" s="48" t="s">
        <v>603</v>
      </c>
      <c r="E348" s="48" t="s">
        <v>618</v>
      </c>
      <c r="F348" s="48" t="s">
        <v>578</v>
      </c>
      <c r="G348" s="48">
        <v>3</v>
      </c>
      <c r="H348" s="48">
        <v>-0.18929521199999999</v>
      </c>
      <c r="I348" s="48">
        <v>0.22655451099999999</v>
      </c>
      <c r="J348" s="48">
        <v>0.40341409299999997</v>
      </c>
      <c r="K348" s="48" t="s">
        <v>2316</v>
      </c>
    </row>
    <row r="349" spans="1:11" ht="14.6" x14ac:dyDescent="0.35">
      <c r="A349" s="48" t="s">
        <v>2303</v>
      </c>
      <c r="B349" s="48" t="s">
        <v>2302</v>
      </c>
      <c r="C349" s="48" t="s">
        <v>700</v>
      </c>
      <c r="D349" s="48" t="s">
        <v>603</v>
      </c>
      <c r="E349" s="48" t="s">
        <v>618</v>
      </c>
      <c r="F349" s="48" t="s">
        <v>577</v>
      </c>
      <c r="G349" s="48">
        <v>3</v>
      </c>
      <c r="H349" s="48">
        <v>-0.20871026200000001</v>
      </c>
      <c r="I349" s="48">
        <v>0.25630939000000003</v>
      </c>
      <c r="J349" s="48">
        <v>0.50101430499999999</v>
      </c>
      <c r="K349" s="48" t="s">
        <v>2315</v>
      </c>
    </row>
    <row r="350" spans="1:11" ht="14.6" x14ac:dyDescent="0.35">
      <c r="A350" s="48" t="s">
        <v>2303</v>
      </c>
      <c r="B350" s="48" t="s">
        <v>2302</v>
      </c>
      <c r="C350" s="48" t="s">
        <v>700</v>
      </c>
      <c r="D350" s="48" t="s">
        <v>603</v>
      </c>
      <c r="E350" s="48" t="s">
        <v>619</v>
      </c>
      <c r="F350" s="48" t="s">
        <v>579</v>
      </c>
      <c r="G350" s="48">
        <v>3</v>
      </c>
      <c r="H350" s="48">
        <v>-0.259271902</v>
      </c>
      <c r="I350" s="48">
        <v>2.6040797000000001E-2</v>
      </c>
      <c r="J350" s="62">
        <v>2.3700000000000001E-23</v>
      </c>
      <c r="K350" s="48" t="s">
        <v>710</v>
      </c>
    </row>
    <row r="351" spans="1:11" ht="14.6" x14ac:dyDescent="0.35">
      <c r="A351" s="48" t="s">
        <v>2303</v>
      </c>
      <c r="B351" s="48" t="s">
        <v>2302</v>
      </c>
      <c r="C351" s="48" t="s">
        <v>700</v>
      </c>
      <c r="D351" s="48" t="s">
        <v>603</v>
      </c>
      <c r="E351" s="48" t="s">
        <v>619</v>
      </c>
      <c r="F351" s="48" t="s">
        <v>2305</v>
      </c>
      <c r="G351" s="48">
        <v>3</v>
      </c>
      <c r="H351" s="48">
        <v>-0.259271902</v>
      </c>
      <c r="I351" s="48">
        <v>0.15087420400000001</v>
      </c>
      <c r="J351" s="48">
        <v>8.5711998999999997E-2</v>
      </c>
      <c r="K351" s="48" t="s">
        <v>709</v>
      </c>
    </row>
    <row r="352" spans="1:11" ht="14.6" x14ac:dyDescent="0.35">
      <c r="A352" s="48" t="s">
        <v>2303</v>
      </c>
      <c r="B352" s="48" t="s">
        <v>2302</v>
      </c>
      <c r="C352" s="48" t="s">
        <v>700</v>
      </c>
      <c r="D352" s="48" t="s">
        <v>603</v>
      </c>
      <c r="E352" s="48" t="s">
        <v>619</v>
      </c>
      <c r="F352" s="48" t="s">
        <v>578</v>
      </c>
      <c r="G352" s="48">
        <v>3</v>
      </c>
      <c r="H352" s="48">
        <v>-0.25931774899999999</v>
      </c>
      <c r="I352" s="48">
        <v>0.172746229</v>
      </c>
      <c r="J352" s="48">
        <v>0.133317148</v>
      </c>
      <c r="K352" s="48" t="s">
        <v>2314</v>
      </c>
    </row>
    <row r="353" spans="1:11" ht="14.6" x14ac:dyDescent="0.35">
      <c r="A353" s="48" t="s">
        <v>2303</v>
      </c>
      <c r="B353" s="48" t="s">
        <v>2302</v>
      </c>
      <c r="C353" s="48" t="s">
        <v>700</v>
      </c>
      <c r="D353" s="48" t="s">
        <v>603</v>
      </c>
      <c r="E353" s="48" t="s">
        <v>619</v>
      </c>
      <c r="F353" s="48" t="s">
        <v>577</v>
      </c>
      <c r="G353" s="48">
        <v>3</v>
      </c>
      <c r="H353" s="48">
        <v>-0.26230119800000001</v>
      </c>
      <c r="I353" s="48">
        <v>0.197754087</v>
      </c>
      <c r="J353" s="48">
        <v>0.31590086299999998</v>
      </c>
      <c r="K353" s="48" t="s">
        <v>2313</v>
      </c>
    </row>
    <row r="354" spans="1:11" ht="14.6" x14ac:dyDescent="0.35">
      <c r="A354" s="48" t="s">
        <v>2303</v>
      </c>
      <c r="B354" s="48" t="s">
        <v>2302</v>
      </c>
      <c r="C354" s="48" t="s">
        <v>700</v>
      </c>
      <c r="D354" s="48" t="s">
        <v>603</v>
      </c>
      <c r="E354" s="48" t="s">
        <v>2311</v>
      </c>
      <c r="F354" s="48" t="s">
        <v>579</v>
      </c>
      <c r="G354" s="48">
        <v>3</v>
      </c>
      <c r="H354" s="48">
        <v>-0.175329812</v>
      </c>
      <c r="I354" s="48">
        <v>0.28071843400000002</v>
      </c>
      <c r="J354" s="48">
        <v>0.53224980700000002</v>
      </c>
      <c r="K354" s="48" t="s">
        <v>708</v>
      </c>
    </row>
    <row r="355" spans="1:11" ht="14.6" x14ac:dyDescent="0.35">
      <c r="A355" s="48" t="s">
        <v>2303</v>
      </c>
      <c r="B355" s="48" t="s">
        <v>2302</v>
      </c>
      <c r="C355" s="48" t="s">
        <v>700</v>
      </c>
      <c r="D355" s="48" t="s">
        <v>603</v>
      </c>
      <c r="E355" s="48" t="s">
        <v>2311</v>
      </c>
      <c r="F355" s="48" t="s">
        <v>2305</v>
      </c>
      <c r="G355" s="48">
        <v>3</v>
      </c>
      <c r="H355" s="48">
        <v>-0.175329812</v>
      </c>
      <c r="I355" s="48">
        <v>0.147142052</v>
      </c>
      <c r="J355" s="48">
        <v>0.23343054399999999</v>
      </c>
      <c r="K355" s="48" t="s">
        <v>707</v>
      </c>
    </row>
    <row r="356" spans="1:11" ht="14.6" x14ac:dyDescent="0.35">
      <c r="A356" s="48" t="s">
        <v>2303</v>
      </c>
      <c r="B356" s="48" t="s">
        <v>2302</v>
      </c>
      <c r="C356" s="48" t="s">
        <v>700</v>
      </c>
      <c r="D356" s="48" t="s">
        <v>603</v>
      </c>
      <c r="E356" s="48" t="s">
        <v>2311</v>
      </c>
      <c r="F356" s="48" t="s">
        <v>578</v>
      </c>
      <c r="G356" s="48">
        <v>3</v>
      </c>
      <c r="H356" s="48">
        <v>-0.29057020500000003</v>
      </c>
      <c r="I356" s="48">
        <v>0.20060049499999999</v>
      </c>
      <c r="J356" s="48">
        <v>0.147476726</v>
      </c>
      <c r="K356" s="48" t="s">
        <v>2312</v>
      </c>
    </row>
    <row r="357" spans="1:11" ht="14.6" x14ac:dyDescent="0.35">
      <c r="A357" s="48" t="s">
        <v>2303</v>
      </c>
      <c r="B357" s="48" t="s">
        <v>2302</v>
      </c>
      <c r="C357" s="48" t="s">
        <v>700</v>
      </c>
      <c r="D357" s="48" t="s">
        <v>603</v>
      </c>
      <c r="E357" s="48" t="s">
        <v>2311</v>
      </c>
      <c r="F357" s="48" t="s">
        <v>577</v>
      </c>
      <c r="G357" s="48">
        <v>3</v>
      </c>
      <c r="H357" s="48">
        <v>-0.45685474100000001</v>
      </c>
      <c r="I357" s="48">
        <v>0.241741019</v>
      </c>
      <c r="J357" s="48">
        <v>0.19935472800000001</v>
      </c>
      <c r="K357" s="48" t="s">
        <v>2310</v>
      </c>
    </row>
    <row r="358" spans="1:11" ht="14.6" x14ac:dyDescent="0.35">
      <c r="A358" s="48" t="s">
        <v>2303</v>
      </c>
      <c r="B358" s="48" t="s">
        <v>2302</v>
      </c>
      <c r="C358" s="48" t="s">
        <v>700</v>
      </c>
      <c r="D358" s="48" t="s">
        <v>603</v>
      </c>
      <c r="E358" s="48" t="s">
        <v>636</v>
      </c>
      <c r="F358" s="48" t="s">
        <v>579</v>
      </c>
      <c r="G358" s="48">
        <v>3</v>
      </c>
      <c r="H358" s="48">
        <v>0.35676987799999998</v>
      </c>
      <c r="I358" s="48">
        <v>6.4336544999999995E-2</v>
      </c>
      <c r="J358" s="62">
        <v>2.9300000000000001E-8</v>
      </c>
      <c r="K358" s="48" t="s">
        <v>706</v>
      </c>
    </row>
    <row r="359" spans="1:11" ht="14.6" x14ac:dyDescent="0.35">
      <c r="A359" s="48" t="s">
        <v>2303</v>
      </c>
      <c r="B359" s="48" t="s">
        <v>2302</v>
      </c>
      <c r="C359" s="48" t="s">
        <v>700</v>
      </c>
      <c r="D359" s="48" t="s">
        <v>603</v>
      </c>
      <c r="E359" s="48" t="s">
        <v>636</v>
      </c>
      <c r="F359" s="48" t="s">
        <v>2305</v>
      </c>
      <c r="G359" s="48">
        <v>3</v>
      </c>
      <c r="H359" s="48">
        <v>0.35676987799999998</v>
      </c>
      <c r="I359" s="48">
        <v>0.102054164</v>
      </c>
      <c r="J359" s="48">
        <v>4.7248800000000002E-4</v>
      </c>
      <c r="K359" s="48" t="s">
        <v>705</v>
      </c>
    </row>
    <row r="360" spans="1:11" ht="14.6" x14ac:dyDescent="0.35">
      <c r="A360" s="48" t="s">
        <v>2303</v>
      </c>
      <c r="B360" s="48" t="s">
        <v>2302</v>
      </c>
      <c r="C360" s="48" t="s">
        <v>700</v>
      </c>
      <c r="D360" s="48" t="s">
        <v>603</v>
      </c>
      <c r="E360" s="48" t="s">
        <v>636</v>
      </c>
      <c r="F360" s="48" t="s">
        <v>578</v>
      </c>
      <c r="G360" s="48">
        <v>3</v>
      </c>
      <c r="H360" s="48">
        <v>0.32579956100000002</v>
      </c>
      <c r="I360" s="48">
        <v>0.11955186199999999</v>
      </c>
      <c r="J360" s="48">
        <v>6.4267719999999999E-3</v>
      </c>
      <c r="K360" s="48" t="s">
        <v>2309</v>
      </c>
    </row>
    <row r="361" spans="1:11" ht="14.6" x14ac:dyDescent="0.35">
      <c r="A361" s="48" t="s">
        <v>2303</v>
      </c>
      <c r="B361" s="48" t="s">
        <v>2302</v>
      </c>
      <c r="C361" s="48" t="s">
        <v>700</v>
      </c>
      <c r="D361" s="48" t="s">
        <v>603</v>
      </c>
      <c r="E361" s="48" t="s">
        <v>636</v>
      </c>
      <c r="F361" s="48" t="s">
        <v>577</v>
      </c>
      <c r="G361" s="48">
        <v>3</v>
      </c>
      <c r="H361" s="48">
        <v>0.27253867199999998</v>
      </c>
      <c r="I361" s="48">
        <v>0.153302994</v>
      </c>
      <c r="J361" s="48">
        <v>0.21741440100000001</v>
      </c>
      <c r="K361" s="48" t="s">
        <v>2308</v>
      </c>
    </row>
    <row r="362" spans="1:11" ht="14.6" x14ac:dyDescent="0.35">
      <c r="A362" s="48" t="s">
        <v>2303</v>
      </c>
      <c r="B362" s="48" t="s">
        <v>2302</v>
      </c>
      <c r="C362" s="48" t="s">
        <v>700</v>
      </c>
      <c r="D362" s="48" t="s">
        <v>603</v>
      </c>
      <c r="E362" s="48" t="s">
        <v>626</v>
      </c>
      <c r="F362" s="48" t="s">
        <v>579</v>
      </c>
      <c r="G362" s="48">
        <v>3</v>
      </c>
      <c r="H362" s="48">
        <v>0.30983839699999999</v>
      </c>
      <c r="I362" s="48">
        <v>5.4791368E-2</v>
      </c>
      <c r="J362" s="62">
        <v>1.5600000000000001E-8</v>
      </c>
      <c r="K362" s="48" t="s">
        <v>704</v>
      </c>
    </row>
    <row r="363" spans="1:11" ht="14.6" x14ac:dyDescent="0.35">
      <c r="A363" s="48" t="s">
        <v>2303</v>
      </c>
      <c r="B363" s="48" t="s">
        <v>2302</v>
      </c>
      <c r="C363" s="48" t="s">
        <v>700</v>
      </c>
      <c r="D363" s="48" t="s">
        <v>603</v>
      </c>
      <c r="E363" s="48" t="s">
        <v>626</v>
      </c>
      <c r="F363" s="48" t="s">
        <v>2305</v>
      </c>
      <c r="G363" s="48">
        <v>3</v>
      </c>
      <c r="H363" s="48">
        <v>0.30983839699999999</v>
      </c>
      <c r="I363" s="48">
        <v>8.7367941000000005E-2</v>
      </c>
      <c r="J363" s="48">
        <v>3.9058799999999998E-4</v>
      </c>
      <c r="K363" s="48" t="s">
        <v>703</v>
      </c>
    </row>
    <row r="364" spans="1:11" ht="14.6" x14ac:dyDescent="0.35">
      <c r="A364" s="48" t="s">
        <v>2303</v>
      </c>
      <c r="B364" s="48" t="s">
        <v>2302</v>
      </c>
      <c r="C364" s="48" t="s">
        <v>700</v>
      </c>
      <c r="D364" s="48" t="s">
        <v>603</v>
      </c>
      <c r="E364" s="48" t="s">
        <v>626</v>
      </c>
      <c r="F364" s="48" t="s">
        <v>578</v>
      </c>
      <c r="G364" s="48">
        <v>3</v>
      </c>
      <c r="H364" s="48">
        <v>0.277480844</v>
      </c>
      <c r="I364" s="48">
        <v>0.10259124999999999</v>
      </c>
      <c r="J364" s="48">
        <v>6.8361510000000004E-3</v>
      </c>
      <c r="K364" s="48" t="s">
        <v>2307</v>
      </c>
    </row>
    <row r="365" spans="1:11" ht="14.6" x14ac:dyDescent="0.35">
      <c r="A365" s="48" t="s">
        <v>2303</v>
      </c>
      <c r="B365" s="48" t="s">
        <v>2302</v>
      </c>
      <c r="C365" s="48" t="s">
        <v>700</v>
      </c>
      <c r="D365" s="48" t="s">
        <v>603</v>
      </c>
      <c r="E365" s="48" t="s">
        <v>626</v>
      </c>
      <c r="F365" s="48" t="s">
        <v>577</v>
      </c>
      <c r="G365" s="48">
        <v>3</v>
      </c>
      <c r="H365" s="48">
        <v>0.238502193</v>
      </c>
      <c r="I365" s="48">
        <v>0.14671622200000001</v>
      </c>
      <c r="J365" s="48">
        <v>0.24554308</v>
      </c>
      <c r="K365" s="48" t="s">
        <v>2306</v>
      </c>
    </row>
    <row r="366" spans="1:11" ht="14.6" x14ac:dyDescent="0.35">
      <c r="A366" s="48" t="s">
        <v>2303</v>
      </c>
      <c r="B366" s="48" t="s">
        <v>2302</v>
      </c>
      <c r="C366" s="48" t="s">
        <v>700</v>
      </c>
      <c r="D366" s="48" t="s">
        <v>603</v>
      </c>
      <c r="E366" s="48" t="s">
        <v>627</v>
      </c>
      <c r="F366" s="48" t="s">
        <v>579</v>
      </c>
      <c r="G366" s="48">
        <v>3</v>
      </c>
      <c r="H366" s="48">
        <v>0.293730608</v>
      </c>
      <c r="I366" s="48">
        <v>3.5364735000000001E-2</v>
      </c>
      <c r="J366" s="62">
        <v>9.9200000000000002E-17</v>
      </c>
      <c r="K366" s="48" t="s">
        <v>702</v>
      </c>
    </row>
    <row r="367" spans="1:11" ht="14.6" x14ac:dyDescent="0.35">
      <c r="A367" s="48" t="s">
        <v>2303</v>
      </c>
      <c r="B367" s="48" t="s">
        <v>2302</v>
      </c>
      <c r="C367" s="48" t="s">
        <v>700</v>
      </c>
      <c r="D367" s="48" t="s">
        <v>603</v>
      </c>
      <c r="E367" s="48" t="s">
        <v>627</v>
      </c>
      <c r="F367" s="48" t="s">
        <v>2305</v>
      </c>
      <c r="G367" s="48">
        <v>3</v>
      </c>
      <c r="H367" s="48">
        <v>0.293730608</v>
      </c>
      <c r="I367" s="48">
        <v>8.7479194999999996E-2</v>
      </c>
      <c r="J367" s="48">
        <v>7.8588300000000002E-4</v>
      </c>
      <c r="K367" s="48" t="s">
        <v>701</v>
      </c>
    </row>
    <row r="368" spans="1:11" ht="14.6" x14ac:dyDescent="0.35">
      <c r="A368" s="48" t="s">
        <v>2303</v>
      </c>
      <c r="B368" s="48" t="s">
        <v>2302</v>
      </c>
      <c r="C368" s="48" t="s">
        <v>700</v>
      </c>
      <c r="D368" s="48" t="s">
        <v>603</v>
      </c>
      <c r="E368" s="48" t="s">
        <v>627</v>
      </c>
      <c r="F368" s="48" t="s">
        <v>578</v>
      </c>
      <c r="G368" s="48">
        <v>3</v>
      </c>
      <c r="H368" s="48">
        <v>0.30358692399999998</v>
      </c>
      <c r="I368" s="48">
        <v>9.8905779999999999E-2</v>
      </c>
      <c r="J368" s="48">
        <v>2.1444910000000001E-3</v>
      </c>
      <c r="K368" s="48" t="s">
        <v>2304</v>
      </c>
    </row>
    <row r="369" spans="1:11" ht="14.6" x14ac:dyDescent="0.35">
      <c r="A369" s="48" t="s">
        <v>2303</v>
      </c>
      <c r="B369" s="48" t="s">
        <v>2302</v>
      </c>
      <c r="C369" s="48" t="s">
        <v>700</v>
      </c>
      <c r="D369" s="48" t="s">
        <v>603</v>
      </c>
      <c r="E369" s="48" t="s">
        <v>627</v>
      </c>
      <c r="F369" s="48" t="s">
        <v>577</v>
      </c>
      <c r="G369" s="48">
        <v>3</v>
      </c>
      <c r="H369" s="48">
        <v>0.31473469799999998</v>
      </c>
      <c r="I369" s="48">
        <v>0.12359865</v>
      </c>
      <c r="J369" s="48">
        <v>0.12577466600000001</v>
      </c>
      <c r="K369" s="48" t="s">
        <v>2301</v>
      </c>
    </row>
    <row r="370" spans="1:11" ht="45" customHeight="1" x14ac:dyDescent="0.35">
      <c r="A370" s="147" t="s">
        <v>2300</v>
      </c>
      <c r="B370" s="147"/>
      <c r="C370" s="147"/>
      <c r="D370" s="147"/>
      <c r="E370" s="147"/>
      <c r="F370" s="147"/>
      <c r="G370" s="147"/>
      <c r="H370" s="147"/>
      <c r="I370" s="147"/>
      <c r="J370" s="147"/>
      <c r="K370" s="147"/>
    </row>
  </sheetData>
  <mergeCells count="2">
    <mergeCell ref="A1:K1"/>
    <mergeCell ref="A370:K370"/>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752D-5AB8-4E67-AF9F-C048B1710013}">
  <dimension ref="A1:K172"/>
  <sheetViews>
    <sheetView zoomScale="70" zoomScaleNormal="70" workbookViewId="0">
      <selection activeCell="E160" sqref="E160"/>
    </sheetView>
  </sheetViews>
  <sheetFormatPr defaultRowHeight="14.15" x14ac:dyDescent="0.35"/>
  <cols>
    <col min="1" max="1" width="13.5" style="21" customWidth="1"/>
    <col min="2" max="2" width="49.35546875" style="21" customWidth="1"/>
    <col min="3" max="3" width="27.92578125" style="21" customWidth="1"/>
    <col min="4" max="4" width="16.140625" style="21" customWidth="1"/>
    <col min="5" max="5" width="15.140625" style="21" customWidth="1"/>
    <col min="6" max="6" width="15.92578125" style="21" customWidth="1"/>
    <col min="7" max="9" width="9.140625" style="21"/>
    <col min="10" max="10" width="16.640625" style="21" customWidth="1"/>
    <col min="11" max="11" width="17.42578125" style="21" customWidth="1"/>
    <col min="12" max="16384" width="9.140625" style="21"/>
  </cols>
  <sheetData>
    <row r="1" spans="1:11" s="23" customFormat="1" ht="16.3" thickBot="1" x14ac:dyDescent="0.4">
      <c r="A1" s="142" t="s">
        <v>634</v>
      </c>
      <c r="B1" s="142"/>
      <c r="C1" s="142"/>
      <c r="D1" s="142"/>
      <c r="E1" s="142"/>
      <c r="F1" s="142"/>
      <c r="G1" s="142"/>
      <c r="H1" s="142"/>
      <c r="I1" s="142"/>
      <c r="J1" s="142"/>
      <c r="K1" s="142"/>
    </row>
    <row r="2" spans="1:11" s="23" customFormat="1" ht="15.9" x14ac:dyDescent="0.35">
      <c r="A2" s="25" t="s">
        <v>632</v>
      </c>
      <c r="B2" s="26" t="s">
        <v>633</v>
      </c>
      <c r="C2" s="26" t="s">
        <v>597</v>
      </c>
      <c r="D2" s="26" t="s">
        <v>596</v>
      </c>
      <c r="E2" s="26" t="s">
        <v>595</v>
      </c>
      <c r="F2" s="26" t="s">
        <v>594</v>
      </c>
      <c r="G2" s="26" t="s">
        <v>593</v>
      </c>
      <c r="H2" s="26" t="s">
        <v>592</v>
      </c>
      <c r="I2" s="26" t="s">
        <v>591</v>
      </c>
      <c r="J2" s="26" t="s">
        <v>590</v>
      </c>
      <c r="K2" s="27" t="s">
        <v>589</v>
      </c>
    </row>
    <row r="3" spans="1:11" ht="15.9" x14ac:dyDescent="0.35">
      <c r="A3" s="28" t="s">
        <v>608</v>
      </c>
      <c r="B3" s="29" t="s">
        <v>599</v>
      </c>
      <c r="C3" s="29" t="s">
        <v>625</v>
      </c>
      <c r="D3" s="29">
        <v>-0.72672073599999998</v>
      </c>
      <c r="E3" s="29">
        <v>0.596082577</v>
      </c>
      <c r="F3" s="29">
        <v>0.30989783100000001</v>
      </c>
      <c r="G3" s="29" t="s">
        <v>69</v>
      </c>
      <c r="H3" s="29" t="s">
        <v>69</v>
      </c>
      <c r="I3" s="29" t="s">
        <v>69</v>
      </c>
      <c r="J3" s="29">
        <v>0.32100000000000001</v>
      </c>
      <c r="K3" s="31" t="s">
        <v>69</v>
      </c>
    </row>
    <row r="4" spans="1:11" ht="15.9" x14ac:dyDescent="0.35">
      <c r="A4" s="28" t="s">
        <v>608</v>
      </c>
      <c r="B4" s="29" t="s">
        <v>599</v>
      </c>
      <c r="C4" s="29" t="s">
        <v>615</v>
      </c>
      <c r="D4" s="29">
        <v>-1.073513814</v>
      </c>
      <c r="E4" s="29">
        <v>0.74363335200000003</v>
      </c>
      <c r="F4" s="29">
        <v>0.24456513799999999</v>
      </c>
      <c r="G4" s="29" t="s">
        <v>69</v>
      </c>
      <c r="H4" s="29" t="s">
        <v>69</v>
      </c>
      <c r="I4" s="29" t="s">
        <v>69</v>
      </c>
      <c r="J4" s="29">
        <v>0.30499999999999999</v>
      </c>
      <c r="K4" s="31" t="s">
        <v>69</v>
      </c>
    </row>
    <row r="5" spans="1:11" ht="15.9" x14ac:dyDescent="0.35">
      <c r="A5" s="28" t="s">
        <v>608</v>
      </c>
      <c r="B5" s="29" t="s">
        <v>598</v>
      </c>
      <c r="C5" s="29" t="s">
        <v>617</v>
      </c>
      <c r="D5" s="29">
        <v>0.41405699800000001</v>
      </c>
      <c r="E5" s="29">
        <v>0.41859861700000001</v>
      </c>
      <c r="F5" s="29">
        <v>0.39551286499999999</v>
      </c>
      <c r="G5" s="29" t="s">
        <v>69</v>
      </c>
      <c r="H5" s="29" t="s">
        <v>69</v>
      </c>
      <c r="I5" s="29" t="s">
        <v>69</v>
      </c>
      <c r="J5" s="29">
        <v>0.96199999999999997</v>
      </c>
      <c r="K5" s="31" t="s">
        <v>69</v>
      </c>
    </row>
    <row r="6" spans="1:11" ht="15.9" x14ac:dyDescent="0.35">
      <c r="A6" s="28" t="s">
        <v>608</v>
      </c>
      <c r="B6" s="29" t="s">
        <v>598</v>
      </c>
      <c r="C6" s="29" t="s">
        <v>618</v>
      </c>
      <c r="D6" s="29">
        <v>-2.2624896969999999</v>
      </c>
      <c r="E6" s="29">
        <v>0.48957746899999999</v>
      </c>
      <c r="F6" s="29">
        <v>1.9072846000000001E-2</v>
      </c>
      <c r="G6" s="29" t="s">
        <v>69</v>
      </c>
      <c r="H6" s="29" t="s">
        <v>69</v>
      </c>
      <c r="I6" s="29" t="s">
        <v>69</v>
      </c>
      <c r="J6" s="29">
        <v>0.93700000000000006</v>
      </c>
      <c r="K6" s="31" t="s">
        <v>69</v>
      </c>
    </row>
    <row r="7" spans="1:11" ht="15.9" x14ac:dyDescent="0.35">
      <c r="A7" s="28" t="s">
        <v>608</v>
      </c>
      <c r="B7" s="29" t="s">
        <v>598</v>
      </c>
      <c r="C7" s="29" t="s">
        <v>619</v>
      </c>
      <c r="D7" s="29">
        <v>1.8811932570000001</v>
      </c>
      <c r="E7" s="29">
        <v>0.87610740799999998</v>
      </c>
      <c r="F7" s="29">
        <v>0.12102526199999999</v>
      </c>
      <c r="G7" s="29" t="s">
        <v>69</v>
      </c>
      <c r="H7" s="29" t="s">
        <v>69</v>
      </c>
      <c r="I7" s="29" t="s">
        <v>69</v>
      </c>
      <c r="J7" s="29">
        <v>0.52200000000000002</v>
      </c>
      <c r="K7" s="31" t="s">
        <v>69</v>
      </c>
    </row>
    <row r="8" spans="1:11" ht="15.9" x14ac:dyDescent="0.35">
      <c r="A8" s="28" t="s">
        <v>608</v>
      </c>
      <c r="B8" s="29" t="s">
        <v>598</v>
      </c>
      <c r="C8" s="29" t="s">
        <v>620</v>
      </c>
      <c r="D8" s="29">
        <v>-1.2616232220000001</v>
      </c>
      <c r="E8" s="29">
        <v>1.0184417699999999</v>
      </c>
      <c r="F8" s="29">
        <v>0.30351809800000001</v>
      </c>
      <c r="G8" s="29" t="s">
        <v>69</v>
      </c>
      <c r="H8" s="29" t="s">
        <v>69</v>
      </c>
      <c r="I8" s="29" t="s">
        <v>69</v>
      </c>
      <c r="J8" s="29">
        <v>0.52</v>
      </c>
      <c r="K8" s="31" t="s">
        <v>69</v>
      </c>
    </row>
    <row r="9" spans="1:11" ht="15.9" x14ac:dyDescent="0.35">
      <c r="A9" s="28" t="s">
        <v>608</v>
      </c>
      <c r="B9" s="29" t="s">
        <v>598</v>
      </c>
      <c r="C9" s="29" t="s">
        <v>636</v>
      </c>
      <c r="D9" s="29">
        <v>0.250736454</v>
      </c>
      <c r="E9" s="29">
        <v>0.61319510700000002</v>
      </c>
      <c r="F9" s="29">
        <v>0.71005077599999999</v>
      </c>
      <c r="G9" s="29" t="s">
        <v>69</v>
      </c>
      <c r="H9" s="29" t="s">
        <v>69</v>
      </c>
      <c r="I9" s="29" t="s">
        <v>69</v>
      </c>
      <c r="J9" s="29">
        <v>0.61499999999999999</v>
      </c>
      <c r="K9" s="31" t="s">
        <v>69</v>
      </c>
    </row>
    <row r="10" spans="1:11" ht="15.9" x14ac:dyDescent="0.35">
      <c r="A10" s="28" t="s">
        <v>608</v>
      </c>
      <c r="B10" s="29" t="s">
        <v>598</v>
      </c>
      <c r="C10" s="29" t="s">
        <v>626</v>
      </c>
      <c r="D10" s="29">
        <v>0.221176438</v>
      </c>
      <c r="E10" s="29">
        <v>0.88498890399999997</v>
      </c>
      <c r="F10" s="29">
        <v>0.81878564700000001</v>
      </c>
      <c r="G10" s="29" t="s">
        <v>69</v>
      </c>
      <c r="H10" s="29" t="s">
        <v>69</v>
      </c>
      <c r="I10" s="29" t="s">
        <v>69</v>
      </c>
      <c r="J10" s="29">
        <v>0.24399999999999999</v>
      </c>
      <c r="K10" s="31" t="s">
        <v>69</v>
      </c>
    </row>
    <row r="11" spans="1:11" ht="15.9" x14ac:dyDescent="0.35">
      <c r="A11" s="28" t="s">
        <v>608</v>
      </c>
      <c r="B11" s="29" t="s">
        <v>598</v>
      </c>
      <c r="C11" s="29" t="s">
        <v>627</v>
      </c>
      <c r="D11" s="29">
        <v>0.411219524</v>
      </c>
      <c r="E11" s="29">
        <v>0.67388672800000005</v>
      </c>
      <c r="F11" s="29">
        <v>0.58483365899999995</v>
      </c>
      <c r="G11" s="29" t="s">
        <v>69</v>
      </c>
      <c r="H11" s="29" t="s">
        <v>69</v>
      </c>
      <c r="I11" s="29" t="s">
        <v>69</v>
      </c>
      <c r="J11" s="29">
        <v>0.45800000000000002</v>
      </c>
      <c r="K11" s="31" t="s">
        <v>69</v>
      </c>
    </row>
    <row r="12" spans="1:11" ht="15.9" x14ac:dyDescent="0.35">
      <c r="A12" s="28" t="s">
        <v>608</v>
      </c>
      <c r="B12" s="29" t="s">
        <v>340</v>
      </c>
      <c r="C12" s="29" t="s">
        <v>625</v>
      </c>
      <c r="D12" s="29">
        <v>-0.27206961800000001</v>
      </c>
      <c r="E12" s="29">
        <v>0.169839291</v>
      </c>
      <c r="F12" s="29">
        <v>0.12566770699999999</v>
      </c>
      <c r="G12" s="29" t="s">
        <v>69</v>
      </c>
      <c r="H12" s="29" t="s">
        <v>69</v>
      </c>
      <c r="I12" s="29" t="s">
        <v>69</v>
      </c>
      <c r="J12" s="29">
        <v>0.70799999999999996</v>
      </c>
      <c r="K12" s="31" t="s">
        <v>69</v>
      </c>
    </row>
    <row r="13" spans="1:11" ht="15.9" x14ac:dyDescent="0.35">
      <c r="A13" s="28" t="s">
        <v>608</v>
      </c>
      <c r="B13" s="29" t="s">
        <v>340</v>
      </c>
      <c r="C13" s="29" t="s">
        <v>615</v>
      </c>
      <c r="D13" s="29">
        <v>-0.49638689899999999</v>
      </c>
      <c r="E13" s="29">
        <v>0.176728104</v>
      </c>
      <c r="F13" s="29">
        <v>1.1207646999999999E-2</v>
      </c>
      <c r="G13" s="29" t="s">
        <v>69</v>
      </c>
      <c r="H13" s="29" t="s">
        <v>69</v>
      </c>
      <c r="I13" s="29" t="s">
        <v>69</v>
      </c>
      <c r="J13" s="29">
        <v>0.90500000000000003</v>
      </c>
      <c r="K13" s="31" t="s">
        <v>69</v>
      </c>
    </row>
    <row r="14" spans="1:11" ht="15.9" x14ac:dyDescent="0.35">
      <c r="A14" s="28" t="s">
        <v>608</v>
      </c>
      <c r="B14" s="29" t="s">
        <v>340</v>
      </c>
      <c r="C14" s="29" t="s">
        <v>617</v>
      </c>
      <c r="D14" s="29">
        <v>1.115289384</v>
      </c>
      <c r="E14" s="29">
        <v>0.77407462299999996</v>
      </c>
      <c r="F14" s="29">
        <v>0.16591760899999999</v>
      </c>
      <c r="G14" s="29" t="s">
        <v>69</v>
      </c>
      <c r="H14" s="29" t="s">
        <v>69</v>
      </c>
      <c r="I14" s="29" t="s">
        <v>69</v>
      </c>
      <c r="J14" s="29">
        <v>0.214</v>
      </c>
      <c r="K14" s="31" t="s">
        <v>69</v>
      </c>
    </row>
    <row r="15" spans="1:11" ht="15.9" x14ac:dyDescent="0.35">
      <c r="A15" s="28" t="s">
        <v>608</v>
      </c>
      <c r="B15" s="29" t="s">
        <v>340</v>
      </c>
      <c r="C15" s="29" t="s">
        <v>618</v>
      </c>
      <c r="D15" s="29">
        <v>0.20237242699999999</v>
      </c>
      <c r="E15" s="29">
        <v>0.63451191900000004</v>
      </c>
      <c r="F15" s="29">
        <v>0.75325031899999995</v>
      </c>
      <c r="G15" s="29" t="s">
        <v>69</v>
      </c>
      <c r="H15" s="29" t="s">
        <v>69</v>
      </c>
      <c r="I15" s="29" t="s">
        <v>69</v>
      </c>
      <c r="J15" s="29">
        <v>0.25</v>
      </c>
      <c r="K15" s="31" t="s">
        <v>69</v>
      </c>
    </row>
    <row r="16" spans="1:11" ht="15.9" x14ac:dyDescent="0.35">
      <c r="A16" s="28" t="s">
        <v>608</v>
      </c>
      <c r="B16" s="29" t="s">
        <v>340</v>
      </c>
      <c r="C16" s="29" t="s">
        <v>619</v>
      </c>
      <c r="D16" s="29">
        <v>0.61729444099999997</v>
      </c>
      <c r="E16" s="29">
        <v>0.54019621200000001</v>
      </c>
      <c r="F16" s="29">
        <v>0.26734945900000001</v>
      </c>
      <c r="G16" s="29" t="s">
        <v>69</v>
      </c>
      <c r="H16" s="29" t="s">
        <v>69</v>
      </c>
      <c r="I16" s="29" t="s">
        <v>69</v>
      </c>
      <c r="J16" s="29">
        <v>5.8000000000000003E-2</v>
      </c>
      <c r="K16" s="31" t="s">
        <v>69</v>
      </c>
    </row>
    <row r="17" spans="1:11" ht="15.9" x14ac:dyDescent="0.35">
      <c r="A17" s="28" t="s">
        <v>608</v>
      </c>
      <c r="B17" s="29" t="s">
        <v>340</v>
      </c>
      <c r="C17" s="29" t="s">
        <v>620</v>
      </c>
      <c r="D17" s="29">
        <v>-7.7901737999999998E-2</v>
      </c>
      <c r="E17" s="29">
        <v>0.38471965000000002</v>
      </c>
      <c r="F17" s="29">
        <v>0.84168647500000005</v>
      </c>
      <c r="G17" s="29" t="s">
        <v>69</v>
      </c>
      <c r="H17" s="29" t="s">
        <v>69</v>
      </c>
      <c r="I17" s="29" t="s">
        <v>69</v>
      </c>
      <c r="J17" s="29">
        <v>0.63100000000000001</v>
      </c>
      <c r="K17" s="31" t="s">
        <v>69</v>
      </c>
    </row>
    <row r="18" spans="1:11" ht="15.9" x14ac:dyDescent="0.35">
      <c r="A18" s="28" t="s">
        <v>608</v>
      </c>
      <c r="B18" s="29" t="s">
        <v>340</v>
      </c>
      <c r="C18" s="29" t="s">
        <v>636</v>
      </c>
      <c r="D18" s="29">
        <v>-0.101024237</v>
      </c>
      <c r="E18" s="29">
        <v>0.256872934</v>
      </c>
      <c r="F18" s="29">
        <v>0.69848722399999996</v>
      </c>
      <c r="G18" s="29" t="s">
        <v>69</v>
      </c>
      <c r="H18" s="29" t="s">
        <v>69</v>
      </c>
      <c r="I18" s="29" t="s">
        <v>69</v>
      </c>
      <c r="J18" s="29">
        <v>0.69299999999999995</v>
      </c>
      <c r="K18" s="31" t="s">
        <v>69</v>
      </c>
    </row>
    <row r="19" spans="1:11" ht="15.9" x14ac:dyDescent="0.35">
      <c r="A19" s="28" t="s">
        <v>608</v>
      </c>
      <c r="B19" s="29" t="s">
        <v>340</v>
      </c>
      <c r="C19" s="29" t="s">
        <v>626</v>
      </c>
      <c r="D19" s="29">
        <v>1.9430402999999999E-2</v>
      </c>
      <c r="E19" s="29">
        <v>0.22568618400000001</v>
      </c>
      <c r="F19" s="29">
        <v>0.93229188500000004</v>
      </c>
      <c r="G19" s="29" t="s">
        <v>69</v>
      </c>
      <c r="H19" s="29" t="s">
        <v>69</v>
      </c>
      <c r="I19" s="29" t="s">
        <v>69</v>
      </c>
      <c r="J19" s="29">
        <v>0.67300000000000004</v>
      </c>
      <c r="K19" s="31" t="s">
        <v>69</v>
      </c>
    </row>
    <row r="20" spans="1:11" ht="15.9" x14ac:dyDescent="0.35">
      <c r="A20" s="28" t="s">
        <v>608</v>
      </c>
      <c r="B20" s="29" t="s">
        <v>340</v>
      </c>
      <c r="C20" s="29" t="s">
        <v>627</v>
      </c>
      <c r="D20" s="29">
        <v>-0.158563182</v>
      </c>
      <c r="E20" s="29">
        <v>0.24780255200000001</v>
      </c>
      <c r="F20" s="29">
        <v>0.52989348599999997</v>
      </c>
      <c r="G20" s="29" t="s">
        <v>69</v>
      </c>
      <c r="H20" s="29" t="s">
        <v>69</v>
      </c>
      <c r="I20" s="29" t="s">
        <v>69</v>
      </c>
      <c r="J20" s="29">
        <v>0.497</v>
      </c>
      <c r="K20" s="31" t="s">
        <v>69</v>
      </c>
    </row>
    <row r="21" spans="1:11" ht="15.9" x14ac:dyDescent="0.35">
      <c r="A21" s="28" t="s">
        <v>601</v>
      </c>
      <c r="B21" s="29" t="s">
        <v>485</v>
      </c>
      <c r="C21" s="29" t="s">
        <v>625</v>
      </c>
      <c r="D21" s="29">
        <v>-9.6881298000000005E-2</v>
      </c>
      <c r="E21" s="29">
        <v>0.159496738</v>
      </c>
      <c r="F21" s="29">
        <v>0.54814365700000001</v>
      </c>
      <c r="G21" s="29" t="s">
        <v>69</v>
      </c>
      <c r="H21" s="29" t="s">
        <v>69</v>
      </c>
      <c r="I21" s="29" t="s">
        <v>69</v>
      </c>
      <c r="J21" s="29">
        <v>0.30099999999999999</v>
      </c>
      <c r="K21" s="31" t="s">
        <v>69</v>
      </c>
    </row>
    <row r="22" spans="1:11" ht="15.9" x14ac:dyDescent="0.35">
      <c r="A22" s="28" t="s">
        <v>601</v>
      </c>
      <c r="B22" s="29" t="s">
        <v>485</v>
      </c>
      <c r="C22" s="29" t="s">
        <v>615</v>
      </c>
      <c r="D22" s="29">
        <v>3.1814335999999999E-2</v>
      </c>
      <c r="E22" s="29">
        <v>0.18705186400000001</v>
      </c>
      <c r="F22" s="29">
        <v>0.86608671400000004</v>
      </c>
      <c r="G22" s="29" t="s">
        <v>69</v>
      </c>
      <c r="H22" s="29" t="s">
        <v>69</v>
      </c>
      <c r="I22" s="29" t="s">
        <v>69</v>
      </c>
      <c r="J22" s="29">
        <v>0.34499999999999997</v>
      </c>
      <c r="K22" s="31" t="s">
        <v>69</v>
      </c>
    </row>
    <row r="23" spans="1:11" ht="15.9" x14ac:dyDescent="0.35">
      <c r="A23" s="28" t="s">
        <v>601</v>
      </c>
      <c r="B23" s="29" t="s">
        <v>485</v>
      </c>
      <c r="C23" s="29" t="s">
        <v>617</v>
      </c>
      <c r="D23" s="29">
        <v>0.73020097799999995</v>
      </c>
      <c r="E23" s="29">
        <v>0.37570272700000001</v>
      </c>
      <c r="F23" s="29">
        <v>6.1381759000000001E-2</v>
      </c>
      <c r="G23" s="29" t="s">
        <v>69</v>
      </c>
      <c r="H23" s="29" t="s">
        <v>69</v>
      </c>
      <c r="I23" s="29" t="s">
        <v>69</v>
      </c>
      <c r="J23" s="29">
        <v>0.98899999999999999</v>
      </c>
      <c r="K23" s="31" t="s">
        <v>69</v>
      </c>
    </row>
    <row r="24" spans="1:11" ht="15.9" x14ac:dyDescent="0.35">
      <c r="A24" s="28" t="s">
        <v>601</v>
      </c>
      <c r="B24" s="29" t="s">
        <v>485</v>
      </c>
      <c r="C24" s="29" t="s">
        <v>618</v>
      </c>
      <c r="D24" s="29">
        <v>-0.24549950000000001</v>
      </c>
      <c r="E24" s="29">
        <v>0.34147403700000001</v>
      </c>
      <c r="F24" s="29">
        <v>0.47774061600000001</v>
      </c>
      <c r="G24" s="29" t="s">
        <v>69</v>
      </c>
      <c r="H24" s="29" t="s">
        <v>69</v>
      </c>
      <c r="I24" s="29" t="s">
        <v>69</v>
      </c>
      <c r="J24" s="29">
        <v>0.96299999999999997</v>
      </c>
      <c r="K24" s="31" t="s">
        <v>69</v>
      </c>
    </row>
    <row r="25" spans="1:11" ht="15.9" x14ac:dyDescent="0.35">
      <c r="A25" s="28" t="s">
        <v>601</v>
      </c>
      <c r="B25" s="29" t="s">
        <v>485</v>
      </c>
      <c r="C25" s="29" t="s">
        <v>619</v>
      </c>
      <c r="D25" s="29">
        <v>-0.71127610900000005</v>
      </c>
      <c r="E25" s="29">
        <v>0.31923015100000002</v>
      </c>
      <c r="F25" s="29">
        <v>3.3519111999999997E-2</v>
      </c>
      <c r="G25" s="29" t="s">
        <v>69</v>
      </c>
      <c r="H25" s="29" t="s">
        <v>69</v>
      </c>
      <c r="I25" s="29" t="s">
        <v>69</v>
      </c>
      <c r="J25" s="29">
        <v>0.64400000000000002</v>
      </c>
      <c r="K25" s="31" t="s">
        <v>69</v>
      </c>
    </row>
    <row r="26" spans="1:11" ht="15.9" x14ac:dyDescent="0.35">
      <c r="A26" s="28" t="s">
        <v>601</v>
      </c>
      <c r="B26" s="29" t="s">
        <v>485</v>
      </c>
      <c r="C26" s="29" t="s">
        <v>620</v>
      </c>
      <c r="D26" s="29">
        <v>-1.177492988</v>
      </c>
      <c r="E26" s="29">
        <v>0.31840091700000001</v>
      </c>
      <c r="F26" s="29">
        <v>8.6893500000000004E-4</v>
      </c>
      <c r="G26" s="29" t="s">
        <v>69</v>
      </c>
      <c r="H26" s="29" t="s">
        <v>69</v>
      </c>
      <c r="I26" s="29" t="s">
        <v>69</v>
      </c>
      <c r="J26" s="29">
        <v>0.56599999999999995</v>
      </c>
      <c r="K26" s="31" t="s">
        <v>69</v>
      </c>
    </row>
    <row r="27" spans="1:11" ht="15.9" x14ac:dyDescent="0.35">
      <c r="A27" s="28" t="s">
        <v>601</v>
      </c>
      <c r="B27" s="29" t="s">
        <v>485</v>
      </c>
      <c r="C27" s="29" t="s">
        <v>636</v>
      </c>
      <c r="D27" s="29">
        <v>0.64942838899999999</v>
      </c>
      <c r="E27" s="29">
        <v>0.23142344000000001</v>
      </c>
      <c r="F27" s="29">
        <v>8.7190979999999998E-3</v>
      </c>
      <c r="G27" s="29" t="s">
        <v>69</v>
      </c>
      <c r="H27" s="29" t="s">
        <v>69</v>
      </c>
      <c r="I27" s="29" t="s">
        <v>69</v>
      </c>
      <c r="J27" s="29">
        <v>0.45700000000000002</v>
      </c>
      <c r="K27" s="31" t="s">
        <v>69</v>
      </c>
    </row>
    <row r="28" spans="1:11" ht="15.9" x14ac:dyDescent="0.35">
      <c r="A28" s="28" t="s">
        <v>601</v>
      </c>
      <c r="B28" s="29" t="s">
        <v>485</v>
      </c>
      <c r="C28" s="29" t="s">
        <v>626</v>
      </c>
      <c r="D28" s="29">
        <v>0.67306549400000004</v>
      </c>
      <c r="E28" s="29">
        <v>0.20224763300000001</v>
      </c>
      <c r="F28" s="29">
        <v>2.3236899999999998E-3</v>
      </c>
      <c r="G28" s="29" t="s">
        <v>69</v>
      </c>
      <c r="H28" s="29" t="s">
        <v>69</v>
      </c>
      <c r="I28" s="29" t="s">
        <v>69</v>
      </c>
      <c r="J28" s="29">
        <v>0.34899999999999998</v>
      </c>
      <c r="K28" s="31" t="s">
        <v>69</v>
      </c>
    </row>
    <row r="29" spans="1:11" ht="15.9" x14ac:dyDescent="0.35">
      <c r="A29" s="28" t="s">
        <v>601</v>
      </c>
      <c r="B29" s="29" t="s">
        <v>485</v>
      </c>
      <c r="C29" s="29" t="s">
        <v>627</v>
      </c>
      <c r="D29" s="29">
        <v>0.50291499200000001</v>
      </c>
      <c r="E29" s="29">
        <v>0.19145438300000001</v>
      </c>
      <c r="F29" s="29">
        <v>1.344421E-2</v>
      </c>
      <c r="G29" s="29" t="s">
        <v>69</v>
      </c>
      <c r="H29" s="29" t="s">
        <v>69</v>
      </c>
      <c r="I29" s="29" t="s">
        <v>69</v>
      </c>
      <c r="J29" s="29">
        <v>0.56100000000000005</v>
      </c>
      <c r="K29" s="31" t="s">
        <v>69</v>
      </c>
    </row>
    <row r="30" spans="1:11" ht="15.9" x14ac:dyDescent="0.35">
      <c r="A30" s="28" t="s">
        <v>608</v>
      </c>
      <c r="B30" s="29" t="s">
        <v>330</v>
      </c>
      <c r="C30" s="29" t="s">
        <v>625</v>
      </c>
      <c r="D30" s="29">
        <v>-0.35499434000000002</v>
      </c>
      <c r="E30" s="29">
        <v>0.20448782300000001</v>
      </c>
      <c r="F30" s="29">
        <v>0.13324207199999999</v>
      </c>
      <c r="G30" s="29" t="s">
        <v>69</v>
      </c>
      <c r="H30" s="29" t="s">
        <v>69</v>
      </c>
      <c r="I30" s="29" t="s">
        <v>69</v>
      </c>
      <c r="J30" s="29">
        <v>0.89300000000000002</v>
      </c>
      <c r="K30" s="31" t="s">
        <v>69</v>
      </c>
    </row>
    <row r="31" spans="1:11" ht="15.9" x14ac:dyDescent="0.35">
      <c r="A31" s="28" t="s">
        <v>608</v>
      </c>
      <c r="B31" s="29" t="s">
        <v>330</v>
      </c>
      <c r="C31" s="29" t="s">
        <v>615</v>
      </c>
      <c r="D31" s="29">
        <v>-0.74606244399999999</v>
      </c>
      <c r="E31" s="29">
        <v>0.17887398400000001</v>
      </c>
      <c r="F31" s="29">
        <v>5.8727620000000001E-3</v>
      </c>
      <c r="G31" s="29" t="s">
        <v>69</v>
      </c>
      <c r="H31" s="29" t="s">
        <v>69</v>
      </c>
      <c r="I31" s="29" t="s">
        <v>69</v>
      </c>
      <c r="J31" s="29">
        <v>0.97699999999999998</v>
      </c>
      <c r="K31" s="31" t="s">
        <v>69</v>
      </c>
    </row>
    <row r="32" spans="1:11" ht="15.9" x14ac:dyDescent="0.35">
      <c r="A32" s="28" t="s">
        <v>608</v>
      </c>
      <c r="B32" s="29" t="s">
        <v>330</v>
      </c>
      <c r="C32" s="29" t="s">
        <v>617</v>
      </c>
      <c r="D32" s="29">
        <v>1.0392151569999999</v>
      </c>
      <c r="E32" s="29">
        <v>1.3285867309999999</v>
      </c>
      <c r="F32" s="29">
        <v>0.46384046000000001</v>
      </c>
      <c r="G32" s="29" t="s">
        <v>69</v>
      </c>
      <c r="H32" s="29" t="s">
        <v>69</v>
      </c>
      <c r="I32" s="29" t="s">
        <v>69</v>
      </c>
      <c r="J32" s="29">
        <v>0.33500000000000002</v>
      </c>
      <c r="K32" s="31" t="s">
        <v>69</v>
      </c>
    </row>
    <row r="33" spans="1:11" ht="15.9" x14ac:dyDescent="0.35">
      <c r="A33" s="28" t="s">
        <v>608</v>
      </c>
      <c r="B33" s="29" t="s">
        <v>330</v>
      </c>
      <c r="C33" s="29" t="s">
        <v>618</v>
      </c>
      <c r="D33" s="29">
        <v>0.92209270499999996</v>
      </c>
      <c r="E33" s="29">
        <v>1.2103473819999999</v>
      </c>
      <c r="F33" s="29">
        <v>0.47502531799999997</v>
      </c>
      <c r="G33" s="29" t="s">
        <v>69</v>
      </c>
      <c r="H33" s="29" t="s">
        <v>69</v>
      </c>
      <c r="I33" s="29" t="s">
        <v>69</v>
      </c>
      <c r="J33" s="29">
        <v>0.27600000000000002</v>
      </c>
      <c r="K33" s="31" t="s">
        <v>69</v>
      </c>
    </row>
    <row r="34" spans="1:11" ht="15.9" x14ac:dyDescent="0.35">
      <c r="A34" s="28" t="s">
        <v>608</v>
      </c>
      <c r="B34" s="29" t="s">
        <v>330</v>
      </c>
      <c r="C34" s="29" t="s">
        <v>619</v>
      </c>
      <c r="D34" s="29">
        <v>0.15447812</v>
      </c>
      <c r="E34" s="29">
        <v>0.86744481600000001</v>
      </c>
      <c r="F34" s="29">
        <v>0.86451742300000001</v>
      </c>
      <c r="G34" s="29" t="s">
        <v>69</v>
      </c>
      <c r="H34" s="29" t="s">
        <v>69</v>
      </c>
      <c r="I34" s="29" t="s">
        <v>69</v>
      </c>
      <c r="J34" s="29">
        <v>0.30599999999999999</v>
      </c>
      <c r="K34" s="31" t="s">
        <v>69</v>
      </c>
    </row>
    <row r="35" spans="1:11" ht="15.9" x14ac:dyDescent="0.35">
      <c r="A35" s="28" t="s">
        <v>608</v>
      </c>
      <c r="B35" s="29" t="s">
        <v>330</v>
      </c>
      <c r="C35" s="29" t="s">
        <v>620</v>
      </c>
      <c r="D35" s="29">
        <v>0.109704255</v>
      </c>
      <c r="E35" s="29">
        <v>0.75622722499999995</v>
      </c>
      <c r="F35" s="29">
        <v>0.88940781599999996</v>
      </c>
      <c r="G35" s="29" t="s">
        <v>69</v>
      </c>
      <c r="H35" s="29" t="s">
        <v>69</v>
      </c>
      <c r="I35" s="29" t="s">
        <v>69</v>
      </c>
      <c r="J35" s="29">
        <v>0.374</v>
      </c>
      <c r="K35" s="31" t="s">
        <v>69</v>
      </c>
    </row>
    <row r="36" spans="1:11" ht="15.9" x14ac:dyDescent="0.35">
      <c r="A36" s="28" t="s">
        <v>608</v>
      </c>
      <c r="B36" s="29" t="s">
        <v>330</v>
      </c>
      <c r="C36" s="29" t="s">
        <v>636</v>
      </c>
      <c r="D36" s="29">
        <v>1.4862800679999999</v>
      </c>
      <c r="E36" s="29">
        <v>0.26320052799999999</v>
      </c>
      <c r="F36" s="29">
        <v>1.322653E-3</v>
      </c>
      <c r="G36" s="29" t="s">
        <v>69</v>
      </c>
      <c r="H36" s="29" t="s">
        <v>69</v>
      </c>
      <c r="I36" s="29" t="s">
        <v>69</v>
      </c>
      <c r="J36" s="29">
        <v>0.94899999999999995</v>
      </c>
      <c r="K36" s="31" t="s">
        <v>69</v>
      </c>
    </row>
    <row r="37" spans="1:11" ht="15.9" x14ac:dyDescent="0.35">
      <c r="A37" s="28" t="s">
        <v>608</v>
      </c>
      <c r="B37" s="29" t="s">
        <v>330</v>
      </c>
      <c r="C37" s="29" t="s">
        <v>626</v>
      </c>
      <c r="D37" s="29">
        <v>0.79979479200000003</v>
      </c>
      <c r="E37" s="29">
        <v>0.36811324400000001</v>
      </c>
      <c r="F37" s="29">
        <v>7.2791702999999999E-2</v>
      </c>
      <c r="G37" s="29" t="s">
        <v>69</v>
      </c>
      <c r="H37" s="29" t="s">
        <v>69</v>
      </c>
      <c r="I37" s="29" t="s">
        <v>69</v>
      </c>
      <c r="J37" s="29">
        <v>0.56000000000000005</v>
      </c>
      <c r="K37" s="31" t="s">
        <v>69</v>
      </c>
    </row>
    <row r="38" spans="1:11" ht="15.9" x14ac:dyDescent="0.35">
      <c r="A38" s="28" t="s">
        <v>608</v>
      </c>
      <c r="B38" s="29" t="s">
        <v>330</v>
      </c>
      <c r="C38" s="29" t="s">
        <v>627</v>
      </c>
      <c r="D38" s="29">
        <v>1.06929125</v>
      </c>
      <c r="E38" s="29">
        <v>0.37993803700000001</v>
      </c>
      <c r="F38" s="29">
        <v>3.0579263999999998E-2</v>
      </c>
      <c r="G38" s="29" t="s">
        <v>69</v>
      </c>
      <c r="H38" s="29" t="s">
        <v>69</v>
      </c>
      <c r="I38" s="29" t="s">
        <v>69</v>
      </c>
      <c r="J38" s="29">
        <v>0.53</v>
      </c>
      <c r="K38" s="31" t="s">
        <v>69</v>
      </c>
    </row>
    <row r="39" spans="1:11" ht="15.9" x14ac:dyDescent="0.35">
      <c r="A39" s="28" t="s">
        <v>608</v>
      </c>
      <c r="B39" s="29" t="s">
        <v>328</v>
      </c>
      <c r="C39" s="29" t="s">
        <v>625</v>
      </c>
      <c r="D39" s="29">
        <v>1.0438864269999999</v>
      </c>
      <c r="E39" s="29">
        <v>0.36980775700000001</v>
      </c>
      <c r="F39" s="29">
        <v>6.6585197999999998E-2</v>
      </c>
      <c r="G39" s="29" t="s">
        <v>69</v>
      </c>
      <c r="H39" s="29" t="s">
        <v>69</v>
      </c>
      <c r="I39" s="29" t="s">
        <v>69</v>
      </c>
      <c r="J39" s="29">
        <v>0.54400000000000004</v>
      </c>
      <c r="K39" s="31" t="s">
        <v>69</v>
      </c>
    </row>
    <row r="40" spans="1:11" ht="15.9" x14ac:dyDescent="0.35">
      <c r="A40" s="28" t="s">
        <v>608</v>
      </c>
      <c r="B40" s="29" t="s">
        <v>328</v>
      </c>
      <c r="C40" s="29" t="s">
        <v>615</v>
      </c>
      <c r="D40" s="29">
        <v>1.2487222200000001</v>
      </c>
      <c r="E40" s="29">
        <v>0.65483024400000001</v>
      </c>
      <c r="F40" s="29">
        <v>0.15258480199999999</v>
      </c>
      <c r="G40" s="29" t="s">
        <v>69</v>
      </c>
      <c r="H40" s="29" t="s">
        <v>69</v>
      </c>
      <c r="I40" s="29" t="s">
        <v>69</v>
      </c>
      <c r="J40" s="29">
        <v>0.219</v>
      </c>
      <c r="K40" s="31" t="s">
        <v>69</v>
      </c>
    </row>
    <row r="41" spans="1:11" ht="15.9" x14ac:dyDescent="0.35">
      <c r="A41" s="28" t="s">
        <v>608</v>
      </c>
      <c r="B41" s="29" t="s">
        <v>328</v>
      </c>
      <c r="C41" s="29" t="s">
        <v>617</v>
      </c>
      <c r="D41" s="29">
        <v>1.1406911559999999</v>
      </c>
      <c r="E41" s="29">
        <v>0.84275130099999995</v>
      </c>
      <c r="F41" s="29">
        <v>0.268836346</v>
      </c>
      <c r="G41" s="29" t="s">
        <v>69</v>
      </c>
      <c r="H41" s="29" t="s">
        <v>69</v>
      </c>
      <c r="I41" s="29" t="s">
        <v>69</v>
      </c>
      <c r="J41" s="29">
        <v>0.80100000000000005</v>
      </c>
      <c r="K41" s="31" t="s">
        <v>69</v>
      </c>
    </row>
    <row r="42" spans="1:11" ht="15.9" x14ac:dyDescent="0.35">
      <c r="A42" s="28" t="s">
        <v>608</v>
      </c>
      <c r="B42" s="29" t="s">
        <v>328</v>
      </c>
      <c r="C42" s="29" t="s">
        <v>618</v>
      </c>
      <c r="D42" s="29">
        <v>0.80689419399999995</v>
      </c>
      <c r="E42" s="29">
        <v>1.3902314339999999</v>
      </c>
      <c r="F42" s="29">
        <v>0.602365653</v>
      </c>
      <c r="G42" s="29" t="s">
        <v>69</v>
      </c>
      <c r="H42" s="29" t="s">
        <v>69</v>
      </c>
      <c r="I42" s="29" t="s">
        <v>69</v>
      </c>
      <c r="J42" s="29">
        <v>0.33600000000000002</v>
      </c>
      <c r="K42" s="31" t="s">
        <v>69</v>
      </c>
    </row>
    <row r="43" spans="1:11" ht="15.9" x14ac:dyDescent="0.35">
      <c r="A43" s="28" t="s">
        <v>608</v>
      </c>
      <c r="B43" s="29" t="s">
        <v>328</v>
      </c>
      <c r="C43" s="29" t="s">
        <v>619</v>
      </c>
      <c r="D43" s="29">
        <v>0.17732884600000001</v>
      </c>
      <c r="E43" s="29">
        <v>0.69933467999999999</v>
      </c>
      <c r="F43" s="29">
        <v>0.81621385300000004</v>
      </c>
      <c r="G43" s="29" t="s">
        <v>69</v>
      </c>
      <c r="H43" s="29" t="s">
        <v>69</v>
      </c>
      <c r="I43" s="29" t="s">
        <v>69</v>
      </c>
      <c r="J43" s="29">
        <v>0.71599999999999997</v>
      </c>
      <c r="K43" s="31" t="s">
        <v>69</v>
      </c>
    </row>
    <row r="44" spans="1:11" ht="15.9" x14ac:dyDescent="0.35">
      <c r="A44" s="28" t="s">
        <v>608</v>
      </c>
      <c r="B44" s="29" t="s">
        <v>328</v>
      </c>
      <c r="C44" s="29" t="s">
        <v>620</v>
      </c>
      <c r="D44" s="29">
        <v>-0.33205340700000002</v>
      </c>
      <c r="E44" s="29">
        <v>0.60334523399999995</v>
      </c>
      <c r="F44" s="29">
        <v>0.62040524100000005</v>
      </c>
      <c r="G44" s="29" t="s">
        <v>69</v>
      </c>
      <c r="H44" s="29" t="s">
        <v>69</v>
      </c>
      <c r="I44" s="29" t="s">
        <v>69</v>
      </c>
      <c r="J44" s="29">
        <v>0.74</v>
      </c>
      <c r="K44" s="31" t="s">
        <v>69</v>
      </c>
    </row>
    <row r="45" spans="1:11" ht="15.9" x14ac:dyDescent="0.35">
      <c r="A45" s="28" t="s">
        <v>608</v>
      </c>
      <c r="B45" s="29" t="s">
        <v>328</v>
      </c>
      <c r="C45" s="29" t="s">
        <v>636</v>
      </c>
      <c r="D45" s="29">
        <v>-1.1659269219999999</v>
      </c>
      <c r="E45" s="29">
        <v>0.52999271100000001</v>
      </c>
      <c r="F45" s="29">
        <v>0.115183537</v>
      </c>
      <c r="G45" s="29" t="s">
        <v>69</v>
      </c>
      <c r="H45" s="29" t="s">
        <v>69</v>
      </c>
      <c r="I45" s="29" t="s">
        <v>69</v>
      </c>
      <c r="J45" s="29">
        <v>0.64400000000000002</v>
      </c>
      <c r="K45" s="31" t="s">
        <v>69</v>
      </c>
    </row>
    <row r="46" spans="1:11" ht="15.9" x14ac:dyDescent="0.35">
      <c r="A46" s="28" t="s">
        <v>608</v>
      </c>
      <c r="B46" s="29" t="s">
        <v>328</v>
      </c>
      <c r="C46" s="29" t="s">
        <v>626</v>
      </c>
      <c r="D46" s="29">
        <v>-0.94802361999999996</v>
      </c>
      <c r="E46" s="29">
        <v>0.729171821</v>
      </c>
      <c r="F46" s="29">
        <v>0.28442615799999998</v>
      </c>
      <c r="G46" s="29" t="s">
        <v>69</v>
      </c>
      <c r="H46" s="29" t="s">
        <v>69</v>
      </c>
      <c r="I46" s="29" t="s">
        <v>69</v>
      </c>
      <c r="J46" s="29">
        <v>0.23899999999999999</v>
      </c>
      <c r="K46" s="31" t="s">
        <v>69</v>
      </c>
    </row>
    <row r="47" spans="1:11" ht="15.9" x14ac:dyDescent="0.35">
      <c r="A47" s="28" t="s">
        <v>608</v>
      </c>
      <c r="B47" s="29" t="s">
        <v>328</v>
      </c>
      <c r="C47" s="29" t="s">
        <v>627</v>
      </c>
      <c r="D47" s="29">
        <v>-1.0618224890000001</v>
      </c>
      <c r="E47" s="29">
        <v>0.64225587200000001</v>
      </c>
      <c r="F47" s="29">
        <v>0.19684694699999999</v>
      </c>
      <c r="G47" s="29" t="s">
        <v>69</v>
      </c>
      <c r="H47" s="29" t="s">
        <v>69</v>
      </c>
      <c r="I47" s="29" t="s">
        <v>69</v>
      </c>
      <c r="J47" s="29">
        <v>0.376</v>
      </c>
      <c r="K47" s="31" t="s">
        <v>69</v>
      </c>
    </row>
    <row r="48" spans="1:11" ht="15.9" x14ac:dyDescent="0.35">
      <c r="A48" s="28" t="s">
        <v>609</v>
      </c>
      <c r="B48" s="29" t="s">
        <v>317</v>
      </c>
      <c r="C48" s="29" t="s">
        <v>625</v>
      </c>
      <c r="D48" s="29">
        <v>-0.35499434000000002</v>
      </c>
      <c r="E48" s="29">
        <v>0.20448782300000001</v>
      </c>
      <c r="F48" s="29">
        <v>0.13324207199999999</v>
      </c>
      <c r="G48" s="29" t="s">
        <v>69</v>
      </c>
      <c r="H48" s="29" t="s">
        <v>69</v>
      </c>
      <c r="I48" s="29" t="s">
        <v>69</v>
      </c>
      <c r="J48" s="29">
        <v>0.88200000000000001</v>
      </c>
      <c r="K48" s="31" t="s">
        <v>69</v>
      </c>
    </row>
    <row r="49" spans="1:11" ht="15.9" x14ac:dyDescent="0.35">
      <c r="A49" s="28" t="s">
        <v>609</v>
      </c>
      <c r="B49" s="29" t="s">
        <v>317</v>
      </c>
      <c r="C49" s="29" t="s">
        <v>615</v>
      </c>
      <c r="D49" s="29">
        <v>-0.74606244399999999</v>
      </c>
      <c r="E49" s="29">
        <v>0.17887398400000001</v>
      </c>
      <c r="F49" s="29">
        <v>5.8727620000000001E-3</v>
      </c>
      <c r="G49" s="29" t="s">
        <v>69</v>
      </c>
      <c r="H49" s="29" t="s">
        <v>69</v>
      </c>
      <c r="I49" s="29" t="s">
        <v>69</v>
      </c>
      <c r="J49" s="29">
        <v>0.97899999999999998</v>
      </c>
      <c r="K49" s="31" t="s">
        <v>69</v>
      </c>
    </row>
    <row r="50" spans="1:11" ht="15.9" x14ac:dyDescent="0.35">
      <c r="A50" s="28" t="s">
        <v>609</v>
      </c>
      <c r="B50" s="29" t="s">
        <v>317</v>
      </c>
      <c r="C50" s="29" t="s">
        <v>617</v>
      </c>
      <c r="D50" s="29">
        <v>1.0392151569999999</v>
      </c>
      <c r="E50" s="29">
        <v>1.3285867309999999</v>
      </c>
      <c r="F50" s="29">
        <v>0.46384046000000001</v>
      </c>
      <c r="G50" s="29" t="s">
        <v>69</v>
      </c>
      <c r="H50" s="29" t="s">
        <v>69</v>
      </c>
      <c r="I50" s="29" t="s">
        <v>69</v>
      </c>
      <c r="J50" s="29">
        <v>0.34499999999999997</v>
      </c>
      <c r="K50" s="31" t="s">
        <v>69</v>
      </c>
    </row>
    <row r="51" spans="1:11" ht="15.9" x14ac:dyDescent="0.35">
      <c r="A51" s="28" t="s">
        <v>609</v>
      </c>
      <c r="B51" s="29" t="s">
        <v>317</v>
      </c>
      <c r="C51" s="29" t="s">
        <v>618</v>
      </c>
      <c r="D51" s="29">
        <v>0.92209270499999996</v>
      </c>
      <c r="E51" s="29">
        <v>1.2103473819999999</v>
      </c>
      <c r="F51" s="29">
        <v>0.47502531799999997</v>
      </c>
      <c r="G51" s="29" t="s">
        <v>69</v>
      </c>
      <c r="H51" s="29" t="s">
        <v>69</v>
      </c>
      <c r="I51" s="29" t="s">
        <v>69</v>
      </c>
      <c r="J51" s="29">
        <v>0.25800000000000001</v>
      </c>
      <c r="K51" s="31" t="s">
        <v>69</v>
      </c>
    </row>
    <row r="52" spans="1:11" ht="15.9" x14ac:dyDescent="0.35">
      <c r="A52" s="28" t="s">
        <v>609</v>
      </c>
      <c r="B52" s="29" t="s">
        <v>317</v>
      </c>
      <c r="C52" s="29" t="s">
        <v>619</v>
      </c>
      <c r="D52" s="29">
        <v>0.15447812</v>
      </c>
      <c r="E52" s="29">
        <v>0.86744481600000001</v>
      </c>
      <c r="F52" s="29">
        <v>0.86451742300000001</v>
      </c>
      <c r="G52" s="29" t="s">
        <v>69</v>
      </c>
      <c r="H52" s="29" t="s">
        <v>69</v>
      </c>
      <c r="I52" s="29" t="s">
        <v>69</v>
      </c>
      <c r="J52" s="29">
        <v>0.255</v>
      </c>
      <c r="K52" s="31" t="s">
        <v>69</v>
      </c>
    </row>
    <row r="53" spans="1:11" ht="15.9" x14ac:dyDescent="0.35">
      <c r="A53" s="28" t="s">
        <v>609</v>
      </c>
      <c r="B53" s="29" t="s">
        <v>317</v>
      </c>
      <c r="C53" s="29" t="s">
        <v>620</v>
      </c>
      <c r="D53" s="29">
        <v>0.109704255</v>
      </c>
      <c r="E53" s="29">
        <v>0.75622722499999995</v>
      </c>
      <c r="F53" s="29">
        <v>0.88940781599999996</v>
      </c>
      <c r="G53" s="29" t="s">
        <v>69</v>
      </c>
      <c r="H53" s="29" t="s">
        <v>69</v>
      </c>
      <c r="I53" s="29" t="s">
        <v>69</v>
      </c>
      <c r="J53" s="29">
        <v>0.39600000000000002</v>
      </c>
      <c r="K53" s="31" t="s">
        <v>69</v>
      </c>
    </row>
    <row r="54" spans="1:11" ht="15.9" x14ac:dyDescent="0.35">
      <c r="A54" s="28" t="s">
        <v>609</v>
      </c>
      <c r="B54" s="29" t="s">
        <v>317</v>
      </c>
      <c r="C54" s="29" t="s">
        <v>636</v>
      </c>
      <c r="D54" s="29">
        <v>1.4862800679999999</v>
      </c>
      <c r="E54" s="29">
        <v>0.26320052799999999</v>
      </c>
      <c r="F54" s="29">
        <v>1.322653E-3</v>
      </c>
      <c r="G54" s="29" t="s">
        <v>69</v>
      </c>
      <c r="H54" s="29" t="s">
        <v>69</v>
      </c>
      <c r="I54" s="29" t="s">
        <v>69</v>
      </c>
      <c r="J54" s="29">
        <v>0.93400000000000005</v>
      </c>
      <c r="K54" s="31" t="s">
        <v>69</v>
      </c>
    </row>
    <row r="55" spans="1:11" ht="15.9" x14ac:dyDescent="0.35">
      <c r="A55" s="28" t="s">
        <v>609</v>
      </c>
      <c r="B55" s="29" t="s">
        <v>317</v>
      </c>
      <c r="C55" s="29" t="s">
        <v>626</v>
      </c>
      <c r="D55" s="29">
        <v>0.79979479200000003</v>
      </c>
      <c r="E55" s="29">
        <v>0.36811324400000001</v>
      </c>
      <c r="F55" s="29">
        <v>7.2791702999999999E-2</v>
      </c>
      <c r="G55" s="29" t="s">
        <v>69</v>
      </c>
      <c r="H55" s="29" t="s">
        <v>69</v>
      </c>
      <c r="I55" s="29" t="s">
        <v>69</v>
      </c>
      <c r="J55" s="29">
        <v>0.59499999999999997</v>
      </c>
      <c r="K55" s="31" t="s">
        <v>69</v>
      </c>
    </row>
    <row r="56" spans="1:11" ht="15.9" x14ac:dyDescent="0.35">
      <c r="A56" s="28" t="s">
        <v>609</v>
      </c>
      <c r="B56" s="29" t="s">
        <v>317</v>
      </c>
      <c r="C56" s="29" t="s">
        <v>627</v>
      </c>
      <c r="D56" s="29">
        <v>1.06929125</v>
      </c>
      <c r="E56" s="29">
        <v>0.37993803700000001</v>
      </c>
      <c r="F56" s="29">
        <v>3.0579263999999998E-2</v>
      </c>
      <c r="G56" s="29" t="s">
        <v>69</v>
      </c>
      <c r="H56" s="29" t="s">
        <v>69</v>
      </c>
      <c r="I56" s="29" t="s">
        <v>69</v>
      </c>
      <c r="J56" s="29">
        <v>0.53</v>
      </c>
      <c r="K56" s="31" t="s">
        <v>69</v>
      </c>
    </row>
    <row r="57" spans="1:11" ht="15.9" x14ac:dyDescent="0.35">
      <c r="A57" s="28" t="s">
        <v>609</v>
      </c>
      <c r="B57" s="29" t="s">
        <v>315</v>
      </c>
      <c r="C57" s="29" t="s">
        <v>625</v>
      </c>
      <c r="D57" s="29">
        <v>0.63047133200000005</v>
      </c>
      <c r="E57" s="29">
        <v>0.118495871</v>
      </c>
      <c r="F57" s="30">
        <v>1.29E-5</v>
      </c>
      <c r="G57" s="29" t="s">
        <v>69</v>
      </c>
      <c r="H57" s="29" t="s">
        <v>69</v>
      </c>
      <c r="I57" s="29" t="s">
        <v>69</v>
      </c>
      <c r="J57" s="29">
        <v>0.89</v>
      </c>
      <c r="K57" s="31" t="s">
        <v>69</v>
      </c>
    </row>
    <row r="58" spans="1:11" ht="15.9" x14ac:dyDescent="0.35">
      <c r="A58" s="28" t="s">
        <v>609</v>
      </c>
      <c r="B58" s="29" t="s">
        <v>315</v>
      </c>
      <c r="C58" s="29" t="s">
        <v>615</v>
      </c>
      <c r="D58" s="29">
        <v>0.99285068399999998</v>
      </c>
      <c r="E58" s="29">
        <v>0.174777024</v>
      </c>
      <c r="F58" s="30">
        <v>4.9300000000000002E-6</v>
      </c>
      <c r="G58" s="29" t="s">
        <v>69</v>
      </c>
      <c r="H58" s="29" t="s">
        <v>69</v>
      </c>
      <c r="I58" s="29" t="s">
        <v>69</v>
      </c>
      <c r="J58" s="29">
        <v>0.39700000000000002</v>
      </c>
      <c r="K58" s="31" t="s">
        <v>69</v>
      </c>
    </row>
    <row r="59" spans="1:11" ht="15.9" x14ac:dyDescent="0.35">
      <c r="A59" s="28" t="s">
        <v>609</v>
      </c>
      <c r="B59" s="29" t="s">
        <v>315</v>
      </c>
      <c r="C59" s="29" t="s">
        <v>617</v>
      </c>
      <c r="D59" s="29">
        <v>-0.20459989100000001</v>
      </c>
      <c r="E59" s="29">
        <v>0.55646078300000001</v>
      </c>
      <c r="F59" s="29">
        <v>0.71597794699999995</v>
      </c>
      <c r="G59" s="29" t="s">
        <v>69</v>
      </c>
      <c r="H59" s="29" t="s">
        <v>69</v>
      </c>
      <c r="I59" s="29" t="s">
        <v>69</v>
      </c>
      <c r="J59" s="29">
        <v>0.22800000000000001</v>
      </c>
      <c r="K59" s="31" t="s">
        <v>69</v>
      </c>
    </row>
    <row r="60" spans="1:11" ht="15.9" x14ac:dyDescent="0.35">
      <c r="A60" s="28" t="s">
        <v>609</v>
      </c>
      <c r="B60" s="29" t="s">
        <v>315</v>
      </c>
      <c r="C60" s="29" t="s">
        <v>618</v>
      </c>
      <c r="D60" s="29">
        <v>-0.21629777</v>
      </c>
      <c r="E60" s="29">
        <v>0.38481902200000001</v>
      </c>
      <c r="F60" s="29">
        <v>0.57870067400000003</v>
      </c>
      <c r="G60" s="29" t="s">
        <v>69</v>
      </c>
      <c r="H60" s="29" t="s">
        <v>69</v>
      </c>
      <c r="I60" s="29" t="s">
        <v>69</v>
      </c>
      <c r="J60" s="29">
        <v>0.73799999999999999</v>
      </c>
      <c r="K60" s="31" t="s">
        <v>69</v>
      </c>
    </row>
    <row r="61" spans="1:11" ht="15.9" x14ac:dyDescent="0.35">
      <c r="A61" s="28" t="s">
        <v>609</v>
      </c>
      <c r="B61" s="29" t="s">
        <v>315</v>
      </c>
      <c r="C61" s="29" t="s">
        <v>619</v>
      </c>
      <c r="D61" s="29">
        <v>0.48802308799999999</v>
      </c>
      <c r="E61" s="29">
        <v>0.34302989099999998</v>
      </c>
      <c r="F61" s="29">
        <v>0.166279541</v>
      </c>
      <c r="G61" s="29" t="s">
        <v>69</v>
      </c>
      <c r="H61" s="29" t="s">
        <v>69</v>
      </c>
      <c r="I61" s="29" t="s">
        <v>69</v>
      </c>
      <c r="J61" s="29">
        <v>0.29199999999999998</v>
      </c>
      <c r="K61" s="31" t="s">
        <v>69</v>
      </c>
    </row>
    <row r="62" spans="1:11" ht="15.9" x14ac:dyDescent="0.35">
      <c r="A62" s="28" t="s">
        <v>609</v>
      </c>
      <c r="B62" s="29" t="s">
        <v>315</v>
      </c>
      <c r="C62" s="29" t="s">
        <v>620</v>
      </c>
      <c r="D62" s="29">
        <v>0.28423362200000002</v>
      </c>
      <c r="E62" s="29">
        <v>0.29321090500000002</v>
      </c>
      <c r="F62" s="29">
        <v>0.34095842900000001</v>
      </c>
      <c r="G62" s="29" t="s">
        <v>69</v>
      </c>
      <c r="H62" s="29" t="s">
        <v>69</v>
      </c>
      <c r="I62" s="29" t="s">
        <v>69</v>
      </c>
      <c r="J62" s="29">
        <v>0.627</v>
      </c>
      <c r="K62" s="31" t="s">
        <v>69</v>
      </c>
    </row>
    <row r="63" spans="1:11" ht="15.9" x14ac:dyDescent="0.35">
      <c r="A63" s="28" t="s">
        <v>609</v>
      </c>
      <c r="B63" s="29" t="s">
        <v>315</v>
      </c>
      <c r="C63" s="29" t="s">
        <v>636</v>
      </c>
      <c r="D63" s="29">
        <v>-1.5604965479999999</v>
      </c>
      <c r="E63" s="29">
        <v>0.14765476599999999</v>
      </c>
      <c r="F63" s="30">
        <v>4.2799999999999997E-11</v>
      </c>
      <c r="G63" s="29" t="s">
        <v>69</v>
      </c>
      <c r="H63" s="29" t="s">
        <v>69</v>
      </c>
      <c r="I63" s="29" t="s">
        <v>69</v>
      </c>
      <c r="J63" s="29">
        <v>0.999</v>
      </c>
      <c r="K63" s="31" t="s">
        <v>69</v>
      </c>
    </row>
    <row r="64" spans="1:11" ht="15.9" x14ac:dyDescent="0.35">
      <c r="A64" s="28" t="s">
        <v>609</v>
      </c>
      <c r="B64" s="29" t="s">
        <v>315</v>
      </c>
      <c r="C64" s="29" t="s">
        <v>626</v>
      </c>
      <c r="D64" s="29">
        <v>-0.63568268400000005</v>
      </c>
      <c r="E64" s="29">
        <v>0.13992690099999999</v>
      </c>
      <c r="F64" s="29">
        <v>1.03989E-4</v>
      </c>
      <c r="G64" s="29" t="s">
        <v>69</v>
      </c>
      <c r="H64" s="29" t="s">
        <v>69</v>
      </c>
      <c r="I64" s="29" t="s">
        <v>69</v>
      </c>
      <c r="J64" s="29">
        <v>0.97099999999999997</v>
      </c>
      <c r="K64" s="31" t="s">
        <v>69</v>
      </c>
    </row>
    <row r="65" spans="1:11" ht="15.9" x14ac:dyDescent="0.35">
      <c r="A65" s="28" t="s">
        <v>609</v>
      </c>
      <c r="B65" s="29" t="s">
        <v>315</v>
      </c>
      <c r="C65" s="29" t="s">
        <v>627</v>
      </c>
      <c r="D65" s="29">
        <v>-0.954048381</v>
      </c>
      <c r="E65" s="29">
        <v>0.14869352899999999</v>
      </c>
      <c r="F65" s="30">
        <v>7.1200000000000002E-7</v>
      </c>
      <c r="G65" s="29" t="s">
        <v>69</v>
      </c>
      <c r="H65" s="29" t="s">
        <v>69</v>
      </c>
      <c r="I65" s="29" t="s">
        <v>69</v>
      </c>
      <c r="J65" s="29">
        <v>0.94</v>
      </c>
      <c r="K65" s="31" t="s">
        <v>69</v>
      </c>
    </row>
    <row r="66" spans="1:11" ht="15.9" x14ac:dyDescent="0.35">
      <c r="A66" s="28" t="s">
        <v>604</v>
      </c>
      <c r="B66" s="29" t="s">
        <v>302</v>
      </c>
      <c r="C66" s="29" t="s">
        <v>625</v>
      </c>
      <c r="D66" s="29">
        <v>-0.22925161199999999</v>
      </c>
      <c r="E66" s="29">
        <v>0.184121859</v>
      </c>
      <c r="F66" s="29">
        <v>0.233530564</v>
      </c>
      <c r="G66" s="29" t="s">
        <v>69</v>
      </c>
      <c r="H66" s="29" t="s">
        <v>69</v>
      </c>
      <c r="I66" s="29" t="s">
        <v>69</v>
      </c>
      <c r="J66" s="29">
        <v>0.621</v>
      </c>
      <c r="K66" s="31" t="s">
        <v>69</v>
      </c>
    </row>
    <row r="67" spans="1:11" ht="15.9" x14ac:dyDescent="0.35">
      <c r="A67" s="28" t="s">
        <v>604</v>
      </c>
      <c r="B67" s="29" t="s">
        <v>302</v>
      </c>
      <c r="C67" s="29" t="s">
        <v>615</v>
      </c>
      <c r="D67" s="29">
        <v>-0.47866908800000002</v>
      </c>
      <c r="E67" s="29">
        <v>0.18327518000000001</v>
      </c>
      <c r="F67" s="29">
        <v>2.0502846000000002E-2</v>
      </c>
      <c r="G67" s="29" t="s">
        <v>69</v>
      </c>
      <c r="H67" s="29" t="s">
        <v>69</v>
      </c>
      <c r="I67" s="29" t="s">
        <v>69</v>
      </c>
      <c r="J67" s="29">
        <v>0.90900000000000003</v>
      </c>
      <c r="K67" s="31" t="s">
        <v>69</v>
      </c>
    </row>
    <row r="68" spans="1:11" ht="15.9" x14ac:dyDescent="0.35">
      <c r="A68" s="28" t="s">
        <v>604</v>
      </c>
      <c r="B68" s="29" t="s">
        <v>302</v>
      </c>
      <c r="C68" s="29" t="s">
        <v>617</v>
      </c>
      <c r="D68" s="29">
        <v>1.405262638</v>
      </c>
      <c r="E68" s="29">
        <v>0.92064442599999996</v>
      </c>
      <c r="F68" s="29">
        <v>0.14918405700000001</v>
      </c>
      <c r="G68" s="29" t="s">
        <v>69</v>
      </c>
      <c r="H68" s="29" t="s">
        <v>69</v>
      </c>
      <c r="I68" s="29" t="s">
        <v>69</v>
      </c>
      <c r="J68" s="29">
        <v>0.114</v>
      </c>
      <c r="K68" s="31" t="s">
        <v>69</v>
      </c>
    </row>
    <row r="69" spans="1:11" ht="15.9" x14ac:dyDescent="0.35">
      <c r="A69" s="28" t="s">
        <v>604</v>
      </c>
      <c r="B69" s="29" t="s">
        <v>302</v>
      </c>
      <c r="C69" s="29" t="s">
        <v>618</v>
      </c>
      <c r="D69" s="29">
        <v>0.63200810799999996</v>
      </c>
      <c r="E69" s="29">
        <v>0.70120180399999998</v>
      </c>
      <c r="F69" s="29">
        <v>0.38266158300000003</v>
      </c>
      <c r="G69" s="29" t="s">
        <v>69</v>
      </c>
      <c r="H69" s="29" t="s">
        <v>69</v>
      </c>
      <c r="I69" s="29" t="s">
        <v>69</v>
      </c>
      <c r="J69" s="29">
        <v>0.27500000000000002</v>
      </c>
      <c r="K69" s="31" t="s">
        <v>69</v>
      </c>
    </row>
    <row r="70" spans="1:11" ht="15.9" x14ac:dyDescent="0.35">
      <c r="A70" s="28" t="s">
        <v>604</v>
      </c>
      <c r="B70" s="29" t="s">
        <v>302</v>
      </c>
      <c r="C70" s="29" t="s">
        <v>619</v>
      </c>
      <c r="D70" s="29">
        <v>0.69488997100000005</v>
      </c>
      <c r="E70" s="29">
        <v>0.60790079299999999</v>
      </c>
      <c r="F70" s="29">
        <v>0.27216954399999999</v>
      </c>
      <c r="G70" s="29" t="s">
        <v>69</v>
      </c>
      <c r="H70" s="29" t="s">
        <v>69</v>
      </c>
      <c r="I70" s="29" t="s">
        <v>69</v>
      </c>
      <c r="J70" s="29">
        <v>5.6000000000000001E-2</v>
      </c>
      <c r="K70" s="31" t="s">
        <v>69</v>
      </c>
    </row>
    <row r="71" spans="1:11" ht="15.9" x14ac:dyDescent="0.35">
      <c r="A71" s="28" t="s">
        <v>604</v>
      </c>
      <c r="B71" s="29" t="s">
        <v>302</v>
      </c>
      <c r="C71" s="29" t="s">
        <v>620</v>
      </c>
      <c r="D71" s="29">
        <v>8.752625E-3</v>
      </c>
      <c r="E71" s="29">
        <v>0.43202970099999999</v>
      </c>
      <c r="F71" s="29">
        <v>0.984122422</v>
      </c>
      <c r="G71" s="29" t="s">
        <v>69</v>
      </c>
      <c r="H71" s="29" t="s">
        <v>69</v>
      </c>
      <c r="I71" s="29" t="s">
        <v>69</v>
      </c>
      <c r="J71" s="29">
        <v>0.54700000000000004</v>
      </c>
      <c r="K71" s="31" t="s">
        <v>69</v>
      </c>
    </row>
    <row r="72" spans="1:11" ht="15.9" x14ac:dyDescent="0.35">
      <c r="A72" s="28" t="s">
        <v>604</v>
      </c>
      <c r="B72" s="29" t="s">
        <v>302</v>
      </c>
      <c r="C72" s="29" t="s">
        <v>636</v>
      </c>
      <c r="D72" s="29">
        <v>-0.17419991400000001</v>
      </c>
      <c r="E72" s="29">
        <v>0.31705555499999999</v>
      </c>
      <c r="F72" s="29">
        <v>0.591367117</v>
      </c>
      <c r="G72" s="29" t="s">
        <v>69</v>
      </c>
      <c r="H72" s="29" t="s">
        <v>69</v>
      </c>
      <c r="I72" s="29" t="s">
        <v>69</v>
      </c>
      <c r="J72" s="29">
        <v>0.434</v>
      </c>
      <c r="K72" s="31" t="s">
        <v>69</v>
      </c>
    </row>
    <row r="73" spans="1:11" ht="15.9" x14ac:dyDescent="0.35">
      <c r="A73" s="28" t="s">
        <v>604</v>
      </c>
      <c r="B73" s="29" t="s">
        <v>302</v>
      </c>
      <c r="C73" s="29" t="s">
        <v>626</v>
      </c>
      <c r="D73" s="29">
        <v>0.235486415</v>
      </c>
      <c r="E73" s="29">
        <v>0.24160021800000001</v>
      </c>
      <c r="F73" s="29">
        <v>0.34625340999999998</v>
      </c>
      <c r="G73" s="29" t="s">
        <v>69</v>
      </c>
      <c r="H73" s="29" t="s">
        <v>69</v>
      </c>
      <c r="I73" s="29" t="s">
        <v>69</v>
      </c>
      <c r="J73" s="29">
        <v>0.67100000000000004</v>
      </c>
      <c r="K73" s="31" t="s">
        <v>69</v>
      </c>
    </row>
    <row r="74" spans="1:11" ht="15.9" x14ac:dyDescent="0.35">
      <c r="A74" s="28" t="s">
        <v>604</v>
      </c>
      <c r="B74" s="29" t="s">
        <v>302</v>
      </c>
      <c r="C74" s="29" t="s">
        <v>627</v>
      </c>
      <c r="D74" s="29">
        <v>1.6859223E-2</v>
      </c>
      <c r="E74" s="29">
        <v>0.28545760399999998</v>
      </c>
      <c r="F74" s="29">
        <v>0.95373880200000005</v>
      </c>
      <c r="G74" s="29" t="s">
        <v>69</v>
      </c>
      <c r="H74" s="29" t="s">
        <v>69</v>
      </c>
      <c r="I74" s="29" t="s">
        <v>69</v>
      </c>
      <c r="J74" s="29">
        <v>0.36699999999999999</v>
      </c>
      <c r="K74" s="31" t="s">
        <v>69</v>
      </c>
    </row>
    <row r="75" spans="1:11" ht="15.9" x14ac:dyDescent="0.35">
      <c r="A75" s="28" t="s">
        <v>283</v>
      </c>
      <c r="B75" s="29" t="s">
        <v>440</v>
      </c>
      <c r="C75" s="29" t="s">
        <v>625</v>
      </c>
      <c r="D75" s="29">
        <v>0.239155748</v>
      </c>
      <c r="E75" s="29">
        <v>0.128157717</v>
      </c>
      <c r="F75" s="29">
        <v>0.104272595</v>
      </c>
      <c r="G75" s="29" t="s">
        <v>69</v>
      </c>
      <c r="H75" s="29" t="s">
        <v>69</v>
      </c>
      <c r="I75" s="29" t="s">
        <v>69</v>
      </c>
      <c r="J75" s="29">
        <v>0.98199999999999998</v>
      </c>
      <c r="K75" s="31" t="s">
        <v>69</v>
      </c>
    </row>
    <row r="76" spans="1:11" ht="15.9" x14ac:dyDescent="0.35">
      <c r="A76" s="28" t="s">
        <v>283</v>
      </c>
      <c r="B76" s="29" t="s">
        <v>440</v>
      </c>
      <c r="C76" s="29" t="s">
        <v>615</v>
      </c>
      <c r="D76" s="29">
        <v>-0.34716415699999997</v>
      </c>
      <c r="E76" s="29">
        <v>0.29355297800000002</v>
      </c>
      <c r="F76" s="29">
        <v>0.27556370899999999</v>
      </c>
      <c r="G76" s="29" t="s">
        <v>69</v>
      </c>
      <c r="H76" s="29" t="s">
        <v>69</v>
      </c>
      <c r="I76" s="29" t="s">
        <v>69</v>
      </c>
      <c r="J76" s="29">
        <v>0.70299999999999996</v>
      </c>
      <c r="K76" s="31" t="s">
        <v>69</v>
      </c>
    </row>
    <row r="77" spans="1:11" ht="15.9" x14ac:dyDescent="0.35">
      <c r="A77" s="28" t="s">
        <v>283</v>
      </c>
      <c r="B77" s="29" t="s">
        <v>440</v>
      </c>
      <c r="C77" s="29" t="s">
        <v>617</v>
      </c>
      <c r="D77" s="29">
        <v>-0.52992382900000001</v>
      </c>
      <c r="E77" s="29">
        <v>0.50584445200000006</v>
      </c>
      <c r="F77" s="29">
        <v>0.32964052599999999</v>
      </c>
      <c r="G77" s="29" t="s">
        <v>69</v>
      </c>
      <c r="H77" s="29" t="s">
        <v>69</v>
      </c>
      <c r="I77" s="29" t="s">
        <v>69</v>
      </c>
      <c r="J77" s="29">
        <v>0.97099999999999997</v>
      </c>
      <c r="K77" s="31" t="s">
        <v>69</v>
      </c>
    </row>
    <row r="78" spans="1:11" ht="15.9" x14ac:dyDescent="0.35">
      <c r="A78" s="28" t="s">
        <v>283</v>
      </c>
      <c r="B78" s="29" t="s">
        <v>440</v>
      </c>
      <c r="C78" s="29" t="s">
        <v>618</v>
      </c>
      <c r="D78" s="29">
        <v>-0.26365773100000001</v>
      </c>
      <c r="E78" s="29">
        <v>0.65459520400000004</v>
      </c>
      <c r="F78" s="29">
        <v>0.69912748199999997</v>
      </c>
      <c r="G78" s="29" t="s">
        <v>69</v>
      </c>
      <c r="H78" s="29" t="s">
        <v>69</v>
      </c>
      <c r="I78" s="29" t="s">
        <v>69</v>
      </c>
      <c r="J78" s="29">
        <v>0.78900000000000003</v>
      </c>
      <c r="K78" s="31" t="s">
        <v>69</v>
      </c>
    </row>
    <row r="79" spans="1:11" ht="15.9" x14ac:dyDescent="0.35">
      <c r="A79" s="28" t="s">
        <v>283</v>
      </c>
      <c r="B79" s="29" t="s">
        <v>440</v>
      </c>
      <c r="C79" s="29" t="s">
        <v>619</v>
      </c>
      <c r="D79" s="29">
        <v>1.9902915560000001</v>
      </c>
      <c r="E79" s="29">
        <v>0.32645938400000002</v>
      </c>
      <c r="F79" s="29">
        <v>4.9273100000000005E-4</v>
      </c>
      <c r="G79" s="29" t="s">
        <v>69</v>
      </c>
      <c r="H79" s="29" t="s">
        <v>69</v>
      </c>
      <c r="I79" s="29" t="s">
        <v>69</v>
      </c>
      <c r="J79" s="29">
        <v>0.96499999999999997</v>
      </c>
      <c r="K79" s="31" t="s">
        <v>69</v>
      </c>
    </row>
    <row r="80" spans="1:11" ht="15.9" x14ac:dyDescent="0.35">
      <c r="A80" s="28" t="s">
        <v>283</v>
      </c>
      <c r="B80" s="29" t="s">
        <v>440</v>
      </c>
      <c r="C80" s="29" t="s">
        <v>620</v>
      </c>
      <c r="D80" s="29">
        <v>3.9239277029999999</v>
      </c>
      <c r="E80" s="29">
        <v>0.26083561799999999</v>
      </c>
      <c r="F80" s="30">
        <v>1.3799999999999999E-6</v>
      </c>
      <c r="G80" s="29" t="s">
        <v>69</v>
      </c>
      <c r="H80" s="29" t="s">
        <v>69</v>
      </c>
      <c r="I80" s="29" t="s">
        <v>69</v>
      </c>
      <c r="J80" s="29">
        <v>0.98699999999999999</v>
      </c>
      <c r="K80" s="31" t="s">
        <v>69</v>
      </c>
    </row>
    <row r="81" spans="1:11" ht="15.9" x14ac:dyDescent="0.35">
      <c r="A81" s="28" t="s">
        <v>283</v>
      </c>
      <c r="B81" s="29" t="s">
        <v>440</v>
      </c>
      <c r="C81" s="29" t="s">
        <v>636</v>
      </c>
      <c r="D81" s="29">
        <v>0.37872165600000002</v>
      </c>
      <c r="E81" s="29">
        <v>0.24893004399999999</v>
      </c>
      <c r="F81" s="29">
        <v>0.171969437</v>
      </c>
      <c r="G81" s="29" t="s">
        <v>69</v>
      </c>
      <c r="H81" s="29" t="s">
        <v>69</v>
      </c>
      <c r="I81" s="29" t="s">
        <v>69</v>
      </c>
      <c r="J81" s="29">
        <v>0.93100000000000005</v>
      </c>
      <c r="K81" s="31" t="s">
        <v>69</v>
      </c>
    </row>
    <row r="82" spans="1:11" ht="15.9" x14ac:dyDescent="0.35">
      <c r="A82" s="28" t="s">
        <v>283</v>
      </c>
      <c r="B82" s="29" t="s">
        <v>440</v>
      </c>
      <c r="C82" s="29" t="s">
        <v>626</v>
      </c>
      <c r="D82" s="29">
        <v>-0.10930161400000001</v>
      </c>
      <c r="E82" s="29">
        <v>0.29857815599999998</v>
      </c>
      <c r="F82" s="29">
        <v>0.72512333900000003</v>
      </c>
      <c r="G82" s="29" t="s">
        <v>69</v>
      </c>
      <c r="H82" s="29" t="s">
        <v>69</v>
      </c>
      <c r="I82" s="29" t="s">
        <v>69</v>
      </c>
      <c r="J82" s="29">
        <v>0.73899999999999999</v>
      </c>
      <c r="K82" s="31" t="s">
        <v>69</v>
      </c>
    </row>
    <row r="83" spans="1:11" ht="15.9" x14ac:dyDescent="0.35">
      <c r="A83" s="28" t="s">
        <v>283</v>
      </c>
      <c r="B83" s="29" t="s">
        <v>440</v>
      </c>
      <c r="C83" s="29" t="s">
        <v>627</v>
      </c>
      <c r="D83" s="29">
        <v>0.16344096899999999</v>
      </c>
      <c r="E83" s="29">
        <v>0.25159057200000001</v>
      </c>
      <c r="F83" s="29">
        <v>0.53665742999999999</v>
      </c>
      <c r="G83" s="29" t="s">
        <v>69</v>
      </c>
      <c r="H83" s="29" t="s">
        <v>69</v>
      </c>
      <c r="I83" s="29" t="s">
        <v>69</v>
      </c>
      <c r="J83" s="29">
        <v>0.87</v>
      </c>
      <c r="K83" s="31" t="s">
        <v>69</v>
      </c>
    </row>
    <row r="84" spans="1:11" ht="15.9" x14ac:dyDescent="0.35">
      <c r="A84" s="28" t="s">
        <v>278</v>
      </c>
      <c r="B84" s="29" t="s">
        <v>142</v>
      </c>
      <c r="C84" s="29" t="s">
        <v>625</v>
      </c>
      <c r="D84" s="29">
        <v>-1.0163266289999999</v>
      </c>
      <c r="E84" s="29">
        <v>0.65425008399999995</v>
      </c>
      <c r="F84" s="29">
        <v>0.21814489100000001</v>
      </c>
      <c r="G84" s="29" t="s">
        <v>69</v>
      </c>
      <c r="H84" s="29" t="s">
        <v>69</v>
      </c>
      <c r="I84" s="29" t="s">
        <v>69</v>
      </c>
      <c r="J84" s="29">
        <v>0.34300000000000003</v>
      </c>
      <c r="K84" s="31" t="s">
        <v>69</v>
      </c>
    </row>
    <row r="85" spans="1:11" ht="15.9" x14ac:dyDescent="0.35">
      <c r="A85" s="28" t="s">
        <v>278</v>
      </c>
      <c r="B85" s="29" t="s">
        <v>142</v>
      </c>
      <c r="C85" s="29" t="s">
        <v>615</v>
      </c>
      <c r="D85" s="29">
        <v>-1.4894818999999999</v>
      </c>
      <c r="E85" s="29">
        <v>0.67583769699999996</v>
      </c>
      <c r="F85" s="29">
        <v>0.11475257899999999</v>
      </c>
      <c r="G85" s="29" t="s">
        <v>69</v>
      </c>
      <c r="H85" s="29" t="s">
        <v>69</v>
      </c>
      <c r="I85" s="29" t="s">
        <v>69</v>
      </c>
      <c r="J85" s="29">
        <v>0.44800000000000001</v>
      </c>
      <c r="K85" s="31" t="s">
        <v>69</v>
      </c>
    </row>
    <row r="86" spans="1:11" ht="15.9" x14ac:dyDescent="0.35">
      <c r="A86" s="28" t="s">
        <v>278</v>
      </c>
      <c r="B86" s="29" t="s">
        <v>142</v>
      </c>
      <c r="C86" s="29" t="s">
        <v>617</v>
      </c>
      <c r="D86" s="29">
        <v>-0.41425497300000003</v>
      </c>
      <c r="E86" s="29">
        <v>1.309864082</v>
      </c>
      <c r="F86" s="29">
        <v>0.77253410899999997</v>
      </c>
      <c r="G86" s="29" t="s">
        <v>69</v>
      </c>
      <c r="H86" s="29" t="s">
        <v>69</v>
      </c>
      <c r="I86" s="29" t="s">
        <v>69</v>
      </c>
      <c r="J86" s="29">
        <v>0.78</v>
      </c>
      <c r="K86" s="31" t="s">
        <v>69</v>
      </c>
    </row>
    <row r="87" spans="1:11" ht="15.9" x14ac:dyDescent="0.35">
      <c r="A87" s="28" t="s">
        <v>278</v>
      </c>
      <c r="B87" s="29" t="s">
        <v>142</v>
      </c>
      <c r="C87" s="29" t="s">
        <v>618</v>
      </c>
      <c r="D87" s="29">
        <v>-0.661337548</v>
      </c>
      <c r="E87" s="29">
        <v>2.2403203129999998</v>
      </c>
      <c r="F87" s="29">
        <v>0.78709388400000002</v>
      </c>
      <c r="G87" s="29" t="s">
        <v>69</v>
      </c>
      <c r="H87" s="29" t="s">
        <v>69</v>
      </c>
      <c r="I87" s="29" t="s">
        <v>69</v>
      </c>
      <c r="J87" s="29">
        <v>0.222</v>
      </c>
      <c r="K87" s="31" t="s">
        <v>69</v>
      </c>
    </row>
    <row r="88" spans="1:11" ht="15.9" x14ac:dyDescent="0.35">
      <c r="A88" s="28" t="s">
        <v>278</v>
      </c>
      <c r="B88" s="29" t="s">
        <v>142</v>
      </c>
      <c r="C88" s="29" t="s">
        <v>619</v>
      </c>
      <c r="D88" s="29">
        <v>-0.724026218</v>
      </c>
      <c r="E88" s="29">
        <v>0.469074502</v>
      </c>
      <c r="F88" s="29">
        <v>0.22039326100000001</v>
      </c>
      <c r="G88" s="29" t="s">
        <v>69</v>
      </c>
      <c r="H88" s="29" t="s">
        <v>69</v>
      </c>
      <c r="I88" s="29" t="s">
        <v>69</v>
      </c>
      <c r="J88" s="29">
        <v>0.93799999999999994</v>
      </c>
      <c r="K88" s="31" t="s">
        <v>69</v>
      </c>
    </row>
    <row r="89" spans="1:11" ht="15.9" x14ac:dyDescent="0.35">
      <c r="A89" s="28" t="s">
        <v>278</v>
      </c>
      <c r="B89" s="29" t="s">
        <v>142</v>
      </c>
      <c r="C89" s="29" t="s">
        <v>620</v>
      </c>
      <c r="D89" s="29">
        <v>-0.26565834199999999</v>
      </c>
      <c r="E89" s="29">
        <v>0.50704794600000003</v>
      </c>
      <c r="F89" s="29">
        <v>0.63656954899999996</v>
      </c>
      <c r="G89" s="29" t="s">
        <v>69</v>
      </c>
      <c r="H89" s="29" t="s">
        <v>69</v>
      </c>
      <c r="I89" s="29" t="s">
        <v>69</v>
      </c>
      <c r="J89" s="29">
        <v>0.91600000000000004</v>
      </c>
      <c r="K89" s="31" t="s">
        <v>69</v>
      </c>
    </row>
    <row r="90" spans="1:11" ht="15.9" x14ac:dyDescent="0.35">
      <c r="A90" s="28" t="s">
        <v>278</v>
      </c>
      <c r="B90" s="29" t="s">
        <v>142</v>
      </c>
      <c r="C90" s="29" t="s">
        <v>636</v>
      </c>
      <c r="D90" s="29">
        <v>-1.092958401</v>
      </c>
      <c r="E90" s="29">
        <v>0.114768908</v>
      </c>
      <c r="F90" s="29">
        <v>2.4555919999999999E-3</v>
      </c>
      <c r="G90" s="29" t="s">
        <v>69</v>
      </c>
      <c r="H90" s="29" t="s">
        <v>69</v>
      </c>
      <c r="I90" s="29" t="s">
        <v>69</v>
      </c>
      <c r="J90" s="29">
        <v>0.996</v>
      </c>
      <c r="K90" s="31" t="s">
        <v>69</v>
      </c>
    </row>
    <row r="91" spans="1:11" ht="15.9" x14ac:dyDescent="0.35">
      <c r="A91" s="28" t="s">
        <v>277</v>
      </c>
      <c r="B91" s="29" t="s">
        <v>159</v>
      </c>
      <c r="C91" s="29" t="s">
        <v>625</v>
      </c>
      <c r="D91" s="29">
        <v>-0.58750309300000003</v>
      </c>
      <c r="E91" s="29">
        <v>0.19910928999999999</v>
      </c>
      <c r="F91" s="29">
        <v>1.31939E-2</v>
      </c>
      <c r="G91" s="29" t="s">
        <v>69</v>
      </c>
      <c r="H91" s="29" t="s">
        <v>69</v>
      </c>
      <c r="I91" s="29" t="s">
        <v>69</v>
      </c>
      <c r="J91" s="29">
        <v>0.9</v>
      </c>
      <c r="K91" s="31" t="s">
        <v>69</v>
      </c>
    </row>
    <row r="92" spans="1:11" ht="15.9" x14ac:dyDescent="0.35">
      <c r="A92" s="28" t="s">
        <v>277</v>
      </c>
      <c r="B92" s="29" t="s">
        <v>159</v>
      </c>
      <c r="C92" s="29" t="s">
        <v>615</v>
      </c>
      <c r="D92" s="29">
        <v>-1.2452597009999999</v>
      </c>
      <c r="E92" s="29">
        <v>0.24765694999999999</v>
      </c>
      <c r="F92" s="29">
        <v>3.8506499999999997E-4</v>
      </c>
      <c r="G92" s="29" t="s">
        <v>69</v>
      </c>
      <c r="H92" s="29" t="s">
        <v>69</v>
      </c>
      <c r="I92" s="29" t="s">
        <v>69</v>
      </c>
      <c r="J92" s="29">
        <v>0.85699999999999998</v>
      </c>
      <c r="K92" s="31" t="s">
        <v>69</v>
      </c>
    </row>
    <row r="93" spans="1:11" ht="15.9" x14ac:dyDescent="0.35">
      <c r="A93" s="28" t="s">
        <v>277</v>
      </c>
      <c r="B93" s="29" t="s">
        <v>159</v>
      </c>
      <c r="C93" s="29" t="s">
        <v>617</v>
      </c>
      <c r="D93" s="29">
        <v>1.3370381060000001</v>
      </c>
      <c r="E93" s="29">
        <v>1.005447212</v>
      </c>
      <c r="F93" s="29">
        <v>0.21050223700000001</v>
      </c>
      <c r="G93" s="29" t="s">
        <v>69</v>
      </c>
      <c r="H93" s="29" t="s">
        <v>69</v>
      </c>
      <c r="I93" s="29" t="s">
        <v>69</v>
      </c>
      <c r="J93" s="29">
        <v>0.33600000000000002</v>
      </c>
      <c r="K93" s="31" t="s">
        <v>69</v>
      </c>
    </row>
    <row r="94" spans="1:11" ht="15.9" x14ac:dyDescent="0.35">
      <c r="A94" s="28" t="s">
        <v>277</v>
      </c>
      <c r="B94" s="29" t="s">
        <v>159</v>
      </c>
      <c r="C94" s="29" t="s">
        <v>618</v>
      </c>
      <c r="D94" s="29">
        <v>3.5907247000000003E-2</v>
      </c>
      <c r="E94" s="29">
        <v>0.62401625000000005</v>
      </c>
      <c r="F94" s="29">
        <v>0.95514529100000001</v>
      </c>
      <c r="G94" s="29" t="s">
        <v>69</v>
      </c>
      <c r="H94" s="29" t="s">
        <v>69</v>
      </c>
      <c r="I94" s="29" t="s">
        <v>69</v>
      </c>
      <c r="J94" s="29">
        <v>0.85599999999999998</v>
      </c>
      <c r="K94" s="31" t="s">
        <v>69</v>
      </c>
    </row>
    <row r="95" spans="1:11" ht="15.9" x14ac:dyDescent="0.35">
      <c r="A95" s="28" t="s">
        <v>277</v>
      </c>
      <c r="B95" s="29" t="s">
        <v>159</v>
      </c>
      <c r="C95" s="29" t="s">
        <v>619</v>
      </c>
      <c r="D95" s="29">
        <v>0.74157272500000004</v>
      </c>
      <c r="E95" s="29">
        <v>0.92248646199999995</v>
      </c>
      <c r="F95" s="29">
        <v>0.43849102600000001</v>
      </c>
      <c r="G95" s="29" t="s">
        <v>69</v>
      </c>
      <c r="H95" s="29" t="s">
        <v>69</v>
      </c>
      <c r="I95" s="29" t="s">
        <v>69</v>
      </c>
      <c r="J95" s="29">
        <v>1.2999999999999999E-2</v>
      </c>
      <c r="K95" s="31" t="s">
        <v>69</v>
      </c>
    </row>
    <row r="96" spans="1:11" ht="15.9" x14ac:dyDescent="0.35">
      <c r="A96" s="28" t="s">
        <v>277</v>
      </c>
      <c r="B96" s="29" t="s">
        <v>159</v>
      </c>
      <c r="C96" s="29" t="s">
        <v>620</v>
      </c>
      <c r="D96" s="29">
        <v>0.93633090900000004</v>
      </c>
      <c r="E96" s="29">
        <v>0.73425451100000005</v>
      </c>
      <c r="F96" s="29">
        <v>0.228508396</v>
      </c>
      <c r="G96" s="29" t="s">
        <v>69</v>
      </c>
      <c r="H96" s="29" t="s">
        <v>69</v>
      </c>
      <c r="I96" s="29" t="s">
        <v>69</v>
      </c>
      <c r="J96" s="29">
        <v>0.11</v>
      </c>
      <c r="K96" s="31" t="s">
        <v>69</v>
      </c>
    </row>
    <row r="97" spans="1:11" ht="15.9" x14ac:dyDescent="0.35">
      <c r="A97" s="28" t="s">
        <v>277</v>
      </c>
      <c r="B97" s="29" t="s">
        <v>159</v>
      </c>
      <c r="C97" s="29" t="s">
        <v>636</v>
      </c>
      <c r="D97" s="29">
        <v>-1.940719E-3</v>
      </c>
      <c r="E97" s="29">
        <v>0.41488293700000001</v>
      </c>
      <c r="F97" s="29">
        <v>0.99635146500000005</v>
      </c>
      <c r="G97" s="29" t="s">
        <v>69</v>
      </c>
      <c r="H97" s="29" t="s">
        <v>69</v>
      </c>
      <c r="I97" s="29" t="s">
        <v>69</v>
      </c>
      <c r="J97" s="29">
        <v>0.48599999999999999</v>
      </c>
      <c r="K97" s="31" t="s">
        <v>69</v>
      </c>
    </row>
    <row r="98" spans="1:11" ht="15.9" x14ac:dyDescent="0.35">
      <c r="A98" s="28" t="s">
        <v>277</v>
      </c>
      <c r="B98" s="29" t="s">
        <v>159</v>
      </c>
      <c r="C98" s="29" t="s">
        <v>626</v>
      </c>
      <c r="D98" s="29">
        <v>-0.146283306</v>
      </c>
      <c r="E98" s="29">
        <v>0.28467981199999998</v>
      </c>
      <c r="F98" s="29">
        <v>0.617519873</v>
      </c>
      <c r="G98" s="29" t="s">
        <v>69</v>
      </c>
      <c r="H98" s="29" t="s">
        <v>69</v>
      </c>
      <c r="I98" s="29" t="s">
        <v>69</v>
      </c>
      <c r="J98" s="29">
        <v>0.83299999999999996</v>
      </c>
      <c r="K98" s="31" t="s">
        <v>69</v>
      </c>
    </row>
    <row r="99" spans="1:11" ht="15.9" x14ac:dyDescent="0.35">
      <c r="A99" s="28" t="s">
        <v>277</v>
      </c>
      <c r="B99" s="29" t="s">
        <v>159</v>
      </c>
      <c r="C99" s="29" t="s">
        <v>627</v>
      </c>
      <c r="D99" s="29">
        <v>-1.7973142000000001E-2</v>
      </c>
      <c r="E99" s="29">
        <v>0.331136875</v>
      </c>
      <c r="F99" s="29">
        <v>0.95768765499999997</v>
      </c>
      <c r="G99" s="29" t="s">
        <v>69</v>
      </c>
      <c r="H99" s="29" t="s">
        <v>69</v>
      </c>
      <c r="I99" s="29" t="s">
        <v>69</v>
      </c>
      <c r="J99" s="29">
        <v>0.63</v>
      </c>
      <c r="K99" s="31" t="s">
        <v>69</v>
      </c>
    </row>
    <row r="100" spans="1:11" ht="15.9" x14ac:dyDescent="0.35">
      <c r="A100" s="28" t="s">
        <v>277</v>
      </c>
      <c r="B100" s="29" t="s">
        <v>276</v>
      </c>
      <c r="C100" s="29" t="s">
        <v>625</v>
      </c>
      <c r="D100" s="29">
        <v>9.4852740000000001E-3</v>
      </c>
      <c r="E100" s="29">
        <v>0.18872014400000001</v>
      </c>
      <c r="F100" s="29">
        <v>0.96101214899999998</v>
      </c>
      <c r="G100" s="29" t="s">
        <v>69</v>
      </c>
      <c r="H100" s="29" t="s">
        <v>69</v>
      </c>
      <c r="I100" s="29" t="s">
        <v>69</v>
      </c>
      <c r="J100" s="29">
        <v>0.92100000000000004</v>
      </c>
      <c r="K100" s="31" t="s">
        <v>69</v>
      </c>
    </row>
    <row r="101" spans="1:11" ht="15.9" x14ac:dyDescent="0.35">
      <c r="A101" s="28" t="s">
        <v>277</v>
      </c>
      <c r="B101" s="29" t="s">
        <v>276</v>
      </c>
      <c r="C101" s="29" t="s">
        <v>615</v>
      </c>
      <c r="D101" s="29">
        <v>9.6649332000000004E-2</v>
      </c>
      <c r="E101" s="29">
        <v>0.36481228999999998</v>
      </c>
      <c r="F101" s="29">
        <v>0.797031979</v>
      </c>
      <c r="G101" s="29" t="s">
        <v>69</v>
      </c>
      <c r="H101" s="29" t="s">
        <v>69</v>
      </c>
      <c r="I101" s="29" t="s">
        <v>69</v>
      </c>
      <c r="J101" s="29">
        <v>0.374</v>
      </c>
      <c r="K101" s="31" t="s">
        <v>69</v>
      </c>
    </row>
    <row r="102" spans="1:11" ht="15.9" x14ac:dyDescent="0.35">
      <c r="A102" s="28" t="s">
        <v>277</v>
      </c>
      <c r="B102" s="29" t="s">
        <v>276</v>
      </c>
      <c r="C102" s="29" t="s">
        <v>617</v>
      </c>
      <c r="D102" s="29">
        <v>-3.2120980010000002</v>
      </c>
      <c r="E102" s="29">
        <v>0.79604997300000002</v>
      </c>
      <c r="F102" s="29">
        <v>2.950495E-3</v>
      </c>
      <c r="G102" s="29" t="s">
        <v>69</v>
      </c>
      <c r="H102" s="29" t="s">
        <v>69</v>
      </c>
      <c r="I102" s="29" t="s">
        <v>69</v>
      </c>
      <c r="J102" s="29">
        <v>0.80400000000000005</v>
      </c>
      <c r="K102" s="31" t="s">
        <v>69</v>
      </c>
    </row>
    <row r="103" spans="1:11" ht="15.9" x14ac:dyDescent="0.35">
      <c r="A103" s="28" t="s">
        <v>277</v>
      </c>
      <c r="B103" s="29" t="s">
        <v>276</v>
      </c>
      <c r="C103" s="29" t="s">
        <v>618</v>
      </c>
      <c r="D103" s="29">
        <v>-0.27038016399999998</v>
      </c>
      <c r="E103" s="29">
        <v>0.54550332199999996</v>
      </c>
      <c r="F103" s="29">
        <v>0.63201666300000003</v>
      </c>
      <c r="G103" s="29" t="s">
        <v>69</v>
      </c>
      <c r="H103" s="29" t="s">
        <v>69</v>
      </c>
      <c r="I103" s="29" t="s">
        <v>69</v>
      </c>
      <c r="J103" s="29">
        <v>0.91600000000000004</v>
      </c>
      <c r="K103" s="31" t="s">
        <v>69</v>
      </c>
    </row>
    <row r="104" spans="1:11" ht="15.9" x14ac:dyDescent="0.35">
      <c r="A104" s="28" t="s">
        <v>277</v>
      </c>
      <c r="B104" s="29" t="s">
        <v>276</v>
      </c>
      <c r="C104" s="29" t="s">
        <v>619</v>
      </c>
      <c r="D104" s="29">
        <v>-0.17591431099999999</v>
      </c>
      <c r="E104" s="29">
        <v>0.56658534500000002</v>
      </c>
      <c r="F104" s="29">
        <v>0.76326459199999996</v>
      </c>
      <c r="G104" s="29" t="s">
        <v>69</v>
      </c>
      <c r="H104" s="29" t="s">
        <v>69</v>
      </c>
      <c r="I104" s="29" t="s">
        <v>69</v>
      </c>
      <c r="J104" s="29">
        <v>0.67100000000000004</v>
      </c>
      <c r="K104" s="31" t="s">
        <v>69</v>
      </c>
    </row>
    <row r="105" spans="1:11" ht="15.9" x14ac:dyDescent="0.35">
      <c r="A105" s="28" t="s">
        <v>277</v>
      </c>
      <c r="B105" s="29" t="s">
        <v>276</v>
      </c>
      <c r="C105" s="29" t="s">
        <v>620</v>
      </c>
      <c r="D105" s="29">
        <v>0.24438279500000001</v>
      </c>
      <c r="E105" s="29">
        <v>0.38372908900000002</v>
      </c>
      <c r="F105" s="29">
        <v>0.54007305400000005</v>
      </c>
      <c r="G105" s="29" t="s">
        <v>69</v>
      </c>
      <c r="H105" s="29" t="s">
        <v>69</v>
      </c>
      <c r="I105" s="29" t="s">
        <v>69</v>
      </c>
      <c r="J105" s="29">
        <v>0.94399999999999995</v>
      </c>
      <c r="K105" s="31" t="s">
        <v>69</v>
      </c>
    </row>
    <row r="106" spans="1:11" ht="15.9" x14ac:dyDescent="0.35">
      <c r="A106" s="28" t="s">
        <v>277</v>
      </c>
      <c r="B106" s="29" t="s">
        <v>276</v>
      </c>
      <c r="C106" s="29" t="s">
        <v>636</v>
      </c>
      <c r="D106" s="29">
        <v>-0.17673607899999999</v>
      </c>
      <c r="E106" s="29">
        <v>0.107771698</v>
      </c>
      <c r="F106" s="29">
        <v>0.13544431300000001</v>
      </c>
      <c r="G106" s="29" t="s">
        <v>69</v>
      </c>
      <c r="H106" s="29" t="s">
        <v>69</v>
      </c>
      <c r="I106" s="29" t="s">
        <v>69</v>
      </c>
      <c r="J106" s="29">
        <v>1</v>
      </c>
      <c r="K106" s="31" t="s">
        <v>69</v>
      </c>
    </row>
    <row r="107" spans="1:11" ht="15.9" x14ac:dyDescent="0.35">
      <c r="A107" s="28" t="s">
        <v>277</v>
      </c>
      <c r="B107" s="29" t="s">
        <v>276</v>
      </c>
      <c r="C107" s="29" t="s">
        <v>626</v>
      </c>
      <c r="D107" s="29">
        <v>-0.417152197</v>
      </c>
      <c r="E107" s="29">
        <v>0.13245246399999999</v>
      </c>
      <c r="F107" s="29">
        <v>1.1747975000000001E-2</v>
      </c>
      <c r="G107" s="29" t="s">
        <v>69</v>
      </c>
      <c r="H107" s="29" t="s">
        <v>69</v>
      </c>
      <c r="I107" s="29" t="s">
        <v>69</v>
      </c>
      <c r="J107" s="29">
        <v>0.999</v>
      </c>
      <c r="K107" s="31" t="s">
        <v>69</v>
      </c>
    </row>
    <row r="108" spans="1:11" ht="15.9" x14ac:dyDescent="0.35">
      <c r="A108" s="28" t="s">
        <v>277</v>
      </c>
      <c r="B108" s="29" t="s">
        <v>276</v>
      </c>
      <c r="C108" s="29" t="s">
        <v>627</v>
      </c>
      <c r="D108" s="29">
        <v>-0.37560225200000003</v>
      </c>
      <c r="E108" s="29">
        <v>0.16542019899999999</v>
      </c>
      <c r="F108" s="29">
        <v>4.9315085000000002E-2</v>
      </c>
      <c r="G108" s="29" t="s">
        <v>69</v>
      </c>
      <c r="H108" s="29" t="s">
        <v>69</v>
      </c>
      <c r="I108" s="29" t="s">
        <v>69</v>
      </c>
      <c r="J108" s="29">
        <v>0.99299999999999999</v>
      </c>
      <c r="K108" s="31" t="s">
        <v>69</v>
      </c>
    </row>
    <row r="109" spans="1:11" ht="15.9" x14ac:dyDescent="0.35">
      <c r="A109" s="28" t="s">
        <v>551</v>
      </c>
      <c r="B109" s="29" t="s">
        <v>399</v>
      </c>
      <c r="C109" s="29" t="s">
        <v>625</v>
      </c>
      <c r="D109" s="29">
        <v>-1.930850046</v>
      </c>
      <c r="E109" s="29">
        <v>0.38937249299999999</v>
      </c>
      <c r="F109" s="29">
        <v>1.639681E-3</v>
      </c>
      <c r="G109" s="29" t="s">
        <v>69</v>
      </c>
      <c r="H109" s="29" t="s">
        <v>69</v>
      </c>
      <c r="I109" s="29" t="s">
        <v>69</v>
      </c>
      <c r="J109" s="29">
        <v>0.56899999999999995</v>
      </c>
      <c r="K109" s="31" t="s">
        <v>69</v>
      </c>
    </row>
    <row r="110" spans="1:11" ht="15.9" x14ac:dyDescent="0.35">
      <c r="A110" s="28" t="s">
        <v>551</v>
      </c>
      <c r="B110" s="29" t="s">
        <v>399</v>
      </c>
      <c r="C110" s="29" t="s">
        <v>615</v>
      </c>
      <c r="D110" s="29">
        <v>-1.7361316490000001</v>
      </c>
      <c r="E110" s="29">
        <v>0.53151863600000004</v>
      </c>
      <c r="F110" s="29">
        <v>1.3743172E-2</v>
      </c>
      <c r="G110" s="29" t="s">
        <v>69</v>
      </c>
      <c r="H110" s="29" t="s">
        <v>69</v>
      </c>
      <c r="I110" s="29" t="s">
        <v>69</v>
      </c>
      <c r="J110" s="29">
        <v>0.34399999999999997</v>
      </c>
      <c r="K110" s="31" t="s">
        <v>69</v>
      </c>
    </row>
    <row r="111" spans="1:11" ht="15.9" x14ac:dyDescent="0.35">
      <c r="A111" s="28" t="s">
        <v>551</v>
      </c>
      <c r="B111" s="29" t="s">
        <v>399</v>
      </c>
      <c r="C111" s="29" t="s">
        <v>617</v>
      </c>
      <c r="D111" s="29">
        <v>4.1376060939999997</v>
      </c>
      <c r="E111" s="29">
        <v>0.84068098400000002</v>
      </c>
      <c r="F111" s="29">
        <v>1.7102689999999999E-3</v>
      </c>
      <c r="G111" s="29" t="s">
        <v>69</v>
      </c>
      <c r="H111" s="29" t="s">
        <v>69</v>
      </c>
      <c r="I111" s="29" t="s">
        <v>69</v>
      </c>
      <c r="J111" s="29">
        <v>0.93799999999999994</v>
      </c>
      <c r="K111" s="31" t="s">
        <v>69</v>
      </c>
    </row>
    <row r="112" spans="1:11" ht="15.9" x14ac:dyDescent="0.35">
      <c r="A112" s="28" t="s">
        <v>551</v>
      </c>
      <c r="B112" s="29" t="s">
        <v>399</v>
      </c>
      <c r="C112" s="29" t="s">
        <v>618</v>
      </c>
      <c r="D112" s="29">
        <v>-5.4628878580000002</v>
      </c>
      <c r="E112" s="29">
        <v>0.79480337199999995</v>
      </c>
      <c r="F112" s="29">
        <v>2.3696399999999999E-4</v>
      </c>
      <c r="G112" s="29" t="s">
        <v>69</v>
      </c>
      <c r="H112" s="29" t="s">
        <v>69</v>
      </c>
      <c r="I112" s="29" t="s">
        <v>69</v>
      </c>
      <c r="J112" s="29">
        <v>0.93</v>
      </c>
      <c r="K112" s="31" t="s">
        <v>69</v>
      </c>
    </row>
    <row r="113" spans="1:11" ht="15.9" x14ac:dyDescent="0.35">
      <c r="A113" s="28" t="s">
        <v>551</v>
      </c>
      <c r="B113" s="29" t="s">
        <v>399</v>
      </c>
      <c r="C113" s="29" t="s">
        <v>619</v>
      </c>
      <c r="D113" s="29">
        <v>-2.684122409</v>
      </c>
      <c r="E113" s="29">
        <v>0.41179796600000002</v>
      </c>
      <c r="F113" s="29">
        <v>3.28513E-4</v>
      </c>
      <c r="G113" s="29" t="s">
        <v>69</v>
      </c>
      <c r="H113" s="29" t="s">
        <v>69</v>
      </c>
      <c r="I113" s="29" t="s">
        <v>69</v>
      </c>
      <c r="J113" s="29">
        <v>0.98799999999999999</v>
      </c>
      <c r="K113" s="31" t="s">
        <v>69</v>
      </c>
    </row>
    <row r="114" spans="1:11" ht="15.9" x14ac:dyDescent="0.35">
      <c r="A114" s="28" t="s">
        <v>551</v>
      </c>
      <c r="B114" s="29" t="s">
        <v>399</v>
      </c>
      <c r="C114" s="29" t="s">
        <v>620</v>
      </c>
      <c r="D114" s="29">
        <v>-2.4279764099999999</v>
      </c>
      <c r="E114" s="29">
        <v>0.96200672899999995</v>
      </c>
      <c r="F114" s="29">
        <v>3.9586187000000002E-2</v>
      </c>
      <c r="G114" s="29" t="s">
        <v>69</v>
      </c>
      <c r="H114" s="29" t="s">
        <v>69</v>
      </c>
      <c r="I114" s="29" t="s">
        <v>69</v>
      </c>
      <c r="J114" s="29">
        <v>0.32400000000000001</v>
      </c>
      <c r="K114" s="31" t="s">
        <v>69</v>
      </c>
    </row>
    <row r="115" spans="1:11" ht="15.9" x14ac:dyDescent="0.35">
      <c r="A115" s="28" t="s">
        <v>551</v>
      </c>
      <c r="B115" s="29" t="s">
        <v>399</v>
      </c>
      <c r="C115" s="29" t="s">
        <v>636</v>
      </c>
      <c r="D115" s="29">
        <v>0.13964247199999999</v>
      </c>
      <c r="E115" s="29">
        <v>0.36074630800000002</v>
      </c>
      <c r="F115" s="29">
        <v>0.71018661199999999</v>
      </c>
      <c r="G115" s="29" t="s">
        <v>69</v>
      </c>
      <c r="H115" s="29" t="s">
        <v>69</v>
      </c>
      <c r="I115" s="29" t="s">
        <v>69</v>
      </c>
      <c r="J115" s="29">
        <v>0.92700000000000005</v>
      </c>
      <c r="K115" s="31" t="s">
        <v>69</v>
      </c>
    </row>
    <row r="116" spans="1:11" ht="15.9" x14ac:dyDescent="0.35">
      <c r="A116" s="28" t="s">
        <v>551</v>
      </c>
      <c r="B116" s="29" t="s">
        <v>399</v>
      </c>
      <c r="C116" s="29" t="s">
        <v>626</v>
      </c>
      <c r="D116" s="29">
        <v>-0.26283691999999997</v>
      </c>
      <c r="E116" s="29">
        <v>0.53035689699999999</v>
      </c>
      <c r="F116" s="29">
        <v>0.63536501199999995</v>
      </c>
      <c r="G116" s="29" t="s">
        <v>69</v>
      </c>
      <c r="H116" s="29" t="s">
        <v>69</v>
      </c>
      <c r="I116" s="29" t="s">
        <v>69</v>
      </c>
      <c r="J116" s="29">
        <v>0.432</v>
      </c>
      <c r="K116" s="31" t="s">
        <v>69</v>
      </c>
    </row>
    <row r="117" spans="1:11" ht="15.9" x14ac:dyDescent="0.35">
      <c r="A117" s="28" t="s">
        <v>551</v>
      </c>
      <c r="B117" s="29" t="s">
        <v>399</v>
      </c>
      <c r="C117" s="29" t="s">
        <v>627</v>
      </c>
      <c r="D117" s="29">
        <v>-1.115241752</v>
      </c>
      <c r="E117" s="29">
        <v>0.33100437900000002</v>
      </c>
      <c r="F117" s="29">
        <v>1.1932273E-2</v>
      </c>
      <c r="G117" s="29" t="s">
        <v>69</v>
      </c>
      <c r="H117" s="29" t="s">
        <v>69</v>
      </c>
      <c r="I117" s="29" t="s">
        <v>69</v>
      </c>
      <c r="J117" s="29">
        <v>0.90800000000000003</v>
      </c>
      <c r="K117" s="31" t="s">
        <v>69</v>
      </c>
    </row>
    <row r="118" spans="1:11" ht="15.9" x14ac:dyDescent="0.35">
      <c r="A118" s="28" t="s">
        <v>551</v>
      </c>
      <c r="B118" s="29" t="s">
        <v>358</v>
      </c>
      <c r="C118" s="29" t="s">
        <v>625</v>
      </c>
      <c r="D118" s="29">
        <v>0.21955544599999999</v>
      </c>
      <c r="E118" s="29">
        <v>7.3719097999999997E-2</v>
      </c>
      <c r="F118" s="29">
        <v>4.7988099999999997E-3</v>
      </c>
      <c r="G118" s="29" t="s">
        <v>69</v>
      </c>
      <c r="H118" s="29" t="s">
        <v>69</v>
      </c>
      <c r="I118" s="29" t="s">
        <v>69</v>
      </c>
      <c r="J118" s="29">
        <v>0.95</v>
      </c>
      <c r="K118" s="31" t="s">
        <v>69</v>
      </c>
    </row>
    <row r="119" spans="1:11" ht="15.9" x14ac:dyDescent="0.35">
      <c r="A119" s="28" t="s">
        <v>551</v>
      </c>
      <c r="B119" s="29" t="s">
        <v>358</v>
      </c>
      <c r="C119" s="29" t="s">
        <v>615</v>
      </c>
      <c r="D119" s="29">
        <v>0.39664555899999998</v>
      </c>
      <c r="E119" s="29">
        <v>0.111921452</v>
      </c>
      <c r="F119" s="29">
        <v>9.8205600000000003E-4</v>
      </c>
      <c r="G119" s="29" t="s">
        <v>69</v>
      </c>
      <c r="H119" s="29" t="s">
        <v>69</v>
      </c>
      <c r="I119" s="29" t="s">
        <v>69</v>
      </c>
      <c r="J119" s="29">
        <v>0.35899999999999999</v>
      </c>
      <c r="K119" s="31" t="s">
        <v>69</v>
      </c>
    </row>
    <row r="120" spans="1:11" ht="15.9" x14ac:dyDescent="0.35">
      <c r="A120" s="28" t="s">
        <v>551</v>
      </c>
      <c r="B120" s="29" t="s">
        <v>358</v>
      </c>
      <c r="C120" s="29" t="s">
        <v>617</v>
      </c>
      <c r="D120" s="29">
        <v>-1.2347825189999999</v>
      </c>
      <c r="E120" s="29">
        <v>0.36189710200000003</v>
      </c>
      <c r="F120" s="29">
        <v>1.438026E-3</v>
      </c>
      <c r="G120" s="29" t="s">
        <v>69</v>
      </c>
      <c r="H120" s="29" t="s">
        <v>69</v>
      </c>
      <c r="I120" s="29" t="s">
        <v>69</v>
      </c>
      <c r="J120" s="29">
        <v>0.14299999999999999</v>
      </c>
      <c r="K120" s="31" t="s">
        <v>69</v>
      </c>
    </row>
    <row r="121" spans="1:11" ht="15.9" x14ac:dyDescent="0.35">
      <c r="A121" s="28" t="s">
        <v>551</v>
      </c>
      <c r="B121" s="29" t="s">
        <v>358</v>
      </c>
      <c r="C121" s="29" t="s">
        <v>618</v>
      </c>
      <c r="D121" s="29">
        <v>-0.134360916</v>
      </c>
      <c r="E121" s="29">
        <v>0.25032487599999997</v>
      </c>
      <c r="F121" s="29">
        <v>0.59427501199999999</v>
      </c>
      <c r="G121" s="29" t="s">
        <v>69</v>
      </c>
      <c r="H121" s="29" t="s">
        <v>69</v>
      </c>
      <c r="I121" s="29" t="s">
        <v>69</v>
      </c>
      <c r="J121" s="29">
        <v>0.73699999999999999</v>
      </c>
      <c r="K121" s="31" t="s">
        <v>69</v>
      </c>
    </row>
    <row r="122" spans="1:11" ht="15.9" x14ac:dyDescent="0.35">
      <c r="A122" s="28" t="s">
        <v>551</v>
      </c>
      <c r="B122" s="29" t="s">
        <v>358</v>
      </c>
      <c r="C122" s="29" t="s">
        <v>619</v>
      </c>
      <c r="D122" s="29">
        <v>1.159024981</v>
      </c>
      <c r="E122" s="29">
        <v>0.205873519</v>
      </c>
      <c r="F122" s="30">
        <v>1.35E-6</v>
      </c>
      <c r="G122" s="29" t="s">
        <v>69</v>
      </c>
      <c r="H122" s="29" t="s">
        <v>69</v>
      </c>
      <c r="I122" s="29" t="s">
        <v>69</v>
      </c>
      <c r="J122" s="29">
        <v>0.443</v>
      </c>
      <c r="K122" s="31" t="s">
        <v>69</v>
      </c>
    </row>
    <row r="123" spans="1:11" ht="15.9" x14ac:dyDescent="0.35">
      <c r="A123" s="28" t="s">
        <v>551</v>
      </c>
      <c r="B123" s="29" t="s">
        <v>358</v>
      </c>
      <c r="C123" s="29" t="s">
        <v>620</v>
      </c>
      <c r="D123" s="29">
        <v>7.3132974000000003E-2</v>
      </c>
      <c r="E123" s="29">
        <v>0.20568881</v>
      </c>
      <c r="F123" s="29">
        <v>0.72395600400000004</v>
      </c>
      <c r="G123" s="29" t="s">
        <v>69</v>
      </c>
      <c r="H123" s="29" t="s">
        <v>69</v>
      </c>
      <c r="I123" s="29" t="s">
        <v>69</v>
      </c>
      <c r="J123" s="29">
        <v>0.28199999999999997</v>
      </c>
      <c r="K123" s="31" t="s">
        <v>69</v>
      </c>
    </row>
    <row r="124" spans="1:11" ht="15.9" x14ac:dyDescent="0.35">
      <c r="A124" s="28" t="s">
        <v>551</v>
      </c>
      <c r="B124" s="29" t="s">
        <v>358</v>
      </c>
      <c r="C124" s="29" t="s">
        <v>636</v>
      </c>
      <c r="D124" s="29">
        <v>0.40276831499999999</v>
      </c>
      <c r="E124" s="29">
        <v>0.12105513800000001</v>
      </c>
      <c r="F124" s="29">
        <v>1.8311720000000001E-3</v>
      </c>
      <c r="G124" s="29" t="s">
        <v>69</v>
      </c>
      <c r="H124" s="29" t="s">
        <v>69</v>
      </c>
      <c r="I124" s="29" t="s">
        <v>69</v>
      </c>
      <c r="J124" s="29">
        <v>0.876</v>
      </c>
      <c r="K124" s="31" t="s">
        <v>69</v>
      </c>
    </row>
    <row r="125" spans="1:11" ht="15.9" x14ac:dyDescent="0.35">
      <c r="A125" s="28" t="s">
        <v>551</v>
      </c>
      <c r="B125" s="29" t="s">
        <v>358</v>
      </c>
      <c r="C125" s="29" t="s">
        <v>626</v>
      </c>
      <c r="D125" s="29">
        <v>5.1079916000000003E-2</v>
      </c>
      <c r="E125" s="29">
        <v>0.110651866</v>
      </c>
      <c r="F125" s="29">
        <v>0.64673077400000001</v>
      </c>
      <c r="G125" s="29" t="s">
        <v>69</v>
      </c>
      <c r="H125" s="29" t="s">
        <v>69</v>
      </c>
      <c r="I125" s="29" t="s">
        <v>69</v>
      </c>
      <c r="J125" s="29">
        <v>0.69399999999999995</v>
      </c>
      <c r="K125" s="31" t="s">
        <v>69</v>
      </c>
    </row>
    <row r="126" spans="1:11" ht="15.9" x14ac:dyDescent="0.35">
      <c r="A126" s="28" t="s">
        <v>551</v>
      </c>
      <c r="B126" s="29" t="s">
        <v>358</v>
      </c>
      <c r="C126" s="29" t="s">
        <v>627</v>
      </c>
      <c r="D126" s="29">
        <v>0.18632691400000001</v>
      </c>
      <c r="E126" s="29">
        <v>0.114690927</v>
      </c>
      <c r="F126" s="29">
        <v>0.11172989699999999</v>
      </c>
      <c r="G126" s="29" t="s">
        <v>69</v>
      </c>
      <c r="H126" s="29" t="s">
        <v>69</v>
      </c>
      <c r="I126" s="29" t="s">
        <v>69</v>
      </c>
      <c r="J126" s="29">
        <v>0.61799999999999999</v>
      </c>
      <c r="K126" s="31" t="s">
        <v>69</v>
      </c>
    </row>
    <row r="127" spans="1:11" ht="15.9" x14ac:dyDescent="0.35">
      <c r="A127" s="28" t="s">
        <v>551</v>
      </c>
      <c r="B127" s="29" t="s">
        <v>409</v>
      </c>
      <c r="C127" s="29" t="s">
        <v>625</v>
      </c>
      <c r="D127" s="29">
        <v>-0.46274416899999998</v>
      </c>
      <c r="E127" s="29">
        <v>0.167574001</v>
      </c>
      <c r="F127" s="29">
        <v>3.9767093000000003E-2</v>
      </c>
      <c r="G127" s="29" t="s">
        <v>69</v>
      </c>
      <c r="H127" s="29" t="s">
        <v>69</v>
      </c>
      <c r="I127" s="29" t="s">
        <v>69</v>
      </c>
      <c r="J127" s="29">
        <v>0.95399999999999996</v>
      </c>
      <c r="K127" s="31" t="s">
        <v>69</v>
      </c>
    </row>
    <row r="128" spans="1:11" ht="15.9" x14ac:dyDescent="0.35">
      <c r="A128" s="28" t="s">
        <v>551</v>
      </c>
      <c r="B128" s="29" t="s">
        <v>409</v>
      </c>
      <c r="C128" s="29" t="s">
        <v>615</v>
      </c>
      <c r="D128" s="29">
        <v>-0.44351950200000001</v>
      </c>
      <c r="E128" s="29">
        <v>0.100964237</v>
      </c>
      <c r="F128" s="29">
        <v>7.0690750000000002E-3</v>
      </c>
      <c r="G128" s="29" t="s">
        <v>69</v>
      </c>
      <c r="H128" s="29" t="s">
        <v>69</v>
      </c>
      <c r="I128" s="29" t="s">
        <v>69</v>
      </c>
      <c r="J128" s="29">
        <v>0.997</v>
      </c>
      <c r="K128" s="31" t="s">
        <v>69</v>
      </c>
    </row>
    <row r="129" spans="1:11" ht="15.9" x14ac:dyDescent="0.35">
      <c r="A129" s="28" t="s">
        <v>551</v>
      </c>
      <c r="B129" s="29" t="s">
        <v>409</v>
      </c>
      <c r="C129" s="29" t="s">
        <v>617</v>
      </c>
      <c r="D129" s="29">
        <v>-3.8739672569999999</v>
      </c>
      <c r="E129" s="29">
        <v>0.52416526900000004</v>
      </c>
      <c r="F129" s="29">
        <v>7.1324799999999999E-4</v>
      </c>
      <c r="G129" s="29" t="s">
        <v>69</v>
      </c>
      <c r="H129" s="29" t="s">
        <v>69</v>
      </c>
      <c r="I129" s="29" t="s">
        <v>69</v>
      </c>
      <c r="J129" s="29">
        <v>0.97599999999999998</v>
      </c>
      <c r="K129" s="31" t="s">
        <v>69</v>
      </c>
    </row>
    <row r="130" spans="1:11" ht="15.9" x14ac:dyDescent="0.35">
      <c r="A130" s="28" t="s">
        <v>551</v>
      </c>
      <c r="B130" s="29" t="s">
        <v>409</v>
      </c>
      <c r="C130" s="29" t="s">
        <v>618</v>
      </c>
      <c r="D130" s="29">
        <v>0.49288990500000002</v>
      </c>
      <c r="E130" s="29">
        <v>0.91708323700000005</v>
      </c>
      <c r="F130" s="29">
        <v>0.61400205900000004</v>
      </c>
      <c r="G130" s="29" t="s">
        <v>69</v>
      </c>
      <c r="H130" s="29" t="s">
        <v>69</v>
      </c>
      <c r="I130" s="29" t="s">
        <v>69</v>
      </c>
      <c r="J130" s="29">
        <v>0.57599999999999996</v>
      </c>
      <c r="K130" s="31" t="s">
        <v>69</v>
      </c>
    </row>
    <row r="131" spans="1:11" ht="15.9" x14ac:dyDescent="0.35">
      <c r="A131" s="28" t="s">
        <v>551</v>
      </c>
      <c r="B131" s="29" t="s">
        <v>409</v>
      </c>
      <c r="C131" s="29" t="s">
        <v>619</v>
      </c>
      <c r="D131" s="29">
        <v>1.3530074839999999</v>
      </c>
      <c r="E131" s="29">
        <v>0.26748867799999998</v>
      </c>
      <c r="F131" s="29">
        <v>3.906021E-3</v>
      </c>
      <c r="G131" s="29" t="s">
        <v>69</v>
      </c>
      <c r="H131" s="29" t="s">
        <v>69</v>
      </c>
      <c r="I131" s="29" t="s">
        <v>69</v>
      </c>
      <c r="J131" s="29">
        <v>0.99399999999999999</v>
      </c>
      <c r="K131" s="31" t="s">
        <v>69</v>
      </c>
    </row>
    <row r="132" spans="1:11" ht="15.9" x14ac:dyDescent="0.35">
      <c r="A132" s="28" t="s">
        <v>551</v>
      </c>
      <c r="B132" s="29" t="s">
        <v>409</v>
      </c>
      <c r="C132" s="29" t="s">
        <v>620</v>
      </c>
      <c r="D132" s="29">
        <v>-1.187222958</v>
      </c>
      <c r="E132" s="29">
        <v>0.49838142400000002</v>
      </c>
      <c r="F132" s="29">
        <v>6.2996394999999997E-2</v>
      </c>
      <c r="G132" s="29" t="s">
        <v>69</v>
      </c>
      <c r="H132" s="29" t="s">
        <v>69</v>
      </c>
      <c r="I132" s="29" t="s">
        <v>69</v>
      </c>
      <c r="J132" s="29">
        <v>0.84699999999999998</v>
      </c>
      <c r="K132" s="31" t="s">
        <v>69</v>
      </c>
    </row>
    <row r="133" spans="1:11" ht="15.9" x14ac:dyDescent="0.35">
      <c r="A133" s="28" t="s">
        <v>551</v>
      </c>
      <c r="B133" s="29" t="s">
        <v>409</v>
      </c>
      <c r="C133" s="29" t="s">
        <v>636</v>
      </c>
      <c r="D133" s="29">
        <v>1.4267320999999999</v>
      </c>
      <c r="E133" s="29">
        <v>0.13781743499999999</v>
      </c>
      <c r="F133" s="29">
        <v>1.44759E-4</v>
      </c>
      <c r="G133" s="29" t="s">
        <v>69</v>
      </c>
      <c r="H133" s="29" t="s">
        <v>69</v>
      </c>
      <c r="I133" s="29" t="s">
        <v>69</v>
      </c>
      <c r="J133" s="29">
        <v>0.995</v>
      </c>
      <c r="K133" s="31" t="s">
        <v>69</v>
      </c>
    </row>
    <row r="134" spans="1:11" ht="15.9" x14ac:dyDescent="0.35">
      <c r="A134" s="28" t="s">
        <v>551</v>
      </c>
      <c r="B134" s="29" t="s">
        <v>409</v>
      </c>
      <c r="C134" s="29" t="s">
        <v>626</v>
      </c>
      <c r="D134" s="29">
        <v>1.1081089829999999</v>
      </c>
      <c r="E134" s="29">
        <v>0.425814425</v>
      </c>
      <c r="F134" s="29">
        <v>4.8113796E-2</v>
      </c>
      <c r="G134" s="29" t="s">
        <v>69</v>
      </c>
      <c r="H134" s="29" t="s">
        <v>69</v>
      </c>
      <c r="I134" s="29" t="s">
        <v>69</v>
      </c>
      <c r="J134" s="29">
        <v>0.56200000000000006</v>
      </c>
      <c r="K134" s="31" t="s">
        <v>69</v>
      </c>
    </row>
    <row r="135" spans="1:11" ht="15.9" x14ac:dyDescent="0.35">
      <c r="A135" s="28" t="s">
        <v>551</v>
      </c>
      <c r="B135" s="29" t="s">
        <v>409</v>
      </c>
      <c r="C135" s="29" t="s">
        <v>627</v>
      </c>
      <c r="D135" s="29">
        <v>1.3159206080000001</v>
      </c>
      <c r="E135" s="29">
        <v>0.31974814800000001</v>
      </c>
      <c r="F135" s="29">
        <v>9.2143490000000002E-3</v>
      </c>
      <c r="G135" s="29" t="s">
        <v>69</v>
      </c>
      <c r="H135" s="29" t="s">
        <v>69</v>
      </c>
      <c r="I135" s="29" t="s">
        <v>69</v>
      </c>
      <c r="J135" s="29">
        <v>0.79200000000000004</v>
      </c>
      <c r="K135" s="31" t="s">
        <v>69</v>
      </c>
    </row>
    <row r="136" spans="1:11" s="36" customFormat="1" ht="15.9" x14ac:dyDescent="0.35">
      <c r="A136" s="38" t="s">
        <v>608</v>
      </c>
      <c r="B136" s="29" t="s">
        <v>645</v>
      </c>
      <c r="C136" s="37" t="s">
        <v>625</v>
      </c>
      <c r="D136" s="37">
        <v>-0.14080826244443301</v>
      </c>
      <c r="E136" s="37">
        <v>0.107635484241001</v>
      </c>
      <c r="F136" s="37">
        <v>0.195211876143147</v>
      </c>
      <c r="G136" s="37" t="s">
        <v>69</v>
      </c>
      <c r="H136" s="37" t="s">
        <v>69</v>
      </c>
      <c r="I136" s="37" t="s">
        <v>69</v>
      </c>
      <c r="J136" s="37">
        <v>0.29599999999999999</v>
      </c>
      <c r="K136" s="56" t="s">
        <v>69</v>
      </c>
    </row>
    <row r="137" spans="1:11" s="36" customFormat="1" ht="15.9" x14ac:dyDescent="0.35">
      <c r="A137" s="38" t="s">
        <v>608</v>
      </c>
      <c r="B137" s="29" t="s">
        <v>645</v>
      </c>
      <c r="C137" s="37" t="s">
        <v>615</v>
      </c>
      <c r="D137" s="37">
        <v>-0.16226246208696499</v>
      </c>
      <c r="E137" s="37">
        <v>0.13157440618392099</v>
      </c>
      <c r="F137" s="37">
        <v>0.221733395258531</v>
      </c>
      <c r="G137" s="37" t="s">
        <v>69</v>
      </c>
      <c r="H137" s="37" t="s">
        <v>69</v>
      </c>
      <c r="I137" s="37" t="s">
        <v>69</v>
      </c>
      <c r="J137" s="37">
        <v>0.188</v>
      </c>
      <c r="K137" s="56" t="s">
        <v>69</v>
      </c>
    </row>
    <row r="138" spans="1:11" s="36" customFormat="1" ht="15.9" x14ac:dyDescent="0.35">
      <c r="A138" s="38" t="s">
        <v>608</v>
      </c>
      <c r="B138" s="29" t="s">
        <v>651</v>
      </c>
      <c r="C138" s="37" t="s">
        <v>617</v>
      </c>
      <c r="D138" s="37">
        <v>0.87443520217314596</v>
      </c>
      <c r="E138" s="37">
        <v>0.313464374158681</v>
      </c>
      <c r="F138" s="37">
        <v>6.8407035019537304E-3</v>
      </c>
      <c r="G138" s="37" t="s">
        <v>69</v>
      </c>
      <c r="H138" s="37" t="s">
        <v>69</v>
      </c>
      <c r="I138" s="37" t="s">
        <v>69</v>
      </c>
      <c r="J138" s="37">
        <v>0.96799999999999997</v>
      </c>
      <c r="K138" s="56" t="s">
        <v>69</v>
      </c>
    </row>
    <row r="139" spans="1:11" s="36" customFormat="1" ht="15.9" x14ac:dyDescent="0.35">
      <c r="A139" s="38" t="s">
        <v>608</v>
      </c>
      <c r="B139" s="29" t="s">
        <v>651</v>
      </c>
      <c r="C139" s="37" t="s">
        <v>618</v>
      </c>
      <c r="D139" s="37">
        <v>-0.102663721901435</v>
      </c>
      <c r="E139" s="37">
        <v>0.29123280910763699</v>
      </c>
      <c r="F139" s="37">
        <v>0.72554289497985702</v>
      </c>
      <c r="G139" s="37" t="s">
        <v>69</v>
      </c>
      <c r="H139" s="37" t="s">
        <v>69</v>
      </c>
      <c r="I139" s="37" t="s">
        <v>69</v>
      </c>
      <c r="J139" s="37">
        <v>0.75900000000000001</v>
      </c>
      <c r="K139" s="56" t="s">
        <v>69</v>
      </c>
    </row>
    <row r="140" spans="1:11" s="36" customFormat="1" ht="15.9" x14ac:dyDescent="0.35">
      <c r="A140" s="38" t="s">
        <v>608</v>
      </c>
      <c r="B140" s="29" t="s">
        <v>651</v>
      </c>
      <c r="C140" s="37" t="s">
        <v>619</v>
      </c>
      <c r="D140" s="37">
        <v>-7.6912533953598899E-2</v>
      </c>
      <c r="E140" s="37">
        <v>0.264787944079934</v>
      </c>
      <c r="F140" s="37">
        <v>0.77234193027882103</v>
      </c>
      <c r="G140" s="37" t="s">
        <v>69</v>
      </c>
      <c r="H140" s="37" t="s">
        <v>69</v>
      </c>
      <c r="I140" s="37" t="s">
        <v>69</v>
      </c>
      <c r="J140" s="37">
        <v>6.8000000000000005E-2</v>
      </c>
      <c r="K140" s="56" t="s">
        <v>69</v>
      </c>
    </row>
    <row r="141" spans="1:11" s="36" customFormat="1" ht="15.9" x14ac:dyDescent="0.35">
      <c r="A141" s="38" t="s">
        <v>608</v>
      </c>
      <c r="B141" s="29" t="s">
        <v>651</v>
      </c>
      <c r="C141" s="37" t="s">
        <v>620</v>
      </c>
      <c r="D141" s="37">
        <v>-0.68879540758803504</v>
      </c>
      <c r="E141" s="37">
        <v>0.225029935912162</v>
      </c>
      <c r="F141" s="37">
        <v>3.1580060792863701E-3</v>
      </c>
      <c r="G141" s="37" t="s">
        <v>69</v>
      </c>
      <c r="H141" s="37" t="s">
        <v>69</v>
      </c>
      <c r="I141" s="37" t="s">
        <v>69</v>
      </c>
      <c r="J141" s="37">
        <v>0.44700000000000001</v>
      </c>
      <c r="K141" s="56" t="s">
        <v>69</v>
      </c>
    </row>
    <row r="142" spans="1:11" s="36" customFormat="1" ht="15.9" x14ac:dyDescent="0.35">
      <c r="A142" s="38" t="s">
        <v>608</v>
      </c>
      <c r="B142" s="29" t="s">
        <v>651</v>
      </c>
      <c r="C142" s="37" t="s">
        <v>636</v>
      </c>
      <c r="D142" s="37">
        <v>0.38251964093955898</v>
      </c>
      <c r="E142" s="37">
        <v>0.15599945093621001</v>
      </c>
      <c r="F142" s="37">
        <v>1.6776938048207599E-2</v>
      </c>
      <c r="G142" s="37" t="s">
        <v>69</v>
      </c>
      <c r="H142" s="37" t="s">
        <v>69</v>
      </c>
      <c r="I142" s="37" t="s">
        <v>69</v>
      </c>
      <c r="J142" s="37">
        <v>0.56499999999999995</v>
      </c>
      <c r="K142" s="56" t="s">
        <v>69</v>
      </c>
    </row>
    <row r="143" spans="1:11" s="36" customFormat="1" ht="15.9" x14ac:dyDescent="0.35">
      <c r="A143" s="38" t="s">
        <v>608</v>
      </c>
      <c r="B143" s="29" t="s">
        <v>651</v>
      </c>
      <c r="C143" s="37" t="s">
        <v>626</v>
      </c>
      <c r="D143" s="37">
        <v>0.382499188456631</v>
      </c>
      <c r="E143" s="37">
        <v>0.142748198203378</v>
      </c>
      <c r="F143" s="37">
        <v>9.2390697570429101E-3</v>
      </c>
      <c r="G143" s="37" t="s">
        <v>69</v>
      </c>
      <c r="H143" s="37" t="s">
        <v>69</v>
      </c>
      <c r="I143" s="37" t="s">
        <v>69</v>
      </c>
      <c r="J143" s="37">
        <v>0.248</v>
      </c>
      <c r="K143" s="56" t="s">
        <v>69</v>
      </c>
    </row>
    <row r="144" spans="1:11" s="36" customFormat="1" ht="15.9" x14ac:dyDescent="0.35">
      <c r="A144" s="38" t="s">
        <v>608</v>
      </c>
      <c r="B144" s="29" t="s">
        <v>651</v>
      </c>
      <c r="C144" s="37" t="s">
        <v>627</v>
      </c>
      <c r="D144" s="37">
        <v>0.27356367788997099</v>
      </c>
      <c r="E144" s="37">
        <v>0.14167289610217801</v>
      </c>
      <c r="F144" s="37">
        <v>5.7659022893437002E-2</v>
      </c>
      <c r="G144" s="37" t="s">
        <v>69</v>
      </c>
      <c r="H144" s="37" t="s">
        <v>69</v>
      </c>
      <c r="I144" s="37" t="s">
        <v>69</v>
      </c>
      <c r="J144" s="37">
        <v>0.28699999999999998</v>
      </c>
      <c r="K144" s="56" t="s">
        <v>69</v>
      </c>
    </row>
    <row r="145" spans="1:11" s="36" customFormat="1" ht="15.9" x14ac:dyDescent="0.35">
      <c r="A145" s="38" t="s">
        <v>609</v>
      </c>
      <c r="B145" s="37" t="s">
        <v>646</v>
      </c>
      <c r="C145" s="37" t="s">
        <v>625</v>
      </c>
      <c r="D145" s="37">
        <v>0.25021333300224902</v>
      </c>
      <c r="E145" s="37">
        <v>9.9301840347383194E-2</v>
      </c>
      <c r="F145" s="37">
        <v>1.4098798716408701E-2</v>
      </c>
      <c r="G145" s="37" t="s">
        <v>69</v>
      </c>
      <c r="H145" s="37" t="s">
        <v>69</v>
      </c>
      <c r="I145" s="37" t="s">
        <v>69</v>
      </c>
      <c r="J145" s="37">
        <v>0.372</v>
      </c>
      <c r="K145" s="56" t="s">
        <v>69</v>
      </c>
    </row>
    <row r="146" spans="1:11" s="36" customFormat="1" ht="15.9" x14ac:dyDescent="0.35">
      <c r="A146" s="38" t="s">
        <v>609</v>
      </c>
      <c r="B146" s="37" t="s">
        <v>646</v>
      </c>
      <c r="C146" s="37" t="s">
        <v>615</v>
      </c>
      <c r="D146" s="37">
        <v>0.470990853068395</v>
      </c>
      <c r="E146" s="37">
        <v>0.13333697172883799</v>
      </c>
      <c r="F146" s="37">
        <v>7.45144883904918E-4</v>
      </c>
      <c r="G146" s="37" t="s">
        <v>69</v>
      </c>
      <c r="H146" s="37" t="s">
        <v>69</v>
      </c>
      <c r="I146" s="37" t="s">
        <v>69</v>
      </c>
      <c r="J146" s="37">
        <v>3.2000000000000001E-2</v>
      </c>
      <c r="K146" s="56" t="s">
        <v>69</v>
      </c>
    </row>
    <row r="147" spans="1:11" s="36" customFormat="1" ht="15.9" x14ac:dyDescent="0.35">
      <c r="A147" s="38" t="s">
        <v>609</v>
      </c>
      <c r="B147" s="37" t="s">
        <v>652</v>
      </c>
      <c r="C147" s="37" t="s">
        <v>617</v>
      </c>
      <c r="D147" s="37">
        <v>0.34916091927683202</v>
      </c>
      <c r="E147" s="37">
        <v>0.31683860150002502</v>
      </c>
      <c r="F147" s="37">
        <v>0.27434036525551198</v>
      </c>
      <c r="G147" s="37" t="s">
        <v>69</v>
      </c>
      <c r="H147" s="37" t="s">
        <v>69</v>
      </c>
      <c r="I147" s="37" t="s">
        <v>69</v>
      </c>
      <c r="J147" s="37">
        <v>0.85099999999999998</v>
      </c>
      <c r="K147" s="56" t="s">
        <v>69</v>
      </c>
    </row>
    <row r="148" spans="1:11" s="36" customFormat="1" ht="15.9" x14ac:dyDescent="0.35">
      <c r="A148" s="38" t="s">
        <v>609</v>
      </c>
      <c r="B148" s="37" t="s">
        <v>652</v>
      </c>
      <c r="C148" s="37" t="s">
        <v>618</v>
      </c>
      <c r="D148" s="37">
        <v>4.0028947495366798E-2</v>
      </c>
      <c r="E148" s="37">
        <v>0.26836092261911598</v>
      </c>
      <c r="F148" s="37">
        <v>0.88186819393044702</v>
      </c>
      <c r="G148" s="37" t="s">
        <v>69</v>
      </c>
      <c r="H148" s="37" t="s">
        <v>69</v>
      </c>
      <c r="I148" s="37" t="s">
        <v>69</v>
      </c>
      <c r="J148" s="37">
        <v>0.79100000000000004</v>
      </c>
      <c r="K148" s="56" t="s">
        <v>69</v>
      </c>
    </row>
    <row r="149" spans="1:11" s="36" customFormat="1" ht="15.9" x14ac:dyDescent="0.35">
      <c r="A149" s="38" t="s">
        <v>609</v>
      </c>
      <c r="B149" s="37" t="s">
        <v>652</v>
      </c>
      <c r="C149" s="37" t="s">
        <v>619</v>
      </c>
      <c r="D149" s="37">
        <v>-3.0719877782689399E-2</v>
      </c>
      <c r="E149" s="37">
        <v>0.22572735241403</v>
      </c>
      <c r="F149" s="37">
        <v>0.89214998012973101</v>
      </c>
      <c r="G149" s="37" t="s">
        <v>69</v>
      </c>
      <c r="H149" s="37" t="s">
        <v>69</v>
      </c>
      <c r="I149" s="37" t="s">
        <v>69</v>
      </c>
      <c r="J149" s="37">
        <v>0.33300000000000002</v>
      </c>
      <c r="K149" s="56" t="s">
        <v>69</v>
      </c>
    </row>
    <row r="150" spans="1:11" s="36" customFormat="1" ht="15.9" x14ac:dyDescent="0.35">
      <c r="A150" s="38" t="s">
        <v>609</v>
      </c>
      <c r="B150" s="37" t="s">
        <v>652</v>
      </c>
      <c r="C150" s="37" t="s">
        <v>620</v>
      </c>
      <c r="D150" s="37">
        <v>-0.44798497211543797</v>
      </c>
      <c r="E150" s="37">
        <v>0.221943086232363</v>
      </c>
      <c r="F150" s="37">
        <v>4.7488957790153698E-2</v>
      </c>
      <c r="G150" s="37" t="s">
        <v>69</v>
      </c>
      <c r="H150" s="37" t="s">
        <v>69</v>
      </c>
      <c r="I150" s="37" t="s">
        <v>69</v>
      </c>
      <c r="J150" s="37">
        <v>0.22700000000000001</v>
      </c>
      <c r="K150" s="56" t="s">
        <v>69</v>
      </c>
    </row>
    <row r="151" spans="1:11" s="36" customFormat="1" ht="15.9" x14ac:dyDescent="0.35">
      <c r="A151" s="38" t="s">
        <v>609</v>
      </c>
      <c r="B151" s="37" t="s">
        <v>652</v>
      </c>
      <c r="C151" s="37" t="s">
        <v>636</v>
      </c>
      <c r="D151" s="37">
        <v>-0.35037279605864302</v>
      </c>
      <c r="E151" s="37">
        <v>0.18591935018155401</v>
      </c>
      <c r="F151" s="37">
        <v>6.3766426215524905E-2</v>
      </c>
      <c r="G151" s="37" t="s">
        <v>69</v>
      </c>
      <c r="H151" s="37" t="s">
        <v>69</v>
      </c>
      <c r="I151" s="37" t="s">
        <v>69</v>
      </c>
      <c r="J151" s="37">
        <v>1E-3</v>
      </c>
      <c r="K151" s="56" t="s">
        <v>69</v>
      </c>
    </row>
    <row r="152" spans="1:11" s="36" customFormat="1" ht="15.9" x14ac:dyDescent="0.35">
      <c r="A152" s="38" t="s">
        <v>609</v>
      </c>
      <c r="B152" s="37" t="s">
        <v>652</v>
      </c>
      <c r="C152" s="37" t="s">
        <v>626</v>
      </c>
      <c r="D152" s="37">
        <v>6.6091011513437894E-2</v>
      </c>
      <c r="E152" s="37">
        <v>0.136078727305492</v>
      </c>
      <c r="F152" s="37">
        <v>0.62875384581330995</v>
      </c>
      <c r="G152" s="37" t="s">
        <v>69</v>
      </c>
      <c r="H152" s="37" t="s">
        <v>69</v>
      </c>
      <c r="I152" s="37" t="s">
        <v>69</v>
      </c>
      <c r="J152" s="37">
        <v>0.217</v>
      </c>
      <c r="K152" s="56" t="s">
        <v>69</v>
      </c>
    </row>
    <row r="153" spans="1:11" s="36" customFormat="1" ht="15.9" x14ac:dyDescent="0.35">
      <c r="A153" s="38" t="s">
        <v>609</v>
      </c>
      <c r="B153" s="37" t="s">
        <v>652</v>
      </c>
      <c r="C153" s="37" t="s">
        <v>627</v>
      </c>
      <c r="D153" s="37">
        <v>-0.15121918769294801</v>
      </c>
      <c r="E153" s="37">
        <v>0.143960624099497</v>
      </c>
      <c r="F153" s="37">
        <v>0.29724364380608398</v>
      </c>
      <c r="G153" s="37" t="s">
        <v>69</v>
      </c>
      <c r="H153" s="37" t="s">
        <v>69</v>
      </c>
      <c r="I153" s="37" t="s">
        <v>69</v>
      </c>
      <c r="J153" s="37">
        <v>7.0999999999999994E-2</v>
      </c>
      <c r="K153" s="56" t="s">
        <v>69</v>
      </c>
    </row>
    <row r="154" spans="1:11" s="36" customFormat="1" ht="15.9" x14ac:dyDescent="0.35">
      <c r="A154" s="38" t="s">
        <v>611</v>
      </c>
      <c r="B154" s="37" t="s">
        <v>612</v>
      </c>
      <c r="C154" s="37" t="s">
        <v>625</v>
      </c>
      <c r="D154" s="37">
        <v>0.113547544338679</v>
      </c>
      <c r="E154" s="37">
        <v>0.1991481848052</v>
      </c>
      <c r="F154" s="37">
        <v>0.58251660755032098</v>
      </c>
      <c r="G154" s="37" t="s">
        <v>69</v>
      </c>
      <c r="H154" s="37" t="s">
        <v>69</v>
      </c>
      <c r="I154" s="37" t="s">
        <v>69</v>
      </c>
      <c r="J154" s="37">
        <v>0.86199999999999999</v>
      </c>
      <c r="K154" s="56" t="s">
        <v>69</v>
      </c>
    </row>
    <row r="155" spans="1:11" s="36" customFormat="1" ht="15.9" x14ac:dyDescent="0.35">
      <c r="A155" s="38" t="s">
        <v>611</v>
      </c>
      <c r="B155" s="37" t="s">
        <v>612</v>
      </c>
      <c r="C155" s="37" t="s">
        <v>615</v>
      </c>
      <c r="D155" s="37">
        <v>-0.26722819873201398</v>
      </c>
      <c r="E155" s="37">
        <v>0.31890668706250602</v>
      </c>
      <c r="F155" s="37">
        <v>0.42375226713779701</v>
      </c>
      <c r="G155" s="37" t="s">
        <v>69</v>
      </c>
      <c r="H155" s="37" t="s">
        <v>69</v>
      </c>
      <c r="I155" s="37" t="s">
        <v>69</v>
      </c>
      <c r="J155" s="37">
        <v>0.50900000000000001</v>
      </c>
      <c r="K155" s="56" t="s">
        <v>69</v>
      </c>
    </row>
    <row r="156" spans="1:11" s="36" customFormat="1" ht="15.9" x14ac:dyDescent="0.35">
      <c r="A156" s="38" t="s">
        <v>610</v>
      </c>
      <c r="B156" s="37" t="s">
        <v>612</v>
      </c>
      <c r="C156" s="37" t="s">
        <v>617</v>
      </c>
      <c r="D156" s="37">
        <v>-0.906627472739157</v>
      </c>
      <c r="E156" s="37">
        <v>0.74262674893631597</v>
      </c>
      <c r="F156" s="37">
        <v>0.25316522396667201</v>
      </c>
      <c r="G156" s="37" t="s">
        <v>69</v>
      </c>
      <c r="H156" s="37" t="s">
        <v>69</v>
      </c>
      <c r="I156" s="37" t="s">
        <v>69</v>
      </c>
      <c r="J156" s="37">
        <v>0.85</v>
      </c>
      <c r="K156" s="56" t="s">
        <v>69</v>
      </c>
    </row>
    <row r="157" spans="1:11" s="36" customFormat="1" ht="15.9" x14ac:dyDescent="0.35">
      <c r="A157" s="38" t="s">
        <v>610</v>
      </c>
      <c r="B157" s="37" t="s">
        <v>612</v>
      </c>
      <c r="C157" s="37" t="s">
        <v>618</v>
      </c>
      <c r="D157" s="37">
        <v>-0.84179509974190603</v>
      </c>
      <c r="E157" s="37">
        <v>0.79290886851068898</v>
      </c>
      <c r="F157" s="37">
        <v>0.31604949872579902</v>
      </c>
      <c r="G157" s="37" t="s">
        <v>69</v>
      </c>
      <c r="H157" s="37" t="s">
        <v>69</v>
      </c>
      <c r="I157" s="37" t="s">
        <v>69</v>
      </c>
      <c r="J157" s="37">
        <v>0.497</v>
      </c>
      <c r="K157" s="56" t="s">
        <v>69</v>
      </c>
    </row>
    <row r="158" spans="1:11" s="36" customFormat="1" ht="15.9" x14ac:dyDescent="0.35">
      <c r="A158" s="38" t="s">
        <v>610</v>
      </c>
      <c r="B158" s="37" t="s">
        <v>612</v>
      </c>
      <c r="C158" s="37" t="s">
        <v>619</v>
      </c>
      <c r="D158" s="37">
        <v>1.8694210608152799</v>
      </c>
      <c r="E158" s="37">
        <v>0.32663467343425601</v>
      </c>
      <c r="F158" s="37">
        <v>2.8576910764532598E-4</v>
      </c>
      <c r="G158" s="37" t="s">
        <v>69</v>
      </c>
      <c r="H158" s="37" t="s">
        <v>69</v>
      </c>
      <c r="I158" s="37" t="s">
        <v>69</v>
      </c>
      <c r="J158" s="37">
        <v>0.98099999999999998</v>
      </c>
      <c r="K158" s="56" t="s">
        <v>69</v>
      </c>
    </row>
    <row r="159" spans="1:11" s="36" customFormat="1" ht="15.9" x14ac:dyDescent="0.35">
      <c r="A159" s="38" t="s">
        <v>610</v>
      </c>
      <c r="B159" s="37" t="s">
        <v>612</v>
      </c>
      <c r="C159" s="37" t="s">
        <v>620</v>
      </c>
      <c r="D159" s="37">
        <v>3.1128893589737299</v>
      </c>
      <c r="E159" s="37">
        <v>0.821801471362683</v>
      </c>
      <c r="F159" s="37">
        <v>4.2966019322917401E-3</v>
      </c>
      <c r="G159" s="37" t="s">
        <v>69</v>
      </c>
      <c r="H159" s="37" t="s">
        <v>69</v>
      </c>
      <c r="I159" s="37" t="s">
        <v>69</v>
      </c>
      <c r="J159" s="37">
        <v>6.2E-2</v>
      </c>
      <c r="K159" s="56" t="s">
        <v>69</v>
      </c>
    </row>
    <row r="160" spans="1:11" s="36" customFormat="1" ht="15.9" x14ac:dyDescent="0.35">
      <c r="A160" s="38" t="s">
        <v>610</v>
      </c>
      <c r="B160" s="37" t="s">
        <v>612</v>
      </c>
      <c r="C160" s="37" t="s">
        <v>636</v>
      </c>
      <c r="D160" s="37">
        <v>0.40396440105424197</v>
      </c>
      <c r="E160" s="37">
        <v>0.22244408562701501</v>
      </c>
      <c r="F160" s="37">
        <v>0.10274865376197199</v>
      </c>
      <c r="G160" s="37" t="s">
        <v>69</v>
      </c>
      <c r="H160" s="37" t="s">
        <v>69</v>
      </c>
      <c r="I160" s="37" t="s">
        <v>69</v>
      </c>
      <c r="J160" s="37">
        <v>0.97699999999999998</v>
      </c>
      <c r="K160" s="56" t="s">
        <v>69</v>
      </c>
    </row>
    <row r="161" spans="1:11" s="36" customFormat="1" ht="15.9" x14ac:dyDescent="0.35">
      <c r="A161" s="38" t="s">
        <v>610</v>
      </c>
      <c r="B161" s="37" t="s">
        <v>612</v>
      </c>
      <c r="C161" s="37" t="s">
        <v>626</v>
      </c>
      <c r="D161" s="37">
        <v>-2.52384826700633E-2</v>
      </c>
      <c r="E161" s="37">
        <v>0.26169934582924198</v>
      </c>
      <c r="F161" s="37">
        <v>0.925283911606399</v>
      </c>
      <c r="G161" s="37" t="s">
        <v>69</v>
      </c>
      <c r="H161" s="37" t="s">
        <v>69</v>
      </c>
      <c r="I161" s="37" t="s">
        <v>69</v>
      </c>
      <c r="J161" s="37">
        <v>0.84399999999999997</v>
      </c>
      <c r="K161" s="56" t="s">
        <v>69</v>
      </c>
    </row>
    <row r="162" spans="1:11" s="36" customFormat="1" ht="15.9" x14ac:dyDescent="0.35">
      <c r="A162" s="38" t="s">
        <v>610</v>
      </c>
      <c r="B162" s="37" t="s">
        <v>612</v>
      </c>
      <c r="C162" s="37" t="s">
        <v>627</v>
      </c>
      <c r="D162" s="37">
        <v>0.19009362045815101</v>
      </c>
      <c r="E162" s="37">
        <v>0.21122009662699601</v>
      </c>
      <c r="F162" s="37">
        <v>0.39157598302206698</v>
      </c>
      <c r="G162" s="37" t="s">
        <v>69</v>
      </c>
      <c r="H162" s="37" t="s">
        <v>69</v>
      </c>
      <c r="I162" s="37" t="s">
        <v>69</v>
      </c>
      <c r="J162" s="37">
        <v>0.95799999999999996</v>
      </c>
      <c r="K162" s="56" t="s">
        <v>69</v>
      </c>
    </row>
    <row r="163" spans="1:11" s="36" customFormat="1" ht="15.9" x14ac:dyDescent="0.35">
      <c r="A163" s="38" t="s">
        <v>607</v>
      </c>
      <c r="B163" s="37" t="s">
        <v>613</v>
      </c>
      <c r="C163" s="37" t="s">
        <v>625</v>
      </c>
      <c r="D163" s="37">
        <v>-0.30336496777409599</v>
      </c>
      <c r="E163" s="37">
        <v>0.14960026612191099</v>
      </c>
      <c r="F163" s="37">
        <v>5.54534274131461E-2</v>
      </c>
      <c r="G163" s="37" t="s">
        <v>69</v>
      </c>
      <c r="H163" s="37" t="s">
        <v>69</v>
      </c>
      <c r="I163" s="37" t="s">
        <v>69</v>
      </c>
      <c r="J163" s="37">
        <v>0.92300000000000004</v>
      </c>
      <c r="K163" s="56" t="s">
        <v>69</v>
      </c>
    </row>
    <row r="164" spans="1:11" s="36" customFormat="1" ht="15.9" x14ac:dyDescent="0.35">
      <c r="A164" s="38" t="s">
        <v>607</v>
      </c>
      <c r="B164" s="37" t="s">
        <v>613</v>
      </c>
      <c r="C164" s="37" t="s">
        <v>615</v>
      </c>
      <c r="D164" s="37">
        <v>-0.60791684579881</v>
      </c>
      <c r="E164" s="37">
        <v>0.25562064263682599</v>
      </c>
      <c r="F164" s="37">
        <v>2.6969378434323499E-2</v>
      </c>
      <c r="G164" s="37" t="s">
        <v>69</v>
      </c>
      <c r="H164" s="37" t="s">
        <v>69</v>
      </c>
      <c r="I164" s="37" t="s">
        <v>69</v>
      </c>
      <c r="J164" s="37">
        <v>0.30099999999999999</v>
      </c>
      <c r="K164" s="56" t="s">
        <v>69</v>
      </c>
    </row>
    <row r="165" spans="1:11" s="36" customFormat="1" ht="15.9" x14ac:dyDescent="0.35">
      <c r="A165" s="38" t="s">
        <v>277</v>
      </c>
      <c r="B165" s="37" t="s">
        <v>613</v>
      </c>
      <c r="C165" s="37" t="s">
        <v>617</v>
      </c>
      <c r="D165" s="37">
        <v>-0.85829549814445605</v>
      </c>
      <c r="E165" s="37">
        <v>0.80691780016661696</v>
      </c>
      <c r="F165" s="37">
        <v>0.29955626888133502</v>
      </c>
      <c r="G165" s="37" t="s">
        <v>69</v>
      </c>
      <c r="H165" s="37" t="s">
        <v>69</v>
      </c>
      <c r="I165" s="37" t="s">
        <v>69</v>
      </c>
      <c r="J165" s="37">
        <v>0.128</v>
      </c>
      <c r="K165" s="56" t="s">
        <v>69</v>
      </c>
    </row>
    <row r="166" spans="1:11" s="36" customFormat="1" ht="15.9" x14ac:dyDescent="0.35">
      <c r="A166" s="38" t="s">
        <v>277</v>
      </c>
      <c r="B166" s="37" t="s">
        <v>613</v>
      </c>
      <c r="C166" s="37" t="s">
        <v>618</v>
      </c>
      <c r="D166" s="37">
        <v>-0.109614206915989</v>
      </c>
      <c r="E166" s="37">
        <v>0.41081241486922598</v>
      </c>
      <c r="F166" s="37">
        <v>0.79220806600483495</v>
      </c>
      <c r="G166" s="37" t="s">
        <v>69</v>
      </c>
      <c r="H166" s="37" t="s">
        <v>69</v>
      </c>
      <c r="I166" s="37" t="s">
        <v>69</v>
      </c>
      <c r="J166" s="37">
        <v>0.98099999999999998</v>
      </c>
      <c r="K166" s="56" t="s">
        <v>69</v>
      </c>
    </row>
    <row r="167" spans="1:11" s="36" customFormat="1" ht="15.9" x14ac:dyDescent="0.35">
      <c r="A167" s="38" t="s">
        <v>277</v>
      </c>
      <c r="B167" s="37" t="s">
        <v>613</v>
      </c>
      <c r="C167" s="37" t="s">
        <v>619</v>
      </c>
      <c r="D167" s="37">
        <v>0.30315780995798802</v>
      </c>
      <c r="E167" s="37">
        <v>0.55542370351265402</v>
      </c>
      <c r="F167" s="37">
        <v>0.590945671524435</v>
      </c>
      <c r="G167" s="37" t="s">
        <v>69</v>
      </c>
      <c r="H167" s="37" t="s">
        <v>69</v>
      </c>
      <c r="I167" s="37" t="s">
        <v>69</v>
      </c>
      <c r="J167" s="37">
        <v>4.9000000000000002E-2</v>
      </c>
      <c r="K167" s="56" t="s">
        <v>69</v>
      </c>
    </row>
    <row r="168" spans="1:11" s="36" customFormat="1" ht="15.9" x14ac:dyDescent="0.35">
      <c r="A168" s="38" t="s">
        <v>277</v>
      </c>
      <c r="B168" s="37" t="s">
        <v>613</v>
      </c>
      <c r="C168" s="37" t="s">
        <v>620</v>
      </c>
      <c r="D168" s="37">
        <v>0.60659377732346997</v>
      </c>
      <c r="E168" s="37">
        <v>0.42847053875193097</v>
      </c>
      <c r="F168" s="37">
        <v>0.17151877383654701</v>
      </c>
      <c r="G168" s="37" t="s">
        <v>69</v>
      </c>
      <c r="H168" s="37" t="s">
        <v>69</v>
      </c>
      <c r="I168" s="37" t="s">
        <v>69</v>
      </c>
      <c r="J168" s="37">
        <v>0.47399999999999998</v>
      </c>
      <c r="K168" s="56" t="s">
        <v>69</v>
      </c>
    </row>
    <row r="169" spans="1:11" s="36" customFormat="1" ht="15.9" x14ac:dyDescent="0.35">
      <c r="A169" s="38" t="s">
        <v>277</v>
      </c>
      <c r="B169" s="37" t="s">
        <v>613</v>
      </c>
      <c r="C169" s="37" t="s">
        <v>636</v>
      </c>
      <c r="D169" s="37">
        <v>-8.57286022985847E-2</v>
      </c>
      <c r="E169" s="37">
        <v>0.22291765084936499</v>
      </c>
      <c r="F169" s="37">
        <v>0.70441912681230101</v>
      </c>
      <c r="G169" s="37" t="s">
        <v>69</v>
      </c>
      <c r="H169" s="37" t="s">
        <v>69</v>
      </c>
      <c r="I169" s="37" t="s">
        <v>69</v>
      </c>
      <c r="J169" s="37">
        <v>0.96599999999999997</v>
      </c>
      <c r="K169" s="56" t="s">
        <v>69</v>
      </c>
    </row>
    <row r="170" spans="1:11" s="36" customFormat="1" ht="15.9" x14ac:dyDescent="0.35">
      <c r="A170" s="38" t="s">
        <v>277</v>
      </c>
      <c r="B170" s="37" t="s">
        <v>613</v>
      </c>
      <c r="C170" s="37" t="s">
        <v>626</v>
      </c>
      <c r="D170" s="37">
        <v>-0.27544782625281999</v>
      </c>
      <c r="E170" s="37">
        <v>0.16329411187507301</v>
      </c>
      <c r="F170" s="37">
        <v>0.10643811555478599</v>
      </c>
      <c r="G170" s="37" t="s">
        <v>69</v>
      </c>
      <c r="H170" s="37" t="s">
        <v>69</v>
      </c>
      <c r="I170" s="37" t="s">
        <v>69</v>
      </c>
      <c r="J170" s="37">
        <v>0.99</v>
      </c>
      <c r="K170" s="56" t="s">
        <v>69</v>
      </c>
    </row>
    <row r="171" spans="1:11" s="36" customFormat="1" ht="16.3" thickBot="1" x14ac:dyDescent="0.4">
      <c r="A171" s="57" t="s">
        <v>277</v>
      </c>
      <c r="B171" s="58" t="s">
        <v>613</v>
      </c>
      <c r="C171" s="58" t="s">
        <v>627</v>
      </c>
      <c r="D171" s="58">
        <v>-0.18909660631747799</v>
      </c>
      <c r="E171" s="58">
        <v>0.19257404213346799</v>
      </c>
      <c r="F171" s="58">
        <v>0.33730663239904202</v>
      </c>
      <c r="G171" s="58" t="s">
        <v>69</v>
      </c>
      <c r="H171" s="58" t="s">
        <v>69</v>
      </c>
      <c r="I171" s="58" t="s">
        <v>69</v>
      </c>
      <c r="J171" s="58">
        <v>0.95399999999999996</v>
      </c>
      <c r="K171" s="59" t="s">
        <v>69</v>
      </c>
    </row>
    <row r="172" spans="1:11" ht="60.9" customHeight="1" x14ac:dyDescent="0.35">
      <c r="A172" s="148" t="s">
        <v>637</v>
      </c>
      <c r="B172" s="148"/>
      <c r="C172" s="148"/>
      <c r="D172" s="148"/>
      <c r="E172" s="148"/>
      <c r="F172" s="148"/>
      <c r="G172" s="148"/>
      <c r="H172" s="148"/>
      <c r="I172" s="148"/>
      <c r="J172" s="148"/>
      <c r="K172" s="148"/>
    </row>
  </sheetData>
  <mergeCells count="2">
    <mergeCell ref="A1:K1"/>
    <mergeCell ref="A172:K172"/>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16A33-4C70-4B72-A016-2D9390B52EBD}">
  <dimension ref="A1:W545"/>
  <sheetViews>
    <sheetView tabSelected="1" workbookViewId="0">
      <selection activeCell="D86" sqref="D86"/>
    </sheetView>
  </sheetViews>
  <sheetFormatPr defaultRowHeight="14.6" x14ac:dyDescent="0.4"/>
  <cols>
    <col min="1" max="1" width="15.140625" style="71" customWidth="1"/>
    <col min="2" max="2" width="22.2109375" style="71" customWidth="1"/>
    <col min="3" max="3" width="20.640625" style="71" customWidth="1"/>
    <col min="4" max="4" width="15.85546875" style="71" customWidth="1"/>
    <col min="5" max="5" width="9.2109375" style="71" bestFit="1" customWidth="1"/>
    <col min="6" max="6" width="9.5" style="71" bestFit="1" customWidth="1"/>
    <col min="7" max="8" width="9.140625" style="71"/>
    <col min="9" max="9" width="9.2109375" style="71" bestFit="1" customWidth="1"/>
    <col min="10" max="10" width="9.5" style="71" bestFit="1" customWidth="1"/>
    <col min="11" max="11" width="3.92578125" style="71" customWidth="1"/>
    <col min="12" max="12" width="4.5" style="71" customWidth="1"/>
    <col min="13" max="15" width="9.2109375" style="71" bestFit="1" customWidth="1"/>
    <col min="16" max="16" width="10.5703125" style="73" bestFit="1" customWidth="1"/>
    <col min="17" max="17" width="9.2109375" style="71" bestFit="1" customWidth="1"/>
    <col min="18" max="18" width="10.5703125" style="73" bestFit="1" customWidth="1"/>
    <col min="19" max="19" width="5.640625" style="72" customWidth="1"/>
    <col min="20" max="20" width="10.140625" style="71" customWidth="1"/>
    <col min="21" max="16384" width="9.140625" style="71"/>
  </cols>
  <sheetData>
    <row r="1" spans="1:21" ht="15" thickBot="1" x14ac:dyDescent="0.45">
      <c r="A1" s="149" t="s">
        <v>1960</v>
      </c>
      <c r="B1" s="150"/>
      <c r="C1" s="150"/>
      <c r="D1" s="150"/>
      <c r="E1" s="150"/>
      <c r="F1" s="150"/>
      <c r="G1" s="150"/>
      <c r="H1" s="150"/>
      <c r="I1" s="150"/>
      <c r="J1" s="150"/>
      <c r="K1" s="150"/>
      <c r="L1" s="150"/>
      <c r="M1" s="150"/>
      <c r="N1" s="150"/>
      <c r="O1" s="150"/>
      <c r="P1" s="150"/>
      <c r="Q1" s="150"/>
      <c r="R1" s="150"/>
      <c r="S1" s="150"/>
      <c r="T1" s="150"/>
      <c r="U1" s="150"/>
    </row>
    <row r="2" spans="1:21" x14ac:dyDescent="0.4">
      <c r="A2" s="98" t="s">
        <v>1959</v>
      </c>
      <c r="B2" s="94" t="s">
        <v>1958</v>
      </c>
      <c r="C2" s="94" t="s">
        <v>1957</v>
      </c>
      <c r="D2" s="97" t="s">
        <v>1956</v>
      </c>
      <c r="E2" s="97" t="s">
        <v>1955</v>
      </c>
      <c r="F2" s="97" t="s">
        <v>1954</v>
      </c>
      <c r="G2" s="97" t="s">
        <v>1953</v>
      </c>
      <c r="H2" s="97" t="s">
        <v>1952</v>
      </c>
      <c r="I2" s="97" t="s">
        <v>1951</v>
      </c>
      <c r="J2" s="97" t="s">
        <v>1950</v>
      </c>
      <c r="K2" s="97" t="s">
        <v>1949</v>
      </c>
      <c r="L2" s="97" t="s">
        <v>1948</v>
      </c>
      <c r="M2" s="95" t="s">
        <v>1947</v>
      </c>
      <c r="N2" s="95" t="s">
        <v>1946</v>
      </c>
      <c r="O2" s="95" t="s">
        <v>1945</v>
      </c>
      <c r="P2" s="96" t="s">
        <v>1944</v>
      </c>
      <c r="Q2" s="95" t="s">
        <v>1943</v>
      </c>
      <c r="R2" s="96" t="s">
        <v>1942</v>
      </c>
      <c r="S2" s="95" t="s">
        <v>1941</v>
      </c>
      <c r="T2" s="94" t="s">
        <v>1940</v>
      </c>
      <c r="U2" s="93" t="s">
        <v>1939</v>
      </c>
    </row>
    <row r="3" spans="1:21" x14ac:dyDescent="0.4">
      <c r="A3" s="89" t="s">
        <v>608</v>
      </c>
      <c r="B3" s="84" t="s">
        <v>1306</v>
      </c>
      <c r="C3" s="84" t="s">
        <v>1522</v>
      </c>
      <c r="D3" s="88" t="s">
        <v>1938</v>
      </c>
      <c r="E3" s="88">
        <v>9</v>
      </c>
      <c r="F3" s="88">
        <v>107616900</v>
      </c>
      <c r="G3" s="88" t="s">
        <v>1926</v>
      </c>
      <c r="H3" s="88" t="s">
        <v>1925</v>
      </c>
      <c r="I3" s="88">
        <v>9</v>
      </c>
      <c r="J3" s="88">
        <v>107692229</v>
      </c>
      <c r="K3" s="88" t="s">
        <v>356</v>
      </c>
      <c r="L3" s="88" t="s">
        <v>355</v>
      </c>
      <c r="M3" s="88">
        <v>0.41153099999999998</v>
      </c>
      <c r="N3" s="88">
        <v>4.3938400000000002E-2</v>
      </c>
      <c r="O3" s="88">
        <v>0.13258700000000001</v>
      </c>
      <c r="P3" s="91">
        <v>0.74034710000000004</v>
      </c>
      <c r="Q3" s="88">
        <v>18</v>
      </c>
      <c r="R3" s="91">
        <v>0.8192933</v>
      </c>
      <c r="S3" s="87">
        <f t="shared" ref="S3:S66" si="0">EXP(N3)</f>
        <v>1.044917985957966</v>
      </c>
      <c r="T3" s="84" t="s">
        <v>1937</v>
      </c>
      <c r="U3" s="90"/>
    </row>
    <row r="4" spans="1:21" x14ac:dyDescent="0.4">
      <c r="A4" s="89" t="s">
        <v>608</v>
      </c>
      <c r="B4" s="84" t="s">
        <v>1293</v>
      </c>
      <c r="C4" s="84" t="s">
        <v>1522</v>
      </c>
      <c r="D4" s="88" t="s">
        <v>1927</v>
      </c>
      <c r="E4" s="88">
        <v>9</v>
      </c>
      <c r="F4" s="88">
        <v>107616900</v>
      </c>
      <c r="G4" s="88" t="s">
        <v>1926</v>
      </c>
      <c r="H4" s="88" t="s">
        <v>1925</v>
      </c>
      <c r="I4" s="88">
        <v>9</v>
      </c>
      <c r="J4" s="88">
        <v>107692229</v>
      </c>
      <c r="K4" s="88" t="s">
        <v>356</v>
      </c>
      <c r="L4" s="88" t="s">
        <v>355</v>
      </c>
      <c r="M4" s="88">
        <v>0.41153099999999998</v>
      </c>
      <c r="N4" s="88">
        <v>-0.24440000000000001</v>
      </c>
      <c r="O4" s="88">
        <v>0.17589399999999999</v>
      </c>
      <c r="P4" s="91">
        <v>0.16468830000000001</v>
      </c>
      <c r="Q4" s="88">
        <v>18</v>
      </c>
      <c r="R4" s="91">
        <v>0.13289339999999999</v>
      </c>
      <c r="S4" s="87">
        <f t="shared" si="0"/>
        <v>0.78317430187981174</v>
      </c>
      <c r="T4" s="84" t="s">
        <v>1936</v>
      </c>
      <c r="U4" s="90"/>
    </row>
    <row r="5" spans="1:21" x14ac:dyDescent="0.4">
      <c r="A5" s="89" t="s">
        <v>608</v>
      </c>
      <c r="B5" s="84" t="s">
        <v>1295</v>
      </c>
      <c r="C5" s="84" t="s">
        <v>1522</v>
      </c>
      <c r="D5" s="88" t="s">
        <v>1927</v>
      </c>
      <c r="E5" s="88">
        <v>9</v>
      </c>
      <c r="F5" s="88">
        <v>107616900</v>
      </c>
      <c r="G5" s="88" t="s">
        <v>1926</v>
      </c>
      <c r="H5" s="88" t="s">
        <v>1925</v>
      </c>
      <c r="I5" s="88">
        <v>9</v>
      </c>
      <c r="J5" s="88">
        <v>107692229</v>
      </c>
      <c r="K5" s="88" t="s">
        <v>356</v>
      </c>
      <c r="L5" s="88" t="s">
        <v>355</v>
      </c>
      <c r="M5" s="88">
        <v>0.41153099999999998</v>
      </c>
      <c r="N5" s="88">
        <v>-0.20982799999999999</v>
      </c>
      <c r="O5" s="88">
        <v>0.174958</v>
      </c>
      <c r="P5" s="91">
        <v>0.2304108</v>
      </c>
      <c r="Q5" s="88">
        <v>18</v>
      </c>
      <c r="R5" s="91">
        <v>0.14901400000000001</v>
      </c>
      <c r="S5" s="87">
        <f t="shared" si="0"/>
        <v>0.81072367845134363</v>
      </c>
      <c r="T5" s="84" t="s">
        <v>1935</v>
      </c>
      <c r="U5" s="90"/>
    </row>
    <row r="6" spans="1:21" x14ac:dyDescent="0.4">
      <c r="A6" s="89" t="s">
        <v>608</v>
      </c>
      <c r="B6" s="84" t="s">
        <v>628</v>
      </c>
      <c r="C6" s="84" t="s">
        <v>1522</v>
      </c>
      <c r="D6" s="88" t="s">
        <v>1927</v>
      </c>
      <c r="E6" s="88">
        <v>9</v>
      </c>
      <c r="F6" s="88">
        <v>107616900</v>
      </c>
      <c r="G6" s="88" t="s">
        <v>1926</v>
      </c>
      <c r="H6" s="88" t="s">
        <v>1925</v>
      </c>
      <c r="I6" s="88">
        <v>9</v>
      </c>
      <c r="J6" s="88">
        <v>107692229</v>
      </c>
      <c r="K6" s="88" t="s">
        <v>356</v>
      </c>
      <c r="L6" s="88" t="s">
        <v>355</v>
      </c>
      <c r="M6" s="88">
        <v>0.41153099999999998</v>
      </c>
      <c r="N6" s="88">
        <v>0.40538600000000002</v>
      </c>
      <c r="O6" s="88">
        <v>0.40134799999999998</v>
      </c>
      <c r="P6" s="91">
        <v>0.31246669999999999</v>
      </c>
      <c r="Q6" s="88">
        <v>18</v>
      </c>
      <c r="R6" s="91">
        <v>0.46549299999999999</v>
      </c>
      <c r="S6" s="87">
        <f t="shared" si="0"/>
        <v>1.4998813425311992</v>
      </c>
      <c r="T6" s="84" t="s">
        <v>1934</v>
      </c>
      <c r="U6" s="90"/>
    </row>
    <row r="7" spans="1:21" x14ac:dyDescent="0.4">
      <c r="A7" s="89" t="s">
        <v>608</v>
      </c>
      <c r="B7" s="84" t="s">
        <v>630</v>
      </c>
      <c r="C7" s="84" t="s">
        <v>1522</v>
      </c>
      <c r="D7" s="88" t="s">
        <v>1927</v>
      </c>
      <c r="E7" s="88">
        <v>9</v>
      </c>
      <c r="F7" s="88">
        <v>107616900</v>
      </c>
      <c r="G7" s="88" t="s">
        <v>1926</v>
      </c>
      <c r="H7" s="88" t="s">
        <v>1925</v>
      </c>
      <c r="I7" s="88">
        <v>9</v>
      </c>
      <c r="J7" s="88">
        <v>107692229</v>
      </c>
      <c r="K7" s="88" t="s">
        <v>356</v>
      </c>
      <c r="L7" s="88" t="s">
        <v>355</v>
      </c>
      <c r="M7" s="88">
        <v>0.41153099999999998</v>
      </c>
      <c r="N7" s="88">
        <v>0.15198400000000001</v>
      </c>
      <c r="O7" s="88">
        <v>0.28716199999999997</v>
      </c>
      <c r="P7" s="91">
        <v>0.5966243</v>
      </c>
      <c r="Q7" s="88">
        <v>18</v>
      </c>
      <c r="R7" s="91">
        <v>0.3243509</v>
      </c>
      <c r="S7" s="87">
        <f t="shared" si="0"/>
        <v>1.1641416100173412</v>
      </c>
      <c r="T7" s="84" t="s">
        <v>1933</v>
      </c>
      <c r="U7" s="90"/>
    </row>
    <row r="8" spans="1:21" x14ac:dyDescent="0.4">
      <c r="A8" s="89" t="s">
        <v>608</v>
      </c>
      <c r="B8" s="84" t="s">
        <v>1304</v>
      </c>
      <c r="C8" s="84" t="s">
        <v>1522</v>
      </c>
      <c r="D8" s="88" t="s">
        <v>1927</v>
      </c>
      <c r="E8" s="88">
        <v>9</v>
      </c>
      <c r="F8" s="88">
        <v>107616900</v>
      </c>
      <c r="G8" s="88" t="s">
        <v>1926</v>
      </c>
      <c r="H8" s="88" t="s">
        <v>1925</v>
      </c>
      <c r="I8" s="88">
        <v>9</v>
      </c>
      <c r="J8" s="88">
        <v>107692229</v>
      </c>
      <c r="K8" s="88" t="s">
        <v>356</v>
      </c>
      <c r="L8" s="88" t="s">
        <v>355</v>
      </c>
      <c r="M8" s="88">
        <v>0.41153099999999998</v>
      </c>
      <c r="N8" s="88">
        <v>-7.0782100000000001E-2</v>
      </c>
      <c r="O8" s="88">
        <v>0.15782499999999999</v>
      </c>
      <c r="P8" s="91">
        <v>0.65380349999999998</v>
      </c>
      <c r="Q8" s="88">
        <v>18</v>
      </c>
      <c r="R8" s="91">
        <v>0.99959750000000003</v>
      </c>
      <c r="S8" s="87">
        <f t="shared" si="0"/>
        <v>0.93166487978858925</v>
      </c>
      <c r="T8" s="84" t="s">
        <v>1932</v>
      </c>
      <c r="U8" s="90"/>
    </row>
    <row r="9" spans="1:21" x14ac:dyDescent="0.4">
      <c r="A9" s="89" t="s">
        <v>608</v>
      </c>
      <c r="B9" s="84" t="s">
        <v>1297</v>
      </c>
      <c r="C9" s="84" t="s">
        <v>1522</v>
      </c>
      <c r="D9" s="88" t="s">
        <v>1927</v>
      </c>
      <c r="E9" s="88">
        <v>9</v>
      </c>
      <c r="F9" s="88">
        <v>107616900</v>
      </c>
      <c r="G9" s="88" t="s">
        <v>1926</v>
      </c>
      <c r="H9" s="88" t="s">
        <v>1925</v>
      </c>
      <c r="I9" s="88">
        <v>9</v>
      </c>
      <c r="J9" s="88">
        <v>107692229</v>
      </c>
      <c r="K9" s="88" t="s">
        <v>356</v>
      </c>
      <c r="L9" s="88" t="s">
        <v>355</v>
      </c>
      <c r="M9" s="88">
        <v>0.41153099999999998</v>
      </c>
      <c r="N9" s="88">
        <v>-0.12545600000000001</v>
      </c>
      <c r="O9" s="88">
        <v>0.205843</v>
      </c>
      <c r="P9" s="91">
        <v>0.54221050000000004</v>
      </c>
      <c r="Q9" s="88">
        <v>18</v>
      </c>
      <c r="R9" s="91">
        <v>0.14503279999999999</v>
      </c>
      <c r="S9" s="87">
        <f t="shared" si="0"/>
        <v>0.88209457573451011</v>
      </c>
      <c r="T9" s="84" t="s">
        <v>1931</v>
      </c>
      <c r="U9" s="90"/>
    </row>
    <row r="10" spans="1:21" x14ac:dyDescent="0.4">
      <c r="A10" s="89" t="s">
        <v>608</v>
      </c>
      <c r="B10" s="84" t="s">
        <v>1302</v>
      </c>
      <c r="C10" s="84" t="s">
        <v>1522</v>
      </c>
      <c r="D10" s="88" t="s">
        <v>1927</v>
      </c>
      <c r="E10" s="88">
        <v>9</v>
      </c>
      <c r="F10" s="88">
        <v>107616900</v>
      </c>
      <c r="G10" s="88" t="s">
        <v>1926</v>
      </c>
      <c r="H10" s="88" t="s">
        <v>1925</v>
      </c>
      <c r="I10" s="88">
        <v>9</v>
      </c>
      <c r="J10" s="88">
        <v>107692229</v>
      </c>
      <c r="K10" s="88" t="s">
        <v>356</v>
      </c>
      <c r="L10" s="88" t="s">
        <v>355</v>
      </c>
      <c r="M10" s="88">
        <v>0.41153099999999998</v>
      </c>
      <c r="N10" s="88">
        <v>1.5351600000000001</v>
      </c>
      <c r="O10" s="88">
        <v>0.49449399999999999</v>
      </c>
      <c r="P10" s="91">
        <v>1.9059630000000001E-3</v>
      </c>
      <c r="Q10" s="88">
        <v>18</v>
      </c>
      <c r="R10" s="91">
        <v>0.1214964</v>
      </c>
      <c r="S10" s="87">
        <f t="shared" si="0"/>
        <v>4.6420682014508889</v>
      </c>
      <c r="T10" s="84" t="s">
        <v>1930</v>
      </c>
      <c r="U10" s="90" t="s">
        <v>1312</v>
      </c>
    </row>
    <row r="11" spans="1:21" x14ac:dyDescent="0.4">
      <c r="A11" s="89" t="s">
        <v>608</v>
      </c>
      <c r="B11" s="84" t="s">
        <v>629</v>
      </c>
      <c r="C11" s="84" t="s">
        <v>1522</v>
      </c>
      <c r="D11" s="88" t="s">
        <v>1927</v>
      </c>
      <c r="E11" s="88">
        <v>9</v>
      </c>
      <c r="F11" s="88">
        <v>107616900</v>
      </c>
      <c r="G11" s="88" t="s">
        <v>1926</v>
      </c>
      <c r="H11" s="88" t="s">
        <v>1925</v>
      </c>
      <c r="I11" s="88">
        <v>9</v>
      </c>
      <c r="J11" s="88">
        <v>107692229</v>
      </c>
      <c r="K11" s="88" t="s">
        <v>356</v>
      </c>
      <c r="L11" s="88" t="s">
        <v>355</v>
      </c>
      <c r="M11" s="88">
        <v>0.41153099999999998</v>
      </c>
      <c r="N11" s="88">
        <v>-0.29285899999999998</v>
      </c>
      <c r="O11" s="88">
        <v>0.29946499999999998</v>
      </c>
      <c r="P11" s="91">
        <v>0.32810400000000001</v>
      </c>
      <c r="Q11" s="88">
        <v>18</v>
      </c>
      <c r="R11" s="91">
        <v>0.34064139999999998</v>
      </c>
      <c r="S11" s="87">
        <f t="shared" si="0"/>
        <v>0.74612733723524138</v>
      </c>
      <c r="T11" s="84" t="s">
        <v>1929</v>
      </c>
      <c r="U11" s="90"/>
    </row>
    <row r="12" spans="1:21" x14ac:dyDescent="0.4">
      <c r="A12" s="89" t="s">
        <v>608</v>
      </c>
      <c r="B12" s="84" t="s">
        <v>1526</v>
      </c>
      <c r="C12" s="84" t="s">
        <v>1522</v>
      </c>
      <c r="D12" s="84" t="s">
        <v>1927</v>
      </c>
      <c r="E12" s="84">
        <v>9</v>
      </c>
      <c r="F12" s="84">
        <v>107616900</v>
      </c>
      <c r="G12" s="88" t="s">
        <v>1926</v>
      </c>
      <c r="H12" s="84" t="s">
        <v>1925</v>
      </c>
      <c r="I12" s="84">
        <v>9</v>
      </c>
      <c r="J12" s="84">
        <v>107692229</v>
      </c>
      <c r="K12" s="84" t="s">
        <v>356</v>
      </c>
      <c r="L12" s="84" t="s">
        <v>355</v>
      </c>
      <c r="M12" s="84">
        <v>0.41153099999999998</v>
      </c>
      <c r="N12" s="84">
        <v>6.5175899999999995E-2</v>
      </c>
      <c r="O12" s="84">
        <v>4.0799700000000001E-2</v>
      </c>
      <c r="P12" s="83">
        <v>0.1101636</v>
      </c>
      <c r="Q12" s="84">
        <v>19</v>
      </c>
      <c r="R12" s="83">
        <v>0.59935179999999999</v>
      </c>
      <c r="S12" s="87">
        <f t="shared" si="0"/>
        <v>1.0673467541669321</v>
      </c>
      <c r="T12" s="84" t="s">
        <v>1928</v>
      </c>
      <c r="U12" s="80"/>
    </row>
    <row r="13" spans="1:21" x14ac:dyDescent="0.4">
      <c r="A13" s="89" t="s">
        <v>608</v>
      </c>
      <c r="B13" s="84" t="s">
        <v>1523</v>
      </c>
      <c r="C13" s="84" t="s">
        <v>1522</v>
      </c>
      <c r="D13" s="84" t="s">
        <v>1927</v>
      </c>
      <c r="E13" s="84">
        <v>9</v>
      </c>
      <c r="F13" s="84">
        <v>107616900</v>
      </c>
      <c r="G13" s="88" t="s">
        <v>1926</v>
      </c>
      <c r="H13" s="84" t="s">
        <v>1925</v>
      </c>
      <c r="I13" s="84">
        <v>9</v>
      </c>
      <c r="J13" s="84">
        <v>107692229</v>
      </c>
      <c r="K13" s="84" t="s">
        <v>356</v>
      </c>
      <c r="L13" s="84" t="s">
        <v>355</v>
      </c>
      <c r="M13" s="84">
        <v>0.41153099999999998</v>
      </c>
      <c r="N13" s="84">
        <v>0.14077899999999999</v>
      </c>
      <c r="O13" s="84">
        <v>7.7386300000000005E-2</v>
      </c>
      <c r="P13" s="83">
        <v>6.8885109999999999E-2</v>
      </c>
      <c r="Q13" s="84">
        <v>17</v>
      </c>
      <c r="R13" s="83">
        <v>0.51118390000000002</v>
      </c>
      <c r="S13" s="87">
        <f t="shared" si="0"/>
        <v>1.1511702112538338</v>
      </c>
      <c r="T13" s="84" t="s">
        <v>1924</v>
      </c>
      <c r="U13" s="80"/>
    </row>
    <row r="14" spans="1:21" x14ac:dyDescent="0.4">
      <c r="A14" s="89" t="s">
        <v>275</v>
      </c>
      <c r="B14" s="84" t="s">
        <v>1306</v>
      </c>
      <c r="C14" s="84" t="s">
        <v>1522</v>
      </c>
      <c r="D14" s="88" t="s">
        <v>1923</v>
      </c>
      <c r="E14" s="88">
        <v>1</v>
      </c>
      <c r="F14" s="88">
        <v>46025968</v>
      </c>
      <c r="G14" s="88" t="s">
        <v>263</v>
      </c>
      <c r="H14" s="88" t="s">
        <v>1913</v>
      </c>
      <c r="I14" s="88">
        <v>1</v>
      </c>
      <c r="J14" s="88">
        <v>46010652</v>
      </c>
      <c r="K14" s="88" t="s">
        <v>355</v>
      </c>
      <c r="L14" s="88" t="s">
        <v>356</v>
      </c>
      <c r="M14" s="88">
        <v>0.48011900000000002</v>
      </c>
      <c r="N14" s="88">
        <v>3.5534899999999999E-3</v>
      </c>
      <c r="O14" s="88">
        <v>0.13672000000000001</v>
      </c>
      <c r="P14" s="91">
        <v>0.97926460000000004</v>
      </c>
      <c r="Q14" s="88">
        <v>19</v>
      </c>
      <c r="R14" s="91">
        <v>0.55102709999999999</v>
      </c>
      <c r="S14" s="87">
        <f t="shared" si="0"/>
        <v>1.0035598111307307</v>
      </c>
      <c r="T14" s="84" t="s">
        <v>1922</v>
      </c>
      <c r="U14" s="90"/>
    </row>
    <row r="15" spans="1:21" x14ac:dyDescent="0.4">
      <c r="A15" s="89" t="s">
        <v>275</v>
      </c>
      <c r="B15" s="84" t="s">
        <v>1293</v>
      </c>
      <c r="C15" s="84" t="s">
        <v>1522</v>
      </c>
      <c r="D15" s="88" t="s">
        <v>1914</v>
      </c>
      <c r="E15" s="88">
        <v>1</v>
      </c>
      <c r="F15" s="88">
        <v>46025968</v>
      </c>
      <c r="G15" s="88" t="s">
        <v>263</v>
      </c>
      <c r="H15" s="88" t="s">
        <v>1913</v>
      </c>
      <c r="I15" s="88">
        <v>1</v>
      </c>
      <c r="J15" s="88">
        <v>46010652</v>
      </c>
      <c r="K15" s="88" t="s">
        <v>355</v>
      </c>
      <c r="L15" s="88" t="s">
        <v>356</v>
      </c>
      <c r="M15" s="88">
        <v>0.48011900000000002</v>
      </c>
      <c r="N15" s="88">
        <v>1.0550199999999999E-2</v>
      </c>
      <c r="O15" s="88">
        <v>0.18143699999999999</v>
      </c>
      <c r="P15" s="91">
        <v>0.95363059999999999</v>
      </c>
      <c r="Q15" s="88">
        <v>19</v>
      </c>
      <c r="R15" s="91">
        <v>6.0990780000000001E-2</v>
      </c>
      <c r="S15" s="87">
        <f t="shared" si="0"/>
        <v>1.0106060495953535</v>
      </c>
      <c r="T15" s="84" t="s">
        <v>1921</v>
      </c>
      <c r="U15" s="90"/>
    </row>
    <row r="16" spans="1:21" x14ac:dyDescent="0.4">
      <c r="A16" s="89" t="s">
        <v>275</v>
      </c>
      <c r="B16" s="84" t="s">
        <v>1295</v>
      </c>
      <c r="C16" s="84" t="s">
        <v>1522</v>
      </c>
      <c r="D16" s="88" t="s">
        <v>1914</v>
      </c>
      <c r="E16" s="88">
        <v>1</v>
      </c>
      <c r="F16" s="88">
        <v>46025968</v>
      </c>
      <c r="G16" s="88" t="s">
        <v>263</v>
      </c>
      <c r="H16" s="88" t="s">
        <v>1913</v>
      </c>
      <c r="I16" s="88">
        <v>1</v>
      </c>
      <c r="J16" s="88">
        <v>46010652</v>
      </c>
      <c r="K16" s="88" t="s">
        <v>355</v>
      </c>
      <c r="L16" s="88" t="s">
        <v>356</v>
      </c>
      <c r="M16" s="88">
        <v>0.48011900000000002</v>
      </c>
      <c r="N16" s="88">
        <v>-5.3492900000000003E-2</v>
      </c>
      <c r="O16" s="88">
        <v>0.18087</v>
      </c>
      <c r="P16" s="91">
        <v>0.76741839999999995</v>
      </c>
      <c r="Q16" s="88">
        <v>19</v>
      </c>
      <c r="R16" s="91">
        <v>2.3122340000000002E-2</v>
      </c>
      <c r="S16" s="87">
        <f t="shared" si="0"/>
        <v>0.94791267115987632</v>
      </c>
      <c r="T16" s="84" t="s">
        <v>1920</v>
      </c>
      <c r="U16" s="90"/>
    </row>
    <row r="17" spans="1:21" x14ac:dyDescent="0.4">
      <c r="A17" s="89" t="s">
        <v>275</v>
      </c>
      <c r="B17" s="84" t="s">
        <v>628</v>
      </c>
      <c r="C17" s="84" t="s">
        <v>1522</v>
      </c>
      <c r="D17" s="88" t="s">
        <v>1914</v>
      </c>
      <c r="E17" s="88">
        <v>1</v>
      </c>
      <c r="F17" s="88">
        <v>46025968</v>
      </c>
      <c r="G17" s="88" t="s">
        <v>263</v>
      </c>
      <c r="H17" s="88" t="s">
        <v>1913</v>
      </c>
      <c r="I17" s="88">
        <v>1</v>
      </c>
      <c r="J17" s="88">
        <v>46010652</v>
      </c>
      <c r="K17" s="88" t="s">
        <v>355</v>
      </c>
      <c r="L17" s="88" t="s">
        <v>356</v>
      </c>
      <c r="M17" s="88">
        <v>0.48011900000000002</v>
      </c>
      <c r="N17" s="88">
        <v>0.69359499999999996</v>
      </c>
      <c r="O17" s="88">
        <v>0.41745199999999999</v>
      </c>
      <c r="P17" s="91">
        <v>9.6613980000000002E-2</v>
      </c>
      <c r="Q17" s="88">
        <v>19</v>
      </c>
      <c r="R17" s="91">
        <v>0.35637249999999998</v>
      </c>
      <c r="S17" s="87">
        <f t="shared" si="0"/>
        <v>2.0008958394522991</v>
      </c>
      <c r="T17" s="84" t="s">
        <v>1919</v>
      </c>
      <c r="U17" s="90"/>
    </row>
    <row r="18" spans="1:21" x14ac:dyDescent="0.4">
      <c r="A18" s="89" t="s">
        <v>275</v>
      </c>
      <c r="B18" s="84" t="s">
        <v>630</v>
      </c>
      <c r="C18" s="84" t="s">
        <v>1522</v>
      </c>
      <c r="D18" s="88" t="s">
        <v>1914</v>
      </c>
      <c r="E18" s="88">
        <v>1</v>
      </c>
      <c r="F18" s="88">
        <v>46025968</v>
      </c>
      <c r="G18" s="88" t="s">
        <v>263</v>
      </c>
      <c r="H18" s="88" t="s">
        <v>1913</v>
      </c>
      <c r="I18" s="88">
        <v>1</v>
      </c>
      <c r="J18" s="88">
        <v>46010652</v>
      </c>
      <c r="K18" s="88" t="s">
        <v>355</v>
      </c>
      <c r="L18" s="88" t="s">
        <v>356</v>
      </c>
      <c r="M18" s="88">
        <v>0.48011900000000002</v>
      </c>
      <c r="N18" s="88">
        <v>-0.224192</v>
      </c>
      <c r="O18" s="88">
        <v>0.29677999999999999</v>
      </c>
      <c r="P18" s="91">
        <v>0.44999919999999999</v>
      </c>
      <c r="Q18" s="88">
        <v>19</v>
      </c>
      <c r="R18" s="91">
        <v>0.82782160000000005</v>
      </c>
      <c r="S18" s="87">
        <f t="shared" si="0"/>
        <v>0.79916168059559989</v>
      </c>
      <c r="T18" s="84" t="s">
        <v>1802</v>
      </c>
      <c r="U18" s="90"/>
    </row>
    <row r="19" spans="1:21" x14ac:dyDescent="0.4">
      <c r="A19" s="89" t="s">
        <v>275</v>
      </c>
      <c r="B19" s="84" t="s">
        <v>1304</v>
      </c>
      <c r="C19" s="84" t="s">
        <v>1522</v>
      </c>
      <c r="D19" s="88" t="s">
        <v>1914</v>
      </c>
      <c r="E19" s="88">
        <v>1</v>
      </c>
      <c r="F19" s="88">
        <v>46025968</v>
      </c>
      <c r="G19" s="88" t="s">
        <v>263</v>
      </c>
      <c r="H19" s="88" t="s">
        <v>1913</v>
      </c>
      <c r="I19" s="88">
        <v>1</v>
      </c>
      <c r="J19" s="88">
        <v>46010652</v>
      </c>
      <c r="K19" s="88" t="s">
        <v>355</v>
      </c>
      <c r="L19" s="88" t="s">
        <v>356</v>
      </c>
      <c r="M19" s="88">
        <v>0.48011900000000002</v>
      </c>
      <c r="N19" s="88">
        <v>3.91718E-2</v>
      </c>
      <c r="O19" s="88">
        <v>0.16250899999999999</v>
      </c>
      <c r="P19" s="91">
        <v>0.8095213</v>
      </c>
      <c r="Q19" s="88">
        <v>19</v>
      </c>
      <c r="R19" s="91">
        <v>0.45423619999999998</v>
      </c>
      <c r="S19" s="87">
        <f t="shared" si="0"/>
        <v>1.0399491315646654</v>
      </c>
      <c r="T19" s="84" t="s">
        <v>1801</v>
      </c>
      <c r="U19" s="90"/>
    </row>
    <row r="20" spans="1:21" x14ac:dyDescent="0.4">
      <c r="A20" s="89" t="s">
        <v>275</v>
      </c>
      <c r="B20" s="84" t="s">
        <v>1297</v>
      </c>
      <c r="C20" s="84" t="s">
        <v>1522</v>
      </c>
      <c r="D20" s="88" t="s">
        <v>1914</v>
      </c>
      <c r="E20" s="88">
        <v>1</v>
      </c>
      <c r="F20" s="88">
        <v>46025968</v>
      </c>
      <c r="G20" s="88" t="s">
        <v>263</v>
      </c>
      <c r="H20" s="88" t="s">
        <v>1913</v>
      </c>
      <c r="I20" s="88">
        <v>1</v>
      </c>
      <c r="J20" s="88">
        <v>46010652</v>
      </c>
      <c r="K20" s="88" t="s">
        <v>355</v>
      </c>
      <c r="L20" s="88" t="s">
        <v>356</v>
      </c>
      <c r="M20" s="88">
        <v>0.48011900000000002</v>
      </c>
      <c r="N20" s="88">
        <v>0.170102</v>
      </c>
      <c r="O20" s="88">
        <v>0.21249299999999999</v>
      </c>
      <c r="P20" s="91">
        <v>0.42341800000000002</v>
      </c>
      <c r="Q20" s="88">
        <v>19</v>
      </c>
      <c r="R20" s="91">
        <v>0.34634090000000001</v>
      </c>
      <c r="S20" s="87">
        <f t="shared" si="0"/>
        <v>1.1854257585813657</v>
      </c>
      <c r="T20" s="84" t="s">
        <v>1918</v>
      </c>
      <c r="U20" s="90"/>
    </row>
    <row r="21" spans="1:21" x14ac:dyDescent="0.4">
      <c r="A21" s="89" t="s">
        <v>275</v>
      </c>
      <c r="B21" s="84" t="s">
        <v>1302</v>
      </c>
      <c r="C21" s="84" t="s">
        <v>1522</v>
      </c>
      <c r="D21" s="88" t="s">
        <v>1914</v>
      </c>
      <c r="E21" s="88">
        <v>1</v>
      </c>
      <c r="F21" s="88">
        <v>46025968</v>
      </c>
      <c r="G21" s="88" t="s">
        <v>263</v>
      </c>
      <c r="H21" s="88" t="s">
        <v>1913</v>
      </c>
      <c r="I21" s="88">
        <v>1</v>
      </c>
      <c r="J21" s="88">
        <v>46010652</v>
      </c>
      <c r="K21" s="88" t="s">
        <v>355</v>
      </c>
      <c r="L21" s="88" t="s">
        <v>356</v>
      </c>
      <c r="M21" s="88">
        <v>0.48011900000000002</v>
      </c>
      <c r="N21" s="88">
        <v>-0.76303699999999997</v>
      </c>
      <c r="O21" s="88">
        <v>0.50042500000000001</v>
      </c>
      <c r="P21" s="91">
        <v>0.12731490000000001</v>
      </c>
      <c r="Q21" s="88">
        <v>19</v>
      </c>
      <c r="R21" s="91">
        <v>0.79110480000000005</v>
      </c>
      <c r="S21" s="87">
        <f t="shared" si="0"/>
        <v>0.46624827861941975</v>
      </c>
      <c r="T21" s="84" t="s">
        <v>1917</v>
      </c>
      <c r="U21" s="90"/>
    </row>
    <row r="22" spans="1:21" x14ac:dyDescent="0.4">
      <c r="A22" s="89" t="s">
        <v>275</v>
      </c>
      <c r="B22" s="84" t="s">
        <v>629</v>
      </c>
      <c r="C22" s="84" t="s">
        <v>1522</v>
      </c>
      <c r="D22" s="88" t="s">
        <v>1914</v>
      </c>
      <c r="E22" s="88">
        <v>1</v>
      </c>
      <c r="F22" s="88">
        <v>46025968</v>
      </c>
      <c r="G22" s="88" t="s">
        <v>263</v>
      </c>
      <c r="H22" s="88" t="s">
        <v>1913</v>
      </c>
      <c r="I22" s="88">
        <v>1</v>
      </c>
      <c r="J22" s="88">
        <v>46010652</v>
      </c>
      <c r="K22" s="88" t="s">
        <v>355</v>
      </c>
      <c r="L22" s="88" t="s">
        <v>356</v>
      </c>
      <c r="M22" s="88">
        <v>0.48011900000000002</v>
      </c>
      <c r="N22" s="88">
        <v>0.121369</v>
      </c>
      <c r="O22" s="88">
        <v>0.30914599999999998</v>
      </c>
      <c r="P22" s="91">
        <v>0.69461930000000005</v>
      </c>
      <c r="Q22" s="88">
        <v>19</v>
      </c>
      <c r="R22" s="91">
        <v>0.26167839999999998</v>
      </c>
      <c r="S22" s="87">
        <f t="shared" si="0"/>
        <v>1.1290414518068077</v>
      </c>
      <c r="T22" s="84" t="s">
        <v>1916</v>
      </c>
      <c r="U22" s="90"/>
    </row>
    <row r="23" spans="1:21" x14ac:dyDescent="0.4">
      <c r="A23" s="89" t="s">
        <v>275</v>
      </c>
      <c r="B23" s="84" t="s">
        <v>1526</v>
      </c>
      <c r="C23" s="84" t="s">
        <v>1522</v>
      </c>
      <c r="D23" s="84" t="s">
        <v>1914</v>
      </c>
      <c r="E23" s="84">
        <v>1</v>
      </c>
      <c r="F23" s="84">
        <v>46025968</v>
      </c>
      <c r="G23" s="84" t="s">
        <v>263</v>
      </c>
      <c r="H23" s="84" t="s">
        <v>1913</v>
      </c>
      <c r="I23" s="84">
        <v>1</v>
      </c>
      <c r="J23" s="84">
        <v>46010652</v>
      </c>
      <c r="K23" s="84" t="s">
        <v>355</v>
      </c>
      <c r="L23" s="84" t="s">
        <v>356</v>
      </c>
      <c r="M23" s="84">
        <v>0.48011900000000002</v>
      </c>
      <c r="N23" s="84">
        <v>0.14111399999999999</v>
      </c>
      <c r="O23" s="84">
        <v>4.4658099999999999E-2</v>
      </c>
      <c r="P23" s="83">
        <v>1.578327E-3</v>
      </c>
      <c r="Q23" s="84">
        <v>18</v>
      </c>
      <c r="R23" s="83">
        <v>0.1535262</v>
      </c>
      <c r="S23" s="87">
        <f t="shared" si="0"/>
        <v>1.1515559178768562</v>
      </c>
      <c r="T23" s="84" t="s">
        <v>1915</v>
      </c>
      <c r="U23" s="80" t="s">
        <v>1312</v>
      </c>
    </row>
    <row r="24" spans="1:21" x14ac:dyDescent="0.4">
      <c r="A24" s="89" t="s">
        <v>275</v>
      </c>
      <c r="B24" s="84" t="s">
        <v>1694</v>
      </c>
      <c r="C24" s="84" t="s">
        <v>1522</v>
      </c>
      <c r="D24" s="84" t="s">
        <v>1914</v>
      </c>
      <c r="E24" s="84">
        <v>1</v>
      </c>
      <c r="F24" s="84">
        <v>46025968</v>
      </c>
      <c r="G24" s="84" t="s">
        <v>263</v>
      </c>
      <c r="H24" s="84" t="s">
        <v>1913</v>
      </c>
      <c r="I24" s="84">
        <v>1</v>
      </c>
      <c r="J24" s="84">
        <v>46010652</v>
      </c>
      <c r="K24" s="84" t="s">
        <v>355</v>
      </c>
      <c r="L24" s="84" t="s">
        <v>356</v>
      </c>
      <c r="M24" s="84">
        <v>0.48011900000000002</v>
      </c>
      <c r="N24" s="84">
        <v>0.16999900000000001</v>
      </c>
      <c r="O24" s="84">
        <v>8.2578100000000002E-2</v>
      </c>
      <c r="P24" s="83">
        <v>3.9528639999999997E-2</v>
      </c>
      <c r="Q24" s="84">
        <v>17</v>
      </c>
      <c r="R24" s="83">
        <v>0.39363789999999999</v>
      </c>
      <c r="S24" s="87">
        <f t="shared" si="0"/>
        <v>1.1853036660161069</v>
      </c>
      <c r="T24" s="84" t="s">
        <v>1912</v>
      </c>
      <c r="U24" s="80" t="s">
        <v>1312</v>
      </c>
    </row>
    <row r="25" spans="1:21" x14ac:dyDescent="0.4">
      <c r="A25" s="89" t="s">
        <v>275</v>
      </c>
      <c r="B25" s="84" t="s">
        <v>1306</v>
      </c>
      <c r="C25" s="84" t="s">
        <v>1522</v>
      </c>
      <c r="D25" s="88" t="s">
        <v>1911</v>
      </c>
      <c r="E25" s="88">
        <v>7</v>
      </c>
      <c r="F25" s="88">
        <v>134135569</v>
      </c>
      <c r="G25" s="88" t="s">
        <v>265</v>
      </c>
      <c r="H25" s="88" t="s">
        <v>1904</v>
      </c>
      <c r="I25" s="88">
        <v>7</v>
      </c>
      <c r="J25" s="88">
        <v>134233011</v>
      </c>
      <c r="K25" s="88" t="s">
        <v>355</v>
      </c>
      <c r="L25" s="88" t="s">
        <v>356</v>
      </c>
      <c r="M25" s="88">
        <v>0.402584</v>
      </c>
      <c r="N25" s="88">
        <v>1.0387E-2</v>
      </c>
      <c r="O25" s="88">
        <v>4.9722299999999997E-2</v>
      </c>
      <c r="P25" s="91">
        <v>0.83452559999999998</v>
      </c>
      <c r="Q25" s="88">
        <v>19</v>
      </c>
      <c r="R25" s="91">
        <v>0.1275162</v>
      </c>
      <c r="S25" s="87">
        <f t="shared" si="0"/>
        <v>1.0104411321456894</v>
      </c>
      <c r="T25" s="84" t="s">
        <v>1910</v>
      </c>
      <c r="U25" s="90"/>
    </row>
    <row r="26" spans="1:21" x14ac:dyDescent="0.4">
      <c r="A26" s="89" t="s">
        <v>275</v>
      </c>
      <c r="B26" s="84" t="s">
        <v>1293</v>
      </c>
      <c r="C26" s="84" t="s">
        <v>1522</v>
      </c>
      <c r="D26" s="88" t="s">
        <v>1501</v>
      </c>
      <c r="E26" s="88">
        <v>7</v>
      </c>
      <c r="F26" s="88">
        <v>134135569</v>
      </c>
      <c r="G26" s="88" t="s">
        <v>265</v>
      </c>
      <c r="H26" s="88" t="s">
        <v>1904</v>
      </c>
      <c r="I26" s="88">
        <v>7</v>
      </c>
      <c r="J26" s="88">
        <v>134233011</v>
      </c>
      <c r="K26" s="88" t="s">
        <v>355</v>
      </c>
      <c r="L26" s="88" t="s">
        <v>356</v>
      </c>
      <c r="M26" s="88">
        <v>0.402584</v>
      </c>
      <c r="N26" s="88">
        <v>-1.3272300000000001E-2</v>
      </c>
      <c r="O26" s="88">
        <v>6.5945500000000004E-2</v>
      </c>
      <c r="P26" s="91">
        <v>0.84049359999999995</v>
      </c>
      <c r="Q26" s="88">
        <v>19</v>
      </c>
      <c r="R26" s="91">
        <v>0.43311719999999998</v>
      </c>
      <c r="S26" s="87">
        <f t="shared" si="0"/>
        <v>0.98681538860180695</v>
      </c>
      <c r="T26" s="84" t="s">
        <v>1909</v>
      </c>
      <c r="U26" s="90"/>
    </row>
    <row r="27" spans="1:21" x14ac:dyDescent="0.4">
      <c r="A27" s="89" t="s">
        <v>275</v>
      </c>
      <c r="B27" s="84" t="s">
        <v>1295</v>
      </c>
      <c r="C27" s="84" t="s">
        <v>1522</v>
      </c>
      <c r="D27" s="88" t="s">
        <v>1501</v>
      </c>
      <c r="E27" s="88">
        <v>7</v>
      </c>
      <c r="F27" s="88">
        <v>134135569</v>
      </c>
      <c r="G27" s="88" t="s">
        <v>265</v>
      </c>
      <c r="H27" s="88" t="s">
        <v>1904</v>
      </c>
      <c r="I27" s="88">
        <v>7</v>
      </c>
      <c r="J27" s="88">
        <v>134233011</v>
      </c>
      <c r="K27" s="88" t="s">
        <v>355</v>
      </c>
      <c r="L27" s="88" t="s">
        <v>356</v>
      </c>
      <c r="M27" s="88">
        <v>0.402584</v>
      </c>
      <c r="N27" s="88">
        <v>-1.33594E-2</v>
      </c>
      <c r="O27" s="88">
        <v>6.5618899999999994E-2</v>
      </c>
      <c r="P27" s="91">
        <v>0.83867290000000005</v>
      </c>
      <c r="Q27" s="88">
        <v>19</v>
      </c>
      <c r="R27" s="91">
        <v>0.15597749999999999</v>
      </c>
      <c r="S27" s="87">
        <f t="shared" si="0"/>
        <v>0.98672944072454416</v>
      </c>
      <c r="T27" s="84" t="s">
        <v>1909</v>
      </c>
      <c r="U27" s="90"/>
    </row>
    <row r="28" spans="1:21" x14ac:dyDescent="0.4">
      <c r="A28" s="89" t="s">
        <v>275</v>
      </c>
      <c r="B28" s="84" t="s">
        <v>628</v>
      </c>
      <c r="C28" s="84" t="s">
        <v>1522</v>
      </c>
      <c r="D28" s="88" t="s">
        <v>1501</v>
      </c>
      <c r="E28" s="88">
        <v>7</v>
      </c>
      <c r="F28" s="88">
        <v>134135569</v>
      </c>
      <c r="G28" s="88" t="s">
        <v>265</v>
      </c>
      <c r="H28" s="88" t="s">
        <v>1904</v>
      </c>
      <c r="I28" s="88">
        <v>7</v>
      </c>
      <c r="J28" s="88">
        <v>134233011</v>
      </c>
      <c r="K28" s="88" t="s">
        <v>355</v>
      </c>
      <c r="L28" s="88" t="s">
        <v>356</v>
      </c>
      <c r="M28" s="88">
        <v>0.402584</v>
      </c>
      <c r="N28" s="88">
        <v>-0.12786</v>
      </c>
      <c r="O28" s="88">
        <v>0.15037500000000001</v>
      </c>
      <c r="P28" s="91">
        <v>0.395173</v>
      </c>
      <c r="Q28" s="88">
        <v>19</v>
      </c>
      <c r="R28" s="91">
        <v>0.79844420000000005</v>
      </c>
      <c r="S28" s="87">
        <f t="shared" si="0"/>
        <v>0.87997656724068962</v>
      </c>
      <c r="T28" s="84" t="s">
        <v>1908</v>
      </c>
      <c r="U28" s="90"/>
    </row>
    <row r="29" spans="1:21" x14ac:dyDescent="0.4">
      <c r="A29" s="89" t="s">
        <v>275</v>
      </c>
      <c r="B29" s="84" t="s">
        <v>630</v>
      </c>
      <c r="C29" s="84" t="s">
        <v>1522</v>
      </c>
      <c r="D29" s="88" t="s">
        <v>1501</v>
      </c>
      <c r="E29" s="88">
        <v>7</v>
      </c>
      <c r="F29" s="88">
        <v>134135569</v>
      </c>
      <c r="G29" s="88" t="s">
        <v>265</v>
      </c>
      <c r="H29" s="88" t="s">
        <v>1904</v>
      </c>
      <c r="I29" s="88">
        <v>7</v>
      </c>
      <c r="J29" s="88">
        <v>134233011</v>
      </c>
      <c r="K29" s="88" t="s">
        <v>355</v>
      </c>
      <c r="L29" s="88" t="s">
        <v>356</v>
      </c>
      <c r="M29" s="88">
        <v>0.402584</v>
      </c>
      <c r="N29" s="88">
        <v>0.119948</v>
      </c>
      <c r="O29" s="88">
        <v>0.108359</v>
      </c>
      <c r="P29" s="91">
        <v>0.26831470000000002</v>
      </c>
      <c r="Q29" s="88">
        <v>19</v>
      </c>
      <c r="R29" s="91">
        <v>0.32306200000000002</v>
      </c>
      <c r="S29" s="87">
        <f t="shared" si="0"/>
        <v>1.1274382232674429</v>
      </c>
      <c r="T29" s="84" t="s">
        <v>1907</v>
      </c>
      <c r="U29" s="90"/>
    </row>
    <row r="30" spans="1:21" x14ac:dyDescent="0.4">
      <c r="A30" s="89" t="s">
        <v>275</v>
      </c>
      <c r="B30" s="84" t="s">
        <v>1304</v>
      </c>
      <c r="C30" s="84" t="s">
        <v>1522</v>
      </c>
      <c r="D30" s="88" t="s">
        <v>1501</v>
      </c>
      <c r="E30" s="88">
        <v>7</v>
      </c>
      <c r="F30" s="88">
        <v>134135569</v>
      </c>
      <c r="G30" s="88" t="s">
        <v>265</v>
      </c>
      <c r="H30" s="88" t="s">
        <v>1904</v>
      </c>
      <c r="I30" s="88">
        <v>7</v>
      </c>
      <c r="J30" s="88">
        <v>134233011</v>
      </c>
      <c r="K30" s="88" t="s">
        <v>355</v>
      </c>
      <c r="L30" s="88" t="s">
        <v>356</v>
      </c>
      <c r="M30" s="88">
        <v>0.402584</v>
      </c>
      <c r="N30" s="88">
        <v>2.0839400000000001E-2</v>
      </c>
      <c r="O30" s="88">
        <v>5.9233399999999999E-2</v>
      </c>
      <c r="P30" s="91">
        <v>0.72497449999999997</v>
      </c>
      <c r="Q30" s="88">
        <v>19</v>
      </c>
      <c r="R30" s="91">
        <v>0.44318170000000001</v>
      </c>
      <c r="S30" s="87">
        <f t="shared" si="0"/>
        <v>1.0210580565451941</v>
      </c>
      <c r="T30" s="84" t="s">
        <v>1339</v>
      </c>
      <c r="U30" s="90"/>
    </row>
    <row r="31" spans="1:21" x14ac:dyDescent="0.4">
      <c r="A31" s="89" t="s">
        <v>275</v>
      </c>
      <c r="B31" s="84" t="s">
        <v>1297</v>
      </c>
      <c r="C31" s="84" t="s">
        <v>1522</v>
      </c>
      <c r="D31" s="88" t="s">
        <v>1501</v>
      </c>
      <c r="E31" s="88">
        <v>7</v>
      </c>
      <c r="F31" s="88">
        <v>134135569</v>
      </c>
      <c r="G31" s="88" t="s">
        <v>265</v>
      </c>
      <c r="H31" s="88" t="s">
        <v>1904</v>
      </c>
      <c r="I31" s="88">
        <v>7</v>
      </c>
      <c r="J31" s="88">
        <v>134233011</v>
      </c>
      <c r="K31" s="88" t="s">
        <v>355</v>
      </c>
      <c r="L31" s="88" t="s">
        <v>356</v>
      </c>
      <c r="M31" s="88">
        <v>0.402584</v>
      </c>
      <c r="N31" s="88">
        <v>6.4819199999999993E-2</v>
      </c>
      <c r="O31" s="88">
        <v>7.7437699999999998E-2</v>
      </c>
      <c r="P31" s="91">
        <v>0.4025647</v>
      </c>
      <c r="Q31" s="88">
        <v>19</v>
      </c>
      <c r="R31" s="91">
        <v>0.83634779999999997</v>
      </c>
      <c r="S31" s="87">
        <f t="shared" si="0"/>
        <v>1.0669660994735215</v>
      </c>
      <c r="T31" s="84" t="s">
        <v>1906</v>
      </c>
      <c r="U31" s="90"/>
    </row>
    <row r="32" spans="1:21" x14ac:dyDescent="0.4">
      <c r="A32" s="89" t="s">
        <v>275</v>
      </c>
      <c r="B32" s="84" t="s">
        <v>1302</v>
      </c>
      <c r="C32" s="84" t="s">
        <v>1522</v>
      </c>
      <c r="D32" s="88" t="s">
        <v>1501</v>
      </c>
      <c r="E32" s="88">
        <v>7</v>
      </c>
      <c r="F32" s="88">
        <v>134135569</v>
      </c>
      <c r="G32" s="88" t="s">
        <v>265</v>
      </c>
      <c r="H32" s="88" t="s">
        <v>1904</v>
      </c>
      <c r="I32" s="88">
        <v>7</v>
      </c>
      <c r="J32" s="88">
        <v>134233011</v>
      </c>
      <c r="K32" s="88" t="s">
        <v>355</v>
      </c>
      <c r="L32" s="88" t="s">
        <v>356</v>
      </c>
      <c r="M32" s="88">
        <v>0.402584</v>
      </c>
      <c r="N32" s="88">
        <v>4.2317599999999997E-2</v>
      </c>
      <c r="O32" s="88">
        <v>0.17947299999999999</v>
      </c>
      <c r="P32" s="91">
        <v>0.81359740000000003</v>
      </c>
      <c r="Q32" s="88">
        <v>19</v>
      </c>
      <c r="R32" s="91">
        <v>0.59205980000000002</v>
      </c>
      <c r="S32" s="87">
        <f t="shared" si="0"/>
        <v>1.0432257546410413</v>
      </c>
      <c r="T32" s="84" t="s">
        <v>1905</v>
      </c>
      <c r="U32" s="90"/>
    </row>
    <row r="33" spans="1:21" x14ac:dyDescent="0.4">
      <c r="A33" s="89" t="s">
        <v>275</v>
      </c>
      <c r="B33" s="84" t="s">
        <v>629</v>
      </c>
      <c r="C33" s="84" t="s">
        <v>1522</v>
      </c>
      <c r="D33" s="88" t="s">
        <v>1501</v>
      </c>
      <c r="E33" s="88">
        <v>7</v>
      </c>
      <c r="F33" s="88">
        <v>134135569</v>
      </c>
      <c r="G33" s="88" t="s">
        <v>265</v>
      </c>
      <c r="H33" s="88" t="s">
        <v>1904</v>
      </c>
      <c r="I33" s="88">
        <v>7</v>
      </c>
      <c r="J33" s="88">
        <v>134233011</v>
      </c>
      <c r="K33" s="88" t="s">
        <v>355</v>
      </c>
      <c r="L33" s="88" t="s">
        <v>356</v>
      </c>
      <c r="M33" s="88">
        <v>0.402584</v>
      </c>
      <c r="N33" s="88">
        <v>-0.22000800000000001</v>
      </c>
      <c r="O33" s="88">
        <v>0.11266900000000001</v>
      </c>
      <c r="P33" s="91">
        <v>5.0855709999999998E-2</v>
      </c>
      <c r="Q33" s="88">
        <v>19</v>
      </c>
      <c r="R33" s="91">
        <v>0.15239539999999999</v>
      </c>
      <c r="S33" s="87">
        <f t="shared" si="0"/>
        <v>0.80251237783777529</v>
      </c>
      <c r="T33" s="84" t="s">
        <v>1903</v>
      </c>
      <c r="U33" s="90"/>
    </row>
    <row r="34" spans="1:21" x14ac:dyDescent="0.4">
      <c r="A34" s="89" t="s">
        <v>275</v>
      </c>
      <c r="B34" s="84" t="s">
        <v>1526</v>
      </c>
      <c r="C34" s="84" t="s">
        <v>1522</v>
      </c>
      <c r="D34" s="84" t="s">
        <v>1501</v>
      </c>
      <c r="E34" s="84">
        <v>7</v>
      </c>
      <c r="F34" s="84">
        <v>134135569</v>
      </c>
      <c r="G34" s="88" t="s">
        <v>265</v>
      </c>
      <c r="H34" s="84" t="s">
        <v>1902</v>
      </c>
      <c r="I34" s="84">
        <v>7</v>
      </c>
      <c r="J34" s="84">
        <v>134233851</v>
      </c>
      <c r="K34" s="84" t="s">
        <v>361</v>
      </c>
      <c r="L34" s="84" t="s">
        <v>362</v>
      </c>
      <c r="M34" s="84">
        <v>0.39264399999999999</v>
      </c>
      <c r="N34" s="84">
        <v>1.4767199999999999E-2</v>
      </c>
      <c r="O34" s="84">
        <v>1.50195E-2</v>
      </c>
      <c r="P34" s="83">
        <v>0.32550750000000001</v>
      </c>
      <c r="Q34" s="84">
        <v>20</v>
      </c>
      <c r="R34" s="83">
        <v>4.1611929999999998E-2</v>
      </c>
      <c r="S34" s="87">
        <f t="shared" si="0"/>
        <v>1.0148767737995945</v>
      </c>
      <c r="T34" s="84" t="s">
        <v>1901</v>
      </c>
      <c r="U34" s="80"/>
    </row>
    <row r="35" spans="1:21" x14ac:dyDescent="0.4">
      <c r="A35" s="89" t="s">
        <v>275</v>
      </c>
      <c r="B35" s="84" t="s">
        <v>1523</v>
      </c>
      <c r="C35" s="84" t="s">
        <v>1522</v>
      </c>
      <c r="D35" s="84" t="s">
        <v>1501</v>
      </c>
      <c r="E35" s="84">
        <v>7</v>
      </c>
      <c r="F35" s="84">
        <v>134135569</v>
      </c>
      <c r="G35" s="88" t="s">
        <v>265</v>
      </c>
      <c r="H35" s="84" t="s">
        <v>1900</v>
      </c>
      <c r="I35" s="84">
        <v>7</v>
      </c>
      <c r="J35" s="84">
        <v>134231640</v>
      </c>
      <c r="K35" s="84" t="s">
        <v>356</v>
      </c>
      <c r="L35" s="84" t="s">
        <v>355</v>
      </c>
      <c r="M35" s="84">
        <v>0.44135200000000002</v>
      </c>
      <c r="N35" s="84">
        <v>5.1595499999999997E-3</v>
      </c>
      <c r="O35" s="84">
        <v>2.9114999999999999E-2</v>
      </c>
      <c r="P35" s="83">
        <v>0.85934140000000003</v>
      </c>
      <c r="Q35" s="84">
        <v>18</v>
      </c>
      <c r="R35" s="83">
        <v>0.19459969999999999</v>
      </c>
      <c r="S35" s="87">
        <f t="shared" si="0"/>
        <v>1.0051728833996856</v>
      </c>
      <c r="T35" s="84" t="s">
        <v>1899</v>
      </c>
      <c r="U35" s="80"/>
    </row>
    <row r="36" spans="1:21" x14ac:dyDescent="0.4">
      <c r="A36" s="89" t="s">
        <v>604</v>
      </c>
      <c r="B36" s="84" t="s">
        <v>1306</v>
      </c>
      <c r="C36" s="84" t="s">
        <v>1522</v>
      </c>
      <c r="D36" s="88" t="s">
        <v>1898</v>
      </c>
      <c r="E36" s="88">
        <v>8</v>
      </c>
      <c r="F36" s="88">
        <v>120432569</v>
      </c>
      <c r="G36" s="88" t="s">
        <v>304</v>
      </c>
      <c r="H36" s="88" t="s">
        <v>1887</v>
      </c>
      <c r="I36" s="88">
        <v>8</v>
      </c>
      <c r="J36" s="88">
        <v>120497869</v>
      </c>
      <c r="K36" s="88" t="s">
        <v>355</v>
      </c>
      <c r="L36" s="88" t="s">
        <v>356</v>
      </c>
      <c r="M36" s="88">
        <v>0.42147099999999998</v>
      </c>
      <c r="N36" s="88">
        <v>9.0259099999999995E-2</v>
      </c>
      <c r="O36" s="88">
        <v>0.21959300000000001</v>
      </c>
      <c r="P36" s="91">
        <v>0.68105099999999996</v>
      </c>
      <c r="Q36" s="88">
        <v>14</v>
      </c>
      <c r="R36" s="91">
        <v>0.3387056</v>
      </c>
      <c r="S36" s="87">
        <f t="shared" si="0"/>
        <v>1.0944578209927878</v>
      </c>
      <c r="T36" s="84" t="s">
        <v>1897</v>
      </c>
      <c r="U36" s="90"/>
    </row>
    <row r="37" spans="1:21" x14ac:dyDescent="0.4">
      <c r="A37" s="89" t="s">
        <v>604</v>
      </c>
      <c r="B37" s="84" t="s">
        <v>1293</v>
      </c>
      <c r="C37" s="84" t="s">
        <v>1522</v>
      </c>
      <c r="D37" s="88" t="s">
        <v>1888</v>
      </c>
      <c r="E37" s="88">
        <v>8</v>
      </c>
      <c r="F37" s="88">
        <v>120432569</v>
      </c>
      <c r="G37" s="88" t="s">
        <v>304</v>
      </c>
      <c r="H37" s="88" t="s">
        <v>1887</v>
      </c>
      <c r="I37" s="88">
        <v>8</v>
      </c>
      <c r="J37" s="88">
        <v>120497869</v>
      </c>
      <c r="K37" s="88" t="s">
        <v>355</v>
      </c>
      <c r="L37" s="88" t="s">
        <v>356</v>
      </c>
      <c r="M37" s="88">
        <v>0.42147099999999998</v>
      </c>
      <c r="N37" s="88">
        <v>-0.19062599999999999</v>
      </c>
      <c r="O37" s="88">
        <v>0.28753699999999999</v>
      </c>
      <c r="P37" s="91">
        <v>0.50735629999999998</v>
      </c>
      <c r="Q37" s="88">
        <v>14</v>
      </c>
      <c r="R37" s="91">
        <v>0.63337410000000005</v>
      </c>
      <c r="S37" s="87">
        <f t="shared" si="0"/>
        <v>0.82644161952442707</v>
      </c>
      <c r="T37" s="84" t="s">
        <v>1896</v>
      </c>
      <c r="U37" s="90"/>
    </row>
    <row r="38" spans="1:21" x14ac:dyDescent="0.4">
      <c r="A38" s="89" t="s">
        <v>604</v>
      </c>
      <c r="B38" s="84" t="s">
        <v>1295</v>
      </c>
      <c r="C38" s="84" t="s">
        <v>1522</v>
      </c>
      <c r="D38" s="88" t="s">
        <v>1888</v>
      </c>
      <c r="E38" s="88">
        <v>8</v>
      </c>
      <c r="F38" s="88">
        <v>120432569</v>
      </c>
      <c r="G38" s="88" t="s">
        <v>304</v>
      </c>
      <c r="H38" s="88" t="s">
        <v>1887</v>
      </c>
      <c r="I38" s="88">
        <v>8</v>
      </c>
      <c r="J38" s="88">
        <v>120497869</v>
      </c>
      <c r="K38" s="88" t="s">
        <v>355</v>
      </c>
      <c r="L38" s="88" t="s">
        <v>356</v>
      </c>
      <c r="M38" s="88">
        <v>0.42147099999999998</v>
      </c>
      <c r="N38" s="88">
        <v>-0.24149200000000001</v>
      </c>
      <c r="O38" s="88">
        <v>0.28673100000000001</v>
      </c>
      <c r="P38" s="91">
        <v>0.39966230000000003</v>
      </c>
      <c r="Q38" s="88">
        <v>14</v>
      </c>
      <c r="R38" s="91">
        <v>0.516374</v>
      </c>
      <c r="S38" s="87">
        <f t="shared" si="0"/>
        <v>0.78545508740454972</v>
      </c>
      <c r="T38" s="84" t="s">
        <v>1895</v>
      </c>
      <c r="U38" s="90"/>
    </row>
    <row r="39" spans="1:21" x14ac:dyDescent="0.4">
      <c r="A39" s="89" t="s">
        <v>604</v>
      </c>
      <c r="B39" s="84" t="s">
        <v>628</v>
      </c>
      <c r="C39" s="84" t="s">
        <v>1522</v>
      </c>
      <c r="D39" s="88" t="s">
        <v>1888</v>
      </c>
      <c r="E39" s="88">
        <v>8</v>
      </c>
      <c r="F39" s="88">
        <v>120432569</v>
      </c>
      <c r="G39" s="88" t="s">
        <v>304</v>
      </c>
      <c r="H39" s="88" t="s">
        <v>1887</v>
      </c>
      <c r="I39" s="88">
        <v>8</v>
      </c>
      <c r="J39" s="88">
        <v>120497869</v>
      </c>
      <c r="K39" s="88" t="s">
        <v>355</v>
      </c>
      <c r="L39" s="88" t="s">
        <v>356</v>
      </c>
      <c r="M39" s="88">
        <v>0.42147099999999998</v>
      </c>
      <c r="N39" s="88">
        <v>0.78851199999999999</v>
      </c>
      <c r="O39" s="88">
        <v>0.67413500000000004</v>
      </c>
      <c r="P39" s="91">
        <v>0.24213560000000001</v>
      </c>
      <c r="Q39" s="88">
        <v>14</v>
      </c>
      <c r="R39" s="91">
        <v>0.9517198</v>
      </c>
      <c r="S39" s="87">
        <f t="shared" si="0"/>
        <v>2.2001202104827042</v>
      </c>
      <c r="T39" s="84" t="s">
        <v>1894</v>
      </c>
      <c r="U39" s="90"/>
    </row>
    <row r="40" spans="1:21" x14ac:dyDescent="0.4">
      <c r="A40" s="89" t="s">
        <v>604</v>
      </c>
      <c r="B40" s="84" t="s">
        <v>630</v>
      </c>
      <c r="C40" s="84" t="s">
        <v>1522</v>
      </c>
      <c r="D40" s="88" t="s">
        <v>1888</v>
      </c>
      <c r="E40" s="88">
        <v>8</v>
      </c>
      <c r="F40" s="88">
        <v>120432569</v>
      </c>
      <c r="G40" s="88" t="s">
        <v>304</v>
      </c>
      <c r="H40" s="88" t="s">
        <v>1887</v>
      </c>
      <c r="I40" s="88">
        <v>8</v>
      </c>
      <c r="J40" s="88">
        <v>120497869</v>
      </c>
      <c r="K40" s="88" t="s">
        <v>355</v>
      </c>
      <c r="L40" s="88" t="s">
        <v>356</v>
      </c>
      <c r="M40" s="88">
        <v>0.42147099999999998</v>
      </c>
      <c r="N40" s="88">
        <v>-0.370222</v>
      </c>
      <c r="O40" s="88">
        <v>0.47841299999999998</v>
      </c>
      <c r="P40" s="91">
        <v>0.43901630000000003</v>
      </c>
      <c r="Q40" s="88">
        <v>14</v>
      </c>
      <c r="R40" s="91">
        <v>0.230377</v>
      </c>
      <c r="S40" s="87">
        <f t="shared" si="0"/>
        <v>0.6905810046357691</v>
      </c>
      <c r="T40" s="84" t="s">
        <v>1893</v>
      </c>
      <c r="U40" s="90"/>
    </row>
    <row r="41" spans="1:21" x14ac:dyDescent="0.4">
      <c r="A41" s="89" t="s">
        <v>604</v>
      </c>
      <c r="B41" s="84" t="s">
        <v>1304</v>
      </c>
      <c r="C41" s="84" t="s">
        <v>1522</v>
      </c>
      <c r="D41" s="88" t="s">
        <v>1888</v>
      </c>
      <c r="E41" s="88">
        <v>8</v>
      </c>
      <c r="F41" s="88">
        <v>120432569</v>
      </c>
      <c r="G41" s="88" t="s">
        <v>304</v>
      </c>
      <c r="H41" s="88" t="s">
        <v>1887</v>
      </c>
      <c r="I41" s="88">
        <v>8</v>
      </c>
      <c r="J41" s="88">
        <v>120497869</v>
      </c>
      <c r="K41" s="88" t="s">
        <v>355</v>
      </c>
      <c r="L41" s="88" t="s">
        <v>356</v>
      </c>
      <c r="M41" s="88">
        <v>0.42147099999999998</v>
      </c>
      <c r="N41" s="88">
        <v>6.8217E-2</v>
      </c>
      <c r="O41" s="88">
        <v>0.26090799999999997</v>
      </c>
      <c r="P41" s="91">
        <v>0.79373780000000005</v>
      </c>
      <c r="Q41" s="88">
        <v>14</v>
      </c>
      <c r="R41" s="91">
        <v>0.20927309999999999</v>
      </c>
      <c r="S41" s="87">
        <f t="shared" si="0"/>
        <v>1.0705976029537532</v>
      </c>
      <c r="T41" s="84" t="s">
        <v>1892</v>
      </c>
      <c r="U41" s="90"/>
    </row>
    <row r="42" spans="1:21" x14ac:dyDescent="0.4">
      <c r="A42" s="89" t="s">
        <v>604</v>
      </c>
      <c r="B42" s="84" t="s">
        <v>1297</v>
      </c>
      <c r="C42" s="84" t="s">
        <v>1522</v>
      </c>
      <c r="D42" s="88" t="s">
        <v>1888</v>
      </c>
      <c r="E42" s="88">
        <v>8</v>
      </c>
      <c r="F42" s="88">
        <v>120432569</v>
      </c>
      <c r="G42" s="88" t="s">
        <v>304</v>
      </c>
      <c r="H42" s="88" t="s">
        <v>1887</v>
      </c>
      <c r="I42" s="88">
        <v>8</v>
      </c>
      <c r="J42" s="88">
        <v>120497869</v>
      </c>
      <c r="K42" s="88" t="s">
        <v>355</v>
      </c>
      <c r="L42" s="88" t="s">
        <v>356</v>
      </c>
      <c r="M42" s="88">
        <v>0.42147099999999998</v>
      </c>
      <c r="N42" s="88">
        <v>0.223055</v>
      </c>
      <c r="O42" s="88">
        <v>0.33645199999999997</v>
      </c>
      <c r="P42" s="91">
        <v>0.50735419999999998</v>
      </c>
      <c r="Q42" s="88">
        <v>14</v>
      </c>
      <c r="R42" s="91">
        <v>0.62680060000000004</v>
      </c>
      <c r="S42" s="87">
        <f t="shared" si="0"/>
        <v>1.2498893157579276</v>
      </c>
      <c r="T42" s="84" t="s">
        <v>1891</v>
      </c>
      <c r="U42" s="90"/>
    </row>
    <row r="43" spans="1:21" x14ac:dyDescent="0.4">
      <c r="A43" s="89" t="s">
        <v>604</v>
      </c>
      <c r="B43" s="84" t="s">
        <v>1302</v>
      </c>
      <c r="C43" s="84" t="s">
        <v>1522</v>
      </c>
      <c r="D43" s="88" t="s">
        <v>1888</v>
      </c>
      <c r="E43" s="88">
        <v>8</v>
      </c>
      <c r="F43" s="88">
        <v>120432569</v>
      </c>
      <c r="G43" s="88" t="s">
        <v>304</v>
      </c>
      <c r="H43" s="88" t="s">
        <v>1887</v>
      </c>
      <c r="I43" s="88">
        <v>8</v>
      </c>
      <c r="J43" s="88">
        <v>120497869</v>
      </c>
      <c r="K43" s="88" t="s">
        <v>355</v>
      </c>
      <c r="L43" s="88" t="s">
        <v>356</v>
      </c>
      <c r="M43" s="88">
        <v>0.42147099999999998</v>
      </c>
      <c r="N43" s="88">
        <v>-0.657972</v>
      </c>
      <c r="O43" s="88">
        <v>0.79868899999999998</v>
      </c>
      <c r="P43" s="91">
        <v>0.41004499999999999</v>
      </c>
      <c r="Q43" s="88">
        <v>14</v>
      </c>
      <c r="R43" s="91">
        <v>0.70077869999999998</v>
      </c>
      <c r="S43" s="87">
        <f t="shared" si="0"/>
        <v>0.51790057256584821</v>
      </c>
      <c r="T43" s="84" t="s">
        <v>1890</v>
      </c>
      <c r="U43" s="90"/>
    </row>
    <row r="44" spans="1:21" x14ac:dyDescent="0.4">
      <c r="A44" s="89" t="s">
        <v>604</v>
      </c>
      <c r="B44" s="84" t="s">
        <v>629</v>
      </c>
      <c r="C44" s="84" t="s">
        <v>1522</v>
      </c>
      <c r="D44" s="88" t="s">
        <v>1888</v>
      </c>
      <c r="E44" s="88">
        <v>8</v>
      </c>
      <c r="F44" s="88">
        <v>120432569</v>
      </c>
      <c r="G44" s="88" t="s">
        <v>304</v>
      </c>
      <c r="H44" s="88" t="s">
        <v>1887</v>
      </c>
      <c r="I44" s="88">
        <v>8</v>
      </c>
      <c r="J44" s="88">
        <v>120497869</v>
      </c>
      <c r="K44" s="88" t="s">
        <v>355</v>
      </c>
      <c r="L44" s="88" t="s">
        <v>356</v>
      </c>
      <c r="M44" s="88">
        <v>0.42147099999999998</v>
      </c>
      <c r="N44" s="88">
        <v>0.65698400000000001</v>
      </c>
      <c r="O44" s="88">
        <v>0.50514800000000004</v>
      </c>
      <c r="P44" s="91">
        <v>0.19340299999999999</v>
      </c>
      <c r="Q44" s="88">
        <v>14</v>
      </c>
      <c r="R44" s="91">
        <v>0.7945255</v>
      </c>
      <c r="S44" s="87">
        <f t="shared" si="0"/>
        <v>1.9289657915647167</v>
      </c>
      <c r="T44" s="84" t="s">
        <v>1889</v>
      </c>
      <c r="U44" s="90"/>
    </row>
    <row r="45" spans="1:21" x14ac:dyDescent="0.4">
      <c r="A45" s="89" t="s">
        <v>604</v>
      </c>
      <c r="B45" s="84" t="s">
        <v>1526</v>
      </c>
      <c r="C45" s="84" t="s">
        <v>1522</v>
      </c>
      <c r="D45" s="84" t="s">
        <v>1888</v>
      </c>
      <c r="E45" s="84">
        <v>8</v>
      </c>
      <c r="F45" s="84">
        <v>120432569</v>
      </c>
      <c r="G45" s="88" t="s">
        <v>304</v>
      </c>
      <c r="H45" s="84" t="s">
        <v>1887</v>
      </c>
      <c r="I45" s="84">
        <v>8</v>
      </c>
      <c r="J45" s="84">
        <v>120497869</v>
      </c>
      <c r="K45" s="84" t="s">
        <v>355</v>
      </c>
      <c r="L45" s="84" t="s">
        <v>356</v>
      </c>
      <c r="M45" s="84">
        <v>0.42147099999999998</v>
      </c>
      <c r="N45" s="84">
        <v>5.1074500000000002E-2</v>
      </c>
      <c r="O45" s="84">
        <v>6.9319099999999995E-2</v>
      </c>
      <c r="P45" s="83">
        <v>0.46124189999999998</v>
      </c>
      <c r="Q45" s="84">
        <v>14</v>
      </c>
      <c r="R45" s="83">
        <v>0.40679539999999997</v>
      </c>
      <c r="S45" s="87">
        <f t="shared" si="0"/>
        <v>1.0524012942591536</v>
      </c>
      <c r="T45" s="84" t="s">
        <v>1469</v>
      </c>
      <c r="U45" s="80"/>
    </row>
    <row r="46" spans="1:21" x14ac:dyDescent="0.4">
      <c r="A46" s="89" t="s">
        <v>604</v>
      </c>
      <c r="B46" s="84" t="s">
        <v>1523</v>
      </c>
      <c r="C46" s="84" t="s">
        <v>1522</v>
      </c>
      <c r="D46" s="84" t="s">
        <v>1888</v>
      </c>
      <c r="E46" s="84">
        <v>8</v>
      </c>
      <c r="F46" s="84">
        <v>120432569</v>
      </c>
      <c r="G46" s="88" t="s">
        <v>304</v>
      </c>
      <c r="H46" s="84" t="s">
        <v>1887</v>
      </c>
      <c r="I46" s="84">
        <v>8</v>
      </c>
      <c r="J46" s="84">
        <v>120497869</v>
      </c>
      <c r="K46" s="84" t="s">
        <v>355</v>
      </c>
      <c r="L46" s="84" t="s">
        <v>356</v>
      </c>
      <c r="M46" s="84">
        <v>0.42147099999999998</v>
      </c>
      <c r="N46" s="84">
        <v>-9.3831300000000006E-2</v>
      </c>
      <c r="O46" s="84">
        <v>0.130636</v>
      </c>
      <c r="P46" s="83">
        <v>0.47259499999999999</v>
      </c>
      <c r="Q46" s="84">
        <v>12</v>
      </c>
      <c r="R46" s="83">
        <v>0.1665701</v>
      </c>
      <c r="S46" s="87">
        <f t="shared" si="0"/>
        <v>0.91043633989666795</v>
      </c>
      <c r="T46" s="84" t="s">
        <v>1886</v>
      </c>
      <c r="U46" s="80"/>
    </row>
    <row r="47" spans="1:21" x14ac:dyDescent="0.4">
      <c r="A47" s="89" t="s">
        <v>275</v>
      </c>
      <c r="B47" s="84" t="s">
        <v>1306</v>
      </c>
      <c r="C47" s="84" t="s">
        <v>1522</v>
      </c>
      <c r="D47" s="88" t="s">
        <v>1885</v>
      </c>
      <c r="E47" s="88">
        <v>11</v>
      </c>
      <c r="F47" s="88">
        <v>118181075</v>
      </c>
      <c r="G47" s="88" t="s">
        <v>185</v>
      </c>
      <c r="H47" s="88" t="s">
        <v>1873</v>
      </c>
      <c r="I47" s="88">
        <v>11</v>
      </c>
      <c r="J47" s="88">
        <v>118194571</v>
      </c>
      <c r="K47" s="88" t="s">
        <v>355</v>
      </c>
      <c r="L47" s="88" t="s">
        <v>356</v>
      </c>
      <c r="M47" s="88">
        <v>0.42644100000000001</v>
      </c>
      <c r="N47" s="88">
        <v>-0.176256</v>
      </c>
      <c r="O47" s="88">
        <v>0.20039399999999999</v>
      </c>
      <c r="P47" s="91">
        <v>0.37910549999999998</v>
      </c>
      <c r="Q47" s="88">
        <v>11</v>
      </c>
      <c r="R47" s="91">
        <v>0.74186640000000004</v>
      </c>
      <c r="S47" s="87">
        <f t="shared" si="0"/>
        <v>0.838403324610829</v>
      </c>
      <c r="T47" s="84" t="s">
        <v>1884</v>
      </c>
      <c r="U47" s="90"/>
    </row>
    <row r="48" spans="1:21" x14ac:dyDescent="0.4">
      <c r="A48" s="89" t="s">
        <v>275</v>
      </c>
      <c r="B48" s="84" t="s">
        <v>1293</v>
      </c>
      <c r="C48" s="84" t="s">
        <v>1522</v>
      </c>
      <c r="D48" s="88" t="s">
        <v>1874</v>
      </c>
      <c r="E48" s="88">
        <v>11</v>
      </c>
      <c r="F48" s="88">
        <v>118181075</v>
      </c>
      <c r="G48" s="88" t="s">
        <v>185</v>
      </c>
      <c r="H48" s="88" t="s">
        <v>1873</v>
      </c>
      <c r="I48" s="88">
        <v>11</v>
      </c>
      <c r="J48" s="88">
        <v>118194571</v>
      </c>
      <c r="K48" s="88" t="s">
        <v>355</v>
      </c>
      <c r="L48" s="88" t="s">
        <v>356</v>
      </c>
      <c r="M48" s="88">
        <v>0.42644100000000001</v>
      </c>
      <c r="N48" s="88">
        <v>0.38426900000000003</v>
      </c>
      <c r="O48" s="88">
        <v>0.26660600000000001</v>
      </c>
      <c r="P48" s="91">
        <v>0.14949000000000001</v>
      </c>
      <c r="Q48" s="88">
        <v>11</v>
      </c>
      <c r="R48" s="91">
        <v>0.1824018</v>
      </c>
      <c r="S48" s="87">
        <f t="shared" si="0"/>
        <v>1.4685404259288013</v>
      </c>
      <c r="T48" s="84" t="s">
        <v>1883</v>
      </c>
      <c r="U48" s="90"/>
    </row>
    <row r="49" spans="1:21" x14ac:dyDescent="0.4">
      <c r="A49" s="89" t="s">
        <v>275</v>
      </c>
      <c r="B49" s="84" t="s">
        <v>1295</v>
      </c>
      <c r="C49" s="84" t="s">
        <v>1522</v>
      </c>
      <c r="D49" s="88" t="s">
        <v>1874</v>
      </c>
      <c r="E49" s="88">
        <v>11</v>
      </c>
      <c r="F49" s="88">
        <v>118181075</v>
      </c>
      <c r="G49" s="88" t="s">
        <v>185</v>
      </c>
      <c r="H49" s="88" t="s">
        <v>1873</v>
      </c>
      <c r="I49" s="88">
        <v>11</v>
      </c>
      <c r="J49" s="88">
        <v>118194571</v>
      </c>
      <c r="K49" s="88" t="s">
        <v>355</v>
      </c>
      <c r="L49" s="88" t="s">
        <v>356</v>
      </c>
      <c r="M49" s="88">
        <v>0.42644100000000001</v>
      </c>
      <c r="N49" s="88">
        <v>0.26835300000000001</v>
      </c>
      <c r="O49" s="88">
        <v>0.26383699999999999</v>
      </c>
      <c r="P49" s="91">
        <v>0.3090985</v>
      </c>
      <c r="Q49" s="88">
        <v>11</v>
      </c>
      <c r="R49" s="91">
        <v>0.27238420000000002</v>
      </c>
      <c r="S49" s="87">
        <f t="shared" si="0"/>
        <v>1.3078087150185564</v>
      </c>
      <c r="T49" s="84" t="s">
        <v>1882</v>
      </c>
      <c r="U49" s="90"/>
    </row>
    <row r="50" spans="1:21" x14ac:dyDescent="0.4">
      <c r="A50" s="89" t="s">
        <v>275</v>
      </c>
      <c r="B50" s="84" t="s">
        <v>628</v>
      </c>
      <c r="C50" s="84" t="s">
        <v>1522</v>
      </c>
      <c r="D50" s="88" t="s">
        <v>1874</v>
      </c>
      <c r="E50" s="88">
        <v>11</v>
      </c>
      <c r="F50" s="88">
        <v>118181075</v>
      </c>
      <c r="G50" s="88" t="s">
        <v>185</v>
      </c>
      <c r="H50" s="88" t="s">
        <v>1873</v>
      </c>
      <c r="I50" s="88">
        <v>11</v>
      </c>
      <c r="J50" s="88">
        <v>118194571</v>
      </c>
      <c r="K50" s="88" t="s">
        <v>355</v>
      </c>
      <c r="L50" s="88" t="s">
        <v>356</v>
      </c>
      <c r="M50" s="88">
        <v>0.42644100000000001</v>
      </c>
      <c r="N50" s="88">
        <v>-0.17163600000000001</v>
      </c>
      <c r="O50" s="88">
        <v>0.60531199999999996</v>
      </c>
      <c r="P50" s="91">
        <v>0.77675510000000003</v>
      </c>
      <c r="Q50" s="88">
        <v>11</v>
      </c>
      <c r="R50" s="91">
        <v>4.1016999999999998E-2</v>
      </c>
      <c r="S50" s="87">
        <f t="shared" si="0"/>
        <v>0.84228570937373803</v>
      </c>
      <c r="T50" s="84" t="s">
        <v>1881</v>
      </c>
      <c r="U50" s="90"/>
    </row>
    <row r="51" spans="1:21" x14ac:dyDescent="0.4">
      <c r="A51" s="89" t="s">
        <v>275</v>
      </c>
      <c r="B51" s="84" t="s">
        <v>630</v>
      </c>
      <c r="C51" s="84" t="s">
        <v>1522</v>
      </c>
      <c r="D51" s="88" t="s">
        <v>1874</v>
      </c>
      <c r="E51" s="88">
        <v>11</v>
      </c>
      <c r="F51" s="88">
        <v>118181075</v>
      </c>
      <c r="G51" s="88" t="s">
        <v>185</v>
      </c>
      <c r="H51" s="88" t="s">
        <v>1873</v>
      </c>
      <c r="I51" s="88">
        <v>11</v>
      </c>
      <c r="J51" s="88">
        <v>118194571</v>
      </c>
      <c r="K51" s="88" t="s">
        <v>355</v>
      </c>
      <c r="L51" s="88" t="s">
        <v>356</v>
      </c>
      <c r="M51" s="88">
        <v>0.42644100000000001</v>
      </c>
      <c r="N51" s="88">
        <v>0.12545799999999999</v>
      </c>
      <c r="O51" s="88">
        <v>0.43301499999999998</v>
      </c>
      <c r="P51" s="91">
        <v>0.77202269999999995</v>
      </c>
      <c r="Q51" s="88">
        <v>11</v>
      </c>
      <c r="R51" s="91">
        <v>0.44251550000000001</v>
      </c>
      <c r="S51" s="87">
        <f t="shared" si="0"/>
        <v>1.1336675539233529</v>
      </c>
      <c r="T51" s="84" t="s">
        <v>1880</v>
      </c>
      <c r="U51" s="90"/>
    </row>
    <row r="52" spans="1:21" x14ac:dyDescent="0.4">
      <c r="A52" s="89" t="s">
        <v>275</v>
      </c>
      <c r="B52" s="84" t="s">
        <v>1304</v>
      </c>
      <c r="C52" s="84" t="s">
        <v>1522</v>
      </c>
      <c r="D52" s="88" t="s">
        <v>1874</v>
      </c>
      <c r="E52" s="88">
        <v>11</v>
      </c>
      <c r="F52" s="88">
        <v>118181075</v>
      </c>
      <c r="G52" s="88" t="s">
        <v>185</v>
      </c>
      <c r="H52" s="88" t="s">
        <v>1873</v>
      </c>
      <c r="I52" s="88">
        <v>11</v>
      </c>
      <c r="J52" s="88">
        <v>118194571</v>
      </c>
      <c r="K52" s="88" t="s">
        <v>355</v>
      </c>
      <c r="L52" s="88" t="s">
        <v>356</v>
      </c>
      <c r="M52" s="88">
        <v>0.42644100000000001</v>
      </c>
      <c r="N52" s="88">
        <v>-0.226491</v>
      </c>
      <c r="O52" s="88">
        <v>0.23833099999999999</v>
      </c>
      <c r="P52" s="91">
        <v>0.34195009999999998</v>
      </c>
      <c r="Q52" s="88">
        <v>11</v>
      </c>
      <c r="R52" s="91">
        <v>0.72064189999999995</v>
      </c>
      <c r="S52" s="87">
        <f t="shared" si="0"/>
        <v>0.7973265182193594</v>
      </c>
      <c r="T52" s="84" t="s">
        <v>1879</v>
      </c>
      <c r="U52" s="90"/>
    </row>
    <row r="53" spans="1:21" x14ac:dyDescent="0.4">
      <c r="A53" s="89" t="s">
        <v>275</v>
      </c>
      <c r="B53" s="84" t="s">
        <v>1297</v>
      </c>
      <c r="C53" s="84" t="s">
        <v>1522</v>
      </c>
      <c r="D53" s="88" t="s">
        <v>1874</v>
      </c>
      <c r="E53" s="88">
        <v>11</v>
      </c>
      <c r="F53" s="88">
        <v>118181075</v>
      </c>
      <c r="G53" s="88" t="s">
        <v>185</v>
      </c>
      <c r="H53" s="88" t="s">
        <v>1873</v>
      </c>
      <c r="I53" s="88">
        <v>11</v>
      </c>
      <c r="J53" s="88">
        <v>118194571</v>
      </c>
      <c r="K53" s="88" t="s">
        <v>355</v>
      </c>
      <c r="L53" s="88" t="s">
        <v>356</v>
      </c>
      <c r="M53" s="88">
        <v>0.42644100000000001</v>
      </c>
      <c r="N53" s="88">
        <v>0.56716500000000003</v>
      </c>
      <c r="O53" s="88">
        <v>0.31454799999999999</v>
      </c>
      <c r="P53" s="91">
        <v>7.1370959999999997E-2</v>
      </c>
      <c r="Q53" s="88">
        <v>11</v>
      </c>
      <c r="R53" s="91">
        <v>0.1648655</v>
      </c>
      <c r="S53" s="87">
        <f t="shared" si="0"/>
        <v>1.7632611136126022</v>
      </c>
      <c r="T53" s="84" t="s">
        <v>1878</v>
      </c>
      <c r="U53" s="90"/>
    </row>
    <row r="54" spans="1:21" x14ac:dyDescent="0.4">
      <c r="A54" s="89" t="s">
        <v>275</v>
      </c>
      <c r="B54" s="84" t="s">
        <v>1302</v>
      </c>
      <c r="C54" s="84" t="s">
        <v>1522</v>
      </c>
      <c r="D54" s="88" t="s">
        <v>1874</v>
      </c>
      <c r="E54" s="88">
        <v>11</v>
      </c>
      <c r="F54" s="88">
        <v>118181075</v>
      </c>
      <c r="G54" s="88" t="s">
        <v>185</v>
      </c>
      <c r="H54" s="88" t="s">
        <v>1873</v>
      </c>
      <c r="I54" s="88">
        <v>11</v>
      </c>
      <c r="J54" s="88">
        <v>118194571</v>
      </c>
      <c r="K54" s="88" t="s">
        <v>355</v>
      </c>
      <c r="L54" s="88" t="s">
        <v>356</v>
      </c>
      <c r="M54" s="88">
        <v>0.42644100000000001</v>
      </c>
      <c r="N54" s="88">
        <v>-0.144931</v>
      </c>
      <c r="O54" s="88">
        <v>0.72470400000000001</v>
      </c>
      <c r="P54" s="91">
        <v>0.8414914</v>
      </c>
      <c r="Q54" s="88">
        <v>11</v>
      </c>
      <c r="R54" s="91">
        <v>0.32011869999999998</v>
      </c>
      <c r="S54" s="87">
        <f t="shared" si="0"/>
        <v>0.86508198170819883</v>
      </c>
      <c r="T54" s="84" t="s">
        <v>1877</v>
      </c>
      <c r="U54" s="90"/>
    </row>
    <row r="55" spans="1:21" x14ac:dyDescent="0.4">
      <c r="A55" s="89" t="s">
        <v>275</v>
      </c>
      <c r="B55" s="84" t="s">
        <v>629</v>
      </c>
      <c r="C55" s="84" t="s">
        <v>1522</v>
      </c>
      <c r="D55" s="88" t="s">
        <v>1874</v>
      </c>
      <c r="E55" s="88">
        <v>11</v>
      </c>
      <c r="F55" s="88">
        <v>118181075</v>
      </c>
      <c r="G55" s="88" t="s">
        <v>185</v>
      </c>
      <c r="H55" s="88" t="s">
        <v>1873</v>
      </c>
      <c r="I55" s="88">
        <v>11</v>
      </c>
      <c r="J55" s="88">
        <v>118194571</v>
      </c>
      <c r="K55" s="88" t="s">
        <v>355</v>
      </c>
      <c r="L55" s="88" t="s">
        <v>356</v>
      </c>
      <c r="M55" s="88">
        <v>0.42644100000000001</v>
      </c>
      <c r="N55" s="88">
        <v>-0.18549399999999999</v>
      </c>
      <c r="O55" s="88">
        <v>0.45334600000000003</v>
      </c>
      <c r="P55" s="91">
        <v>0.68241700000000005</v>
      </c>
      <c r="Q55" s="88">
        <v>11</v>
      </c>
      <c r="R55" s="91">
        <v>0.81918020000000003</v>
      </c>
      <c r="S55" s="87">
        <f t="shared" si="0"/>
        <v>0.83069381972888845</v>
      </c>
      <c r="T55" s="84" t="s">
        <v>1876</v>
      </c>
      <c r="U55" s="90"/>
    </row>
    <row r="56" spans="1:21" x14ac:dyDescent="0.4">
      <c r="A56" s="89" t="s">
        <v>275</v>
      </c>
      <c r="B56" s="84" t="s">
        <v>1526</v>
      </c>
      <c r="C56" s="84" t="s">
        <v>1522</v>
      </c>
      <c r="D56" s="84" t="s">
        <v>1874</v>
      </c>
      <c r="E56" s="84">
        <v>11</v>
      </c>
      <c r="F56" s="84">
        <v>118181075</v>
      </c>
      <c r="G56" s="88" t="s">
        <v>185</v>
      </c>
      <c r="H56" s="84" t="s">
        <v>1873</v>
      </c>
      <c r="I56" s="84">
        <v>11</v>
      </c>
      <c r="J56" s="84">
        <v>118194571</v>
      </c>
      <c r="K56" s="84" t="s">
        <v>355</v>
      </c>
      <c r="L56" s="84" t="s">
        <v>356</v>
      </c>
      <c r="M56" s="84">
        <v>0.42644100000000001</v>
      </c>
      <c r="N56" s="84">
        <v>5.3907499999999997E-2</v>
      </c>
      <c r="O56" s="84">
        <v>6.0653899999999997E-2</v>
      </c>
      <c r="P56" s="83">
        <v>0.37412580000000001</v>
      </c>
      <c r="Q56" s="84">
        <v>11</v>
      </c>
      <c r="R56" s="83">
        <v>0.14166339999999999</v>
      </c>
      <c r="S56" s="87">
        <f t="shared" si="0"/>
        <v>1.0553869743447366</v>
      </c>
      <c r="T56" s="84" t="s">
        <v>1875</v>
      </c>
      <c r="U56" s="80"/>
    </row>
    <row r="57" spans="1:21" x14ac:dyDescent="0.4">
      <c r="A57" s="89" t="s">
        <v>275</v>
      </c>
      <c r="B57" s="84" t="s">
        <v>1523</v>
      </c>
      <c r="C57" s="84" t="s">
        <v>1522</v>
      </c>
      <c r="D57" s="84" t="s">
        <v>1874</v>
      </c>
      <c r="E57" s="84">
        <v>11</v>
      </c>
      <c r="F57" s="84">
        <v>118181075</v>
      </c>
      <c r="G57" s="88" t="s">
        <v>185</v>
      </c>
      <c r="H57" s="84" t="s">
        <v>1873</v>
      </c>
      <c r="I57" s="84">
        <v>11</v>
      </c>
      <c r="J57" s="84">
        <v>118194571</v>
      </c>
      <c r="K57" s="84" t="s">
        <v>355</v>
      </c>
      <c r="L57" s="84" t="s">
        <v>356</v>
      </c>
      <c r="M57" s="84">
        <v>0.42644100000000001</v>
      </c>
      <c r="N57" s="84">
        <v>3.3201300000000003E-2</v>
      </c>
      <c r="O57" s="84">
        <v>0.114104</v>
      </c>
      <c r="P57" s="83">
        <v>0.77107119999999996</v>
      </c>
      <c r="Q57" s="84">
        <v>11</v>
      </c>
      <c r="R57" s="83">
        <v>0.41001720000000003</v>
      </c>
      <c r="S57" s="87">
        <f t="shared" si="0"/>
        <v>1.0337586139068673</v>
      </c>
      <c r="T57" s="84" t="s">
        <v>1872</v>
      </c>
      <c r="U57" s="80"/>
    </row>
    <row r="58" spans="1:21" x14ac:dyDescent="0.4">
      <c r="A58" s="89" t="s">
        <v>608</v>
      </c>
      <c r="B58" s="84" t="s">
        <v>1306</v>
      </c>
      <c r="C58" s="84" t="s">
        <v>1522</v>
      </c>
      <c r="D58" s="88" t="s">
        <v>1871</v>
      </c>
      <c r="E58" s="88">
        <v>11</v>
      </c>
      <c r="F58" s="88">
        <v>68566983</v>
      </c>
      <c r="G58" s="88" t="s">
        <v>1861</v>
      </c>
      <c r="H58" s="88" t="s">
        <v>1862</v>
      </c>
      <c r="I58" s="88">
        <v>11</v>
      </c>
      <c r="J58" s="88">
        <v>68433262</v>
      </c>
      <c r="K58" s="88" t="s">
        <v>362</v>
      </c>
      <c r="L58" s="88" t="s">
        <v>361</v>
      </c>
      <c r="M58" s="88">
        <v>0.41451300000000002</v>
      </c>
      <c r="N58" s="88">
        <v>-2.9736700000000001E-2</v>
      </c>
      <c r="O58" s="88">
        <v>7.9608300000000007E-2</v>
      </c>
      <c r="P58" s="91">
        <v>0.70874800000000004</v>
      </c>
      <c r="Q58" s="88">
        <v>7</v>
      </c>
      <c r="R58" s="91">
        <v>0.114777</v>
      </c>
      <c r="S58" s="87">
        <f t="shared" si="0"/>
        <v>0.97070108549942946</v>
      </c>
      <c r="T58" s="84" t="s">
        <v>1370</v>
      </c>
      <c r="U58" s="90"/>
    </row>
    <row r="59" spans="1:21" x14ac:dyDescent="0.4">
      <c r="A59" s="89" t="s">
        <v>608</v>
      </c>
      <c r="B59" s="84" t="s">
        <v>1293</v>
      </c>
      <c r="C59" s="84" t="s">
        <v>1522</v>
      </c>
      <c r="D59" s="88" t="s">
        <v>1471</v>
      </c>
      <c r="E59" s="88">
        <v>11</v>
      </c>
      <c r="F59" s="88">
        <v>68566983</v>
      </c>
      <c r="G59" s="88" t="s">
        <v>1861</v>
      </c>
      <c r="H59" s="88" t="s">
        <v>1862</v>
      </c>
      <c r="I59" s="88">
        <v>11</v>
      </c>
      <c r="J59" s="88">
        <v>68433262</v>
      </c>
      <c r="K59" s="88" t="s">
        <v>362</v>
      </c>
      <c r="L59" s="88" t="s">
        <v>361</v>
      </c>
      <c r="M59" s="88">
        <v>0.41451300000000002</v>
      </c>
      <c r="N59" s="88">
        <v>8.3833199999999997E-2</v>
      </c>
      <c r="O59" s="88">
        <v>0.10452400000000001</v>
      </c>
      <c r="P59" s="91">
        <v>0.42252620000000002</v>
      </c>
      <c r="Q59" s="88">
        <v>7</v>
      </c>
      <c r="R59" s="91">
        <v>0.28039900000000001</v>
      </c>
      <c r="S59" s="87">
        <f t="shared" si="0"/>
        <v>1.0874474924386337</v>
      </c>
      <c r="T59" s="84" t="s">
        <v>1870</v>
      </c>
      <c r="U59" s="90"/>
    </row>
    <row r="60" spans="1:21" x14ac:dyDescent="0.4">
      <c r="A60" s="89" t="s">
        <v>608</v>
      </c>
      <c r="B60" s="84" t="s">
        <v>1295</v>
      </c>
      <c r="C60" s="84" t="s">
        <v>1522</v>
      </c>
      <c r="D60" s="88" t="s">
        <v>1471</v>
      </c>
      <c r="E60" s="88">
        <v>11</v>
      </c>
      <c r="F60" s="88">
        <v>68566983</v>
      </c>
      <c r="G60" s="88" t="s">
        <v>1861</v>
      </c>
      <c r="H60" s="88" t="s">
        <v>1862</v>
      </c>
      <c r="I60" s="88">
        <v>11</v>
      </c>
      <c r="J60" s="88">
        <v>68433262</v>
      </c>
      <c r="K60" s="88" t="s">
        <v>362</v>
      </c>
      <c r="L60" s="88" t="s">
        <v>361</v>
      </c>
      <c r="M60" s="88">
        <v>0.41451300000000002</v>
      </c>
      <c r="N60" s="88">
        <v>9.2651700000000003E-2</v>
      </c>
      <c r="O60" s="88">
        <v>0.10396900000000001</v>
      </c>
      <c r="P60" s="91">
        <v>0.3728495</v>
      </c>
      <c r="Q60" s="88">
        <v>7</v>
      </c>
      <c r="R60" s="91">
        <v>0.48987389999999997</v>
      </c>
      <c r="S60" s="87">
        <f t="shared" si="0"/>
        <v>1.0970795559060875</v>
      </c>
      <c r="T60" s="84" t="s">
        <v>1869</v>
      </c>
      <c r="U60" s="90"/>
    </row>
    <row r="61" spans="1:21" x14ac:dyDescent="0.4">
      <c r="A61" s="89" t="s">
        <v>608</v>
      </c>
      <c r="B61" s="84" t="s">
        <v>628</v>
      </c>
      <c r="C61" s="84" t="s">
        <v>1522</v>
      </c>
      <c r="D61" s="88" t="s">
        <v>1471</v>
      </c>
      <c r="E61" s="88">
        <v>11</v>
      </c>
      <c r="F61" s="88">
        <v>68566983</v>
      </c>
      <c r="G61" s="88" t="s">
        <v>1861</v>
      </c>
      <c r="H61" s="88" t="s">
        <v>1862</v>
      </c>
      <c r="I61" s="88">
        <v>11</v>
      </c>
      <c r="J61" s="88">
        <v>68433262</v>
      </c>
      <c r="K61" s="88" t="s">
        <v>362</v>
      </c>
      <c r="L61" s="88" t="s">
        <v>361</v>
      </c>
      <c r="M61" s="88">
        <v>0.41451300000000002</v>
      </c>
      <c r="N61" s="88">
        <v>-0.20311199999999999</v>
      </c>
      <c r="O61" s="88">
        <v>0.24287400000000001</v>
      </c>
      <c r="P61" s="91">
        <v>0.40299299999999999</v>
      </c>
      <c r="Q61" s="88">
        <v>7</v>
      </c>
      <c r="R61" s="91">
        <v>5.8333049999999997E-2</v>
      </c>
      <c r="S61" s="87">
        <f t="shared" si="0"/>
        <v>0.81618682338207627</v>
      </c>
      <c r="T61" s="84" t="s">
        <v>1868</v>
      </c>
      <c r="U61" s="90"/>
    </row>
    <row r="62" spans="1:21" x14ac:dyDescent="0.4">
      <c r="A62" s="89" t="s">
        <v>608</v>
      </c>
      <c r="B62" s="84" t="s">
        <v>630</v>
      </c>
      <c r="C62" s="84" t="s">
        <v>1522</v>
      </c>
      <c r="D62" s="88" t="s">
        <v>1471</v>
      </c>
      <c r="E62" s="88">
        <v>11</v>
      </c>
      <c r="F62" s="88">
        <v>68566983</v>
      </c>
      <c r="G62" s="88" t="s">
        <v>1861</v>
      </c>
      <c r="H62" s="88" t="s">
        <v>1862</v>
      </c>
      <c r="I62" s="88">
        <v>11</v>
      </c>
      <c r="J62" s="88">
        <v>68433262</v>
      </c>
      <c r="K62" s="88" t="s">
        <v>362</v>
      </c>
      <c r="L62" s="88" t="s">
        <v>361</v>
      </c>
      <c r="M62" s="88">
        <v>0.41451300000000002</v>
      </c>
      <c r="N62" s="88">
        <v>-9.3510599999999996E-3</v>
      </c>
      <c r="O62" s="88">
        <v>0.17247699999999999</v>
      </c>
      <c r="P62" s="91">
        <v>0.95676280000000002</v>
      </c>
      <c r="Q62" s="88">
        <v>7</v>
      </c>
      <c r="R62" s="91">
        <v>0.39031389999999999</v>
      </c>
      <c r="S62" s="87">
        <f t="shared" si="0"/>
        <v>0.99069252519982187</v>
      </c>
      <c r="T62" s="84" t="s">
        <v>1867</v>
      </c>
      <c r="U62" s="90"/>
    </row>
    <row r="63" spans="1:21" x14ac:dyDescent="0.4">
      <c r="A63" s="89" t="s">
        <v>608</v>
      </c>
      <c r="B63" s="84" t="s">
        <v>1304</v>
      </c>
      <c r="C63" s="84" t="s">
        <v>1522</v>
      </c>
      <c r="D63" s="88" t="s">
        <v>1471</v>
      </c>
      <c r="E63" s="88">
        <v>11</v>
      </c>
      <c r="F63" s="88">
        <v>68566983</v>
      </c>
      <c r="G63" s="88" t="s">
        <v>1861</v>
      </c>
      <c r="H63" s="88" t="s">
        <v>1862</v>
      </c>
      <c r="I63" s="88">
        <v>11</v>
      </c>
      <c r="J63" s="88">
        <v>68433262</v>
      </c>
      <c r="K63" s="88" t="s">
        <v>362</v>
      </c>
      <c r="L63" s="88" t="s">
        <v>361</v>
      </c>
      <c r="M63" s="88">
        <v>0.41451300000000002</v>
      </c>
      <c r="N63" s="88">
        <v>-8.097E-3</v>
      </c>
      <c r="O63" s="88">
        <v>9.4656699999999996E-2</v>
      </c>
      <c r="P63" s="91">
        <v>0.93183150000000003</v>
      </c>
      <c r="Q63" s="88">
        <v>7</v>
      </c>
      <c r="R63" s="91">
        <v>0.22082589999999999</v>
      </c>
      <c r="S63" s="87">
        <f t="shared" si="0"/>
        <v>0.99193569240818469</v>
      </c>
      <c r="T63" s="84" t="s">
        <v>1866</v>
      </c>
      <c r="U63" s="90"/>
    </row>
    <row r="64" spans="1:21" x14ac:dyDescent="0.4">
      <c r="A64" s="89" t="s">
        <v>608</v>
      </c>
      <c r="B64" s="84" t="s">
        <v>1297</v>
      </c>
      <c r="C64" s="84" t="s">
        <v>1522</v>
      </c>
      <c r="D64" s="88" t="s">
        <v>1471</v>
      </c>
      <c r="E64" s="88">
        <v>11</v>
      </c>
      <c r="F64" s="88">
        <v>68566983</v>
      </c>
      <c r="G64" s="88" t="s">
        <v>1861</v>
      </c>
      <c r="H64" s="88" t="s">
        <v>1862</v>
      </c>
      <c r="I64" s="88">
        <v>11</v>
      </c>
      <c r="J64" s="88">
        <v>68433262</v>
      </c>
      <c r="K64" s="88" t="s">
        <v>362</v>
      </c>
      <c r="L64" s="88" t="s">
        <v>361</v>
      </c>
      <c r="M64" s="88">
        <v>0.41451300000000002</v>
      </c>
      <c r="N64" s="88">
        <v>6.0297999999999997E-2</v>
      </c>
      <c r="O64" s="88">
        <v>0.122061</v>
      </c>
      <c r="P64" s="91">
        <v>0.62130790000000002</v>
      </c>
      <c r="Q64" s="88">
        <v>7</v>
      </c>
      <c r="R64" s="91">
        <v>0.1139404</v>
      </c>
      <c r="S64" s="87">
        <f t="shared" si="0"/>
        <v>1.0621530209885801</v>
      </c>
      <c r="T64" s="84" t="s">
        <v>1865</v>
      </c>
      <c r="U64" s="90"/>
    </row>
    <row r="65" spans="1:21" x14ac:dyDescent="0.4">
      <c r="A65" s="89" t="s">
        <v>608</v>
      </c>
      <c r="B65" s="84" t="s">
        <v>1302</v>
      </c>
      <c r="C65" s="84" t="s">
        <v>1522</v>
      </c>
      <c r="D65" s="88" t="s">
        <v>1471</v>
      </c>
      <c r="E65" s="88">
        <v>11</v>
      </c>
      <c r="F65" s="88">
        <v>68566983</v>
      </c>
      <c r="G65" s="88" t="s">
        <v>1861</v>
      </c>
      <c r="H65" s="88" t="s">
        <v>1862</v>
      </c>
      <c r="I65" s="88">
        <v>11</v>
      </c>
      <c r="J65" s="88">
        <v>68433262</v>
      </c>
      <c r="K65" s="88" t="s">
        <v>362</v>
      </c>
      <c r="L65" s="88" t="s">
        <v>361</v>
      </c>
      <c r="M65" s="88">
        <v>0.41451300000000002</v>
      </c>
      <c r="N65" s="88">
        <v>-6.2703099999999998E-2</v>
      </c>
      <c r="O65" s="88">
        <v>0.289767</v>
      </c>
      <c r="P65" s="91">
        <v>0.82868249999999999</v>
      </c>
      <c r="Q65" s="88">
        <v>7</v>
      </c>
      <c r="R65" s="91">
        <v>0.60301539999999998</v>
      </c>
      <c r="S65" s="87">
        <f t="shared" si="0"/>
        <v>0.93922228739431801</v>
      </c>
      <c r="T65" s="84" t="s">
        <v>1864</v>
      </c>
      <c r="U65" s="90"/>
    </row>
    <row r="66" spans="1:21" x14ac:dyDescent="0.4">
      <c r="A66" s="89" t="s">
        <v>608</v>
      </c>
      <c r="B66" s="84" t="s">
        <v>629</v>
      </c>
      <c r="C66" s="84" t="s">
        <v>1522</v>
      </c>
      <c r="D66" s="88" t="s">
        <v>1471</v>
      </c>
      <c r="E66" s="88">
        <v>11</v>
      </c>
      <c r="F66" s="88">
        <v>68566983</v>
      </c>
      <c r="G66" s="88" t="s">
        <v>1861</v>
      </c>
      <c r="H66" s="88" t="s">
        <v>1862</v>
      </c>
      <c r="I66" s="88">
        <v>11</v>
      </c>
      <c r="J66" s="88">
        <v>68433262</v>
      </c>
      <c r="K66" s="88" t="s">
        <v>362</v>
      </c>
      <c r="L66" s="88" t="s">
        <v>361</v>
      </c>
      <c r="M66" s="88">
        <v>0.41451300000000002</v>
      </c>
      <c r="N66" s="88">
        <v>-9.9408700000000003E-2</v>
      </c>
      <c r="O66" s="88">
        <v>0.18032599999999999</v>
      </c>
      <c r="P66" s="91">
        <v>0.58144770000000001</v>
      </c>
      <c r="Q66" s="88">
        <v>7</v>
      </c>
      <c r="R66" s="91">
        <v>0.52541329999999997</v>
      </c>
      <c r="S66" s="87">
        <f t="shared" si="0"/>
        <v>0.90537260661415397</v>
      </c>
      <c r="T66" s="84" t="s">
        <v>1863</v>
      </c>
      <c r="U66" s="90"/>
    </row>
    <row r="67" spans="1:21" x14ac:dyDescent="0.4">
      <c r="A67" s="89" t="s">
        <v>608</v>
      </c>
      <c r="B67" s="84" t="s">
        <v>1526</v>
      </c>
      <c r="C67" s="84" t="s">
        <v>1522</v>
      </c>
      <c r="D67" s="84" t="s">
        <v>1471</v>
      </c>
      <c r="E67" s="84">
        <v>11</v>
      </c>
      <c r="F67" s="84">
        <v>68566983</v>
      </c>
      <c r="G67" s="88" t="s">
        <v>1861</v>
      </c>
      <c r="H67" s="84" t="s">
        <v>1862</v>
      </c>
      <c r="I67" s="84">
        <v>11</v>
      </c>
      <c r="J67" s="84">
        <v>68433262</v>
      </c>
      <c r="K67" s="84" t="s">
        <v>362</v>
      </c>
      <c r="L67" s="84" t="s">
        <v>361</v>
      </c>
      <c r="M67" s="84">
        <v>0.41451300000000002</v>
      </c>
      <c r="N67" s="84">
        <v>2.45562E-2</v>
      </c>
      <c r="O67" s="84">
        <v>2.40317E-2</v>
      </c>
      <c r="P67" s="83">
        <v>0.30686160000000001</v>
      </c>
      <c r="Q67" s="84">
        <v>7</v>
      </c>
      <c r="R67" s="83">
        <v>0.94819299999999995</v>
      </c>
      <c r="S67" s="87">
        <f t="shared" ref="S67:S130" si="1">EXP(N67)</f>
        <v>1.0248601866312379</v>
      </c>
      <c r="T67" s="84" t="s">
        <v>1550</v>
      </c>
      <c r="U67" s="80"/>
    </row>
    <row r="68" spans="1:21" x14ac:dyDescent="0.4">
      <c r="A68" s="89" t="s">
        <v>608</v>
      </c>
      <c r="B68" s="84" t="s">
        <v>1523</v>
      </c>
      <c r="C68" s="84" t="s">
        <v>1522</v>
      </c>
      <c r="D68" s="84" t="s">
        <v>1471</v>
      </c>
      <c r="E68" s="84">
        <v>11</v>
      </c>
      <c r="F68" s="84">
        <v>68566983</v>
      </c>
      <c r="G68" s="88" t="s">
        <v>1861</v>
      </c>
      <c r="H68" s="84" t="s">
        <v>1860</v>
      </c>
      <c r="I68" s="84">
        <v>11</v>
      </c>
      <c r="J68" s="84">
        <v>68482489</v>
      </c>
      <c r="K68" s="84" t="s">
        <v>356</v>
      </c>
      <c r="L68" s="84" t="s">
        <v>355</v>
      </c>
      <c r="M68" s="84">
        <v>0.44135200000000002</v>
      </c>
      <c r="N68" s="84">
        <v>8.02591E-2</v>
      </c>
      <c r="O68" s="84">
        <v>5.0251400000000002E-2</v>
      </c>
      <c r="P68" s="83">
        <v>0.1102315</v>
      </c>
      <c r="Q68" s="84">
        <v>10</v>
      </c>
      <c r="R68" s="83">
        <v>0.32573659999999999</v>
      </c>
      <c r="S68" s="87">
        <f t="shared" si="1"/>
        <v>1.0835677837193862</v>
      </c>
      <c r="T68" s="84" t="s">
        <v>1576</v>
      </c>
      <c r="U68" s="80"/>
    </row>
    <row r="69" spans="1:21" x14ac:dyDescent="0.4">
      <c r="A69" s="89" t="s">
        <v>635</v>
      </c>
      <c r="B69" s="84" t="s">
        <v>1306</v>
      </c>
      <c r="C69" s="84" t="s">
        <v>1522</v>
      </c>
      <c r="D69" s="88" t="s">
        <v>1859</v>
      </c>
      <c r="E69" s="88">
        <v>2</v>
      </c>
      <c r="F69" s="88">
        <v>162889901</v>
      </c>
      <c r="G69" s="88" t="s">
        <v>220</v>
      </c>
      <c r="H69" s="88" t="s">
        <v>1850</v>
      </c>
      <c r="I69" s="88">
        <v>2</v>
      </c>
      <c r="J69" s="88">
        <v>162923917</v>
      </c>
      <c r="K69" s="88" t="s">
        <v>355</v>
      </c>
      <c r="L69" s="88" t="s">
        <v>356</v>
      </c>
      <c r="M69" s="88">
        <v>0.48508899999999999</v>
      </c>
      <c r="N69" s="92">
        <v>2.34081E-5</v>
      </c>
      <c r="O69" s="88">
        <v>0.13864199999999999</v>
      </c>
      <c r="P69" s="91">
        <v>0.99986529999999996</v>
      </c>
      <c r="Q69" s="88">
        <v>4</v>
      </c>
      <c r="R69" s="91">
        <v>0.7863057</v>
      </c>
      <c r="S69" s="87">
        <f t="shared" si="1"/>
        <v>1.0000234083739716</v>
      </c>
      <c r="T69" s="84" t="s">
        <v>1858</v>
      </c>
      <c r="U69" s="90"/>
    </row>
    <row r="70" spans="1:21" x14ac:dyDescent="0.4">
      <c r="A70" s="89" t="s">
        <v>635</v>
      </c>
      <c r="B70" s="84" t="s">
        <v>1293</v>
      </c>
      <c r="C70" s="84" t="s">
        <v>1522</v>
      </c>
      <c r="D70" s="88" t="s">
        <v>1848</v>
      </c>
      <c r="E70" s="88">
        <v>2</v>
      </c>
      <c r="F70" s="88">
        <v>162889901</v>
      </c>
      <c r="G70" s="88" t="s">
        <v>220</v>
      </c>
      <c r="H70" s="88" t="s">
        <v>1850</v>
      </c>
      <c r="I70" s="88">
        <v>2</v>
      </c>
      <c r="J70" s="88">
        <v>162923917</v>
      </c>
      <c r="K70" s="88" t="s">
        <v>355</v>
      </c>
      <c r="L70" s="88" t="s">
        <v>356</v>
      </c>
      <c r="M70" s="88">
        <v>0.48508899999999999</v>
      </c>
      <c r="N70" s="88">
        <v>-0.29240500000000003</v>
      </c>
      <c r="O70" s="88">
        <v>0.18521099999999999</v>
      </c>
      <c r="P70" s="91">
        <v>0.1143903</v>
      </c>
      <c r="Q70" s="88">
        <v>4</v>
      </c>
      <c r="R70" s="91">
        <v>0.51108100000000001</v>
      </c>
      <c r="S70" s="87">
        <f t="shared" si="1"/>
        <v>0.74646615595237531</v>
      </c>
      <c r="T70" s="84" t="s">
        <v>1857</v>
      </c>
      <c r="U70" s="90"/>
    </row>
    <row r="71" spans="1:21" x14ac:dyDescent="0.4">
      <c r="A71" s="89" t="s">
        <v>283</v>
      </c>
      <c r="B71" s="84" t="s">
        <v>1295</v>
      </c>
      <c r="C71" s="84" t="s">
        <v>1522</v>
      </c>
      <c r="D71" s="88" t="s">
        <v>1848</v>
      </c>
      <c r="E71" s="88">
        <v>2</v>
      </c>
      <c r="F71" s="88">
        <v>162889901</v>
      </c>
      <c r="G71" s="88" t="s">
        <v>220</v>
      </c>
      <c r="H71" s="88" t="s">
        <v>1850</v>
      </c>
      <c r="I71" s="88">
        <v>2</v>
      </c>
      <c r="J71" s="88">
        <v>162923917</v>
      </c>
      <c r="K71" s="88" t="s">
        <v>355</v>
      </c>
      <c r="L71" s="88" t="s">
        <v>356</v>
      </c>
      <c r="M71" s="88">
        <v>0.48508899999999999</v>
      </c>
      <c r="N71" s="88">
        <v>-0.26608999999999999</v>
      </c>
      <c r="O71" s="88">
        <v>0.184581</v>
      </c>
      <c r="P71" s="91">
        <v>0.14941689999999999</v>
      </c>
      <c r="Q71" s="88">
        <v>4</v>
      </c>
      <c r="R71" s="91">
        <v>0.27820739999999999</v>
      </c>
      <c r="S71" s="87">
        <f t="shared" si="1"/>
        <v>0.76637015108352935</v>
      </c>
      <c r="T71" s="84" t="s">
        <v>1856</v>
      </c>
      <c r="U71" s="90"/>
    </row>
    <row r="72" spans="1:21" x14ac:dyDescent="0.4">
      <c r="A72" s="89" t="s">
        <v>283</v>
      </c>
      <c r="B72" s="84" t="s">
        <v>628</v>
      </c>
      <c r="C72" s="84" t="s">
        <v>1522</v>
      </c>
      <c r="D72" s="88" t="s">
        <v>1848</v>
      </c>
      <c r="E72" s="88">
        <v>2</v>
      </c>
      <c r="F72" s="88">
        <v>162889901</v>
      </c>
      <c r="G72" s="88" t="s">
        <v>220</v>
      </c>
      <c r="H72" s="88" t="s">
        <v>1850</v>
      </c>
      <c r="I72" s="88">
        <v>2</v>
      </c>
      <c r="J72" s="88">
        <v>162923917</v>
      </c>
      <c r="K72" s="88" t="s">
        <v>355</v>
      </c>
      <c r="L72" s="88" t="s">
        <v>356</v>
      </c>
      <c r="M72" s="88">
        <v>0.48508899999999999</v>
      </c>
      <c r="N72" s="88">
        <v>-0.37193700000000002</v>
      </c>
      <c r="O72" s="88">
        <v>0.41849799999999998</v>
      </c>
      <c r="P72" s="91">
        <v>0.37414160000000002</v>
      </c>
      <c r="Q72" s="88">
        <v>4</v>
      </c>
      <c r="R72" s="91">
        <v>0.35855029999999999</v>
      </c>
      <c r="S72" s="87">
        <f t="shared" si="1"/>
        <v>0.6893976732095537</v>
      </c>
      <c r="T72" s="84" t="s">
        <v>1855</v>
      </c>
      <c r="U72" s="90"/>
    </row>
    <row r="73" spans="1:21" x14ac:dyDescent="0.4">
      <c r="A73" s="89" t="s">
        <v>283</v>
      </c>
      <c r="B73" s="84" t="s">
        <v>630</v>
      </c>
      <c r="C73" s="84" t="s">
        <v>1522</v>
      </c>
      <c r="D73" s="88" t="s">
        <v>1848</v>
      </c>
      <c r="E73" s="88">
        <v>2</v>
      </c>
      <c r="F73" s="88">
        <v>162889901</v>
      </c>
      <c r="G73" s="88" t="s">
        <v>220</v>
      </c>
      <c r="H73" s="88" t="s">
        <v>1850</v>
      </c>
      <c r="I73" s="88">
        <v>2</v>
      </c>
      <c r="J73" s="88">
        <v>162923917</v>
      </c>
      <c r="K73" s="88" t="s">
        <v>355</v>
      </c>
      <c r="L73" s="88" t="s">
        <v>356</v>
      </c>
      <c r="M73" s="88">
        <v>0.48508899999999999</v>
      </c>
      <c r="N73" s="88">
        <v>-2.6373400000000002E-2</v>
      </c>
      <c r="O73" s="88">
        <v>0.299481</v>
      </c>
      <c r="P73" s="91">
        <v>0.92982620000000005</v>
      </c>
      <c r="Q73" s="88">
        <v>4</v>
      </c>
      <c r="R73" s="91">
        <v>0.58164590000000005</v>
      </c>
      <c r="S73" s="87">
        <f t="shared" si="1"/>
        <v>0.97397134080241798</v>
      </c>
      <c r="T73" s="84" t="s">
        <v>1854</v>
      </c>
      <c r="U73" s="90"/>
    </row>
    <row r="74" spans="1:21" x14ac:dyDescent="0.4">
      <c r="A74" s="89" t="s">
        <v>283</v>
      </c>
      <c r="B74" s="84" t="s">
        <v>1304</v>
      </c>
      <c r="C74" s="84" t="s">
        <v>1522</v>
      </c>
      <c r="D74" s="88" t="s">
        <v>1848</v>
      </c>
      <c r="E74" s="88">
        <v>2</v>
      </c>
      <c r="F74" s="88">
        <v>162889901</v>
      </c>
      <c r="G74" s="88" t="s">
        <v>220</v>
      </c>
      <c r="H74" s="88" t="s">
        <v>1850</v>
      </c>
      <c r="I74" s="88">
        <v>2</v>
      </c>
      <c r="J74" s="88">
        <v>162923917</v>
      </c>
      <c r="K74" s="88" t="s">
        <v>355</v>
      </c>
      <c r="L74" s="88" t="s">
        <v>356</v>
      </c>
      <c r="M74" s="88">
        <v>0.48508899999999999</v>
      </c>
      <c r="N74" s="88">
        <v>-6.6169099999999995E-2</v>
      </c>
      <c r="O74" s="88">
        <v>0.16483999999999999</v>
      </c>
      <c r="P74" s="91">
        <v>0.68811599999999995</v>
      </c>
      <c r="Q74" s="88">
        <v>4</v>
      </c>
      <c r="R74" s="91">
        <v>0.59540349999999997</v>
      </c>
      <c r="S74" s="87">
        <f t="shared" si="1"/>
        <v>0.9359725779459549</v>
      </c>
      <c r="T74" s="84" t="s">
        <v>1551</v>
      </c>
      <c r="U74" s="90"/>
    </row>
    <row r="75" spans="1:21" x14ac:dyDescent="0.4">
      <c r="A75" s="89" t="s">
        <v>283</v>
      </c>
      <c r="B75" s="84" t="s">
        <v>1297</v>
      </c>
      <c r="C75" s="84" t="s">
        <v>1522</v>
      </c>
      <c r="D75" s="88" t="s">
        <v>1848</v>
      </c>
      <c r="E75" s="88">
        <v>2</v>
      </c>
      <c r="F75" s="88">
        <v>162889901</v>
      </c>
      <c r="G75" s="88" t="s">
        <v>220</v>
      </c>
      <c r="H75" s="88" t="s">
        <v>1850</v>
      </c>
      <c r="I75" s="88">
        <v>2</v>
      </c>
      <c r="J75" s="88">
        <v>162923917</v>
      </c>
      <c r="K75" s="88" t="s">
        <v>355</v>
      </c>
      <c r="L75" s="88" t="s">
        <v>356</v>
      </c>
      <c r="M75" s="88">
        <v>0.48508899999999999</v>
      </c>
      <c r="N75" s="88">
        <v>-0.533555</v>
      </c>
      <c r="O75" s="88">
        <v>0.21890699999999999</v>
      </c>
      <c r="P75" s="91">
        <v>1.479488E-2</v>
      </c>
      <c r="Q75" s="88">
        <v>4</v>
      </c>
      <c r="R75" s="91">
        <v>0.59074680000000002</v>
      </c>
      <c r="S75" s="87">
        <f t="shared" si="1"/>
        <v>0.58651619400973243</v>
      </c>
      <c r="T75" s="84" t="s">
        <v>1853</v>
      </c>
      <c r="U75" s="90" t="s">
        <v>1312</v>
      </c>
    </row>
    <row r="76" spans="1:21" x14ac:dyDescent="0.4">
      <c r="A76" s="89" t="s">
        <v>283</v>
      </c>
      <c r="B76" s="84" t="s">
        <v>1302</v>
      </c>
      <c r="C76" s="84" t="s">
        <v>1522</v>
      </c>
      <c r="D76" s="88" t="s">
        <v>1848</v>
      </c>
      <c r="E76" s="88">
        <v>2</v>
      </c>
      <c r="F76" s="88">
        <v>162889901</v>
      </c>
      <c r="G76" s="88" t="s">
        <v>220</v>
      </c>
      <c r="H76" s="88" t="s">
        <v>1850</v>
      </c>
      <c r="I76" s="88">
        <v>2</v>
      </c>
      <c r="J76" s="88">
        <v>162923917</v>
      </c>
      <c r="K76" s="88" t="s">
        <v>355</v>
      </c>
      <c r="L76" s="88" t="s">
        <v>356</v>
      </c>
      <c r="M76" s="88">
        <v>0.48508899999999999</v>
      </c>
      <c r="N76" s="88">
        <v>0.55348699999999995</v>
      </c>
      <c r="O76" s="88">
        <v>0.49986999999999998</v>
      </c>
      <c r="P76" s="91">
        <v>0.26817999999999997</v>
      </c>
      <c r="Q76" s="88">
        <v>4</v>
      </c>
      <c r="R76" s="91">
        <v>0.6352875</v>
      </c>
      <c r="S76" s="87">
        <f t="shared" si="1"/>
        <v>1.7393074208576043</v>
      </c>
      <c r="T76" s="84" t="s">
        <v>1852</v>
      </c>
      <c r="U76" s="90"/>
    </row>
    <row r="77" spans="1:21" x14ac:dyDescent="0.4">
      <c r="A77" s="89" t="s">
        <v>283</v>
      </c>
      <c r="B77" s="84" t="s">
        <v>629</v>
      </c>
      <c r="C77" s="84" t="s">
        <v>1522</v>
      </c>
      <c r="D77" s="88" t="s">
        <v>1848</v>
      </c>
      <c r="E77" s="88">
        <v>2</v>
      </c>
      <c r="F77" s="88">
        <v>162889901</v>
      </c>
      <c r="G77" s="88" t="s">
        <v>220</v>
      </c>
      <c r="H77" s="88" t="s">
        <v>1850</v>
      </c>
      <c r="I77" s="88">
        <v>2</v>
      </c>
      <c r="J77" s="88">
        <v>162923917</v>
      </c>
      <c r="K77" s="88" t="s">
        <v>355</v>
      </c>
      <c r="L77" s="88" t="s">
        <v>356</v>
      </c>
      <c r="M77" s="88">
        <v>0.48508899999999999</v>
      </c>
      <c r="N77" s="88">
        <v>0.36025299999999999</v>
      </c>
      <c r="O77" s="88">
        <v>0.31515700000000002</v>
      </c>
      <c r="P77" s="91">
        <v>0.25300119999999998</v>
      </c>
      <c r="Q77" s="88">
        <v>4</v>
      </c>
      <c r="R77" s="91">
        <v>0.48863069999999997</v>
      </c>
      <c r="S77" s="87">
        <f t="shared" si="1"/>
        <v>1.4336920927790842</v>
      </c>
      <c r="T77" s="84" t="s">
        <v>1851</v>
      </c>
      <c r="U77" s="90"/>
    </row>
    <row r="78" spans="1:21" x14ac:dyDescent="0.4">
      <c r="A78" s="89" t="s">
        <v>283</v>
      </c>
      <c r="B78" s="84" t="s">
        <v>1526</v>
      </c>
      <c r="C78" s="84" t="s">
        <v>1522</v>
      </c>
      <c r="D78" s="84" t="s">
        <v>1848</v>
      </c>
      <c r="E78" s="84">
        <v>2</v>
      </c>
      <c r="F78" s="84">
        <v>162889901</v>
      </c>
      <c r="G78" s="84" t="s">
        <v>220</v>
      </c>
      <c r="H78" s="84" t="s">
        <v>1850</v>
      </c>
      <c r="I78" s="84">
        <v>2</v>
      </c>
      <c r="J78" s="84">
        <v>162923917</v>
      </c>
      <c r="K78" s="84" t="s">
        <v>355</v>
      </c>
      <c r="L78" s="84" t="s">
        <v>356</v>
      </c>
      <c r="M78" s="84">
        <v>0.48508899999999999</v>
      </c>
      <c r="N78" s="84">
        <v>-7.5265599999999998E-3</v>
      </c>
      <c r="O78" s="84">
        <v>4.1311800000000003E-2</v>
      </c>
      <c r="P78" s="83">
        <v>0.85543409999999998</v>
      </c>
      <c r="Q78" s="84">
        <v>3</v>
      </c>
      <c r="R78" s="83">
        <v>0.86294579999999999</v>
      </c>
      <c r="S78" s="87">
        <f t="shared" si="1"/>
        <v>0.99250169362408069</v>
      </c>
      <c r="T78" s="84" t="s">
        <v>1849</v>
      </c>
      <c r="U78" s="80"/>
    </row>
    <row r="79" spans="1:21" x14ac:dyDescent="0.4">
      <c r="A79" s="89" t="s">
        <v>283</v>
      </c>
      <c r="B79" s="84" t="s">
        <v>1523</v>
      </c>
      <c r="C79" s="84" t="s">
        <v>1522</v>
      </c>
      <c r="D79" s="84" t="s">
        <v>1848</v>
      </c>
      <c r="E79" s="84">
        <v>2</v>
      </c>
      <c r="F79" s="84">
        <v>162889901</v>
      </c>
      <c r="G79" s="88" t="s">
        <v>220</v>
      </c>
      <c r="H79" s="84" t="s">
        <v>1847</v>
      </c>
      <c r="I79" s="84">
        <v>2</v>
      </c>
      <c r="J79" s="84">
        <v>162933561</v>
      </c>
      <c r="K79" s="84" t="s">
        <v>361</v>
      </c>
      <c r="L79" s="84" t="s">
        <v>356</v>
      </c>
      <c r="M79" s="84">
        <v>0.45824999999999999</v>
      </c>
      <c r="N79" s="84">
        <v>-0.10732</v>
      </c>
      <c r="O79" s="84">
        <v>8.20052E-2</v>
      </c>
      <c r="P79" s="83">
        <v>0.19063659999999999</v>
      </c>
      <c r="Q79" s="84" t="s">
        <v>69</v>
      </c>
      <c r="R79" s="83" t="s">
        <v>69</v>
      </c>
      <c r="S79" s="87">
        <f t="shared" si="1"/>
        <v>0.89823819077455636</v>
      </c>
      <c r="T79" s="84" t="s">
        <v>1846</v>
      </c>
      <c r="U79" s="80"/>
    </row>
    <row r="80" spans="1:21" x14ac:dyDescent="0.4">
      <c r="A80" s="89" t="s">
        <v>57</v>
      </c>
      <c r="B80" s="84" t="s">
        <v>1306</v>
      </c>
      <c r="C80" s="84" t="s">
        <v>1522</v>
      </c>
      <c r="D80" s="88" t="s">
        <v>1845</v>
      </c>
      <c r="E80" s="88">
        <v>4</v>
      </c>
      <c r="F80" s="88">
        <v>159612026</v>
      </c>
      <c r="G80" s="88" t="s">
        <v>1835</v>
      </c>
      <c r="H80" s="88" t="s">
        <v>1834</v>
      </c>
      <c r="I80" s="88">
        <v>4</v>
      </c>
      <c r="J80" s="88">
        <v>159608162</v>
      </c>
      <c r="K80" s="88" t="s">
        <v>356</v>
      </c>
      <c r="L80" s="88" t="s">
        <v>355</v>
      </c>
      <c r="M80" s="88">
        <v>0.49403599999999998</v>
      </c>
      <c r="N80" s="88">
        <v>-0.25954500000000003</v>
      </c>
      <c r="O80" s="88">
        <v>0.104272</v>
      </c>
      <c r="P80" s="91">
        <v>1.28057E-2</v>
      </c>
      <c r="Q80" s="88">
        <v>7</v>
      </c>
      <c r="R80" s="91">
        <v>6.2625680000000003E-2</v>
      </c>
      <c r="S80" s="87">
        <f t="shared" si="1"/>
        <v>0.77140249410069062</v>
      </c>
      <c r="T80" s="84" t="s">
        <v>1844</v>
      </c>
      <c r="U80" s="90" t="s">
        <v>1312</v>
      </c>
    </row>
    <row r="81" spans="1:21" x14ac:dyDescent="0.4">
      <c r="A81" s="89" t="s">
        <v>57</v>
      </c>
      <c r="B81" s="84" t="s">
        <v>1293</v>
      </c>
      <c r="C81" s="84" t="s">
        <v>1522</v>
      </c>
      <c r="D81" s="88" t="s">
        <v>1461</v>
      </c>
      <c r="E81" s="88">
        <v>4</v>
      </c>
      <c r="F81" s="88">
        <v>159612026</v>
      </c>
      <c r="G81" s="88" t="s">
        <v>1835</v>
      </c>
      <c r="H81" s="88" t="s">
        <v>1834</v>
      </c>
      <c r="I81" s="88">
        <v>4</v>
      </c>
      <c r="J81" s="88">
        <v>159608162</v>
      </c>
      <c r="K81" s="88" t="s">
        <v>356</v>
      </c>
      <c r="L81" s="88" t="s">
        <v>355</v>
      </c>
      <c r="M81" s="88">
        <v>0.49403599999999998</v>
      </c>
      <c r="N81" s="88">
        <v>-0.21620300000000001</v>
      </c>
      <c r="O81" s="88">
        <v>0.13732900000000001</v>
      </c>
      <c r="P81" s="91">
        <v>0.1154082</v>
      </c>
      <c r="Q81" s="88">
        <v>7</v>
      </c>
      <c r="R81" s="91">
        <v>0.19071840000000001</v>
      </c>
      <c r="S81" s="87">
        <f t="shared" si="1"/>
        <v>0.80557175420784899</v>
      </c>
      <c r="T81" s="84" t="s">
        <v>1843</v>
      </c>
      <c r="U81" s="90"/>
    </row>
    <row r="82" spans="1:21" x14ac:dyDescent="0.4">
      <c r="A82" s="89" t="s">
        <v>57</v>
      </c>
      <c r="B82" s="84" t="s">
        <v>1295</v>
      </c>
      <c r="C82" s="84" t="s">
        <v>1522</v>
      </c>
      <c r="D82" s="88" t="s">
        <v>1461</v>
      </c>
      <c r="E82" s="88">
        <v>4</v>
      </c>
      <c r="F82" s="88">
        <v>159612026</v>
      </c>
      <c r="G82" s="88" t="s">
        <v>1835</v>
      </c>
      <c r="H82" s="88" t="s">
        <v>1834</v>
      </c>
      <c r="I82" s="88">
        <v>4</v>
      </c>
      <c r="J82" s="88">
        <v>159608162</v>
      </c>
      <c r="K82" s="88" t="s">
        <v>356</v>
      </c>
      <c r="L82" s="88" t="s">
        <v>355</v>
      </c>
      <c r="M82" s="88">
        <v>0.49403599999999998</v>
      </c>
      <c r="N82" s="88">
        <v>-0.104065</v>
      </c>
      <c r="O82" s="88">
        <v>0.13573099999999999</v>
      </c>
      <c r="P82" s="91">
        <v>0.4432584</v>
      </c>
      <c r="Q82" s="88">
        <v>7</v>
      </c>
      <c r="R82" s="91">
        <v>0.42253560000000001</v>
      </c>
      <c r="S82" s="87">
        <f t="shared" si="1"/>
        <v>0.90116671968066964</v>
      </c>
      <c r="T82" s="84" t="s">
        <v>1842</v>
      </c>
      <c r="U82" s="90"/>
    </row>
    <row r="83" spans="1:21" x14ac:dyDescent="0.4">
      <c r="A83" s="89" t="s">
        <v>57</v>
      </c>
      <c r="B83" s="84" t="s">
        <v>628</v>
      </c>
      <c r="C83" s="84" t="s">
        <v>1522</v>
      </c>
      <c r="D83" s="88" t="s">
        <v>1461</v>
      </c>
      <c r="E83" s="88">
        <v>4</v>
      </c>
      <c r="F83" s="88">
        <v>159612026</v>
      </c>
      <c r="G83" s="88" t="s">
        <v>1835</v>
      </c>
      <c r="H83" s="88" t="s">
        <v>1834</v>
      </c>
      <c r="I83" s="88">
        <v>4</v>
      </c>
      <c r="J83" s="88">
        <v>159608162</v>
      </c>
      <c r="K83" s="88" t="s">
        <v>356</v>
      </c>
      <c r="L83" s="88" t="s">
        <v>355</v>
      </c>
      <c r="M83" s="88">
        <v>0.49403599999999998</v>
      </c>
      <c r="N83" s="88">
        <v>-0.43036999999999997</v>
      </c>
      <c r="O83" s="88">
        <v>0.30945400000000001</v>
      </c>
      <c r="P83" s="91">
        <v>0.16430429999999999</v>
      </c>
      <c r="Q83" s="88">
        <v>7</v>
      </c>
      <c r="R83" s="91">
        <v>0.14453099999999999</v>
      </c>
      <c r="S83" s="87">
        <f t="shared" si="1"/>
        <v>0.6502684508801253</v>
      </c>
      <c r="T83" s="84" t="s">
        <v>1841</v>
      </c>
      <c r="U83" s="90"/>
    </row>
    <row r="84" spans="1:21" x14ac:dyDescent="0.4">
      <c r="A84" s="89" t="s">
        <v>57</v>
      </c>
      <c r="B84" s="84" t="s">
        <v>630</v>
      </c>
      <c r="C84" s="84" t="s">
        <v>1522</v>
      </c>
      <c r="D84" s="88" t="s">
        <v>1461</v>
      </c>
      <c r="E84" s="88">
        <v>4</v>
      </c>
      <c r="F84" s="88">
        <v>159612026</v>
      </c>
      <c r="G84" s="88" t="s">
        <v>1835</v>
      </c>
      <c r="H84" s="88" t="s">
        <v>1834</v>
      </c>
      <c r="I84" s="88">
        <v>4</v>
      </c>
      <c r="J84" s="88">
        <v>159608162</v>
      </c>
      <c r="K84" s="88" t="s">
        <v>356</v>
      </c>
      <c r="L84" s="88" t="s">
        <v>355</v>
      </c>
      <c r="M84" s="88">
        <v>0.49403599999999998</v>
      </c>
      <c r="N84" s="88">
        <v>-0.42629699999999998</v>
      </c>
      <c r="O84" s="88">
        <v>0.22361200000000001</v>
      </c>
      <c r="P84" s="91">
        <v>5.659633E-2</v>
      </c>
      <c r="Q84" s="88">
        <v>7</v>
      </c>
      <c r="R84" s="91">
        <v>0.15125160000000001</v>
      </c>
      <c r="S84" s="87">
        <f t="shared" si="1"/>
        <v>0.65292239536958396</v>
      </c>
      <c r="T84" s="84" t="s">
        <v>1840</v>
      </c>
      <c r="U84" s="90"/>
    </row>
    <row r="85" spans="1:21" x14ac:dyDescent="0.4">
      <c r="A85" s="89" t="s">
        <v>57</v>
      </c>
      <c r="B85" s="84" t="s">
        <v>1304</v>
      </c>
      <c r="C85" s="84" t="s">
        <v>1522</v>
      </c>
      <c r="D85" s="88" t="s">
        <v>1461</v>
      </c>
      <c r="E85" s="88">
        <v>4</v>
      </c>
      <c r="F85" s="88">
        <v>159612026</v>
      </c>
      <c r="G85" s="88" t="s">
        <v>1835</v>
      </c>
      <c r="H85" s="88" t="s">
        <v>1834</v>
      </c>
      <c r="I85" s="88">
        <v>4</v>
      </c>
      <c r="J85" s="88">
        <v>159608162</v>
      </c>
      <c r="K85" s="88" t="s">
        <v>356</v>
      </c>
      <c r="L85" s="88" t="s">
        <v>355</v>
      </c>
      <c r="M85" s="88">
        <v>0.49403599999999998</v>
      </c>
      <c r="N85" s="88">
        <v>-0.30659599999999998</v>
      </c>
      <c r="O85" s="88">
        <v>0.123796</v>
      </c>
      <c r="P85" s="91">
        <v>1.3262879999999999E-2</v>
      </c>
      <c r="Q85" s="88">
        <v>7</v>
      </c>
      <c r="R85" s="91">
        <v>0.22518179999999999</v>
      </c>
      <c r="S85" s="87">
        <f t="shared" si="1"/>
        <v>0.73594786379307964</v>
      </c>
      <c r="T85" s="84" t="s">
        <v>1839</v>
      </c>
      <c r="U85" s="90" t="s">
        <v>1312</v>
      </c>
    </row>
    <row r="86" spans="1:21" x14ac:dyDescent="0.4">
      <c r="A86" s="89" t="s">
        <v>57</v>
      </c>
      <c r="B86" s="84" t="s">
        <v>1297</v>
      </c>
      <c r="C86" s="84" t="s">
        <v>1522</v>
      </c>
      <c r="D86" s="88" t="s">
        <v>1461</v>
      </c>
      <c r="E86" s="88">
        <v>4</v>
      </c>
      <c r="F86" s="88">
        <v>159612026</v>
      </c>
      <c r="G86" s="88" t="s">
        <v>1835</v>
      </c>
      <c r="H86" s="88" t="s">
        <v>1834</v>
      </c>
      <c r="I86" s="88">
        <v>4</v>
      </c>
      <c r="J86" s="88">
        <v>159608162</v>
      </c>
      <c r="K86" s="88" t="s">
        <v>356</v>
      </c>
      <c r="L86" s="88" t="s">
        <v>355</v>
      </c>
      <c r="M86" s="88">
        <v>0.49403599999999998</v>
      </c>
      <c r="N86" s="88">
        <v>-0.34659400000000001</v>
      </c>
      <c r="O86" s="88">
        <v>0.16142899999999999</v>
      </c>
      <c r="P86" s="91">
        <v>3.1790609999999997E-2</v>
      </c>
      <c r="Q86" s="88">
        <v>7</v>
      </c>
      <c r="R86" s="91">
        <v>0.1027146</v>
      </c>
      <c r="S86" s="87">
        <f t="shared" si="1"/>
        <v>0.70709234948238808</v>
      </c>
      <c r="T86" s="84" t="s">
        <v>1838</v>
      </c>
      <c r="U86" s="90" t="s">
        <v>1312</v>
      </c>
    </row>
    <row r="87" spans="1:21" x14ac:dyDescent="0.4">
      <c r="A87" s="89" t="s">
        <v>57</v>
      </c>
      <c r="B87" s="84" t="s">
        <v>1302</v>
      </c>
      <c r="C87" s="84" t="s">
        <v>1522</v>
      </c>
      <c r="D87" s="88" t="s">
        <v>1461</v>
      </c>
      <c r="E87" s="88">
        <v>4</v>
      </c>
      <c r="F87" s="88">
        <v>159612026</v>
      </c>
      <c r="G87" s="88" t="s">
        <v>1835</v>
      </c>
      <c r="H87" s="88" t="s">
        <v>1834</v>
      </c>
      <c r="I87" s="88">
        <v>4</v>
      </c>
      <c r="J87" s="88">
        <v>159608162</v>
      </c>
      <c r="K87" s="88" t="s">
        <v>356</v>
      </c>
      <c r="L87" s="88" t="s">
        <v>355</v>
      </c>
      <c r="M87" s="88">
        <v>0.49403599999999998</v>
      </c>
      <c r="N87" s="88">
        <v>0.10770100000000001</v>
      </c>
      <c r="O87" s="88">
        <v>0.369643</v>
      </c>
      <c r="P87" s="91">
        <v>0.77077150000000005</v>
      </c>
      <c r="Q87" s="88">
        <v>7</v>
      </c>
      <c r="R87" s="91">
        <v>0.69375889999999996</v>
      </c>
      <c r="S87" s="87">
        <f t="shared" si="1"/>
        <v>1.1137146949041254</v>
      </c>
      <c r="T87" s="84" t="s">
        <v>1837</v>
      </c>
      <c r="U87" s="90"/>
    </row>
    <row r="88" spans="1:21" x14ac:dyDescent="0.4">
      <c r="A88" s="89" t="s">
        <v>57</v>
      </c>
      <c r="B88" s="84" t="s">
        <v>629</v>
      </c>
      <c r="C88" s="84" t="s">
        <v>1522</v>
      </c>
      <c r="D88" s="88" t="s">
        <v>1461</v>
      </c>
      <c r="E88" s="88">
        <v>4</v>
      </c>
      <c r="F88" s="88">
        <v>159612026</v>
      </c>
      <c r="G88" s="88" t="s">
        <v>1835</v>
      </c>
      <c r="H88" s="88" t="s">
        <v>1834</v>
      </c>
      <c r="I88" s="88">
        <v>4</v>
      </c>
      <c r="J88" s="88">
        <v>159608162</v>
      </c>
      <c r="K88" s="88" t="s">
        <v>356</v>
      </c>
      <c r="L88" s="88" t="s">
        <v>355</v>
      </c>
      <c r="M88" s="88">
        <v>0.49403599999999998</v>
      </c>
      <c r="N88" s="88">
        <v>-0.44804100000000002</v>
      </c>
      <c r="O88" s="88">
        <v>0.23389399999999999</v>
      </c>
      <c r="P88" s="91">
        <v>5.5419950000000003E-2</v>
      </c>
      <c r="Q88" s="88">
        <v>7</v>
      </c>
      <c r="R88" s="91">
        <v>0.44006430000000002</v>
      </c>
      <c r="S88" s="87">
        <f t="shared" si="1"/>
        <v>0.63887848947686299</v>
      </c>
      <c r="T88" s="84" t="s">
        <v>1836</v>
      </c>
      <c r="U88" s="90"/>
    </row>
    <row r="89" spans="1:21" x14ac:dyDescent="0.4">
      <c r="A89" s="89" t="s">
        <v>57</v>
      </c>
      <c r="B89" s="84" t="s">
        <v>1526</v>
      </c>
      <c r="C89" s="84" t="s">
        <v>1522</v>
      </c>
      <c r="D89" s="84" t="s">
        <v>1461</v>
      </c>
      <c r="E89" s="84">
        <v>4</v>
      </c>
      <c r="F89" s="84">
        <v>159612026</v>
      </c>
      <c r="G89" s="88" t="s">
        <v>1835</v>
      </c>
      <c r="H89" s="84" t="s">
        <v>1834</v>
      </c>
      <c r="I89" s="84">
        <v>4</v>
      </c>
      <c r="J89" s="84">
        <v>159608162</v>
      </c>
      <c r="K89" s="84" t="s">
        <v>356</v>
      </c>
      <c r="L89" s="84" t="s">
        <v>355</v>
      </c>
      <c r="M89" s="84">
        <v>0.49403599999999998</v>
      </c>
      <c r="N89" s="84">
        <v>-3.8991600000000001E-2</v>
      </c>
      <c r="O89" s="84">
        <v>3.0349399999999999E-2</v>
      </c>
      <c r="P89" s="83">
        <v>0.1988771</v>
      </c>
      <c r="Q89" s="84">
        <v>9</v>
      </c>
      <c r="R89" s="83">
        <v>0.67389030000000005</v>
      </c>
      <c r="S89" s="87">
        <f t="shared" si="1"/>
        <v>0.96175878788625424</v>
      </c>
      <c r="T89" s="84" t="s">
        <v>1342</v>
      </c>
      <c r="U89" s="80"/>
    </row>
    <row r="90" spans="1:21" x14ac:dyDescent="0.4">
      <c r="A90" s="89" t="s">
        <v>57</v>
      </c>
      <c r="B90" s="84" t="s">
        <v>1523</v>
      </c>
      <c r="C90" s="84" t="s">
        <v>1522</v>
      </c>
      <c r="D90" s="84" t="s">
        <v>1461</v>
      </c>
      <c r="E90" s="84">
        <v>4</v>
      </c>
      <c r="F90" s="84">
        <v>159612026</v>
      </c>
      <c r="G90" s="88" t="s">
        <v>1835</v>
      </c>
      <c r="H90" s="84" t="s">
        <v>1834</v>
      </c>
      <c r="I90" s="84">
        <v>4</v>
      </c>
      <c r="J90" s="84">
        <v>159608162</v>
      </c>
      <c r="K90" s="84" t="s">
        <v>356</v>
      </c>
      <c r="L90" s="84" t="s">
        <v>355</v>
      </c>
      <c r="M90" s="84">
        <v>0.49403599999999998</v>
      </c>
      <c r="N90" s="84">
        <v>2.4725500000000001E-2</v>
      </c>
      <c r="O90" s="84">
        <v>5.74741E-2</v>
      </c>
      <c r="P90" s="83">
        <v>0.66704790000000003</v>
      </c>
      <c r="Q90" s="84">
        <v>6</v>
      </c>
      <c r="R90" s="83">
        <v>0.65343419999999997</v>
      </c>
      <c r="S90" s="87">
        <f t="shared" si="1"/>
        <v>1.025033710149186</v>
      </c>
      <c r="T90" s="84" t="s">
        <v>1833</v>
      </c>
      <c r="U90" s="80"/>
    </row>
    <row r="91" spans="1:21" x14ac:dyDescent="0.4">
      <c r="A91" s="89" t="s">
        <v>1322</v>
      </c>
      <c r="B91" s="84" t="s">
        <v>1306</v>
      </c>
      <c r="C91" s="84" t="s">
        <v>1522</v>
      </c>
      <c r="D91" s="88" t="s">
        <v>1832</v>
      </c>
      <c r="E91" s="88">
        <v>17</v>
      </c>
      <c r="F91" s="88">
        <v>78084516</v>
      </c>
      <c r="G91" s="88" t="s">
        <v>1824</v>
      </c>
      <c r="H91" s="88" t="s">
        <v>1826</v>
      </c>
      <c r="I91" s="88">
        <v>17</v>
      </c>
      <c r="J91" s="88">
        <v>78114528</v>
      </c>
      <c r="K91" s="88" t="s">
        <v>355</v>
      </c>
      <c r="L91" s="88" t="s">
        <v>356</v>
      </c>
      <c r="M91" s="88">
        <v>0.42445300000000002</v>
      </c>
      <c r="N91" s="88">
        <v>-2.8891799999999999E-2</v>
      </c>
      <c r="O91" s="88">
        <v>2.4379499999999998E-2</v>
      </c>
      <c r="P91" s="91">
        <v>0.23598369999999999</v>
      </c>
      <c r="Q91" s="88">
        <v>11</v>
      </c>
      <c r="R91" s="91">
        <v>0.90664679999999997</v>
      </c>
      <c r="S91" s="87">
        <f t="shared" si="1"/>
        <v>0.97152157741456802</v>
      </c>
      <c r="T91" s="84" t="s">
        <v>1354</v>
      </c>
      <c r="U91" s="90"/>
    </row>
    <row r="92" spans="1:21" x14ac:dyDescent="0.4">
      <c r="A92" s="89" t="s">
        <v>1322</v>
      </c>
      <c r="B92" s="84" t="s">
        <v>1293</v>
      </c>
      <c r="C92" s="84" t="s">
        <v>1522</v>
      </c>
      <c r="D92" s="88" t="s">
        <v>1321</v>
      </c>
      <c r="E92" s="88">
        <v>17</v>
      </c>
      <c r="F92" s="88">
        <v>78084516</v>
      </c>
      <c r="G92" s="88" t="s">
        <v>1824</v>
      </c>
      <c r="H92" s="88" t="s">
        <v>1826</v>
      </c>
      <c r="I92" s="88">
        <v>17</v>
      </c>
      <c r="J92" s="88">
        <v>78114528</v>
      </c>
      <c r="K92" s="88" t="s">
        <v>355</v>
      </c>
      <c r="L92" s="88" t="s">
        <v>356</v>
      </c>
      <c r="M92" s="88">
        <v>0.42445300000000002</v>
      </c>
      <c r="N92" s="88">
        <v>-4.47327E-2</v>
      </c>
      <c r="O92" s="88">
        <v>3.1962999999999998E-2</v>
      </c>
      <c r="P92" s="91">
        <v>0.16165889999999999</v>
      </c>
      <c r="Q92" s="88">
        <v>11</v>
      </c>
      <c r="R92" s="91">
        <v>0.59121380000000001</v>
      </c>
      <c r="S92" s="87">
        <f t="shared" si="1"/>
        <v>0.95625305411570771</v>
      </c>
      <c r="T92" s="84" t="s">
        <v>1454</v>
      </c>
      <c r="U92" s="90"/>
    </row>
    <row r="93" spans="1:21" x14ac:dyDescent="0.4">
      <c r="A93" s="89" t="s">
        <v>1322</v>
      </c>
      <c r="B93" s="84" t="s">
        <v>1295</v>
      </c>
      <c r="C93" s="84" t="s">
        <v>1522</v>
      </c>
      <c r="D93" s="88" t="s">
        <v>1321</v>
      </c>
      <c r="E93" s="88">
        <v>17</v>
      </c>
      <c r="F93" s="88">
        <v>78084516</v>
      </c>
      <c r="G93" s="88" t="s">
        <v>1824</v>
      </c>
      <c r="H93" s="88" t="s">
        <v>1826</v>
      </c>
      <c r="I93" s="88">
        <v>17</v>
      </c>
      <c r="J93" s="88">
        <v>78114528</v>
      </c>
      <c r="K93" s="88" t="s">
        <v>355</v>
      </c>
      <c r="L93" s="88" t="s">
        <v>356</v>
      </c>
      <c r="M93" s="88">
        <v>0.42445300000000002</v>
      </c>
      <c r="N93" s="88">
        <v>-3.9794999999999997E-2</v>
      </c>
      <c r="O93" s="88">
        <v>3.1943399999999997E-2</v>
      </c>
      <c r="P93" s="91">
        <v>0.21283920000000001</v>
      </c>
      <c r="Q93" s="88">
        <v>11</v>
      </c>
      <c r="R93" s="91">
        <v>0.47719610000000001</v>
      </c>
      <c r="S93" s="87">
        <f t="shared" si="1"/>
        <v>0.96098642117731714</v>
      </c>
      <c r="T93" s="84" t="s">
        <v>1454</v>
      </c>
      <c r="U93" s="90"/>
    </row>
    <row r="94" spans="1:21" x14ac:dyDescent="0.4">
      <c r="A94" s="89" t="s">
        <v>1322</v>
      </c>
      <c r="B94" s="84" t="s">
        <v>628</v>
      </c>
      <c r="C94" s="84" t="s">
        <v>1522</v>
      </c>
      <c r="D94" s="88" t="s">
        <v>1321</v>
      </c>
      <c r="E94" s="88">
        <v>17</v>
      </c>
      <c r="F94" s="88">
        <v>78084516</v>
      </c>
      <c r="G94" s="88" t="s">
        <v>1824</v>
      </c>
      <c r="H94" s="88" t="s">
        <v>1826</v>
      </c>
      <c r="I94" s="88">
        <v>17</v>
      </c>
      <c r="J94" s="88">
        <v>78114528</v>
      </c>
      <c r="K94" s="88" t="s">
        <v>355</v>
      </c>
      <c r="L94" s="88" t="s">
        <v>356</v>
      </c>
      <c r="M94" s="88">
        <v>0.42445300000000002</v>
      </c>
      <c r="N94" s="88">
        <v>-5.9747599999999998E-2</v>
      </c>
      <c r="O94" s="88">
        <v>7.3775800000000002E-2</v>
      </c>
      <c r="P94" s="91">
        <v>0.41802450000000002</v>
      </c>
      <c r="Q94" s="88">
        <v>11</v>
      </c>
      <c r="R94" s="91">
        <v>0.2799529</v>
      </c>
      <c r="S94" s="87">
        <f t="shared" si="1"/>
        <v>0.94200226495296202</v>
      </c>
      <c r="T94" s="84" t="s">
        <v>1831</v>
      </c>
      <c r="U94" s="90"/>
    </row>
    <row r="95" spans="1:21" x14ac:dyDescent="0.4">
      <c r="A95" s="89" t="s">
        <v>1322</v>
      </c>
      <c r="B95" s="84" t="s">
        <v>630</v>
      </c>
      <c r="C95" s="84" t="s">
        <v>1522</v>
      </c>
      <c r="D95" s="88" t="s">
        <v>1321</v>
      </c>
      <c r="E95" s="88">
        <v>17</v>
      </c>
      <c r="F95" s="88">
        <v>78084516</v>
      </c>
      <c r="G95" s="88" t="s">
        <v>1824</v>
      </c>
      <c r="H95" s="88" t="s">
        <v>1826</v>
      </c>
      <c r="I95" s="88">
        <v>17</v>
      </c>
      <c r="J95" s="88">
        <v>78114528</v>
      </c>
      <c r="K95" s="88" t="s">
        <v>355</v>
      </c>
      <c r="L95" s="88" t="s">
        <v>356</v>
      </c>
      <c r="M95" s="88">
        <v>0.42445300000000002</v>
      </c>
      <c r="N95" s="88">
        <v>-1.5710600000000002E-2</v>
      </c>
      <c r="O95" s="88">
        <v>5.2993199999999997E-2</v>
      </c>
      <c r="P95" s="91">
        <v>0.76687539999999998</v>
      </c>
      <c r="Q95" s="88">
        <v>11</v>
      </c>
      <c r="R95" s="91">
        <v>0.42925279999999999</v>
      </c>
      <c r="S95" s="87">
        <f t="shared" si="1"/>
        <v>0.98441216771717777</v>
      </c>
      <c r="T95" s="84" t="s">
        <v>1830</v>
      </c>
      <c r="U95" s="90"/>
    </row>
    <row r="96" spans="1:21" x14ac:dyDescent="0.4">
      <c r="A96" s="89" t="s">
        <v>1322</v>
      </c>
      <c r="B96" s="84" t="s">
        <v>1304</v>
      </c>
      <c r="C96" s="84" t="s">
        <v>1522</v>
      </c>
      <c r="D96" s="88" t="s">
        <v>1321</v>
      </c>
      <c r="E96" s="88">
        <v>17</v>
      </c>
      <c r="F96" s="88">
        <v>78084516</v>
      </c>
      <c r="G96" s="88" t="s">
        <v>1824</v>
      </c>
      <c r="H96" s="88" t="s">
        <v>1826</v>
      </c>
      <c r="I96" s="88">
        <v>17</v>
      </c>
      <c r="J96" s="88">
        <v>78114528</v>
      </c>
      <c r="K96" s="88" t="s">
        <v>355</v>
      </c>
      <c r="L96" s="88" t="s">
        <v>356</v>
      </c>
      <c r="M96" s="88">
        <v>0.42445300000000002</v>
      </c>
      <c r="N96" s="88">
        <v>-2.65606E-2</v>
      </c>
      <c r="O96" s="88">
        <v>2.89675E-2</v>
      </c>
      <c r="P96" s="91">
        <v>0.35918899999999998</v>
      </c>
      <c r="Q96" s="88">
        <v>11</v>
      </c>
      <c r="R96" s="91">
        <v>0.99303900000000001</v>
      </c>
      <c r="S96" s="87">
        <f t="shared" si="1"/>
        <v>0.97378903043220277</v>
      </c>
      <c r="T96" s="84" t="s">
        <v>1829</v>
      </c>
      <c r="U96" s="90"/>
    </row>
    <row r="97" spans="1:21" x14ac:dyDescent="0.4">
      <c r="A97" s="89" t="s">
        <v>1322</v>
      </c>
      <c r="B97" s="84" t="s">
        <v>1297</v>
      </c>
      <c r="C97" s="84" t="s">
        <v>1522</v>
      </c>
      <c r="D97" s="88" t="s">
        <v>1321</v>
      </c>
      <c r="E97" s="88">
        <v>17</v>
      </c>
      <c r="F97" s="88">
        <v>78084516</v>
      </c>
      <c r="G97" s="88" t="s">
        <v>1824</v>
      </c>
      <c r="H97" s="88" t="s">
        <v>1826</v>
      </c>
      <c r="I97" s="88">
        <v>17</v>
      </c>
      <c r="J97" s="88">
        <v>78114528</v>
      </c>
      <c r="K97" s="88" t="s">
        <v>355</v>
      </c>
      <c r="L97" s="88" t="s">
        <v>356</v>
      </c>
      <c r="M97" s="88">
        <v>0.42445300000000002</v>
      </c>
      <c r="N97" s="88">
        <v>-5.9068500000000003E-2</v>
      </c>
      <c r="O97" s="88">
        <v>3.7270699999999997E-2</v>
      </c>
      <c r="P97" s="91">
        <v>0.1130005</v>
      </c>
      <c r="Q97" s="88">
        <v>11</v>
      </c>
      <c r="R97" s="91">
        <v>0.75494790000000001</v>
      </c>
      <c r="S97" s="87">
        <f t="shared" si="1"/>
        <v>0.94264219595506993</v>
      </c>
      <c r="T97" s="84" t="s">
        <v>1828</v>
      </c>
      <c r="U97" s="90"/>
    </row>
    <row r="98" spans="1:21" x14ac:dyDescent="0.4">
      <c r="A98" s="89" t="s">
        <v>1322</v>
      </c>
      <c r="B98" s="84" t="s">
        <v>1302</v>
      </c>
      <c r="C98" s="84" t="s">
        <v>1522</v>
      </c>
      <c r="D98" s="88" t="s">
        <v>1321</v>
      </c>
      <c r="E98" s="88">
        <v>17</v>
      </c>
      <c r="F98" s="88">
        <v>78084516</v>
      </c>
      <c r="G98" s="88" t="s">
        <v>1824</v>
      </c>
      <c r="H98" s="88" t="s">
        <v>1826</v>
      </c>
      <c r="I98" s="88">
        <v>17</v>
      </c>
      <c r="J98" s="88">
        <v>78114528</v>
      </c>
      <c r="K98" s="88" t="s">
        <v>355</v>
      </c>
      <c r="L98" s="88" t="s">
        <v>356</v>
      </c>
      <c r="M98" s="88">
        <v>0.42445300000000002</v>
      </c>
      <c r="N98" s="88">
        <v>-9.6091800000000005E-2</v>
      </c>
      <c r="O98" s="88">
        <v>8.7970000000000007E-2</v>
      </c>
      <c r="P98" s="91">
        <v>0.27469070000000001</v>
      </c>
      <c r="Q98" s="88">
        <v>11</v>
      </c>
      <c r="R98" s="91">
        <v>0.21671029999999999</v>
      </c>
      <c r="S98" s="87">
        <f t="shared" si="1"/>
        <v>0.90838062289983601</v>
      </c>
      <c r="T98" s="84" t="s">
        <v>1827</v>
      </c>
      <c r="U98" s="90"/>
    </row>
    <row r="99" spans="1:21" x14ac:dyDescent="0.4">
      <c r="A99" s="89" t="s">
        <v>1322</v>
      </c>
      <c r="B99" s="84" t="s">
        <v>629</v>
      </c>
      <c r="C99" s="84" t="s">
        <v>1522</v>
      </c>
      <c r="D99" s="88" t="s">
        <v>1321</v>
      </c>
      <c r="E99" s="88">
        <v>17</v>
      </c>
      <c r="F99" s="88">
        <v>78084516</v>
      </c>
      <c r="G99" s="88" t="s">
        <v>1824</v>
      </c>
      <c r="H99" s="88" t="s">
        <v>1826</v>
      </c>
      <c r="I99" s="88">
        <v>17</v>
      </c>
      <c r="J99" s="88">
        <v>78114528</v>
      </c>
      <c r="K99" s="88" t="s">
        <v>355</v>
      </c>
      <c r="L99" s="88" t="s">
        <v>356</v>
      </c>
      <c r="M99" s="88">
        <v>0.42445300000000002</v>
      </c>
      <c r="N99" s="88">
        <v>-3.6619499999999999E-2</v>
      </c>
      <c r="O99" s="88">
        <v>5.5289499999999998E-2</v>
      </c>
      <c r="P99" s="91">
        <v>0.50776390000000005</v>
      </c>
      <c r="Q99" s="88">
        <v>11</v>
      </c>
      <c r="R99" s="91">
        <v>0.19627500000000001</v>
      </c>
      <c r="S99" s="87">
        <f t="shared" si="1"/>
        <v>0.96404288388803849</v>
      </c>
      <c r="T99" s="84" t="s">
        <v>1518</v>
      </c>
      <c r="U99" s="90"/>
    </row>
    <row r="100" spans="1:21" x14ac:dyDescent="0.4">
      <c r="A100" s="89" t="s">
        <v>1322</v>
      </c>
      <c r="B100" s="84" t="s">
        <v>1526</v>
      </c>
      <c r="C100" s="84" t="s">
        <v>1522</v>
      </c>
      <c r="D100" s="84" t="s">
        <v>1321</v>
      </c>
      <c r="E100" s="84">
        <v>17</v>
      </c>
      <c r="F100" s="84">
        <v>78084516</v>
      </c>
      <c r="G100" s="88" t="s">
        <v>1824</v>
      </c>
      <c r="H100" s="84" t="s">
        <v>1823</v>
      </c>
      <c r="I100" s="84">
        <v>17</v>
      </c>
      <c r="J100" s="84">
        <v>78061027</v>
      </c>
      <c r="K100" s="84" t="s">
        <v>362</v>
      </c>
      <c r="L100" s="84" t="s">
        <v>361</v>
      </c>
      <c r="M100" s="84">
        <v>0.39363799999999999</v>
      </c>
      <c r="N100" s="84">
        <v>2.8322E-3</v>
      </c>
      <c r="O100" s="84">
        <v>7.4893800000000003E-3</v>
      </c>
      <c r="P100" s="83">
        <v>0.70530990000000005</v>
      </c>
      <c r="Q100" s="84">
        <v>12</v>
      </c>
      <c r="R100" s="83">
        <v>0.56114569999999997</v>
      </c>
      <c r="S100" s="87">
        <f t="shared" si="1"/>
        <v>1.0028362144674503</v>
      </c>
      <c r="T100" s="84" t="s">
        <v>1825</v>
      </c>
      <c r="U100" s="80"/>
    </row>
    <row r="101" spans="1:21" x14ac:dyDescent="0.4">
      <c r="A101" s="89" t="s">
        <v>1322</v>
      </c>
      <c r="B101" s="84" t="s">
        <v>1523</v>
      </c>
      <c r="C101" s="84" t="s">
        <v>1522</v>
      </c>
      <c r="D101" s="84" t="s">
        <v>1321</v>
      </c>
      <c r="E101" s="84">
        <v>17</v>
      </c>
      <c r="F101" s="84">
        <v>78084516</v>
      </c>
      <c r="G101" s="88" t="s">
        <v>1824</v>
      </c>
      <c r="H101" s="84" t="s">
        <v>1823</v>
      </c>
      <c r="I101" s="84">
        <v>17</v>
      </c>
      <c r="J101" s="84">
        <v>78061027</v>
      </c>
      <c r="K101" s="84" t="s">
        <v>362</v>
      </c>
      <c r="L101" s="84" t="s">
        <v>361</v>
      </c>
      <c r="M101" s="84">
        <v>0.39363799999999999</v>
      </c>
      <c r="N101" s="84">
        <v>-1.70318E-2</v>
      </c>
      <c r="O101" s="84">
        <v>1.41949E-2</v>
      </c>
      <c r="P101" s="83">
        <v>0.2301975</v>
      </c>
      <c r="Q101" s="84">
        <v>7</v>
      </c>
      <c r="R101" s="83">
        <v>3.4403209999999997E-2</v>
      </c>
      <c r="S101" s="87">
        <f t="shared" si="1"/>
        <v>0.98311242116283004</v>
      </c>
      <c r="T101" s="84" t="s">
        <v>1822</v>
      </c>
      <c r="U101" s="80"/>
    </row>
    <row r="102" spans="1:21" x14ac:dyDescent="0.4">
      <c r="A102" s="89" t="s">
        <v>1322</v>
      </c>
      <c r="B102" s="84" t="s">
        <v>1306</v>
      </c>
      <c r="C102" s="84" t="s">
        <v>1522</v>
      </c>
      <c r="D102" s="88" t="s">
        <v>1821</v>
      </c>
      <c r="E102" s="88">
        <v>11</v>
      </c>
      <c r="F102" s="88">
        <v>62403201</v>
      </c>
      <c r="G102" s="88" t="s">
        <v>1810</v>
      </c>
      <c r="H102" s="88" t="s">
        <v>1809</v>
      </c>
      <c r="I102" s="88">
        <v>11</v>
      </c>
      <c r="J102" s="88">
        <v>62586893</v>
      </c>
      <c r="K102" s="88" t="s">
        <v>355</v>
      </c>
      <c r="L102" s="88" t="s">
        <v>362</v>
      </c>
      <c r="M102" s="88">
        <v>0.42644100000000001</v>
      </c>
      <c r="N102" s="88">
        <v>-0.14183999999999999</v>
      </c>
      <c r="O102" s="88">
        <v>0.16522000000000001</v>
      </c>
      <c r="P102" s="91">
        <v>0.39062039999999998</v>
      </c>
      <c r="Q102" s="88">
        <v>4</v>
      </c>
      <c r="R102" s="91">
        <v>0.63671690000000003</v>
      </c>
      <c r="S102" s="87">
        <f t="shared" si="1"/>
        <v>0.86776008699309615</v>
      </c>
      <c r="T102" s="84" t="s">
        <v>1820</v>
      </c>
      <c r="U102" s="90"/>
    </row>
    <row r="103" spans="1:21" x14ac:dyDescent="0.4">
      <c r="A103" s="89" t="s">
        <v>1322</v>
      </c>
      <c r="B103" s="84" t="s">
        <v>1293</v>
      </c>
      <c r="C103" s="84" t="s">
        <v>1522</v>
      </c>
      <c r="D103" s="88" t="s">
        <v>1445</v>
      </c>
      <c r="E103" s="88">
        <v>11</v>
      </c>
      <c r="F103" s="88">
        <v>62403201</v>
      </c>
      <c r="G103" s="88" t="s">
        <v>1810</v>
      </c>
      <c r="H103" s="88" t="s">
        <v>1809</v>
      </c>
      <c r="I103" s="88">
        <v>11</v>
      </c>
      <c r="J103" s="88">
        <v>62586893</v>
      </c>
      <c r="K103" s="88" t="s">
        <v>355</v>
      </c>
      <c r="L103" s="88" t="s">
        <v>362</v>
      </c>
      <c r="M103" s="88">
        <v>0.42644100000000001</v>
      </c>
      <c r="N103" s="88">
        <v>0.21354899999999999</v>
      </c>
      <c r="O103" s="88">
        <v>0.21868499999999999</v>
      </c>
      <c r="P103" s="91">
        <v>0.32880890000000002</v>
      </c>
      <c r="Q103" s="88">
        <v>4</v>
      </c>
      <c r="R103" s="91">
        <v>0.44127690000000003</v>
      </c>
      <c r="S103" s="87">
        <f t="shared" si="1"/>
        <v>1.2380641619257486</v>
      </c>
      <c r="T103" s="84" t="s">
        <v>1819</v>
      </c>
      <c r="U103" s="90"/>
    </row>
    <row r="104" spans="1:21" x14ac:dyDescent="0.4">
      <c r="A104" s="89" t="s">
        <v>1322</v>
      </c>
      <c r="B104" s="84" t="s">
        <v>1295</v>
      </c>
      <c r="C104" s="84" t="s">
        <v>1522</v>
      </c>
      <c r="D104" s="88" t="s">
        <v>1445</v>
      </c>
      <c r="E104" s="88">
        <v>11</v>
      </c>
      <c r="F104" s="88">
        <v>62403201</v>
      </c>
      <c r="G104" s="88" t="s">
        <v>1810</v>
      </c>
      <c r="H104" s="88" t="s">
        <v>1809</v>
      </c>
      <c r="I104" s="88">
        <v>11</v>
      </c>
      <c r="J104" s="88">
        <v>62586893</v>
      </c>
      <c r="K104" s="88" t="s">
        <v>355</v>
      </c>
      <c r="L104" s="88" t="s">
        <v>362</v>
      </c>
      <c r="M104" s="88">
        <v>0.42644100000000001</v>
      </c>
      <c r="N104" s="88">
        <v>6.03519E-2</v>
      </c>
      <c r="O104" s="88">
        <v>0.21639700000000001</v>
      </c>
      <c r="P104" s="91">
        <v>0.78032610000000002</v>
      </c>
      <c r="Q104" s="88">
        <v>4</v>
      </c>
      <c r="R104" s="91">
        <v>0.50648760000000004</v>
      </c>
      <c r="S104" s="87">
        <f t="shared" si="1"/>
        <v>1.0622102725793279</v>
      </c>
      <c r="T104" s="84" t="s">
        <v>1818</v>
      </c>
      <c r="U104" s="90"/>
    </row>
    <row r="105" spans="1:21" x14ac:dyDescent="0.4">
      <c r="A105" s="89" t="s">
        <v>1322</v>
      </c>
      <c r="B105" s="84" t="s">
        <v>628</v>
      </c>
      <c r="C105" s="84" t="s">
        <v>1522</v>
      </c>
      <c r="D105" s="88" t="s">
        <v>1445</v>
      </c>
      <c r="E105" s="88">
        <v>11</v>
      </c>
      <c r="F105" s="88">
        <v>62403201</v>
      </c>
      <c r="G105" s="88" t="s">
        <v>1810</v>
      </c>
      <c r="H105" s="88" t="s">
        <v>1809</v>
      </c>
      <c r="I105" s="88">
        <v>11</v>
      </c>
      <c r="J105" s="88">
        <v>62586893</v>
      </c>
      <c r="K105" s="88" t="s">
        <v>355</v>
      </c>
      <c r="L105" s="88" t="s">
        <v>362</v>
      </c>
      <c r="M105" s="88">
        <v>0.42644100000000001</v>
      </c>
      <c r="N105" s="88">
        <v>-8.2362000000000005E-2</v>
      </c>
      <c r="O105" s="88">
        <v>0.49701099999999998</v>
      </c>
      <c r="P105" s="91">
        <v>0.86838139999999997</v>
      </c>
      <c r="Q105" s="88">
        <v>4</v>
      </c>
      <c r="R105" s="91">
        <v>0.4054664</v>
      </c>
      <c r="S105" s="87">
        <f t="shared" si="1"/>
        <v>0.92093851860359865</v>
      </c>
      <c r="T105" s="84" t="s">
        <v>1817</v>
      </c>
      <c r="U105" s="90"/>
    </row>
    <row r="106" spans="1:21" x14ac:dyDescent="0.4">
      <c r="A106" s="89" t="s">
        <v>1322</v>
      </c>
      <c r="B106" s="84" t="s">
        <v>630</v>
      </c>
      <c r="C106" s="84" t="s">
        <v>1522</v>
      </c>
      <c r="D106" s="88" t="s">
        <v>1445</v>
      </c>
      <c r="E106" s="88">
        <v>11</v>
      </c>
      <c r="F106" s="88">
        <v>62403201</v>
      </c>
      <c r="G106" s="88" t="s">
        <v>1810</v>
      </c>
      <c r="H106" s="88" t="s">
        <v>1809</v>
      </c>
      <c r="I106" s="88">
        <v>11</v>
      </c>
      <c r="J106" s="88">
        <v>62586893</v>
      </c>
      <c r="K106" s="88" t="s">
        <v>355</v>
      </c>
      <c r="L106" s="88" t="s">
        <v>362</v>
      </c>
      <c r="M106" s="88">
        <v>0.42644100000000001</v>
      </c>
      <c r="N106" s="88">
        <v>0.48995</v>
      </c>
      <c r="O106" s="88">
        <v>0.363317</v>
      </c>
      <c r="P106" s="91">
        <v>0.177483</v>
      </c>
      <c r="Q106" s="88">
        <v>4</v>
      </c>
      <c r="R106" s="91">
        <v>0.71737689999999998</v>
      </c>
      <c r="S106" s="87">
        <f t="shared" si="1"/>
        <v>1.6322346061847424</v>
      </c>
      <c r="T106" s="84" t="s">
        <v>1816</v>
      </c>
      <c r="U106" s="90"/>
    </row>
    <row r="107" spans="1:21" x14ac:dyDescent="0.4">
      <c r="A107" s="89" t="s">
        <v>1322</v>
      </c>
      <c r="B107" s="84" t="s">
        <v>1304</v>
      </c>
      <c r="C107" s="84" t="s">
        <v>1522</v>
      </c>
      <c r="D107" s="88" t="s">
        <v>1445</v>
      </c>
      <c r="E107" s="88">
        <v>11</v>
      </c>
      <c r="F107" s="88">
        <v>62403201</v>
      </c>
      <c r="G107" s="88" t="s">
        <v>1810</v>
      </c>
      <c r="H107" s="88" t="s">
        <v>1809</v>
      </c>
      <c r="I107" s="88">
        <v>11</v>
      </c>
      <c r="J107" s="88">
        <v>62586893</v>
      </c>
      <c r="K107" s="88" t="s">
        <v>355</v>
      </c>
      <c r="L107" s="88" t="s">
        <v>362</v>
      </c>
      <c r="M107" s="88">
        <v>0.42644100000000001</v>
      </c>
      <c r="N107" s="88">
        <v>-0.30527799999999999</v>
      </c>
      <c r="O107" s="88">
        <v>0.199873</v>
      </c>
      <c r="P107" s="91">
        <v>0.12667110000000001</v>
      </c>
      <c r="Q107" s="88">
        <v>4</v>
      </c>
      <c r="R107" s="91">
        <v>0.30432140000000002</v>
      </c>
      <c r="S107" s="87">
        <f t="shared" si="1"/>
        <v>0.73691848257482895</v>
      </c>
      <c r="T107" s="84" t="s">
        <v>1815</v>
      </c>
      <c r="U107" s="90"/>
    </row>
    <row r="108" spans="1:21" x14ac:dyDescent="0.4">
      <c r="A108" s="89" t="s">
        <v>1322</v>
      </c>
      <c r="B108" s="84" t="s">
        <v>1297</v>
      </c>
      <c r="C108" s="84" t="s">
        <v>1522</v>
      </c>
      <c r="D108" s="88" t="s">
        <v>1445</v>
      </c>
      <c r="E108" s="88">
        <v>11</v>
      </c>
      <c r="F108" s="88">
        <v>62403201</v>
      </c>
      <c r="G108" s="88" t="s">
        <v>1810</v>
      </c>
      <c r="H108" s="88" t="s">
        <v>1809</v>
      </c>
      <c r="I108" s="88">
        <v>11</v>
      </c>
      <c r="J108" s="88">
        <v>62586893</v>
      </c>
      <c r="K108" s="88" t="s">
        <v>355</v>
      </c>
      <c r="L108" s="88" t="s">
        <v>362</v>
      </c>
      <c r="M108" s="88">
        <v>0.42644100000000001</v>
      </c>
      <c r="N108" s="88">
        <v>0.24376200000000001</v>
      </c>
      <c r="O108" s="88">
        <v>0.255583</v>
      </c>
      <c r="P108" s="91">
        <v>0.34021119999999999</v>
      </c>
      <c r="Q108" s="88">
        <v>4</v>
      </c>
      <c r="R108" s="91">
        <v>0.47639589999999998</v>
      </c>
      <c r="S108" s="87">
        <f t="shared" si="1"/>
        <v>1.2760405966845547</v>
      </c>
      <c r="T108" s="84" t="s">
        <v>1814</v>
      </c>
      <c r="U108" s="90"/>
    </row>
    <row r="109" spans="1:21" x14ac:dyDescent="0.4">
      <c r="A109" s="89" t="s">
        <v>1322</v>
      </c>
      <c r="B109" s="84" t="s">
        <v>1302</v>
      </c>
      <c r="C109" s="84" t="s">
        <v>1522</v>
      </c>
      <c r="D109" s="88" t="s">
        <v>1445</v>
      </c>
      <c r="E109" s="88">
        <v>11</v>
      </c>
      <c r="F109" s="88">
        <v>62403201</v>
      </c>
      <c r="G109" s="88" t="s">
        <v>1810</v>
      </c>
      <c r="H109" s="88" t="s">
        <v>1809</v>
      </c>
      <c r="I109" s="88">
        <v>11</v>
      </c>
      <c r="J109" s="88">
        <v>62586893</v>
      </c>
      <c r="K109" s="88" t="s">
        <v>355</v>
      </c>
      <c r="L109" s="88" t="s">
        <v>362</v>
      </c>
      <c r="M109" s="88">
        <v>0.42644100000000001</v>
      </c>
      <c r="N109" s="88">
        <v>-0.89884799999999998</v>
      </c>
      <c r="O109" s="88">
        <v>0.60926000000000002</v>
      </c>
      <c r="P109" s="91">
        <v>0.140129</v>
      </c>
      <c r="Q109" s="88">
        <v>4</v>
      </c>
      <c r="R109" s="91">
        <v>0.25707059999999998</v>
      </c>
      <c r="S109" s="87">
        <f t="shared" si="1"/>
        <v>0.40703829787235657</v>
      </c>
      <c r="T109" s="84" t="s">
        <v>1813</v>
      </c>
      <c r="U109" s="90"/>
    </row>
    <row r="110" spans="1:21" x14ac:dyDescent="0.4">
      <c r="A110" s="89" t="s">
        <v>1322</v>
      </c>
      <c r="B110" s="84" t="s">
        <v>629</v>
      </c>
      <c r="C110" s="84" t="s">
        <v>1522</v>
      </c>
      <c r="D110" s="88" t="s">
        <v>1445</v>
      </c>
      <c r="E110" s="88">
        <v>11</v>
      </c>
      <c r="F110" s="88">
        <v>62403201</v>
      </c>
      <c r="G110" s="88" t="s">
        <v>1810</v>
      </c>
      <c r="H110" s="88" t="s">
        <v>1809</v>
      </c>
      <c r="I110" s="88">
        <v>11</v>
      </c>
      <c r="J110" s="88">
        <v>62586893</v>
      </c>
      <c r="K110" s="88" t="s">
        <v>355</v>
      </c>
      <c r="L110" s="88" t="s">
        <v>362</v>
      </c>
      <c r="M110" s="88">
        <v>0.42644100000000001</v>
      </c>
      <c r="N110" s="88">
        <v>-0.543458</v>
      </c>
      <c r="O110" s="88">
        <v>0.37891799999999998</v>
      </c>
      <c r="P110" s="91">
        <v>0.1515041</v>
      </c>
      <c r="Q110" s="88">
        <v>4</v>
      </c>
      <c r="R110" s="91">
        <v>0.66098060000000003</v>
      </c>
      <c r="S110" s="87">
        <f t="shared" si="1"/>
        <v>0.58073658908768488</v>
      </c>
      <c r="T110" s="84" t="s">
        <v>1812</v>
      </c>
      <c r="U110" s="90"/>
    </row>
    <row r="111" spans="1:21" x14ac:dyDescent="0.4">
      <c r="A111" s="89" t="s">
        <v>1322</v>
      </c>
      <c r="B111" s="84" t="s">
        <v>1526</v>
      </c>
      <c r="C111" s="84" t="s">
        <v>1522</v>
      </c>
      <c r="D111" s="84" t="s">
        <v>1445</v>
      </c>
      <c r="E111" s="84">
        <v>11</v>
      </c>
      <c r="F111" s="84">
        <v>62403201</v>
      </c>
      <c r="G111" s="88" t="s">
        <v>1810</v>
      </c>
      <c r="H111" s="84" t="s">
        <v>1809</v>
      </c>
      <c r="I111" s="84">
        <v>11</v>
      </c>
      <c r="J111" s="84">
        <v>62586893</v>
      </c>
      <c r="K111" s="84" t="s">
        <v>355</v>
      </c>
      <c r="L111" s="84" t="s">
        <v>362</v>
      </c>
      <c r="M111" s="84">
        <v>0.42644100000000001</v>
      </c>
      <c r="N111" s="84">
        <v>-0.121397</v>
      </c>
      <c r="O111" s="84">
        <v>5.40343E-2</v>
      </c>
      <c r="P111" s="83">
        <v>2.4661860000000001E-2</v>
      </c>
      <c r="Q111" s="84">
        <v>4</v>
      </c>
      <c r="R111" s="83">
        <v>5.2467779999999999E-2</v>
      </c>
      <c r="S111" s="87">
        <f t="shared" si="1"/>
        <v>0.88568227392514132</v>
      </c>
      <c r="T111" s="84" t="s">
        <v>1811</v>
      </c>
      <c r="U111" s="80" t="s">
        <v>1312</v>
      </c>
    </row>
    <row r="112" spans="1:21" x14ac:dyDescent="0.4">
      <c r="A112" s="89" t="s">
        <v>1322</v>
      </c>
      <c r="B112" s="84" t="s">
        <v>1523</v>
      </c>
      <c r="C112" s="84" t="s">
        <v>1522</v>
      </c>
      <c r="D112" s="84" t="s">
        <v>1445</v>
      </c>
      <c r="E112" s="84">
        <v>11</v>
      </c>
      <c r="F112" s="84">
        <v>62403201</v>
      </c>
      <c r="G112" s="88" t="s">
        <v>1810</v>
      </c>
      <c r="H112" s="84" t="s">
        <v>1809</v>
      </c>
      <c r="I112" s="84">
        <v>11</v>
      </c>
      <c r="J112" s="84">
        <v>62586893</v>
      </c>
      <c r="K112" s="84" t="s">
        <v>355</v>
      </c>
      <c r="L112" s="84" t="s">
        <v>362</v>
      </c>
      <c r="M112" s="84">
        <v>0.42644100000000001</v>
      </c>
      <c r="N112" s="84">
        <v>-0.18078900000000001</v>
      </c>
      <c r="O112" s="84">
        <v>9.9405999999999994E-2</v>
      </c>
      <c r="P112" s="83">
        <v>6.8958720000000001E-2</v>
      </c>
      <c r="Q112" s="84">
        <v>3</v>
      </c>
      <c r="R112" s="83">
        <v>2.6266500000000002E-2</v>
      </c>
      <c r="S112" s="87">
        <f t="shared" si="1"/>
        <v>0.83461144313272917</v>
      </c>
      <c r="T112" s="84" t="s">
        <v>1808</v>
      </c>
      <c r="U112" s="80"/>
    </row>
    <row r="113" spans="1:21" x14ac:dyDescent="0.4">
      <c r="A113" s="89" t="s">
        <v>275</v>
      </c>
      <c r="B113" s="84" t="s">
        <v>1306</v>
      </c>
      <c r="C113" s="84" t="s">
        <v>1522</v>
      </c>
      <c r="D113" s="88" t="s">
        <v>1807</v>
      </c>
      <c r="E113" s="88">
        <v>7</v>
      </c>
      <c r="F113" s="88">
        <v>44210820</v>
      </c>
      <c r="G113" s="88" t="s">
        <v>252</v>
      </c>
      <c r="H113" s="88" t="s">
        <v>1796</v>
      </c>
      <c r="I113" s="88">
        <v>7</v>
      </c>
      <c r="J113" s="88">
        <v>44172278</v>
      </c>
      <c r="K113" s="88" t="s">
        <v>356</v>
      </c>
      <c r="L113" s="88" t="s">
        <v>355</v>
      </c>
      <c r="M113" s="88">
        <v>0.53180899999999998</v>
      </c>
      <c r="N113" s="88">
        <v>0.15030099999999999</v>
      </c>
      <c r="O113" s="88">
        <v>0.13556399999999999</v>
      </c>
      <c r="P113" s="91">
        <v>0.26755689999999999</v>
      </c>
      <c r="Q113" s="88" t="s">
        <v>69</v>
      </c>
      <c r="R113" s="91" t="s">
        <v>69</v>
      </c>
      <c r="S113" s="87">
        <f t="shared" si="1"/>
        <v>1.1621840074722976</v>
      </c>
      <c r="T113" s="84" t="s">
        <v>1806</v>
      </c>
      <c r="U113" s="90"/>
    </row>
    <row r="114" spans="1:21" x14ac:dyDescent="0.4">
      <c r="A114" s="89" t="s">
        <v>275</v>
      </c>
      <c r="B114" s="84" t="s">
        <v>1293</v>
      </c>
      <c r="C114" s="84" t="s">
        <v>1522</v>
      </c>
      <c r="D114" s="88" t="s">
        <v>1797</v>
      </c>
      <c r="E114" s="88">
        <v>7</v>
      </c>
      <c r="F114" s="88">
        <v>44210820</v>
      </c>
      <c r="G114" s="88" t="s">
        <v>252</v>
      </c>
      <c r="H114" s="88" t="s">
        <v>1796</v>
      </c>
      <c r="I114" s="88">
        <v>7</v>
      </c>
      <c r="J114" s="88">
        <v>44172278</v>
      </c>
      <c r="K114" s="88" t="s">
        <v>356</v>
      </c>
      <c r="L114" s="88" t="s">
        <v>355</v>
      </c>
      <c r="M114" s="88">
        <v>0.53180899999999998</v>
      </c>
      <c r="N114" s="88">
        <v>-7.5863399999999998E-2</v>
      </c>
      <c r="O114" s="88">
        <v>0.17729300000000001</v>
      </c>
      <c r="P114" s="91">
        <v>0.66872450000000005</v>
      </c>
      <c r="Q114" s="88" t="s">
        <v>69</v>
      </c>
      <c r="R114" s="91" t="s">
        <v>69</v>
      </c>
      <c r="S114" s="87">
        <f t="shared" si="1"/>
        <v>0.92694281830058334</v>
      </c>
      <c r="T114" s="84" t="s">
        <v>1805</v>
      </c>
      <c r="U114" s="90"/>
    </row>
    <row r="115" spans="1:21" x14ac:dyDescent="0.4">
      <c r="A115" s="89" t="s">
        <v>275</v>
      </c>
      <c r="B115" s="84" t="s">
        <v>1295</v>
      </c>
      <c r="C115" s="84" t="s">
        <v>1522</v>
      </c>
      <c r="D115" s="88" t="s">
        <v>1797</v>
      </c>
      <c r="E115" s="88">
        <v>7</v>
      </c>
      <c r="F115" s="88">
        <v>44210820</v>
      </c>
      <c r="G115" s="88" t="s">
        <v>252</v>
      </c>
      <c r="H115" s="88" t="s">
        <v>1796</v>
      </c>
      <c r="I115" s="88">
        <v>7</v>
      </c>
      <c r="J115" s="88">
        <v>44172278</v>
      </c>
      <c r="K115" s="88" t="s">
        <v>356</v>
      </c>
      <c r="L115" s="88" t="s">
        <v>355</v>
      </c>
      <c r="M115" s="88">
        <v>0.53180899999999998</v>
      </c>
      <c r="N115" s="88">
        <v>1.9581099999999999E-3</v>
      </c>
      <c r="O115" s="88">
        <v>0.17666999999999999</v>
      </c>
      <c r="P115" s="91">
        <v>0.99115690000000001</v>
      </c>
      <c r="Q115" s="88" t="s">
        <v>69</v>
      </c>
      <c r="R115" s="91" t="s">
        <v>69</v>
      </c>
      <c r="S115" s="87">
        <f t="shared" si="1"/>
        <v>1.0019600283492947</v>
      </c>
      <c r="T115" s="84" t="s">
        <v>1804</v>
      </c>
      <c r="U115" s="90"/>
    </row>
    <row r="116" spans="1:21" x14ac:dyDescent="0.4">
      <c r="A116" s="89" t="s">
        <v>275</v>
      </c>
      <c r="B116" s="84" t="s">
        <v>628</v>
      </c>
      <c r="C116" s="84" t="s">
        <v>1522</v>
      </c>
      <c r="D116" s="88" t="s">
        <v>1797</v>
      </c>
      <c r="E116" s="88">
        <v>7</v>
      </c>
      <c r="F116" s="88">
        <v>44210820</v>
      </c>
      <c r="G116" s="88" t="s">
        <v>252</v>
      </c>
      <c r="H116" s="88" t="s">
        <v>1796</v>
      </c>
      <c r="I116" s="88">
        <v>7</v>
      </c>
      <c r="J116" s="88">
        <v>44172278</v>
      </c>
      <c r="K116" s="88" t="s">
        <v>356</v>
      </c>
      <c r="L116" s="88" t="s">
        <v>355</v>
      </c>
      <c r="M116" s="88">
        <v>0.53180899999999998</v>
      </c>
      <c r="N116" s="88">
        <v>0.13838600000000001</v>
      </c>
      <c r="O116" s="88">
        <v>0.40734599999999999</v>
      </c>
      <c r="P116" s="91">
        <v>0.73406229999999995</v>
      </c>
      <c r="Q116" s="88" t="s">
        <v>69</v>
      </c>
      <c r="R116" s="91" t="s">
        <v>69</v>
      </c>
      <c r="S116" s="87">
        <f t="shared" si="1"/>
        <v>1.1484187543694719</v>
      </c>
      <c r="T116" s="84" t="s">
        <v>1803</v>
      </c>
      <c r="U116" s="90"/>
    </row>
    <row r="117" spans="1:21" x14ac:dyDescent="0.4">
      <c r="A117" s="89" t="s">
        <v>275</v>
      </c>
      <c r="B117" s="84" t="s">
        <v>630</v>
      </c>
      <c r="C117" s="84" t="s">
        <v>1522</v>
      </c>
      <c r="D117" s="88" t="s">
        <v>1797</v>
      </c>
      <c r="E117" s="88">
        <v>7</v>
      </c>
      <c r="F117" s="88">
        <v>44210820</v>
      </c>
      <c r="G117" s="88" t="s">
        <v>252</v>
      </c>
      <c r="H117" s="88" t="s">
        <v>1796</v>
      </c>
      <c r="I117" s="88">
        <v>7</v>
      </c>
      <c r="J117" s="88">
        <v>44172278</v>
      </c>
      <c r="K117" s="88" t="s">
        <v>356</v>
      </c>
      <c r="L117" s="88" t="s">
        <v>355</v>
      </c>
      <c r="M117" s="88">
        <v>0.53180899999999998</v>
      </c>
      <c r="N117" s="88">
        <v>-0.219445</v>
      </c>
      <c r="O117" s="88">
        <v>0.29356900000000002</v>
      </c>
      <c r="P117" s="91">
        <v>0.4547563</v>
      </c>
      <c r="Q117" s="88" t="s">
        <v>69</v>
      </c>
      <c r="R117" s="91" t="s">
        <v>69</v>
      </c>
      <c r="S117" s="87">
        <f t="shared" si="1"/>
        <v>0.80296431951614278</v>
      </c>
      <c r="T117" s="84" t="s">
        <v>1802</v>
      </c>
      <c r="U117" s="90"/>
    </row>
    <row r="118" spans="1:21" x14ac:dyDescent="0.4">
      <c r="A118" s="89" t="s">
        <v>275</v>
      </c>
      <c r="B118" s="84" t="s">
        <v>1304</v>
      </c>
      <c r="C118" s="84" t="s">
        <v>1522</v>
      </c>
      <c r="D118" s="88" t="s">
        <v>1797</v>
      </c>
      <c r="E118" s="88">
        <v>7</v>
      </c>
      <c r="F118" s="88">
        <v>44210820</v>
      </c>
      <c r="G118" s="88" t="s">
        <v>252</v>
      </c>
      <c r="H118" s="88" t="s">
        <v>1796</v>
      </c>
      <c r="I118" s="88">
        <v>7</v>
      </c>
      <c r="J118" s="88">
        <v>44172278</v>
      </c>
      <c r="K118" s="88" t="s">
        <v>356</v>
      </c>
      <c r="L118" s="88" t="s">
        <v>355</v>
      </c>
      <c r="M118" s="88">
        <v>0.53180899999999998</v>
      </c>
      <c r="N118" s="88">
        <v>4.3390999999999999E-2</v>
      </c>
      <c r="O118" s="88">
        <v>0.16031100000000001</v>
      </c>
      <c r="P118" s="91">
        <v>0.78664699999999999</v>
      </c>
      <c r="Q118" s="88" t="s">
        <v>69</v>
      </c>
      <c r="R118" s="91" t="s">
        <v>69</v>
      </c>
      <c r="S118" s="87">
        <f t="shared" si="1"/>
        <v>1.0443461543770354</v>
      </c>
      <c r="T118" s="84" t="s">
        <v>1801</v>
      </c>
      <c r="U118" s="90"/>
    </row>
    <row r="119" spans="1:21" x14ac:dyDescent="0.4">
      <c r="A119" s="89" t="s">
        <v>275</v>
      </c>
      <c r="B119" s="84" t="s">
        <v>1297</v>
      </c>
      <c r="C119" s="84" t="s">
        <v>1522</v>
      </c>
      <c r="D119" s="88" t="s">
        <v>1797</v>
      </c>
      <c r="E119" s="88">
        <v>7</v>
      </c>
      <c r="F119" s="88">
        <v>44210820</v>
      </c>
      <c r="G119" s="88" t="s">
        <v>252</v>
      </c>
      <c r="H119" s="88" t="s">
        <v>1796</v>
      </c>
      <c r="I119" s="88">
        <v>7</v>
      </c>
      <c r="J119" s="88">
        <v>44172278</v>
      </c>
      <c r="K119" s="88" t="s">
        <v>356</v>
      </c>
      <c r="L119" s="88" t="s">
        <v>355</v>
      </c>
      <c r="M119" s="88">
        <v>0.53180899999999998</v>
      </c>
      <c r="N119" s="88">
        <v>-1.044E-2</v>
      </c>
      <c r="O119" s="88">
        <v>0.20733699999999999</v>
      </c>
      <c r="P119" s="91">
        <v>0.95984130000000001</v>
      </c>
      <c r="Q119" s="88" t="s">
        <v>69</v>
      </c>
      <c r="R119" s="91" t="s">
        <v>69</v>
      </c>
      <c r="S119" s="87">
        <f t="shared" si="1"/>
        <v>0.98961430764508784</v>
      </c>
      <c r="T119" s="84" t="s">
        <v>1800</v>
      </c>
      <c r="U119" s="90"/>
    </row>
    <row r="120" spans="1:21" x14ac:dyDescent="0.4">
      <c r="A120" s="89" t="s">
        <v>275</v>
      </c>
      <c r="B120" s="84" t="s">
        <v>1302</v>
      </c>
      <c r="C120" s="84" t="s">
        <v>1522</v>
      </c>
      <c r="D120" s="88" t="s">
        <v>1797</v>
      </c>
      <c r="E120" s="88">
        <v>7</v>
      </c>
      <c r="F120" s="88">
        <v>44210820</v>
      </c>
      <c r="G120" s="88" t="s">
        <v>252</v>
      </c>
      <c r="H120" s="88" t="s">
        <v>1796</v>
      </c>
      <c r="I120" s="88">
        <v>7</v>
      </c>
      <c r="J120" s="88">
        <v>44172278</v>
      </c>
      <c r="K120" s="88" t="s">
        <v>356</v>
      </c>
      <c r="L120" s="88" t="s">
        <v>355</v>
      </c>
      <c r="M120" s="88">
        <v>0.53180899999999998</v>
      </c>
      <c r="N120" s="88">
        <v>0.92202099999999998</v>
      </c>
      <c r="O120" s="88">
        <v>0.49317499999999997</v>
      </c>
      <c r="P120" s="91">
        <v>6.1544399999999999E-2</v>
      </c>
      <c r="Q120" s="88" t="s">
        <v>69</v>
      </c>
      <c r="R120" s="91" t="s">
        <v>69</v>
      </c>
      <c r="S120" s="87">
        <f t="shared" si="1"/>
        <v>2.5143667937926</v>
      </c>
      <c r="T120" s="84" t="s">
        <v>1799</v>
      </c>
      <c r="U120" s="90"/>
    </row>
    <row r="121" spans="1:21" x14ac:dyDescent="0.4">
      <c r="A121" s="89" t="s">
        <v>275</v>
      </c>
      <c r="B121" s="84" t="s">
        <v>629</v>
      </c>
      <c r="C121" s="84" t="s">
        <v>1522</v>
      </c>
      <c r="D121" s="88" t="s">
        <v>1797</v>
      </c>
      <c r="E121" s="88">
        <v>7</v>
      </c>
      <c r="F121" s="88">
        <v>44210820</v>
      </c>
      <c r="G121" s="88" t="s">
        <v>252</v>
      </c>
      <c r="H121" s="88" t="s">
        <v>1796</v>
      </c>
      <c r="I121" s="88">
        <v>7</v>
      </c>
      <c r="J121" s="88">
        <v>44172278</v>
      </c>
      <c r="K121" s="88" t="s">
        <v>356</v>
      </c>
      <c r="L121" s="88" t="s">
        <v>355</v>
      </c>
      <c r="M121" s="88">
        <v>0.53180899999999998</v>
      </c>
      <c r="N121" s="88">
        <v>2.24719E-2</v>
      </c>
      <c r="O121" s="88">
        <v>0.30617499999999997</v>
      </c>
      <c r="P121" s="91">
        <v>0.94149139999999998</v>
      </c>
      <c r="Q121" s="88" t="s">
        <v>69</v>
      </c>
      <c r="R121" s="91" t="s">
        <v>69</v>
      </c>
      <c r="S121" s="87">
        <f t="shared" si="1"/>
        <v>1.0227262951517708</v>
      </c>
      <c r="T121" s="84" t="s">
        <v>1798</v>
      </c>
      <c r="U121" s="90"/>
    </row>
    <row r="122" spans="1:21" x14ac:dyDescent="0.4">
      <c r="A122" s="89" t="s">
        <v>275</v>
      </c>
      <c r="B122" s="84" t="s">
        <v>1526</v>
      </c>
      <c r="C122" s="84" t="s">
        <v>1522</v>
      </c>
      <c r="D122" s="84" t="s">
        <v>1797</v>
      </c>
      <c r="E122" s="84">
        <v>7</v>
      </c>
      <c r="F122" s="84">
        <v>44210820</v>
      </c>
      <c r="G122" s="88" t="s">
        <v>252</v>
      </c>
      <c r="H122" s="84" t="s">
        <v>1796</v>
      </c>
      <c r="I122" s="84">
        <v>7</v>
      </c>
      <c r="J122" s="84">
        <v>44172278</v>
      </c>
      <c r="K122" s="84" t="s">
        <v>356</v>
      </c>
      <c r="L122" s="84" t="s">
        <v>355</v>
      </c>
      <c r="M122" s="84">
        <v>0.53180899999999998</v>
      </c>
      <c r="N122" s="84">
        <v>-0.10735699999999999</v>
      </c>
      <c r="O122" s="84">
        <v>4.2052399999999997E-2</v>
      </c>
      <c r="P122" s="83">
        <v>1.06818E-2</v>
      </c>
      <c r="Q122" s="84" t="s">
        <v>69</v>
      </c>
      <c r="R122" s="83" t="s">
        <v>69</v>
      </c>
      <c r="S122" s="87">
        <f t="shared" si="1"/>
        <v>0.89820495657633415</v>
      </c>
      <c r="T122" s="84" t="s">
        <v>1795</v>
      </c>
      <c r="U122" s="80"/>
    </row>
    <row r="123" spans="1:21" x14ac:dyDescent="0.4">
      <c r="A123" s="89" t="s">
        <v>606</v>
      </c>
      <c r="B123" s="84" t="s">
        <v>1306</v>
      </c>
      <c r="C123" s="84" t="s">
        <v>1522</v>
      </c>
      <c r="D123" s="88" t="s">
        <v>1794</v>
      </c>
      <c r="E123" s="88">
        <v>6</v>
      </c>
      <c r="F123" s="88">
        <v>39036046</v>
      </c>
      <c r="G123" s="88" t="s">
        <v>195</v>
      </c>
      <c r="H123" s="88" t="s">
        <v>1782</v>
      </c>
      <c r="I123" s="88">
        <v>6</v>
      </c>
      <c r="J123" s="88">
        <v>38814743</v>
      </c>
      <c r="K123" s="88" t="s">
        <v>362</v>
      </c>
      <c r="L123" s="88" t="s">
        <v>361</v>
      </c>
      <c r="M123" s="88">
        <v>0.38369799999999998</v>
      </c>
      <c r="N123" s="88">
        <v>7.3092000000000003E-4</v>
      </c>
      <c r="O123" s="88">
        <v>0.21870100000000001</v>
      </c>
      <c r="P123" s="91">
        <v>0.99733340000000004</v>
      </c>
      <c r="Q123" s="88">
        <v>4</v>
      </c>
      <c r="R123" s="91">
        <v>0.71014239999999995</v>
      </c>
      <c r="S123" s="87">
        <f t="shared" si="1"/>
        <v>1.0007311871871167</v>
      </c>
      <c r="T123" s="84" t="s">
        <v>1793</v>
      </c>
      <c r="U123" s="90"/>
    </row>
    <row r="124" spans="1:21" x14ac:dyDescent="0.4">
      <c r="A124" s="89" t="s">
        <v>606</v>
      </c>
      <c r="B124" s="84" t="s">
        <v>1293</v>
      </c>
      <c r="C124" s="84" t="s">
        <v>1522</v>
      </c>
      <c r="D124" s="88" t="s">
        <v>1783</v>
      </c>
      <c r="E124" s="88">
        <v>6</v>
      </c>
      <c r="F124" s="88">
        <v>39036046</v>
      </c>
      <c r="G124" s="88" t="s">
        <v>195</v>
      </c>
      <c r="H124" s="88" t="s">
        <v>1782</v>
      </c>
      <c r="I124" s="88">
        <v>6</v>
      </c>
      <c r="J124" s="88">
        <v>38814743</v>
      </c>
      <c r="K124" s="88" t="s">
        <v>362</v>
      </c>
      <c r="L124" s="88" t="s">
        <v>361</v>
      </c>
      <c r="M124" s="88">
        <v>0.38369799999999998</v>
      </c>
      <c r="N124" s="88">
        <v>-0.24797</v>
      </c>
      <c r="O124" s="88">
        <v>0.28793999999999997</v>
      </c>
      <c r="P124" s="91">
        <v>0.38913429999999999</v>
      </c>
      <c r="Q124" s="88">
        <v>4</v>
      </c>
      <c r="R124" s="91">
        <v>7.5509960000000001E-2</v>
      </c>
      <c r="S124" s="87">
        <f t="shared" si="1"/>
        <v>0.78038335442749807</v>
      </c>
      <c r="T124" s="84" t="s">
        <v>1792</v>
      </c>
      <c r="U124" s="90"/>
    </row>
    <row r="125" spans="1:21" x14ac:dyDescent="0.4">
      <c r="A125" s="89" t="s">
        <v>278</v>
      </c>
      <c r="B125" s="84" t="s">
        <v>1295</v>
      </c>
      <c r="C125" s="84" t="s">
        <v>1522</v>
      </c>
      <c r="D125" s="88" t="s">
        <v>1783</v>
      </c>
      <c r="E125" s="88">
        <v>6</v>
      </c>
      <c r="F125" s="88">
        <v>39036046</v>
      </c>
      <c r="G125" s="88" t="s">
        <v>195</v>
      </c>
      <c r="H125" s="88" t="s">
        <v>1782</v>
      </c>
      <c r="I125" s="88">
        <v>6</v>
      </c>
      <c r="J125" s="88">
        <v>38814743</v>
      </c>
      <c r="K125" s="88" t="s">
        <v>362</v>
      </c>
      <c r="L125" s="88" t="s">
        <v>361</v>
      </c>
      <c r="M125" s="88">
        <v>0.38369799999999998</v>
      </c>
      <c r="N125" s="88">
        <v>-0.27082699999999998</v>
      </c>
      <c r="O125" s="88">
        <v>0.28864699999999999</v>
      </c>
      <c r="P125" s="91">
        <v>0.3481089</v>
      </c>
      <c r="Q125" s="88">
        <v>4</v>
      </c>
      <c r="R125" s="91">
        <v>2.680679E-2</v>
      </c>
      <c r="S125" s="87">
        <f t="shared" si="1"/>
        <v>0.76274844047177615</v>
      </c>
      <c r="T125" s="84" t="s">
        <v>1791</v>
      </c>
      <c r="U125" s="90"/>
    </row>
    <row r="126" spans="1:21" x14ac:dyDescent="0.4">
      <c r="A126" s="89" t="s">
        <v>278</v>
      </c>
      <c r="B126" s="84" t="s">
        <v>628</v>
      </c>
      <c r="C126" s="84" t="s">
        <v>1522</v>
      </c>
      <c r="D126" s="88" t="s">
        <v>1783</v>
      </c>
      <c r="E126" s="88">
        <v>6</v>
      </c>
      <c r="F126" s="88">
        <v>39036046</v>
      </c>
      <c r="G126" s="88" t="s">
        <v>195</v>
      </c>
      <c r="H126" s="88" t="s">
        <v>1782</v>
      </c>
      <c r="I126" s="88">
        <v>6</v>
      </c>
      <c r="J126" s="88">
        <v>38814743</v>
      </c>
      <c r="K126" s="88" t="s">
        <v>362</v>
      </c>
      <c r="L126" s="88" t="s">
        <v>361</v>
      </c>
      <c r="M126" s="88">
        <v>0.38369799999999998</v>
      </c>
      <c r="N126" s="88">
        <v>1.08873</v>
      </c>
      <c r="O126" s="88">
        <v>0.68080700000000005</v>
      </c>
      <c r="P126" s="91">
        <v>0.1097805</v>
      </c>
      <c r="Q126" s="88">
        <v>4</v>
      </c>
      <c r="R126" s="91">
        <v>0.60939770000000004</v>
      </c>
      <c r="S126" s="87">
        <f t="shared" si="1"/>
        <v>2.9704991420791496</v>
      </c>
      <c r="T126" s="84" t="s">
        <v>1790</v>
      </c>
      <c r="U126" s="90"/>
    </row>
    <row r="127" spans="1:21" x14ac:dyDescent="0.4">
      <c r="A127" s="89" t="s">
        <v>278</v>
      </c>
      <c r="B127" s="84" t="s">
        <v>630</v>
      </c>
      <c r="C127" s="84" t="s">
        <v>1522</v>
      </c>
      <c r="D127" s="88" t="s">
        <v>1783</v>
      </c>
      <c r="E127" s="88">
        <v>6</v>
      </c>
      <c r="F127" s="88">
        <v>39036046</v>
      </c>
      <c r="G127" s="88" t="s">
        <v>195</v>
      </c>
      <c r="H127" s="88" t="s">
        <v>1782</v>
      </c>
      <c r="I127" s="88">
        <v>6</v>
      </c>
      <c r="J127" s="88">
        <v>38814743</v>
      </c>
      <c r="K127" s="88" t="s">
        <v>362</v>
      </c>
      <c r="L127" s="88" t="s">
        <v>361</v>
      </c>
      <c r="M127" s="88">
        <v>0.38369799999999998</v>
      </c>
      <c r="N127" s="88">
        <v>-1.04549E-2</v>
      </c>
      <c r="O127" s="88">
        <v>0.477854</v>
      </c>
      <c r="P127" s="91">
        <v>0.98254470000000005</v>
      </c>
      <c r="Q127" s="88">
        <v>4</v>
      </c>
      <c r="R127" s="91">
        <v>0.60009460000000003</v>
      </c>
      <c r="S127" s="87">
        <f t="shared" si="1"/>
        <v>0.98959956250175551</v>
      </c>
      <c r="T127" s="84" t="s">
        <v>1789</v>
      </c>
      <c r="U127" s="90"/>
    </row>
    <row r="128" spans="1:21" x14ac:dyDescent="0.4">
      <c r="A128" s="89" t="s">
        <v>278</v>
      </c>
      <c r="B128" s="84" t="s">
        <v>1304</v>
      </c>
      <c r="C128" s="84" t="s">
        <v>1522</v>
      </c>
      <c r="D128" s="88" t="s">
        <v>1783</v>
      </c>
      <c r="E128" s="88">
        <v>6</v>
      </c>
      <c r="F128" s="88">
        <v>39036046</v>
      </c>
      <c r="G128" s="88" t="s">
        <v>195</v>
      </c>
      <c r="H128" s="88" t="s">
        <v>1782</v>
      </c>
      <c r="I128" s="88">
        <v>6</v>
      </c>
      <c r="J128" s="88">
        <v>38814743</v>
      </c>
      <c r="K128" s="88" t="s">
        <v>362</v>
      </c>
      <c r="L128" s="88" t="s">
        <v>361</v>
      </c>
      <c r="M128" s="88">
        <v>0.38369799999999998</v>
      </c>
      <c r="N128" s="88">
        <v>0.10510799999999999</v>
      </c>
      <c r="O128" s="88">
        <v>0.26036700000000002</v>
      </c>
      <c r="P128" s="91">
        <v>0.68644039999999995</v>
      </c>
      <c r="Q128" s="88">
        <v>4</v>
      </c>
      <c r="R128" s="91">
        <v>0.4227419</v>
      </c>
      <c r="S128" s="87">
        <f t="shared" si="1"/>
        <v>1.1108305735795212</v>
      </c>
      <c r="T128" s="84" t="s">
        <v>1788</v>
      </c>
      <c r="U128" s="90"/>
    </row>
    <row r="129" spans="1:21" x14ac:dyDescent="0.4">
      <c r="A129" s="89" t="s">
        <v>278</v>
      </c>
      <c r="B129" s="84" t="s">
        <v>1297</v>
      </c>
      <c r="C129" s="84" t="s">
        <v>1522</v>
      </c>
      <c r="D129" s="88" t="s">
        <v>1783</v>
      </c>
      <c r="E129" s="88">
        <v>6</v>
      </c>
      <c r="F129" s="88">
        <v>39036046</v>
      </c>
      <c r="G129" s="88" t="s">
        <v>195</v>
      </c>
      <c r="H129" s="88" t="s">
        <v>1782</v>
      </c>
      <c r="I129" s="88">
        <v>6</v>
      </c>
      <c r="J129" s="88">
        <v>38814743</v>
      </c>
      <c r="K129" s="88" t="s">
        <v>362</v>
      </c>
      <c r="L129" s="88" t="s">
        <v>361</v>
      </c>
      <c r="M129" s="88">
        <v>0.38369799999999998</v>
      </c>
      <c r="N129" s="88">
        <v>-0.43263200000000002</v>
      </c>
      <c r="O129" s="88">
        <v>0.33976899999999999</v>
      </c>
      <c r="P129" s="91">
        <v>0.20290659999999999</v>
      </c>
      <c r="Q129" s="88">
        <v>4</v>
      </c>
      <c r="R129" s="91">
        <v>7.4097270000000007E-2</v>
      </c>
      <c r="S129" s="87">
        <f t="shared" si="1"/>
        <v>0.64879920598667573</v>
      </c>
      <c r="T129" s="84" t="s">
        <v>1787</v>
      </c>
      <c r="U129" s="90"/>
    </row>
    <row r="130" spans="1:21" x14ac:dyDescent="0.4">
      <c r="A130" s="89" t="s">
        <v>278</v>
      </c>
      <c r="B130" s="84" t="s">
        <v>1302</v>
      </c>
      <c r="C130" s="84" t="s">
        <v>1522</v>
      </c>
      <c r="D130" s="88" t="s">
        <v>1783</v>
      </c>
      <c r="E130" s="88">
        <v>6</v>
      </c>
      <c r="F130" s="88">
        <v>39036046</v>
      </c>
      <c r="G130" s="88" t="s">
        <v>195</v>
      </c>
      <c r="H130" s="88" t="s">
        <v>1782</v>
      </c>
      <c r="I130" s="88">
        <v>6</v>
      </c>
      <c r="J130" s="88">
        <v>38814743</v>
      </c>
      <c r="K130" s="88" t="s">
        <v>362</v>
      </c>
      <c r="L130" s="88" t="s">
        <v>361</v>
      </c>
      <c r="M130" s="88">
        <v>0.38369799999999998</v>
      </c>
      <c r="N130" s="88">
        <v>-1.18411</v>
      </c>
      <c r="O130" s="88">
        <v>0.80880099999999999</v>
      </c>
      <c r="P130" s="91">
        <v>0.14318629999999999</v>
      </c>
      <c r="Q130" s="88">
        <v>4</v>
      </c>
      <c r="R130" s="91">
        <v>0.37592609999999999</v>
      </c>
      <c r="S130" s="87">
        <f t="shared" si="1"/>
        <v>0.30601841472517161</v>
      </c>
      <c r="T130" s="84" t="s">
        <v>1786</v>
      </c>
      <c r="U130" s="90"/>
    </row>
    <row r="131" spans="1:21" x14ac:dyDescent="0.4">
      <c r="A131" s="89" t="s">
        <v>278</v>
      </c>
      <c r="B131" s="84" t="s">
        <v>629</v>
      </c>
      <c r="C131" s="84" t="s">
        <v>1522</v>
      </c>
      <c r="D131" s="88" t="s">
        <v>1783</v>
      </c>
      <c r="E131" s="88">
        <v>6</v>
      </c>
      <c r="F131" s="88">
        <v>39036046</v>
      </c>
      <c r="G131" s="88" t="s">
        <v>195</v>
      </c>
      <c r="H131" s="88" t="s">
        <v>1782</v>
      </c>
      <c r="I131" s="88">
        <v>6</v>
      </c>
      <c r="J131" s="88">
        <v>38814743</v>
      </c>
      <c r="K131" s="88" t="s">
        <v>362</v>
      </c>
      <c r="L131" s="88" t="s">
        <v>361</v>
      </c>
      <c r="M131" s="88">
        <v>0.38369799999999998</v>
      </c>
      <c r="N131" s="88">
        <v>-0.76051899999999995</v>
      </c>
      <c r="O131" s="88">
        <v>0.50952399999999998</v>
      </c>
      <c r="P131" s="91">
        <v>0.13553999999999999</v>
      </c>
      <c r="Q131" s="88">
        <v>4</v>
      </c>
      <c r="R131" s="91">
        <v>0.60535300000000003</v>
      </c>
      <c r="S131" s="87">
        <f t="shared" ref="S131:S194" si="2">EXP(N131)</f>
        <v>0.46742377110894423</v>
      </c>
      <c r="T131" s="84" t="s">
        <v>1785</v>
      </c>
      <c r="U131" s="90"/>
    </row>
    <row r="132" spans="1:21" x14ac:dyDescent="0.4">
      <c r="A132" s="89" t="s">
        <v>278</v>
      </c>
      <c r="B132" s="84" t="s">
        <v>1526</v>
      </c>
      <c r="C132" s="84" t="s">
        <v>1522</v>
      </c>
      <c r="D132" s="84" t="s">
        <v>1783</v>
      </c>
      <c r="E132" s="84">
        <v>6</v>
      </c>
      <c r="F132" s="84">
        <v>39036046</v>
      </c>
      <c r="G132" s="88" t="s">
        <v>195</v>
      </c>
      <c r="H132" s="84" t="s">
        <v>1782</v>
      </c>
      <c r="I132" s="84">
        <v>6</v>
      </c>
      <c r="J132" s="84">
        <v>38814743</v>
      </c>
      <c r="K132" s="84" t="s">
        <v>362</v>
      </c>
      <c r="L132" s="84" t="s">
        <v>361</v>
      </c>
      <c r="M132" s="84">
        <v>0.38369799999999998</v>
      </c>
      <c r="N132" s="84">
        <v>-7.3922900000000001E-3</v>
      </c>
      <c r="O132" s="84">
        <v>6.8576399999999996E-2</v>
      </c>
      <c r="P132" s="83">
        <v>0.9141572</v>
      </c>
      <c r="Q132" s="84">
        <v>4</v>
      </c>
      <c r="R132" s="83">
        <v>0.73419889999999999</v>
      </c>
      <c r="S132" s="87">
        <f t="shared" si="2"/>
        <v>0.99263496577350907</v>
      </c>
      <c r="T132" s="84" t="s">
        <v>1784</v>
      </c>
      <c r="U132" s="80"/>
    </row>
    <row r="133" spans="1:21" x14ac:dyDescent="0.4">
      <c r="A133" s="89" t="s">
        <v>278</v>
      </c>
      <c r="B133" s="84" t="s">
        <v>1523</v>
      </c>
      <c r="C133" s="84" t="s">
        <v>1522</v>
      </c>
      <c r="D133" s="84" t="s">
        <v>1783</v>
      </c>
      <c r="E133" s="84">
        <v>6</v>
      </c>
      <c r="F133" s="84">
        <v>39036046</v>
      </c>
      <c r="G133" s="88" t="s">
        <v>195</v>
      </c>
      <c r="H133" s="84" t="s">
        <v>1782</v>
      </c>
      <c r="I133" s="84">
        <v>6</v>
      </c>
      <c r="J133" s="84">
        <v>38814743</v>
      </c>
      <c r="K133" s="84" t="s">
        <v>362</v>
      </c>
      <c r="L133" s="84" t="s">
        <v>361</v>
      </c>
      <c r="M133" s="84">
        <v>0.38369799999999998</v>
      </c>
      <c r="N133" s="84">
        <v>0.24172199999999999</v>
      </c>
      <c r="O133" s="84">
        <v>0.13400599999999999</v>
      </c>
      <c r="P133" s="83">
        <v>7.1259820000000001E-2</v>
      </c>
      <c r="Q133" s="84">
        <v>3</v>
      </c>
      <c r="R133" s="83">
        <v>0.43340099999999998</v>
      </c>
      <c r="S133" s="87">
        <f t="shared" si="2"/>
        <v>1.2734401272479863</v>
      </c>
      <c r="T133" s="84" t="s">
        <v>1781</v>
      </c>
      <c r="U133" s="80"/>
    </row>
    <row r="134" spans="1:21" x14ac:dyDescent="0.4">
      <c r="A134" s="89" t="s">
        <v>609</v>
      </c>
      <c r="B134" s="84" t="s">
        <v>1306</v>
      </c>
      <c r="C134" s="84" t="s">
        <v>1522</v>
      </c>
      <c r="D134" s="88" t="s">
        <v>1780</v>
      </c>
      <c r="E134" s="88">
        <v>11</v>
      </c>
      <c r="F134" s="88">
        <v>67352598</v>
      </c>
      <c r="G134" s="88" t="s">
        <v>1770</v>
      </c>
      <c r="H134" s="88" t="s">
        <v>1769</v>
      </c>
      <c r="I134" s="88">
        <v>11</v>
      </c>
      <c r="J134" s="88">
        <v>67194593</v>
      </c>
      <c r="K134" s="88" t="s">
        <v>361</v>
      </c>
      <c r="L134" s="88" t="s">
        <v>362</v>
      </c>
      <c r="M134" s="88">
        <v>0.42345899999999997</v>
      </c>
      <c r="N134" s="88">
        <v>-0.145593</v>
      </c>
      <c r="O134" s="88">
        <v>0.24141099999999999</v>
      </c>
      <c r="P134" s="91">
        <v>0.54644769999999998</v>
      </c>
      <c r="Q134" s="88">
        <v>6</v>
      </c>
      <c r="R134" s="91">
        <v>0.68431010000000003</v>
      </c>
      <c r="S134" s="87">
        <f t="shared" si="2"/>
        <v>0.86450948695297969</v>
      </c>
      <c r="T134" s="84" t="s">
        <v>1779</v>
      </c>
      <c r="U134" s="90"/>
    </row>
    <row r="135" spans="1:21" x14ac:dyDescent="0.4">
      <c r="A135" s="89" t="s">
        <v>609</v>
      </c>
      <c r="B135" s="84" t="s">
        <v>1293</v>
      </c>
      <c r="C135" s="84" t="s">
        <v>1522</v>
      </c>
      <c r="D135" s="88" t="s">
        <v>1437</v>
      </c>
      <c r="E135" s="88">
        <v>11</v>
      </c>
      <c r="F135" s="88">
        <v>67352598</v>
      </c>
      <c r="G135" s="88" t="s">
        <v>1770</v>
      </c>
      <c r="H135" s="88" t="s">
        <v>1769</v>
      </c>
      <c r="I135" s="88">
        <v>11</v>
      </c>
      <c r="J135" s="88">
        <v>67194593</v>
      </c>
      <c r="K135" s="88" t="s">
        <v>361</v>
      </c>
      <c r="L135" s="88" t="s">
        <v>362</v>
      </c>
      <c r="M135" s="88">
        <v>0.42345899999999997</v>
      </c>
      <c r="N135" s="88">
        <v>-0.155196</v>
      </c>
      <c r="O135" s="88">
        <v>0.32054500000000002</v>
      </c>
      <c r="P135" s="91">
        <v>0.62827010000000005</v>
      </c>
      <c r="Q135" s="88">
        <v>6</v>
      </c>
      <c r="R135" s="91">
        <v>0.1480302</v>
      </c>
      <c r="S135" s="87">
        <f t="shared" si="2"/>
        <v>0.85624733655777474</v>
      </c>
      <c r="T135" s="84" t="s">
        <v>1778</v>
      </c>
      <c r="U135" s="90"/>
    </row>
    <row r="136" spans="1:21" x14ac:dyDescent="0.4">
      <c r="A136" s="89" t="s">
        <v>609</v>
      </c>
      <c r="B136" s="84" t="s">
        <v>1295</v>
      </c>
      <c r="C136" s="84" t="s">
        <v>1522</v>
      </c>
      <c r="D136" s="88" t="s">
        <v>1437</v>
      </c>
      <c r="E136" s="88">
        <v>11</v>
      </c>
      <c r="F136" s="88">
        <v>67352598</v>
      </c>
      <c r="G136" s="88" t="s">
        <v>1770</v>
      </c>
      <c r="H136" s="88" t="s">
        <v>1769</v>
      </c>
      <c r="I136" s="88">
        <v>11</v>
      </c>
      <c r="J136" s="88">
        <v>67194593</v>
      </c>
      <c r="K136" s="88" t="s">
        <v>361</v>
      </c>
      <c r="L136" s="88" t="s">
        <v>362</v>
      </c>
      <c r="M136" s="88">
        <v>0.42345899999999997</v>
      </c>
      <c r="N136" s="88">
        <v>-0.248088</v>
      </c>
      <c r="O136" s="88">
        <v>0.32109599999999999</v>
      </c>
      <c r="P136" s="91">
        <v>0.43974210000000002</v>
      </c>
      <c r="Q136" s="88">
        <v>6</v>
      </c>
      <c r="R136" s="91">
        <v>0.1716318</v>
      </c>
      <c r="S136" s="87">
        <f t="shared" si="2"/>
        <v>0.78029127462449088</v>
      </c>
      <c r="T136" s="84" t="s">
        <v>1777</v>
      </c>
      <c r="U136" s="90"/>
    </row>
    <row r="137" spans="1:21" x14ac:dyDescent="0.4">
      <c r="A137" s="89" t="s">
        <v>609</v>
      </c>
      <c r="B137" s="84" t="s">
        <v>628</v>
      </c>
      <c r="C137" s="84" t="s">
        <v>1522</v>
      </c>
      <c r="D137" s="88" t="s">
        <v>1437</v>
      </c>
      <c r="E137" s="88">
        <v>11</v>
      </c>
      <c r="F137" s="88">
        <v>67352598</v>
      </c>
      <c r="G137" s="88" t="s">
        <v>1770</v>
      </c>
      <c r="H137" s="88" t="s">
        <v>1769</v>
      </c>
      <c r="I137" s="88">
        <v>11</v>
      </c>
      <c r="J137" s="88">
        <v>67194593</v>
      </c>
      <c r="K137" s="88" t="s">
        <v>361</v>
      </c>
      <c r="L137" s="88" t="s">
        <v>362</v>
      </c>
      <c r="M137" s="88">
        <v>0.42345899999999997</v>
      </c>
      <c r="N137" s="88">
        <v>-0.50851000000000002</v>
      </c>
      <c r="O137" s="88">
        <v>0.72958100000000004</v>
      </c>
      <c r="P137" s="91">
        <v>0.48580970000000001</v>
      </c>
      <c r="Q137" s="88">
        <v>6</v>
      </c>
      <c r="R137" s="91">
        <v>0.3732724</v>
      </c>
      <c r="S137" s="87">
        <f t="shared" si="2"/>
        <v>0.601390984136005</v>
      </c>
      <c r="T137" s="84" t="s">
        <v>1776</v>
      </c>
      <c r="U137" s="90"/>
    </row>
    <row r="138" spans="1:21" x14ac:dyDescent="0.4">
      <c r="A138" s="89" t="s">
        <v>609</v>
      </c>
      <c r="B138" s="84" t="s">
        <v>630</v>
      </c>
      <c r="C138" s="84" t="s">
        <v>1522</v>
      </c>
      <c r="D138" s="88" t="s">
        <v>1437</v>
      </c>
      <c r="E138" s="88">
        <v>11</v>
      </c>
      <c r="F138" s="88">
        <v>67352598</v>
      </c>
      <c r="G138" s="88" t="s">
        <v>1770</v>
      </c>
      <c r="H138" s="88" t="s">
        <v>1769</v>
      </c>
      <c r="I138" s="88">
        <v>11</v>
      </c>
      <c r="J138" s="88">
        <v>67194593</v>
      </c>
      <c r="K138" s="88" t="s">
        <v>361</v>
      </c>
      <c r="L138" s="88" t="s">
        <v>362</v>
      </c>
      <c r="M138" s="88">
        <v>0.42345899999999997</v>
      </c>
      <c r="N138" s="88">
        <v>0.46393200000000001</v>
      </c>
      <c r="O138" s="88">
        <v>0.52430100000000002</v>
      </c>
      <c r="P138" s="91">
        <v>0.37623410000000002</v>
      </c>
      <c r="Q138" s="88">
        <v>6</v>
      </c>
      <c r="R138" s="91">
        <v>0.4635784</v>
      </c>
      <c r="S138" s="87">
        <f t="shared" si="2"/>
        <v>1.5903148253550239</v>
      </c>
      <c r="T138" s="84" t="s">
        <v>1775</v>
      </c>
      <c r="U138" s="90"/>
    </row>
    <row r="139" spans="1:21" x14ac:dyDescent="0.4">
      <c r="A139" s="89" t="s">
        <v>609</v>
      </c>
      <c r="B139" s="84" t="s">
        <v>1304</v>
      </c>
      <c r="C139" s="84" t="s">
        <v>1522</v>
      </c>
      <c r="D139" s="88" t="s">
        <v>1437</v>
      </c>
      <c r="E139" s="88">
        <v>11</v>
      </c>
      <c r="F139" s="88">
        <v>67352598</v>
      </c>
      <c r="G139" s="88" t="s">
        <v>1770</v>
      </c>
      <c r="H139" s="88" t="s">
        <v>1769</v>
      </c>
      <c r="I139" s="88">
        <v>11</v>
      </c>
      <c r="J139" s="88">
        <v>67194593</v>
      </c>
      <c r="K139" s="88" t="s">
        <v>361</v>
      </c>
      <c r="L139" s="88" t="s">
        <v>362</v>
      </c>
      <c r="M139" s="88">
        <v>0.42345899999999997</v>
      </c>
      <c r="N139" s="88">
        <v>-0.37812299999999999</v>
      </c>
      <c r="O139" s="88">
        <v>0.29167500000000002</v>
      </c>
      <c r="P139" s="91">
        <v>0.19484290000000001</v>
      </c>
      <c r="Q139" s="88">
        <v>6</v>
      </c>
      <c r="R139" s="91">
        <v>0.52366279999999998</v>
      </c>
      <c r="S139" s="87">
        <f t="shared" si="2"/>
        <v>0.68514622249750201</v>
      </c>
      <c r="T139" s="84" t="s">
        <v>1774</v>
      </c>
      <c r="U139" s="90"/>
    </row>
    <row r="140" spans="1:21" x14ac:dyDescent="0.4">
      <c r="A140" s="89" t="s">
        <v>609</v>
      </c>
      <c r="B140" s="84" t="s">
        <v>1297</v>
      </c>
      <c r="C140" s="84" t="s">
        <v>1522</v>
      </c>
      <c r="D140" s="88" t="s">
        <v>1437</v>
      </c>
      <c r="E140" s="88">
        <v>11</v>
      </c>
      <c r="F140" s="88">
        <v>67352598</v>
      </c>
      <c r="G140" s="88" t="s">
        <v>1770</v>
      </c>
      <c r="H140" s="88" t="s">
        <v>1769</v>
      </c>
      <c r="I140" s="88">
        <v>11</v>
      </c>
      <c r="J140" s="88">
        <v>67194593</v>
      </c>
      <c r="K140" s="88" t="s">
        <v>361</v>
      </c>
      <c r="L140" s="88" t="s">
        <v>362</v>
      </c>
      <c r="M140" s="88">
        <v>0.42345899999999997</v>
      </c>
      <c r="N140" s="88">
        <v>2.7363700000000001E-2</v>
      </c>
      <c r="O140" s="88">
        <v>0.37444699999999997</v>
      </c>
      <c r="P140" s="91">
        <v>0.94174440000000004</v>
      </c>
      <c r="Q140" s="88">
        <v>6</v>
      </c>
      <c r="R140" s="91">
        <v>0.18536520000000001</v>
      </c>
      <c r="S140" s="87">
        <f t="shared" si="2"/>
        <v>1.0277415243905128</v>
      </c>
      <c r="T140" s="84" t="s">
        <v>1773</v>
      </c>
      <c r="U140" s="90"/>
    </row>
    <row r="141" spans="1:21" x14ac:dyDescent="0.4">
      <c r="A141" s="89" t="s">
        <v>609</v>
      </c>
      <c r="B141" s="84" t="s">
        <v>1302</v>
      </c>
      <c r="C141" s="84" t="s">
        <v>1522</v>
      </c>
      <c r="D141" s="88" t="s">
        <v>1437</v>
      </c>
      <c r="E141" s="88">
        <v>11</v>
      </c>
      <c r="F141" s="88">
        <v>67352598</v>
      </c>
      <c r="G141" s="88" t="s">
        <v>1770</v>
      </c>
      <c r="H141" s="88" t="s">
        <v>1769</v>
      </c>
      <c r="I141" s="88">
        <v>11</v>
      </c>
      <c r="J141" s="88">
        <v>67194593</v>
      </c>
      <c r="K141" s="88" t="s">
        <v>361</v>
      </c>
      <c r="L141" s="88" t="s">
        <v>362</v>
      </c>
      <c r="M141" s="88">
        <v>0.42345899999999997</v>
      </c>
      <c r="N141" s="88">
        <v>-0.30429499999999998</v>
      </c>
      <c r="O141" s="88">
        <v>0.87260199999999999</v>
      </c>
      <c r="P141" s="91">
        <v>0.727298</v>
      </c>
      <c r="Q141" s="88">
        <v>6</v>
      </c>
      <c r="R141" s="91">
        <v>0.71701970000000004</v>
      </c>
      <c r="S141" s="87">
        <f t="shared" si="2"/>
        <v>0.73764322959800233</v>
      </c>
      <c r="T141" s="84" t="s">
        <v>1772</v>
      </c>
      <c r="U141" s="90"/>
    </row>
    <row r="142" spans="1:21" x14ac:dyDescent="0.4">
      <c r="A142" s="89" t="s">
        <v>609</v>
      </c>
      <c r="B142" s="84" t="s">
        <v>629</v>
      </c>
      <c r="C142" s="84" t="s">
        <v>1522</v>
      </c>
      <c r="D142" s="88" t="s">
        <v>1437</v>
      </c>
      <c r="E142" s="88">
        <v>11</v>
      </c>
      <c r="F142" s="88">
        <v>67352598</v>
      </c>
      <c r="G142" s="88" t="s">
        <v>1770</v>
      </c>
      <c r="H142" s="88" t="s">
        <v>1769</v>
      </c>
      <c r="I142" s="88">
        <v>11</v>
      </c>
      <c r="J142" s="88">
        <v>67194593</v>
      </c>
      <c r="K142" s="88" t="s">
        <v>361</v>
      </c>
      <c r="L142" s="88" t="s">
        <v>362</v>
      </c>
      <c r="M142" s="88">
        <v>0.42345899999999997</v>
      </c>
      <c r="N142" s="88">
        <v>3.9997100000000001E-2</v>
      </c>
      <c r="O142" s="88">
        <v>0.54378599999999999</v>
      </c>
      <c r="P142" s="91">
        <v>0.94136600000000004</v>
      </c>
      <c r="Q142" s="88">
        <v>6</v>
      </c>
      <c r="R142" s="91">
        <v>0.5813296</v>
      </c>
      <c r="S142" s="87">
        <f t="shared" si="2"/>
        <v>1.0408077558455198</v>
      </c>
      <c r="T142" s="84" t="s">
        <v>1771</v>
      </c>
      <c r="U142" s="90"/>
    </row>
    <row r="143" spans="1:21" x14ac:dyDescent="0.4">
      <c r="A143" s="89" t="s">
        <v>609</v>
      </c>
      <c r="B143" s="84" t="s">
        <v>1526</v>
      </c>
      <c r="C143" s="84" t="s">
        <v>1522</v>
      </c>
      <c r="D143" s="84" t="s">
        <v>1437</v>
      </c>
      <c r="E143" s="84">
        <v>11</v>
      </c>
      <c r="F143" s="84">
        <v>67352598</v>
      </c>
      <c r="G143" s="88" t="s">
        <v>1770</v>
      </c>
      <c r="H143" s="84" t="s">
        <v>1769</v>
      </c>
      <c r="I143" s="84">
        <v>11</v>
      </c>
      <c r="J143" s="84">
        <v>67194593</v>
      </c>
      <c r="K143" s="84" t="s">
        <v>361</v>
      </c>
      <c r="L143" s="84" t="s">
        <v>362</v>
      </c>
      <c r="M143" s="84">
        <v>0.42345899999999997</v>
      </c>
      <c r="N143" s="84">
        <v>-5.07967E-2</v>
      </c>
      <c r="O143" s="84">
        <v>7.4535299999999999E-2</v>
      </c>
      <c r="P143" s="83">
        <v>0.49554749999999997</v>
      </c>
      <c r="Q143" s="84">
        <v>8</v>
      </c>
      <c r="R143" s="83">
        <v>0.99865530000000002</v>
      </c>
      <c r="S143" s="87">
        <f t="shared" si="2"/>
        <v>0.95047188182540865</v>
      </c>
      <c r="T143" s="84" t="s">
        <v>1768</v>
      </c>
      <c r="U143" s="80"/>
    </row>
    <row r="144" spans="1:21" x14ac:dyDescent="0.4">
      <c r="A144" s="89" t="s">
        <v>635</v>
      </c>
      <c r="B144" s="84" t="s">
        <v>1306</v>
      </c>
      <c r="C144" s="84" t="s">
        <v>1522</v>
      </c>
      <c r="D144" s="88" t="s">
        <v>1767</v>
      </c>
      <c r="E144" s="88">
        <v>5</v>
      </c>
      <c r="F144" s="88">
        <v>74645041</v>
      </c>
      <c r="G144" s="88" t="s">
        <v>282</v>
      </c>
      <c r="H144" s="88" t="s">
        <v>1756</v>
      </c>
      <c r="I144" s="88">
        <v>5</v>
      </c>
      <c r="J144" s="88">
        <v>74651084</v>
      </c>
      <c r="K144" s="88" t="s">
        <v>355</v>
      </c>
      <c r="L144" s="88" t="s">
        <v>356</v>
      </c>
      <c r="M144" s="88">
        <v>0.43240600000000001</v>
      </c>
      <c r="N144" s="88">
        <v>-0.31280799999999997</v>
      </c>
      <c r="O144" s="88">
        <v>0.13001099999999999</v>
      </c>
      <c r="P144" s="91">
        <v>1.6128159999999999E-2</v>
      </c>
      <c r="Q144" s="88">
        <v>20</v>
      </c>
      <c r="R144" s="91">
        <v>0.1304303</v>
      </c>
      <c r="S144" s="87">
        <f t="shared" si="2"/>
        <v>0.73139032603135634</v>
      </c>
      <c r="T144" s="84" t="s">
        <v>1766</v>
      </c>
      <c r="U144" s="90" t="s">
        <v>1312</v>
      </c>
    </row>
    <row r="145" spans="1:21" x14ac:dyDescent="0.4">
      <c r="A145" s="89" t="s">
        <v>635</v>
      </c>
      <c r="B145" s="84" t="s">
        <v>1293</v>
      </c>
      <c r="C145" s="84" t="s">
        <v>1522</v>
      </c>
      <c r="D145" s="88" t="s">
        <v>1757</v>
      </c>
      <c r="E145" s="88">
        <v>5</v>
      </c>
      <c r="F145" s="88">
        <v>74645041</v>
      </c>
      <c r="G145" s="88" t="s">
        <v>282</v>
      </c>
      <c r="H145" s="88" t="s">
        <v>1756</v>
      </c>
      <c r="I145" s="88">
        <v>5</v>
      </c>
      <c r="J145" s="88">
        <v>74651084</v>
      </c>
      <c r="K145" s="88" t="s">
        <v>355</v>
      </c>
      <c r="L145" s="88" t="s">
        <v>356</v>
      </c>
      <c r="M145" s="88">
        <v>0.43240600000000001</v>
      </c>
      <c r="N145" s="88">
        <v>-4.3023100000000002E-2</v>
      </c>
      <c r="O145" s="88">
        <v>0.16791900000000001</v>
      </c>
      <c r="P145" s="91">
        <v>0.79778539999999998</v>
      </c>
      <c r="Q145" s="88">
        <v>20</v>
      </c>
      <c r="R145" s="91">
        <v>0.3049635</v>
      </c>
      <c r="S145" s="87">
        <f t="shared" si="2"/>
        <v>0.95788926256949369</v>
      </c>
      <c r="T145" s="84" t="s">
        <v>1765</v>
      </c>
      <c r="U145" s="90"/>
    </row>
    <row r="146" spans="1:21" x14ac:dyDescent="0.4">
      <c r="A146" s="89" t="s">
        <v>283</v>
      </c>
      <c r="B146" s="84" t="s">
        <v>1295</v>
      </c>
      <c r="C146" s="84" t="s">
        <v>1522</v>
      </c>
      <c r="D146" s="88" t="s">
        <v>1757</v>
      </c>
      <c r="E146" s="88">
        <v>5</v>
      </c>
      <c r="F146" s="88">
        <v>74645041</v>
      </c>
      <c r="G146" s="88" t="s">
        <v>282</v>
      </c>
      <c r="H146" s="88" t="s">
        <v>1756</v>
      </c>
      <c r="I146" s="88">
        <v>5</v>
      </c>
      <c r="J146" s="88">
        <v>74651084</v>
      </c>
      <c r="K146" s="88" t="s">
        <v>355</v>
      </c>
      <c r="L146" s="88" t="s">
        <v>356</v>
      </c>
      <c r="M146" s="88">
        <v>0.43240600000000001</v>
      </c>
      <c r="N146" s="88">
        <v>7.6127499999999997E-3</v>
      </c>
      <c r="O146" s="88">
        <v>0.167211</v>
      </c>
      <c r="P146" s="91">
        <v>0.96368670000000001</v>
      </c>
      <c r="Q146" s="88">
        <v>20</v>
      </c>
      <c r="R146" s="91">
        <v>0.37953999999999999</v>
      </c>
      <c r="S146" s="87">
        <f t="shared" si="2"/>
        <v>1.0076418006529435</v>
      </c>
      <c r="T146" s="84" t="s">
        <v>1764</v>
      </c>
      <c r="U146" s="90"/>
    </row>
    <row r="147" spans="1:21" x14ac:dyDescent="0.4">
      <c r="A147" s="89" t="s">
        <v>283</v>
      </c>
      <c r="B147" s="84" t="s">
        <v>628</v>
      </c>
      <c r="C147" s="84" t="s">
        <v>1522</v>
      </c>
      <c r="D147" s="88" t="s">
        <v>1757</v>
      </c>
      <c r="E147" s="88">
        <v>5</v>
      </c>
      <c r="F147" s="88">
        <v>74645041</v>
      </c>
      <c r="G147" s="88" t="s">
        <v>282</v>
      </c>
      <c r="H147" s="88" t="s">
        <v>1756</v>
      </c>
      <c r="I147" s="88">
        <v>5</v>
      </c>
      <c r="J147" s="88">
        <v>74651084</v>
      </c>
      <c r="K147" s="88" t="s">
        <v>355</v>
      </c>
      <c r="L147" s="88" t="s">
        <v>356</v>
      </c>
      <c r="M147" s="88">
        <v>0.43240600000000001</v>
      </c>
      <c r="N147" s="88">
        <v>-0.40707500000000002</v>
      </c>
      <c r="O147" s="88">
        <v>0.39029999999999998</v>
      </c>
      <c r="P147" s="91">
        <v>0.2969579</v>
      </c>
      <c r="Q147" s="88">
        <v>20</v>
      </c>
      <c r="R147" s="91">
        <v>0.29549540000000002</v>
      </c>
      <c r="S147" s="87">
        <f t="shared" si="2"/>
        <v>0.66559426885932604</v>
      </c>
      <c r="T147" s="84" t="s">
        <v>1763</v>
      </c>
      <c r="U147" s="90"/>
    </row>
    <row r="148" spans="1:21" x14ac:dyDescent="0.4">
      <c r="A148" s="89" t="s">
        <v>283</v>
      </c>
      <c r="B148" s="84" t="s">
        <v>630</v>
      </c>
      <c r="C148" s="84" t="s">
        <v>1522</v>
      </c>
      <c r="D148" s="88" t="s">
        <v>1757</v>
      </c>
      <c r="E148" s="88">
        <v>5</v>
      </c>
      <c r="F148" s="88">
        <v>74645041</v>
      </c>
      <c r="G148" s="88" t="s">
        <v>282</v>
      </c>
      <c r="H148" s="88" t="s">
        <v>1756</v>
      </c>
      <c r="I148" s="88">
        <v>5</v>
      </c>
      <c r="J148" s="88">
        <v>74651084</v>
      </c>
      <c r="K148" s="88" t="s">
        <v>355</v>
      </c>
      <c r="L148" s="88" t="s">
        <v>356</v>
      </c>
      <c r="M148" s="88">
        <v>0.43240600000000001</v>
      </c>
      <c r="N148" s="88">
        <v>-0.459563</v>
      </c>
      <c r="O148" s="88">
        <v>0.28061599999999998</v>
      </c>
      <c r="P148" s="91">
        <v>0.10148500000000001</v>
      </c>
      <c r="Q148" s="88">
        <v>20</v>
      </c>
      <c r="R148" s="91">
        <v>0.8068999</v>
      </c>
      <c r="S148" s="87">
        <f t="shared" si="2"/>
        <v>0.63155957674659713</v>
      </c>
      <c r="T148" s="84" t="s">
        <v>1762</v>
      </c>
      <c r="U148" s="90"/>
    </row>
    <row r="149" spans="1:21" x14ac:dyDescent="0.4">
      <c r="A149" s="89" t="s">
        <v>283</v>
      </c>
      <c r="B149" s="84" t="s">
        <v>1304</v>
      </c>
      <c r="C149" s="84" t="s">
        <v>1522</v>
      </c>
      <c r="D149" s="88" t="s">
        <v>1757</v>
      </c>
      <c r="E149" s="88">
        <v>5</v>
      </c>
      <c r="F149" s="88">
        <v>74645041</v>
      </c>
      <c r="G149" s="88" t="s">
        <v>282</v>
      </c>
      <c r="H149" s="88" t="s">
        <v>1756</v>
      </c>
      <c r="I149" s="88">
        <v>5</v>
      </c>
      <c r="J149" s="88">
        <v>74651084</v>
      </c>
      <c r="K149" s="88" t="s">
        <v>355</v>
      </c>
      <c r="L149" s="88" t="s">
        <v>356</v>
      </c>
      <c r="M149" s="88">
        <v>0.43240600000000001</v>
      </c>
      <c r="N149" s="88">
        <v>-0.19123499999999999</v>
      </c>
      <c r="O149" s="88">
        <v>0.15268100000000001</v>
      </c>
      <c r="P149" s="91">
        <v>0.2103833</v>
      </c>
      <c r="Q149" s="88">
        <v>20</v>
      </c>
      <c r="R149" s="91">
        <v>0.43271169999999998</v>
      </c>
      <c r="S149" s="87">
        <f t="shared" si="2"/>
        <v>0.82593846980277763</v>
      </c>
      <c r="T149" s="84" t="s">
        <v>1709</v>
      </c>
      <c r="U149" s="90"/>
    </row>
    <row r="150" spans="1:21" x14ac:dyDescent="0.4">
      <c r="A150" s="89" t="s">
        <v>283</v>
      </c>
      <c r="B150" s="84" t="s">
        <v>1297</v>
      </c>
      <c r="C150" s="84" t="s">
        <v>1522</v>
      </c>
      <c r="D150" s="88" t="s">
        <v>1757</v>
      </c>
      <c r="E150" s="88">
        <v>5</v>
      </c>
      <c r="F150" s="88">
        <v>74645041</v>
      </c>
      <c r="G150" s="88" t="s">
        <v>282</v>
      </c>
      <c r="H150" s="88" t="s">
        <v>1756</v>
      </c>
      <c r="I150" s="88">
        <v>5</v>
      </c>
      <c r="J150" s="88">
        <v>74651084</v>
      </c>
      <c r="K150" s="88" t="s">
        <v>355</v>
      </c>
      <c r="L150" s="88" t="s">
        <v>356</v>
      </c>
      <c r="M150" s="88">
        <v>0.43240600000000001</v>
      </c>
      <c r="N150" s="88">
        <v>-3.1878999999999998E-2</v>
      </c>
      <c r="O150" s="88">
        <v>0.196075</v>
      </c>
      <c r="P150" s="91">
        <v>0.87084470000000003</v>
      </c>
      <c r="Q150" s="88">
        <v>20</v>
      </c>
      <c r="R150" s="91">
        <v>0.52253179999999999</v>
      </c>
      <c r="S150" s="87">
        <f t="shared" si="2"/>
        <v>0.96862377846586756</v>
      </c>
      <c r="T150" s="84" t="s">
        <v>1761</v>
      </c>
      <c r="U150" s="90"/>
    </row>
    <row r="151" spans="1:21" x14ac:dyDescent="0.4">
      <c r="A151" s="89" t="s">
        <v>283</v>
      </c>
      <c r="B151" s="84" t="s">
        <v>1302</v>
      </c>
      <c r="C151" s="84" t="s">
        <v>1522</v>
      </c>
      <c r="D151" s="88" t="s">
        <v>1757</v>
      </c>
      <c r="E151" s="88">
        <v>5</v>
      </c>
      <c r="F151" s="88">
        <v>74645041</v>
      </c>
      <c r="G151" s="88" t="s">
        <v>282</v>
      </c>
      <c r="H151" s="88" t="s">
        <v>1756</v>
      </c>
      <c r="I151" s="88">
        <v>5</v>
      </c>
      <c r="J151" s="88">
        <v>74651084</v>
      </c>
      <c r="K151" s="88" t="s">
        <v>355</v>
      </c>
      <c r="L151" s="88" t="s">
        <v>356</v>
      </c>
      <c r="M151" s="88">
        <v>0.43240600000000001</v>
      </c>
      <c r="N151" s="88">
        <v>5.5296199999999997E-2</v>
      </c>
      <c r="O151" s="88">
        <v>0.466723</v>
      </c>
      <c r="P151" s="91">
        <v>0.90568930000000003</v>
      </c>
      <c r="Q151" s="88">
        <v>20</v>
      </c>
      <c r="R151" s="91">
        <v>0.1120047</v>
      </c>
      <c r="S151" s="87">
        <f t="shared" si="2"/>
        <v>1.0568536083576372</v>
      </c>
      <c r="T151" s="84" t="s">
        <v>1760</v>
      </c>
      <c r="U151" s="90"/>
    </row>
    <row r="152" spans="1:21" x14ac:dyDescent="0.4">
      <c r="A152" s="89" t="s">
        <v>283</v>
      </c>
      <c r="B152" s="84" t="s">
        <v>629</v>
      </c>
      <c r="C152" s="84" t="s">
        <v>1522</v>
      </c>
      <c r="D152" s="88" t="s">
        <v>1757</v>
      </c>
      <c r="E152" s="88">
        <v>5</v>
      </c>
      <c r="F152" s="88">
        <v>74645041</v>
      </c>
      <c r="G152" s="88" t="s">
        <v>282</v>
      </c>
      <c r="H152" s="88" t="s">
        <v>1756</v>
      </c>
      <c r="I152" s="88">
        <v>5</v>
      </c>
      <c r="J152" s="88">
        <v>74651084</v>
      </c>
      <c r="K152" s="88" t="s">
        <v>355</v>
      </c>
      <c r="L152" s="88" t="s">
        <v>356</v>
      </c>
      <c r="M152" s="88">
        <v>0.43240600000000001</v>
      </c>
      <c r="N152" s="88">
        <v>-1.0111699999999999</v>
      </c>
      <c r="O152" s="88">
        <v>0.301763</v>
      </c>
      <c r="P152" s="91">
        <v>8.0552650000000005E-4</v>
      </c>
      <c r="Q152" s="88">
        <v>20</v>
      </c>
      <c r="R152" s="91">
        <v>0.37558900000000001</v>
      </c>
      <c r="S152" s="87">
        <f t="shared" si="2"/>
        <v>0.3637930925579107</v>
      </c>
      <c r="T152" s="84" t="s">
        <v>1759</v>
      </c>
      <c r="U152" s="90" t="s">
        <v>1316</v>
      </c>
    </row>
    <row r="153" spans="1:21" x14ac:dyDescent="0.4">
      <c r="A153" s="89" t="s">
        <v>283</v>
      </c>
      <c r="B153" s="84" t="s">
        <v>1526</v>
      </c>
      <c r="C153" s="84" t="s">
        <v>1522</v>
      </c>
      <c r="D153" s="84" t="s">
        <v>1757</v>
      </c>
      <c r="E153" s="84">
        <v>5</v>
      </c>
      <c r="F153" s="84">
        <v>74645041</v>
      </c>
      <c r="G153" s="88" t="s">
        <v>282</v>
      </c>
      <c r="H153" s="84" t="s">
        <v>1756</v>
      </c>
      <c r="I153" s="84">
        <v>5</v>
      </c>
      <c r="J153" s="84">
        <v>74651084</v>
      </c>
      <c r="K153" s="84" t="s">
        <v>355</v>
      </c>
      <c r="L153" s="84" t="s">
        <v>356</v>
      </c>
      <c r="M153" s="84">
        <v>0.43240600000000001</v>
      </c>
      <c r="N153" s="84">
        <v>-1.55596E-2</v>
      </c>
      <c r="O153" s="84">
        <v>4.0463800000000001E-2</v>
      </c>
      <c r="P153" s="83">
        <v>0.70058430000000005</v>
      </c>
      <c r="Q153" s="84">
        <v>19</v>
      </c>
      <c r="R153" s="83">
        <v>0.46720159999999999</v>
      </c>
      <c r="S153" s="87">
        <f t="shared" si="2"/>
        <v>0.98456082517785881</v>
      </c>
      <c r="T153" s="84" t="s">
        <v>1758</v>
      </c>
      <c r="U153" s="80"/>
    </row>
    <row r="154" spans="1:21" x14ac:dyDescent="0.4">
      <c r="A154" s="89" t="s">
        <v>283</v>
      </c>
      <c r="B154" s="84" t="s">
        <v>1523</v>
      </c>
      <c r="C154" s="84" t="s">
        <v>1522</v>
      </c>
      <c r="D154" s="84" t="s">
        <v>1757</v>
      </c>
      <c r="E154" s="84">
        <v>5</v>
      </c>
      <c r="F154" s="84">
        <v>74645041</v>
      </c>
      <c r="G154" s="88" t="s">
        <v>282</v>
      </c>
      <c r="H154" s="84" t="s">
        <v>1756</v>
      </c>
      <c r="I154" s="84">
        <v>5</v>
      </c>
      <c r="J154" s="84">
        <v>74651084</v>
      </c>
      <c r="K154" s="84" t="s">
        <v>355</v>
      </c>
      <c r="L154" s="84" t="s">
        <v>356</v>
      </c>
      <c r="M154" s="84">
        <v>0.43240600000000001</v>
      </c>
      <c r="N154" s="84">
        <v>0.222883</v>
      </c>
      <c r="O154" s="84">
        <v>7.1570499999999995E-2</v>
      </c>
      <c r="P154" s="83">
        <v>1.844615E-3</v>
      </c>
      <c r="Q154" s="84">
        <v>18</v>
      </c>
      <c r="R154" s="83">
        <v>1.056992E-2</v>
      </c>
      <c r="S154" s="87">
        <f t="shared" si="2"/>
        <v>1.2496743532829202</v>
      </c>
      <c r="T154" s="84" t="s">
        <v>1755</v>
      </c>
      <c r="U154" s="80" t="s">
        <v>1316</v>
      </c>
    </row>
    <row r="155" spans="1:21" x14ac:dyDescent="0.4">
      <c r="A155" s="89" t="s">
        <v>604</v>
      </c>
      <c r="B155" s="84" t="s">
        <v>1306</v>
      </c>
      <c r="C155" s="84" t="s">
        <v>1522</v>
      </c>
      <c r="D155" s="88" t="s">
        <v>1754</v>
      </c>
      <c r="E155" s="88">
        <v>15</v>
      </c>
      <c r="F155" s="88">
        <v>99349979</v>
      </c>
      <c r="G155" s="88" t="s">
        <v>1743</v>
      </c>
      <c r="H155" s="88" t="s">
        <v>1742</v>
      </c>
      <c r="I155" s="88">
        <v>15</v>
      </c>
      <c r="J155" s="88">
        <v>99513231</v>
      </c>
      <c r="K155" s="88" t="s">
        <v>362</v>
      </c>
      <c r="L155" s="88" t="s">
        <v>361</v>
      </c>
      <c r="M155" s="88">
        <v>0.39661999999999997</v>
      </c>
      <c r="N155" s="88">
        <v>0.13106100000000001</v>
      </c>
      <c r="O155" s="88">
        <v>0.119764</v>
      </c>
      <c r="P155" s="91">
        <v>0.27381159999999999</v>
      </c>
      <c r="Q155" s="88">
        <v>17</v>
      </c>
      <c r="R155" s="91">
        <v>0.68042190000000002</v>
      </c>
      <c r="S155" s="87">
        <f t="shared" si="2"/>
        <v>1.1400373214676036</v>
      </c>
      <c r="T155" s="84" t="s">
        <v>1753</v>
      </c>
      <c r="U155" s="90"/>
    </row>
    <row r="156" spans="1:21" x14ac:dyDescent="0.4">
      <c r="A156" s="89" t="s">
        <v>604</v>
      </c>
      <c r="B156" s="84" t="s">
        <v>1293</v>
      </c>
      <c r="C156" s="84" t="s">
        <v>1522</v>
      </c>
      <c r="D156" s="88" t="s">
        <v>1427</v>
      </c>
      <c r="E156" s="88">
        <v>15</v>
      </c>
      <c r="F156" s="88">
        <v>99349979</v>
      </c>
      <c r="G156" s="88" t="s">
        <v>1743</v>
      </c>
      <c r="H156" s="88" t="s">
        <v>1742</v>
      </c>
      <c r="I156" s="88">
        <v>15</v>
      </c>
      <c r="J156" s="88">
        <v>99513231</v>
      </c>
      <c r="K156" s="88" t="s">
        <v>362</v>
      </c>
      <c r="L156" s="88" t="s">
        <v>361</v>
      </c>
      <c r="M156" s="88">
        <v>0.39661999999999997</v>
      </c>
      <c r="N156" s="88">
        <v>-4.4878800000000003E-2</v>
      </c>
      <c r="O156" s="88">
        <v>0.15846399999999999</v>
      </c>
      <c r="P156" s="91">
        <v>0.77701439999999999</v>
      </c>
      <c r="Q156" s="88">
        <v>17</v>
      </c>
      <c r="R156" s="91">
        <v>0.78462310000000002</v>
      </c>
      <c r="S156" s="87">
        <f t="shared" si="2"/>
        <v>0.95611335574971557</v>
      </c>
      <c r="T156" s="84" t="s">
        <v>1752</v>
      </c>
      <c r="U156" s="90"/>
    </row>
    <row r="157" spans="1:21" x14ac:dyDescent="0.4">
      <c r="A157" s="89" t="s">
        <v>604</v>
      </c>
      <c r="B157" s="84" t="s">
        <v>1295</v>
      </c>
      <c r="C157" s="84" t="s">
        <v>1522</v>
      </c>
      <c r="D157" s="88" t="s">
        <v>1427</v>
      </c>
      <c r="E157" s="88">
        <v>15</v>
      </c>
      <c r="F157" s="88">
        <v>99349979</v>
      </c>
      <c r="G157" s="88" t="s">
        <v>1743</v>
      </c>
      <c r="H157" s="88" t="s">
        <v>1742</v>
      </c>
      <c r="I157" s="88">
        <v>15</v>
      </c>
      <c r="J157" s="88">
        <v>99513231</v>
      </c>
      <c r="K157" s="88" t="s">
        <v>362</v>
      </c>
      <c r="L157" s="88" t="s">
        <v>361</v>
      </c>
      <c r="M157" s="88">
        <v>0.39661999999999997</v>
      </c>
      <c r="N157" s="88">
        <v>-9.5388299999999995E-2</v>
      </c>
      <c r="O157" s="88">
        <v>0.157721</v>
      </c>
      <c r="P157" s="91">
        <v>0.54531700000000005</v>
      </c>
      <c r="Q157" s="88">
        <v>17</v>
      </c>
      <c r="R157" s="91">
        <v>0.13473280000000001</v>
      </c>
      <c r="S157" s="87">
        <f t="shared" si="2"/>
        <v>0.90901989350511625</v>
      </c>
      <c r="T157" s="84" t="s">
        <v>1751</v>
      </c>
      <c r="U157" s="90"/>
    </row>
    <row r="158" spans="1:21" x14ac:dyDescent="0.4">
      <c r="A158" s="89" t="s">
        <v>604</v>
      </c>
      <c r="B158" s="84" t="s">
        <v>628</v>
      </c>
      <c r="C158" s="84" t="s">
        <v>1522</v>
      </c>
      <c r="D158" s="88" t="s">
        <v>1427</v>
      </c>
      <c r="E158" s="88">
        <v>15</v>
      </c>
      <c r="F158" s="88">
        <v>99349979</v>
      </c>
      <c r="G158" s="88" t="s">
        <v>1743</v>
      </c>
      <c r="H158" s="88" t="s">
        <v>1742</v>
      </c>
      <c r="I158" s="88">
        <v>15</v>
      </c>
      <c r="J158" s="88">
        <v>99513231</v>
      </c>
      <c r="K158" s="88" t="s">
        <v>362</v>
      </c>
      <c r="L158" s="88" t="s">
        <v>361</v>
      </c>
      <c r="M158" s="88">
        <v>0.39661999999999997</v>
      </c>
      <c r="N158" s="88">
        <v>0.38846000000000003</v>
      </c>
      <c r="O158" s="88">
        <v>0.361091</v>
      </c>
      <c r="P158" s="91">
        <v>0.28201809999999999</v>
      </c>
      <c r="Q158" s="88">
        <v>17</v>
      </c>
      <c r="R158" s="91">
        <v>0.30986799999999998</v>
      </c>
      <c r="S158" s="87">
        <f t="shared" si="2"/>
        <v>1.4747079939651808</v>
      </c>
      <c r="T158" s="84" t="s">
        <v>1750</v>
      </c>
      <c r="U158" s="90"/>
    </row>
    <row r="159" spans="1:21" x14ac:dyDescent="0.4">
      <c r="A159" s="89" t="s">
        <v>604</v>
      </c>
      <c r="B159" s="84" t="s">
        <v>630</v>
      </c>
      <c r="C159" s="84" t="s">
        <v>1522</v>
      </c>
      <c r="D159" s="88" t="s">
        <v>1427</v>
      </c>
      <c r="E159" s="88">
        <v>15</v>
      </c>
      <c r="F159" s="88">
        <v>99349979</v>
      </c>
      <c r="G159" s="88" t="s">
        <v>1743</v>
      </c>
      <c r="H159" s="88" t="s">
        <v>1742</v>
      </c>
      <c r="I159" s="88">
        <v>15</v>
      </c>
      <c r="J159" s="88">
        <v>99513231</v>
      </c>
      <c r="K159" s="88" t="s">
        <v>362</v>
      </c>
      <c r="L159" s="88" t="s">
        <v>361</v>
      </c>
      <c r="M159" s="88">
        <v>0.39661999999999997</v>
      </c>
      <c r="N159" s="88">
        <v>0.13866700000000001</v>
      </c>
      <c r="O159" s="88">
        <v>0.25831599999999999</v>
      </c>
      <c r="P159" s="91">
        <v>0.59139799999999998</v>
      </c>
      <c r="Q159" s="88">
        <v>17</v>
      </c>
      <c r="R159" s="91">
        <v>0.37189519999999998</v>
      </c>
      <c r="S159" s="87">
        <f t="shared" si="2"/>
        <v>1.1487415053838435</v>
      </c>
      <c r="T159" s="84" t="s">
        <v>1749</v>
      </c>
      <c r="U159" s="90"/>
    </row>
    <row r="160" spans="1:21" x14ac:dyDescent="0.4">
      <c r="A160" s="89" t="s">
        <v>604</v>
      </c>
      <c r="B160" s="84" t="s">
        <v>1304</v>
      </c>
      <c r="C160" s="84" t="s">
        <v>1522</v>
      </c>
      <c r="D160" s="88" t="s">
        <v>1427</v>
      </c>
      <c r="E160" s="88">
        <v>15</v>
      </c>
      <c r="F160" s="88">
        <v>99349979</v>
      </c>
      <c r="G160" s="88" t="s">
        <v>1743</v>
      </c>
      <c r="H160" s="88" t="s">
        <v>1742</v>
      </c>
      <c r="I160" s="88">
        <v>15</v>
      </c>
      <c r="J160" s="88">
        <v>99513231</v>
      </c>
      <c r="K160" s="88" t="s">
        <v>362</v>
      </c>
      <c r="L160" s="88" t="s">
        <v>361</v>
      </c>
      <c r="M160" s="88">
        <v>0.39661999999999997</v>
      </c>
      <c r="N160" s="88">
        <v>0.105181</v>
      </c>
      <c r="O160" s="88">
        <v>0.14239099999999999</v>
      </c>
      <c r="P160" s="91">
        <v>0.46010479999999998</v>
      </c>
      <c r="Q160" s="88">
        <v>17</v>
      </c>
      <c r="R160" s="91">
        <v>0.95992560000000005</v>
      </c>
      <c r="S160" s="87">
        <f t="shared" si="2"/>
        <v>1.1109116671712724</v>
      </c>
      <c r="T160" s="84" t="s">
        <v>1748</v>
      </c>
      <c r="U160" s="90"/>
    </row>
    <row r="161" spans="1:21" x14ac:dyDescent="0.4">
      <c r="A161" s="89" t="s">
        <v>604</v>
      </c>
      <c r="B161" s="84" t="s">
        <v>1297</v>
      </c>
      <c r="C161" s="84" t="s">
        <v>1522</v>
      </c>
      <c r="D161" s="88" t="s">
        <v>1427</v>
      </c>
      <c r="E161" s="88">
        <v>15</v>
      </c>
      <c r="F161" s="88">
        <v>99349979</v>
      </c>
      <c r="G161" s="88" t="s">
        <v>1743</v>
      </c>
      <c r="H161" s="88" t="s">
        <v>1742</v>
      </c>
      <c r="I161" s="88">
        <v>15</v>
      </c>
      <c r="J161" s="88">
        <v>99513231</v>
      </c>
      <c r="K161" s="88" t="s">
        <v>362</v>
      </c>
      <c r="L161" s="88" t="s">
        <v>361</v>
      </c>
      <c r="M161" s="88">
        <v>0.39661999999999997</v>
      </c>
      <c r="N161" s="88">
        <v>-5.31149E-2</v>
      </c>
      <c r="O161" s="88">
        <v>0.18609899999999999</v>
      </c>
      <c r="P161" s="91">
        <v>0.77532889999999999</v>
      </c>
      <c r="Q161" s="88">
        <v>17</v>
      </c>
      <c r="R161" s="91">
        <v>0.6863882</v>
      </c>
      <c r="S161" s="87">
        <f t="shared" si="2"/>
        <v>0.94827104987888544</v>
      </c>
      <c r="T161" s="84" t="s">
        <v>1747</v>
      </c>
      <c r="U161" s="90"/>
    </row>
    <row r="162" spans="1:21" x14ac:dyDescent="0.4">
      <c r="A162" s="89" t="s">
        <v>604</v>
      </c>
      <c r="B162" s="84" t="s">
        <v>1302</v>
      </c>
      <c r="C162" s="84" t="s">
        <v>1522</v>
      </c>
      <c r="D162" s="88" t="s">
        <v>1427</v>
      </c>
      <c r="E162" s="88">
        <v>15</v>
      </c>
      <c r="F162" s="88">
        <v>99349979</v>
      </c>
      <c r="G162" s="88" t="s">
        <v>1743</v>
      </c>
      <c r="H162" s="88" t="s">
        <v>1742</v>
      </c>
      <c r="I162" s="88">
        <v>15</v>
      </c>
      <c r="J162" s="88">
        <v>99513231</v>
      </c>
      <c r="K162" s="88" t="s">
        <v>362</v>
      </c>
      <c r="L162" s="88" t="s">
        <v>361</v>
      </c>
      <c r="M162" s="88">
        <v>0.39661999999999997</v>
      </c>
      <c r="N162" s="88">
        <v>-0.61726999999999999</v>
      </c>
      <c r="O162" s="88">
        <v>0.43126300000000001</v>
      </c>
      <c r="P162" s="91">
        <v>0.15234220000000001</v>
      </c>
      <c r="Q162" s="88">
        <v>17</v>
      </c>
      <c r="R162" s="91">
        <v>2.3565019999999999E-2</v>
      </c>
      <c r="S162" s="87">
        <f t="shared" si="2"/>
        <v>0.53941503235781008</v>
      </c>
      <c r="T162" s="84" t="s">
        <v>1746</v>
      </c>
      <c r="U162" s="90"/>
    </row>
    <row r="163" spans="1:21" x14ac:dyDescent="0.4">
      <c r="A163" s="89" t="s">
        <v>604</v>
      </c>
      <c r="B163" s="84" t="s">
        <v>629</v>
      </c>
      <c r="C163" s="84" t="s">
        <v>1522</v>
      </c>
      <c r="D163" s="88" t="s">
        <v>1427</v>
      </c>
      <c r="E163" s="88">
        <v>15</v>
      </c>
      <c r="F163" s="88">
        <v>99349979</v>
      </c>
      <c r="G163" s="88" t="s">
        <v>1743</v>
      </c>
      <c r="H163" s="88" t="s">
        <v>1742</v>
      </c>
      <c r="I163" s="88">
        <v>15</v>
      </c>
      <c r="J163" s="88">
        <v>99513231</v>
      </c>
      <c r="K163" s="88" t="s">
        <v>362</v>
      </c>
      <c r="L163" s="88" t="s">
        <v>361</v>
      </c>
      <c r="M163" s="88">
        <v>0.39661999999999997</v>
      </c>
      <c r="N163" s="88">
        <v>1.0281999999999999E-2</v>
      </c>
      <c r="O163" s="88">
        <v>0.26894200000000001</v>
      </c>
      <c r="P163" s="91">
        <v>0.96950329999999996</v>
      </c>
      <c r="Q163" s="88">
        <v>17</v>
      </c>
      <c r="R163" s="91">
        <v>0.1551052</v>
      </c>
      <c r="S163" s="87">
        <f t="shared" si="2"/>
        <v>1.0103350413966761</v>
      </c>
      <c r="T163" s="84" t="s">
        <v>1745</v>
      </c>
      <c r="U163" s="90"/>
    </row>
    <row r="164" spans="1:21" x14ac:dyDescent="0.4">
      <c r="A164" s="89" t="s">
        <v>604</v>
      </c>
      <c r="B164" s="84" t="s">
        <v>1526</v>
      </c>
      <c r="C164" s="84" t="s">
        <v>1522</v>
      </c>
      <c r="D164" s="84" t="s">
        <v>1427</v>
      </c>
      <c r="E164" s="84">
        <v>15</v>
      </c>
      <c r="F164" s="84">
        <v>99349979</v>
      </c>
      <c r="G164" s="88" t="s">
        <v>1743</v>
      </c>
      <c r="H164" s="84" t="s">
        <v>1742</v>
      </c>
      <c r="I164" s="84">
        <v>15</v>
      </c>
      <c r="J164" s="84">
        <v>99513231</v>
      </c>
      <c r="K164" s="84" t="s">
        <v>362</v>
      </c>
      <c r="L164" s="84" t="s">
        <v>361</v>
      </c>
      <c r="M164" s="84">
        <v>0.39661999999999997</v>
      </c>
      <c r="N164" s="84">
        <v>6.6085199999999997E-2</v>
      </c>
      <c r="O164" s="84">
        <v>3.6840299999999999E-2</v>
      </c>
      <c r="P164" s="83">
        <v>7.2840360000000007E-2</v>
      </c>
      <c r="Q164" s="84">
        <v>19</v>
      </c>
      <c r="R164" s="83">
        <v>0.45079520000000001</v>
      </c>
      <c r="S164" s="87">
        <f t="shared" si="2"/>
        <v>1.0683177339595562</v>
      </c>
      <c r="T164" s="84" t="s">
        <v>1744</v>
      </c>
      <c r="U164" s="80"/>
    </row>
    <row r="165" spans="1:21" x14ac:dyDescent="0.4">
      <c r="A165" s="89" t="s">
        <v>604</v>
      </c>
      <c r="B165" s="84" t="s">
        <v>1523</v>
      </c>
      <c r="C165" s="84" t="s">
        <v>1522</v>
      </c>
      <c r="D165" s="84" t="s">
        <v>1427</v>
      </c>
      <c r="E165" s="84">
        <v>15</v>
      </c>
      <c r="F165" s="84">
        <v>99349979</v>
      </c>
      <c r="G165" s="88" t="s">
        <v>1743</v>
      </c>
      <c r="H165" s="84" t="s">
        <v>1742</v>
      </c>
      <c r="I165" s="84">
        <v>15</v>
      </c>
      <c r="J165" s="84">
        <v>99513231</v>
      </c>
      <c r="K165" s="84" t="s">
        <v>362</v>
      </c>
      <c r="L165" s="84" t="s">
        <v>361</v>
      </c>
      <c r="M165" s="84">
        <v>0.39661999999999997</v>
      </c>
      <c r="N165" s="84">
        <v>6.9945600000000004E-3</v>
      </c>
      <c r="O165" s="84">
        <v>6.8198999999999996E-2</v>
      </c>
      <c r="P165" s="83">
        <v>0.9183114</v>
      </c>
      <c r="Q165" s="84">
        <v>15</v>
      </c>
      <c r="R165" s="83">
        <v>0.3319028</v>
      </c>
      <c r="S165" s="87">
        <f t="shared" si="2"/>
        <v>1.0070190790681577</v>
      </c>
      <c r="T165" s="84" t="s">
        <v>1741</v>
      </c>
      <c r="U165" s="80"/>
    </row>
    <row r="166" spans="1:21" x14ac:dyDescent="0.4">
      <c r="A166" s="89" t="s">
        <v>604</v>
      </c>
      <c r="B166" s="84" t="s">
        <v>1306</v>
      </c>
      <c r="C166" s="84" t="s">
        <v>1522</v>
      </c>
      <c r="D166" s="88" t="s">
        <v>1740</v>
      </c>
      <c r="E166" s="88">
        <v>4</v>
      </c>
      <c r="F166" s="88">
        <v>57936745</v>
      </c>
      <c r="G166" s="88" t="s">
        <v>300</v>
      </c>
      <c r="H166" s="88" t="s">
        <v>1733</v>
      </c>
      <c r="I166" s="88">
        <v>4</v>
      </c>
      <c r="J166" s="88">
        <v>57923517</v>
      </c>
      <c r="K166" s="88" t="s">
        <v>356</v>
      </c>
      <c r="L166" s="88" t="s">
        <v>355</v>
      </c>
      <c r="M166" s="88">
        <v>0.41550700000000002</v>
      </c>
      <c r="N166" s="88">
        <v>1.9106999999999999E-2</v>
      </c>
      <c r="O166" s="88">
        <v>6.9930800000000001E-2</v>
      </c>
      <c r="P166" s="91">
        <v>0.7846786</v>
      </c>
      <c r="Q166" s="88">
        <v>20</v>
      </c>
      <c r="R166" s="91">
        <v>0.24472450000000001</v>
      </c>
      <c r="S166" s="87">
        <f t="shared" si="2"/>
        <v>1.0192907068883235</v>
      </c>
      <c r="T166" s="84" t="s">
        <v>1739</v>
      </c>
      <c r="U166" s="90"/>
    </row>
    <row r="167" spans="1:21" x14ac:dyDescent="0.4">
      <c r="A167" s="89" t="s">
        <v>604</v>
      </c>
      <c r="B167" s="84" t="s">
        <v>1293</v>
      </c>
      <c r="C167" s="84" t="s">
        <v>1522</v>
      </c>
      <c r="D167" s="88" t="s">
        <v>1419</v>
      </c>
      <c r="E167" s="88">
        <v>4</v>
      </c>
      <c r="F167" s="88">
        <v>57936745</v>
      </c>
      <c r="G167" s="88" t="s">
        <v>300</v>
      </c>
      <c r="H167" s="88" t="s">
        <v>1733</v>
      </c>
      <c r="I167" s="88">
        <v>4</v>
      </c>
      <c r="J167" s="88">
        <v>57923517</v>
      </c>
      <c r="K167" s="88" t="s">
        <v>356</v>
      </c>
      <c r="L167" s="88" t="s">
        <v>355</v>
      </c>
      <c r="M167" s="88">
        <v>0.41550700000000002</v>
      </c>
      <c r="N167" s="88">
        <v>-3.38778E-2</v>
      </c>
      <c r="O167" s="88">
        <v>9.2212199999999994E-2</v>
      </c>
      <c r="P167" s="91">
        <v>0.71332799999999996</v>
      </c>
      <c r="Q167" s="88">
        <v>20</v>
      </c>
      <c r="R167" s="91">
        <v>0.1230342</v>
      </c>
      <c r="S167" s="87">
        <f t="shared" si="2"/>
        <v>0.96668962689249616</v>
      </c>
      <c r="T167" s="84" t="s">
        <v>1529</v>
      </c>
      <c r="U167" s="90"/>
    </row>
    <row r="168" spans="1:21" x14ac:dyDescent="0.4">
      <c r="A168" s="89" t="s">
        <v>604</v>
      </c>
      <c r="B168" s="84" t="s">
        <v>1295</v>
      </c>
      <c r="C168" s="84" t="s">
        <v>1522</v>
      </c>
      <c r="D168" s="88" t="s">
        <v>1419</v>
      </c>
      <c r="E168" s="88">
        <v>4</v>
      </c>
      <c r="F168" s="88">
        <v>57936745</v>
      </c>
      <c r="G168" s="88" t="s">
        <v>300</v>
      </c>
      <c r="H168" s="88" t="s">
        <v>1733</v>
      </c>
      <c r="I168" s="88">
        <v>4</v>
      </c>
      <c r="J168" s="88">
        <v>57923517</v>
      </c>
      <c r="K168" s="88" t="s">
        <v>356</v>
      </c>
      <c r="L168" s="88" t="s">
        <v>355</v>
      </c>
      <c r="M168" s="88">
        <v>0.41550700000000002</v>
      </c>
      <c r="N168" s="88">
        <v>-6.0003300000000002E-2</v>
      </c>
      <c r="O168" s="88">
        <v>9.2131599999999994E-2</v>
      </c>
      <c r="P168" s="91">
        <v>0.51486699999999996</v>
      </c>
      <c r="Q168" s="88">
        <v>20</v>
      </c>
      <c r="R168" s="91">
        <v>9.1529059999999995E-2</v>
      </c>
      <c r="S168" s="87">
        <f t="shared" si="2"/>
        <v>0.94176142576641575</v>
      </c>
      <c r="T168" s="84" t="s">
        <v>1703</v>
      </c>
      <c r="U168" s="90"/>
    </row>
    <row r="169" spans="1:21" x14ac:dyDescent="0.4">
      <c r="A169" s="89" t="s">
        <v>604</v>
      </c>
      <c r="B169" s="84" t="s">
        <v>628</v>
      </c>
      <c r="C169" s="84" t="s">
        <v>1522</v>
      </c>
      <c r="D169" s="88" t="s">
        <v>1419</v>
      </c>
      <c r="E169" s="88">
        <v>4</v>
      </c>
      <c r="F169" s="88">
        <v>57936745</v>
      </c>
      <c r="G169" s="88" t="s">
        <v>300</v>
      </c>
      <c r="H169" s="88" t="s">
        <v>1733</v>
      </c>
      <c r="I169" s="88">
        <v>4</v>
      </c>
      <c r="J169" s="88">
        <v>57923517</v>
      </c>
      <c r="K169" s="88" t="s">
        <v>356</v>
      </c>
      <c r="L169" s="88" t="s">
        <v>355</v>
      </c>
      <c r="M169" s="88">
        <v>0.41550700000000002</v>
      </c>
      <c r="N169" s="88">
        <v>0.17241300000000001</v>
      </c>
      <c r="O169" s="88">
        <v>0.21082999999999999</v>
      </c>
      <c r="P169" s="91">
        <v>0.4134832</v>
      </c>
      <c r="Q169" s="88">
        <v>20</v>
      </c>
      <c r="R169" s="91">
        <v>0.56243900000000002</v>
      </c>
      <c r="S169" s="87">
        <f t="shared" si="2"/>
        <v>1.1881684454634791</v>
      </c>
      <c r="T169" s="84" t="s">
        <v>1738</v>
      </c>
      <c r="U169" s="90"/>
    </row>
    <row r="170" spans="1:21" x14ac:dyDescent="0.4">
      <c r="A170" s="89" t="s">
        <v>604</v>
      </c>
      <c r="B170" s="84" t="s">
        <v>630</v>
      </c>
      <c r="C170" s="84" t="s">
        <v>1522</v>
      </c>
      <c r="D170" s="88" t="s">
        <v>1419</v>
      </c>
      <c r="E170" s="88">
        <v>4</v>
      </c>
      <c r="F170" s="88">
        <v>57936745</v>
      </c>
      <c r="G170" s="88" t="s">
        <v>300</v>
      </c>
      <c r="H170" s="88" t="s">
        <v>1733</v>
      </c>
      <c r="I170" s="88">
        <v>4</v>
      </c>
      <c r="J170" s="88">
        <v>57923517</v>
      </c>
      <c r="K170" s="88" t="s">
        <v>356</v>
      </c>
      <c r="L170" s="88" t="s">
        <v>355</v>
      </c>
      <c r="M170" s="88">
        <v>0.41550700000000002</v>
      </c>
      <c r="N170" s="88">
        <v>2.62702E-2</v>
      </c>
      <c r="O170" s="88">
        <v>0.151227</v>
      </c>
      <c r="P170" s="91">
        <v>0.86209029999999998</v>
      </c>
      <c r="Q170" s="88">
        <v>20</v>
      </c>
      <c r="R170" s="91">
        <v>0.49027680000000001</v>
      </c>
      <c r="S170" s="87">
        <f t="shared" si="2"/>
        <v>1.0266183032666647</v>
      </c>
      <c r="T170" s="84" t="s">
        <v>1737</v>
      </c>
      <c r="U170" s="90"/>
    </row>
    <row r="171" spans="1:21" x14ac:dyDescent="0.4">
      <c r="A171" s="89" t="s">
        <v>604</v>
      </c>
      <c r="B171" s="84" t="s">
        <v>1304</v>
      </c>
      <c r="C171" s="84" t="s">
        <v>1522</v>
      </c>
      <c r="D171" s="88" t="s">
        <v>1419</v>
      </c>
      <c r="E171" s="88">
        <v>4</v>
      </c>
      <c r="F171" s="88">
        <v>57936745</v>
      </c>
      <c r="G171" s="88" t="s">
        <v>300</v>
      </c>
      <c r="H171" s="88" t="s">
        <v>1733</v>
      </c>
      <c r="I171" s="88">
        <v>4</v>
      </c>
      <c r="J171" s="88">
        <v>57923517</v>
      </c>
      <c r="K171" s="88" t="s">
        <v>356</v>
      </c>
      <c r="L171" s="88" t="s">
        <v>355</v>
      </c>
      <c r="M171" s="88">
        <v>0.41550700000000002</v>
      </c>
      <c r="N171" s="88">
        <v>-2.8823299999999998E-3</v>
      </c>
      <c r="O171" s="88">
        <v>8.3105499999999999E-2</v>
      </c>
      <c r="P171" s="91">
        <v>0.97233270000000005</v>
      </c>
      <c r="Q171" s="88">
        <v>20</v>
      </c>
      <c r="R171" s="91">
        <v>0.21096770000000001</v>
      </c>
      <c r="S171" s="87">
        <f t="shared" si="2"/>
        <v>0.99712181992500581</v>
      </c>
      <c r="T171" s="84" t="s">
        <v>1447</v>
      </c>
      <c r="U171" s="90"/>
    </row>
    <row r="172" spans="1:21" x14ac:dyDescent="0.4">
      <c r="A172" s="89" t="s">
        <v>604</v>
      </c>
      <c r="B172" s="84" t="s">
        <v>1297</v>
      </c>
      <c r="C172" s="84" t="s">
        <v>1522</v>
      </c>
      <c r="D172" s="88" t="s">
        <v>1419</v>
      </c>
      <c r="E172" s="88">
        <v>4</v>
      </c>
      <c r="F172" s="88">
        <v>57936745</v>
      </c>
      <c r="G172" s="88" t="s">
        <v>300</v>
      </c>
      <c r="H172" s="88" t="s">
        <v>1733</v>
      </c>
      <c r="I172" s="88">
        <v>4</v>
      </c>
      <c r="J172" s="88">
        <v>57923517</v>
      </c>
      <c r="K172" s="88" t="s">
        <v>356</v>
      </c>
      <c r="L172" s="88" t="s">
        <v>355</v>
      </c>
      <c r="M172" s="88">
        <v>0.41550700000000002</v>
      </c>
      <c r="N172" s="88">
        <v>-1.57425E-2</v>
      </c>
      <c r="O172" s="88">
        <v>0.107915</v>
      </c>
      <c r="P172" s="91">
        <v>0.88401730000000001</v>
      </c>
      <c r="Q172" s="88">
        <v>20</v>
      </c>
      <c r="R172" s="91">
        <v>9.0964809999999993E-2</v>
      </c>
      <c r="S172" s="87">
        <f t="shared" si="2"/>
        <v>0.98438076546989606</v>
      </c>
      <c r="T172" s="84" t="s">
        <v>1736</v>
      </c>
      <c r="U172" s="90"/>
    </row>
    <row r="173" spans="1:21" x14ac:dyDescent="0.4">
      <c r="A173" s="89" t="s">
        <v>604</v>
      </c>
      <c r="B173" s="84" t="s">
        <v>1302</v>
      </c>
      <c r="C173" s="84" t="s">
        <v>1522</v>
      </c>
      <c r="D173" s="88" t="s">
        <v>1419</v>
      </c>
      <c r="E173" s="88">
        <v>4</v>
      </c>
      <c r="F173" s="88">
        <v>57936745</v>
      </c>
      <c r="G173" s="88" t="s">
        <v>300</v>
      </c>
      <c r="H173" s="88" t="s">
        <v>1733</v>
      </c>
      <c r="I173" s="88">
        <v>4</v>
      </c>
      <c r="J173" s="88">
        <v>57923517</v>
      </c>
      <c r="K173" s="88" t="s">
        <v>356</v>
      </c>
      <c r="L173" s="88" t="s">
        <v>355</v>
      </c>
      <c r="M173" s="88">
        <v>0.41550700000000002</v>
      </c>
      <c r="N173" s="88">
        <v>0.12238400000000001</v>
      </c>
      <c r="O173" s="88">
        <v>0.25272600000000001</v>
      </c>
      <c r="P173" s="91">
        <v>0.62820480000000001</v>
      </c>
      <c r="Q173" s="88">
        <v>20</v>
      </c>
      <c r="R173" s="91">
        <v>0.4805101</v>
      </c>
      <c r="S173" s="87">
        <f t="shared" si="2"/>
        <v>1.1301880106605755</v>
      </c>
      <c r="T173" s="84" t="s">
        <v>1735</v>
      </c>
      <c r="U173" s="90"/>
    </row>
    <row r="174" spans="1:21" x14ac:dyDescent="0.4">
      <c r="A174" s="89" t="s">
        <v>604</v>
      </c>
      <c r="B174" s="84" t="s">
        <v>629</v>
      </c>
      <c r="C174" s="84" t="s">
        <v>1522</v>
      </c>
      <c r="D174" s="88" t="s">
        <v>1419</v>
      </c>
      <c r="E174" s="88">
        <v>4</v>
      </c>
      <c r="F174" s="88">
        <v>57936745</v>
      </c>
      <c r="G174" s="88" t="s">
        <v>300</v>
      </c>
      <c r="H174" s="88" t="s">
        <v>1733</v>
      </c>
      <c r="I174" s="88">
        <v>4</v>
      </c>
      <c r="J174" s="88">
        <v>57923517</v>
      </c>
      <c r="K174" s="88" t="s">
        <v>356</v>
      </c>
      <c r="L174" s="88" t="s">
        <v>355</v>
      </c>
      <c r="M174" s="88">
        <v>0.41550700000000002</v>
      </c>
      <c r="N174" s="88">
        <v>5.1992499999999997E-2</v>
      </c>
      <c r="O174" s="88">
        <v>0.15795600000000001</v>
      </c>
      <c r="P174" s="91">
        <v>0.74203629999999998</v>
      </c>
      <c r="Q174" s="88">
        <v>20</v>
      </c>
      <c r="R174" s="91">
        <v>0.21613070000000001</v>
      </c>
      <c r="S174" s="87">
        <f t="shared" si="2"/>
        <v>1.053367842224922</v>
      </c>
      <c r="T174" s="84" t="s">
        <v>1734</v>
      </c>
      <c r="U174" s="90"/>
    </row>
    <row r="175" spans="1:21" x14ac:dyDescent="0.4">
      <c r="A175" s="89" t="s">
        <v>604</v>
      </c>
      <c r="B175" s="84" t="s">
        <v>1526</v>
      </c>
      <c r="C175" s="84" t="s">
        <v>1522</v>
      </c>
      <c r="D175" s="84" t="s">
        <v>1419</v>
      </c>
      <c r="E175" s="84">
        <v>4</v>
      </c>
      <c r="F175" s="84">
        <v>57936745</v>
      </c>
      <c r="G175" s="88" t="s">
        <v>300</v>
      </c>
      <c r="H175" s="84" t="s">
        <v>1733</v>
      </c>
      <c r="I175" s="84">
        <v>4</v>
      </c>
      <c r="J175" s="84">
        <v>57923517</v>
      </c>
      <c r="K175" s="84" t="s">
        <v>356</v>
      </c>
      <c r="L175" s="84" t="s">
        <v>355</v>
      </c>
      <c r="M175" s="84">
        <v>0.41550700000000002</v>
      </c>
      <c r="N175" s="84">
        <v>1.12633E-2</v>
      </c>
      <c r="O175" s="84">
        <v>2.1892499999999999E-2</v>
      </c>
      <c r="P175" s="83">
        <v>0.60691519999999999</v>
      </c>
      <c r="Q175" s="84">
        <v>20</v>
      </c>
      <c r="R175" s="83">
        <v>0.87157989999999996</v>
      </c>
      <c r="S175" s="87">
        <f t="shared" si="2"/>
        <v>1.0113269697828631</v>
      </c>
      <c r="T175" s="84" t="s">
        <v>1395</v>
      </c>
      <c r="U175" s="80"/>
    </row>
    <row r="176" spans="1:21" x14ac:dyDescent="0.4">
      <c r="A176" s="89" t="s">
        <v>604</v>
      </c>
      <c r="B176" s="84" t="s">
        <v>1523</v>
      </c>
      <c r="C176" s="84" t="s">
        <v>1522</v>
      </c>
      <c r="D176" s="84" t="s">
        <v>1419</v>
      </c>
      <c r="E176" s="84">
        <v>4</v>
      </c>
      <c r="F176" s="84">
        <v>57936745</v>
      </c>
      <c r="G176" s="88" t="s">
        <v>300</v>
      </c>
      <c r="H176" s="84" t="s">
        <v>1733</v>
      </c>
      <c r="I176" s="84">
        <v>4</v>
      </c>
      <c r="J176" s="84">
        <v>57923517</v>
      </c>
      <c r="K176" s="84" t="s">
        <v>356</v>
      </c>
      <c r="L176" s="84" t="s">
        <v>355</v>
      </c>
      <c r="M176" s="84">
        <v>0.41550700000000002</v>
      </c>
      <c r="N176" s="84">
        <v>6.5636700000000006E-2</v>
      </c>
      <c r="O176" s="84">
        <v>4.1435199999999998E-2</v>
      </c>
      <c r="P176" s="83">
        <v>0.1131754</v>
      </c>
      <c r="Q176" s="84">
        <v>20</v>
      </c>
      <c r="R176" s="83">
        <v>0.50652249999999999</v>
      </c>
      <c r="S176" s="87">
        <f t="shared" si="2"/>
        <v>1.0678387008870718</v>
      </c>
      <c r="T176" s="84" t="s">
        <v>1421</v>
      </c>
      <c r="U176" s="80"/>
    </row>
    <row r="177" spans="1:21" x14ac:dyDescent="0.4">
      <c r="A177" s="89" t="s">
        <v>604</v>
      </c>
      <c r="B177" s="84" t="s">
        <v>1306</v>
      </c>
      <c r="C177" s="84" t="s">
        <v>1522</v>
      </c>
      <c r="D177" s="88" t="s">
        <v>1732</v>
      </c>
      <c r="E177" s="88">
        <v>19</v>
      </c>
      <c r="F177" s="88">
        <v>7203155</v>
      </c>
      <c r="G177" s="88" t="s">
        <v>1721</v>
      </c>
      <c r="H177" s="88" t="s">
        <v>1720</v>
      </c>
      <c r="I177" s="88">
        <v>19</v>
      </c>
      <c r="J177" s="88">
        <v>7259428</v>
      </c>
      <c r="K177" s="88" t="s">
        <v>362</v>
      </c>
      <c r="L177" s="88" t="s">
        <v>356</v>
      </c>
      <c r="M177" s="88">
        <v>0.41948299999999999</v>
      </c>
      <c r="N177" s="88">
        <v>-0.134743</v>
      </c>
      <c r="O177" s="88">
        <v>0.26769500000000002</v>
      </c>
      <c r="P177" s="91">
        <v>0.6147205</v>
      </c>
      <c r="Q177" s="88" t="s">
        <v>69</v>
      </c>
      <c r="R177" s="91" t="s">
        <v>69</v>
      </c>
      <c r="S177" s="87">
        <f t="shared" si="2"/>
        <v>0.8739404855338414</v>
      </c>
      <c r="T177" s="84" t="s">
        <v>1731</v>
      </c>
      <c r="U177" s="90"/>
    </row>
    <row r="178" spans="1:21" x14ac:dyDescent="0.4">
      <c r="A178" s="89" t="s">
        <v>604</v>
      </c>
      <c r="B178" s="84" t="s">
        <v>1293</v>
      </c>
      <c r="C178" s="84" t="s">
        <v>1522</v>
      </c>
      <c r="D178" s="88" t="s">
        <v>1722</v>
      </c>
      <c r="E178" s="88">
        <v>19</v>
      </c>
      <c r="F178" s="88">
        <v>7203155</v>
      </c>
      <c r="G178" s="88" t="s">
        <v>1721</v>
      </c>
      <c r="H178" s="88" t="s">
        <v>1720</v>
      </c>
      <c r="I178" s="88">
        <v>19</v>
      </c>
      <c r="J178" s="88">
        <v>7259428</v>
      </c>
      <c r="K178" s="88" t="s">
        <v>362</v>
      </c>
      <c r="L178" s="88" t="s">
        <v>356</v>
      </c>
      <c r="M178" s="88">
        <v>0.41948299999999999</v>
      </c>
      <c r="N178" s="88">
        <v>0.34678700000000001</v>
      </c>
      <c r="O178" s="88">
        <v>0.35475899999999999</v>
      </c>
      <c r="P178" s="91">
        <v>0.3283085</v>
      </c>
      <c r="Q178" s="88" t="s">
        <v>69</v>
      </c>
      <c r="R178" s="91" t="s">
        <v>69</v>
      </c>
      <c r="S178" s="87">
        <f t="shared" si="2"/>
        <v>1.4145154015000563</v>
      </c>
      <c r="T178" s="84" t="s">
        <v>1730</v>
      </c>
      <c r="U178" s="90"/>
    </row>
    <row r="179" spans="1:21" x14ac:dyDescent="0.4">
      <c r="A179" s="89" t="s">
        <v>604</v>
      </c>
      <c r="B179" s="84" t="s">
        <v>1295</v>
      </c>
      <c r="C179" s="84" t="s">
        <v>1522</v>
      </c>
      <c r="D179" s="88" t="s">
        <v>1722</v>
      </c>
      <c r="E179" s="88">
        <v>19</v>
      </c>
      <c r="F179" s="88">
        <v>7203155</v>
      </c>
      <c r="G179" s="88" t="s">
        <v>1721</v>
      </c>
      <c r="H179" s="88" t="s">
        <v>1720</v>
      </c>
      <c r="I179" s="88">
        <v>19</v>
      </c>
      <c r="J179" s="88">
        <v>7259428</v>
      </c>
      <c r="K179" s="88" t="s">
        <v>362</v>
      </c>
      <c r="L179" s="88" t="s">
        <v>356</v>
      </c>
      <c r="M179" s="88">
        <v>0.41948299999999999</v>
      </c>
      <c r="N179" s="88">
        <v>8.7067199999999997E-2</v>
      </c>
      <c r="O179" s="88">
        <v>0.34954600000000002</v>
      </c>
      <c r="P179" s="91">
        <v>0.80329410000000001</v>
      </c>
      <c r="Q179" s="88" t="s">
        <v>69</v>
      </c>
      <c r="R179" s="91" t="s">
        <v>69</v>
      </c>
      <c r="S179" s="87">
        <f t="shared" si="2"/>
        <v>1.0909699904383674</v>
      </c>
      <c r="T179" s="84" t="s">
        <v>1729</v>
      </c>
      <c r="U179" s="90"/>
    </row>
    <row r="180" spans="1:21" x14ac:dyDescent="0.4">
      <c r="A180" s="89" t="s">
        <v>604</v>
      </c>
      <c r="B180" s="84" t="s">
        <v>628</v>
      </c>
      <c r="C180" s="84" t="s">
        <v>1522</v>
      </c>
      <c r="D180" s="88" t="s">
        <v>1722</v>
      </c>
      <c r="E180" s="88">
        <v>19</v>
      </c>
      <c r="F180" s="88">
        <v>7203155</v>
      </c>
      <c r="G180" s="88" t="s">
        <v>1721</v>
      </c>
      <c r="H180" s="88" t="s">
        <v>1720</v>
      </c>
      <c r="I180" s="88">
        <v>19</v>
      </c>
      <c r="J180" s="88">
        <v>7259428</v>
      </c>
      <c r="K180" s="88" t="s">
        <v>362</v>
      </c>
      <c r="L180" s="88" t="s">
        <v>356</v>
      </c>
      <c r="M180" s="88">
        <v>0.41948299999999999</v>
      </c>
      <c r="N180" s="88">
        <v>-9.1076599999999994E-2</v>
      </c>
      <c r="O180" s="88">
        <v>0.80582299999999996</v>
      </c>
      <c r="P180" s="91">
        <v>0.91001220000000005</v>
      </c>
      <c r="Q180" s="88" t="s">
        <v>69</v>
      </c>
      <c r="R180" s="91" t="s">
        <v>69</v>
      </c>
      <c r="S180" s="87">
        <f t="shared" si="2"/>
        <v>0.91294777642113567</v>
      </c>
      <c r="T180" s="84" t="s">
        <v>1728</v>
      </c>
      <c r="U180" s="90"/>
    </row>
    <row r="181" spans="1:21" x14ac:dyDescent="0.4">
      <c r="A181" s="89" t="s">
        <v>604</v>
      </c>
      <c r="B181" s="84" t="s">
        <v>630</v>
      </c>
      <c r="C181" s="84" t="s">
        <v>1522</v>
      </c>
      <c r="D181" s="88" t="s">
        <v>1722</v>
      </c>
      <c r="E181" s="88">
        <v>19</v>
      </c>
      <c r="F181" s="88">
        <v>7203155</v>
      </c>
      <c r="G181" s="88" t="s">
        <v>1721</v>
      </c>
      <c r="H181" s="88" t="s">
        <v>1720</v>
      </c>
      <c r="I181" s="88">
        <v>19</v>
      </c>
      <c r="J181" s="88">
        <v>7259428</v>
      </c>
      <c r="K181" s="88" t="s">
        <v>362</v>
      </c>
      <c r="L181" s="88" t="s">
        <v>356</v>
      </c>
      <c r="M181" s="88">
        <v>0.41948299999999999</v>
      </c>
      <c r="N181" s="88">
        <v>0.35153699999999999</v>
      </c>
      <c r="O181" s="88">
        <v>0.58069800000000005</v>
      </c>
      <c r="P181" s="91">
        <v>0.54493279999999999</v>
      </c>
      <c r="Q181" s="88" t="s">
        <v>69</v>
      </c>
      <c r="R181" s="91" t="s">
        <v>69</v>
      </c>
      <c r="S181" s="87">
        <f t="shared" si="2"/>
        <v>1.4212503324551311</v>
      </c>
      <c r="T181" s="84" t="s">
        <v>1727</v>
      </c>
      <c r="U181" s="90"/>
    </row>
    <row r="182" spans="1:21" x14ac:dyDescent="0.4">
      <c r="A182" s="89" t="s">
        <v>604</v>
      </c>
      <c r="B182" s="84" t="s">
        <v>1304</v>
      </c>
      <c r="C182" s="84" t="s">
        <v>1522</v>
      </c>
      <c r="D182" s="88" t="s">
        <v>1722</v>
      </c>
      <c r="E182" s="88">
        <v>19</v>
      </c>
      <c r="F182" s="88">
        <v>7203155</v>
      </c>
      <c r="G182" s="88" t="s">
        <v>1721</v>
      </c>
      <c r="H182" s="88" t="s">
        <v>1720</v>
      </c>
      <c r="I182" s="88">
        <v>19</v>
      </c>
      <c r="J182" s="88">
        <v>7259428</v>
      </c>
      <c r="K182" s="88" t="s">
        <v>362</v>
      </c>
      <c r="L182" s="88" t="s">
        <v>356</v>
      </c>
      <c r="M182" s="88">
        <v>0.41948299999999999</v>
      </c>
      <c r="N182" s="88">
        <v>-0.50564399999999998</v>
      </c>
      <c r="O182" s="88">
        <v>0.32754</v>
      </c>
      <c r="P182" s="91">
        <v>0.1226459</v>
      </c>
      <c r="Q182" s="88" t="s">
        <v>69</v>
      </c>
      <c r="R182" s="91" t="s">
        <v>69</v>
      </c>
      <c r="S182" s="87">
        <f t="shared" si="2"/>
        <v>0.60311704295734903</v>
      </c>
      <c r="T182" s="84" t="s">
        <v>1726</v>
      </c>
      <c r="U182" s="90"/>
    </row>
    <row r="183" spans="1:21" x14ac:dyDescent="0.4">
      <c r="A183" s="89" t="s">
        <v>604</v>
      </c>
      <c r="B183" s="84" t="s">
        <v>1297</v>
      </c>
      <c r="C183" s="84" t="s">
        <v>1522</v>
      </c>
      <c r="D183" s="88" t="s">
        <v>1722</v>
      </c>
      <c r="E183" s="88">
        <v>19</v>
      </c>
      <c r="F183" s="88">
        <v>7203155</v>
      </c>
      <c r="G183" s="88" t="s">
        <v>1721</v>
      </c>
      <c r="H183" s="88" t="s">
        <v>1720</v>
      </c>
      <c r="I183" s="88">
        <v>19</v>
      </c>
      <c r="J183" s="88">
        <v>7259428</v>
      </c>
      <c r="K183" s="88" t="s">
        <v>362</v>
      </c>
      <c r="L183" s="88" t="s">
        <v>356</v>
      </c>
      <c r="M183" s="88">
        <v>0.41948299999999999</v>
      </c>
      <c r="N183" s="88">
        <v>0.40740300000000002</v>
      </c>
      <c r="O183" s="88">
        <v>0.41561599999999999</v>
      </c>
      <c r="P183" s="91">
        <v>0.3269685</v>
      </c>
      <c r="Q183" s="88" t="s">
        <v>69</v>
      </c>
      <c r="R183" s="91" t="s">
        <v>69</v>
      </c>
      <c r="S183" s="87">
        <f t="shared" si="2"/>
        <v>1.5029096562267754</v>
      </c>
      <c r="T183" s="84" t="s">
        <v>1725</v>
      </c>
      <c r="U183" s="90"/>
    </row>
    <row r="184" spans="1:21" x14ac:dyDescent="0.4">
      <c r="A184" s="89" t="s">
        <v>604</v>
      </c>
      <c r="B184" s="84" t="s">
        <v>1302</v>
      </c>
      <c r="C184" s="84" t="s">
        <v>1522</v>
      </c>
      <c r="D184" s="88" t="s">
        <v>1722</v>
      </c>
      <c r="E184" s="88">
        <v>19</v>
      </c>
      <c r="F184" s="88">
        <v>7203155</v>
      </c>
      <c r="G184" s="88" t="s">
        <v>1721</v>
      </c>
      <c r="H184" s="88" t="s">
        <v>1720</v>
      </c>
      <c r="I184" s="88">
        <v>19</v>
      </c>
      <c r="J184" s="88">
        <v>7259428</v>
      </c>
      <c r="K184" s="88" t="s">
        <v>362</v>
      </c>
      <c r="L184" s="88" t="s">
        <v>356</v>
      </c>
      <c r="M184" s="88">
        <v>0.41948299999999999</v>
      </c>
      <c r="N184" s="88">
        <v>0.88606399999999996</v>
      </c>
      <c r="O184" s="88">
        <v>0.97759700000000005</v>
      </c>
      <c r="P184" s="91">
        <v>0.36474060000000003</v>
      </c>
      <c r="Q184" s="88" t="s">
        <v>69</v>
      </c>
      <c r="R184" s="91" t="s">
        <v>69</v>
      </c>
      <c r="S184" s="87">
        <f t="shared" si="2"/>
        <v>2.4255638188901232</v>
      </c>
      <c r="T184" s="84" t="s">
        <v>1724</v>
      </c>
      <c r="U184" s="90"/>
    </row>
    <row r="185" spans="1:21" x14ac:dyDescent="0.4">
      <c r="A185" s="89" t="s">
        <v>604</v>
      </c>
      <c r="B185" s="84" t="s">
        <v>629</v>
      </c>
      <c r="C185" s="84" t="s">
        <v>1522</v>
      </c>
      <c r="D185" s="88" t="s">
        <v>1722</v>
      </c>
      <c r="E185" s="88">
        <v>19</v>
      </c>
      <c r="F185" s="88">
        <v>7203155</v>
      </c>
      <c r="G185" s="88" t="s">
        <v>1721</v>
      </c>
      <c r="H185" s="88" t="s">
        <v>1720</v>
      </c>
      <c r="I185" s="88">
        <v>19</v>
      </c>
      <c r="J185" s="88">
        <v>7259428</v>
      </c>
      <c r="K185" s="88" t="s">
        <v>362</v>
      </c>
      <c r="L185" s="88" t="s">
        <v>356</v>
      </c>
      <c r="M185" s="88">
        <v>0.41948299999999999</v>
      </c>
      <c r="N185" s="88">
        <v>0.18665699999999999</v>
      </c>
      <c r="O185" s="88">
        <v>0.60484300000000002</v>
      </c>
      <c r="P185" s="91">
        <v>0.75762300000000005</v>
      </c>
      <c r="Q185" s="88" t="s">
        <v>69</v>
      </c>
      <c r="R185" s="91" t="s">
        <v>69</v>
      </c>
      <c r="S185" s="87">
        <f t="shared" si="2"/>
        <v>1.205213825803467</v>
      </c>
      <c r="T185" s="84" t="s">
        <v>1723</v>
      </c>
      <c r="U185" s="90"/>
    </row>
    <row r="186" spans="1:21" x14ac:dyDescent="0.4">
      <c r="A186" s="89" t="s">
        <v>604</v>
      </c>
      <c r="B186" s="84" t="s">
        <v>1526</v>
      </c>
      <c r="C186" s="84" t="s">
        <v>1522</v>
      </c>
      <c r="D186" s="84" t="s">
        <v>1722</v>
      </c>
      <c r="E186" s="84">
        <v>19</v>
      </c>
      <c r="F186" s="84">
        <v>7203155</v>
      </c>
      <c r="G186" s="88" t="s">
        <v>1721</v>
      </c>
      <c r="H186" s="84" t="s">
        <v>1720</v>
      </c>
      <c r="I186" s="84">
        <v>19</v>
      </c>
      <c r="J186" s="84">
        <v>7259428</v>
      </c>
      <c r="K186" s="84" t="s">
        <v>362</v>
      </c>
      <c r="L186" s="84" t="s">
        <v>356</v>
      </c>
      <c r="M186" s="84">
        <v>0.41948299999999999</v>
      </c>
      <c r="N186" s="84">
        <v>-9.5668900000000001E-2</v>
      </c>
      <c r="O186" s="84">
        <v>8.2797300000000004E-2</v>
      </c>
      <c r="P186" s="83">
        <v>0.24790280000000001</v>
      </c>
      <c r="Q186" s="84" t="s">
        <v>69</v>
      </c>
      <c r="R186" s="83" t="s">
        <v>69</v>
      </c>
      <c r="S186" s="87">
        <f t="shared" si="2"/>
        <v>0.90876485830611053</v>
      </c>
      <c r="T186" s="84" t="s">
        <v>1719</v>
      </c>
      <c r="U186" s="80"/>
    </row>
    <row r="187" spans="1:21" x14ac:dyDescent="0.4">
      <c r="A187" s="89" t="s">
        <v>635</v>
      </c>
      <c r="B187" s="84" t="s">
        <v>1306</v>
      </c>
      <c r="C187" s="84" t="s">
        <v>1522</v>
      </c>
      <c r="D187" s="88" t="s">
        <v>1718</v>
      </c>
      <c r="E187" s="88">
        <v>16</v>
      </c>
      <c r="F187" s="88">
        <v>30509242</v>
      </c>
      <c r="G187" s="88" t="s">
        <v>281</v>
      </c>
      <c r="H187" s="88" t="s">
        <v>1706</v>
      </c>
      <c r="I187" s="88">
        <v>16</v>
      </c>
      <c r="J187" s="88">
        <v>30485393</v>
      </c>
      <c r="K187" s="88" t="s">
        <v>355</v>
      </c>
      <c r="L187" s="88" t="s">
        <v>362</v>
      </c>
      <c r="M187" s="88">
        <v>0.44135200000000002</v>
      </c>
      <c r="N187" s="88">
        <v>-2.4876800000000001E-2</v>
      </c>
      <c r="O187" s="88">
        <v>6.6777900000000001E-2</v>
      </c>
      <c r="P187" s="91">
        <v>0.70949759999999995</v>
      </c>
      <c r="Q187" s="88">
        <v>19</v>
      </c>
      <c r="R187" s="91">
        <v>0.68656490000000003</v>
      </c>
      <c r="S187" s="87">
        <f t="shared" si="2"/>
        <v>0.97543007761154255</v>
      </c>
      <c r="T187" s="84" t="s">
        <v>1717</v>
      </c>
      <c r="U187" s="90"/>
    </row>
    <row r="188" spans="1:21" x14ac:dyDescent="0.4">
      <c r="A188" s="89" t="s">
        <v>635</v>
      </c>
      <c r="B188" s="84" t="s">
        <v>1293</v>
      </c>
      <c r="C188" s="84" t="s">
        <v>1522</v>
      </c>
      <c r="D188" s="88" t="s">
        <v>1707</v>
      </c>
      <c r="E188" s="88">
        <v>16</v>
      </c>
      <c r="F188" s="88">
        <v>30509242</v>
      </c>
      <c r="G188" s="88" t="s">
        <v>281</v>
      </c>
      <c r="H188" s="88" t="s">
        <v>1706</v>
      </c>
      <c r="I188" s="88">
        <v>16</v>
      </c>
      <c r="J188" s="88">
        <v>30485393</v>
      </c>
      <c r="K188" s="88" t="s">
        <v>355</v>
      </c>
      <c r="L188" s="88" t="s">
        <v>362</v>
      </c>
      <c r="M188" s="88">
        <v>0.44135200000000002</v>
      </c>
      <c r="N188" s="88">
        <v>-0.16450500000000001</v>
      </c>
      <c r="O188" s="88">
        <v>8.7543700000000002E-2</v>
      </c>
      <c r="P188" s="91">
        <v>6.0228480000000001E-2</v>
      </c>
      <c r="Q188" s="88">
        <v>19</v>
      </c>
      <c r="R188" s="91">
        <v>0.89173720000000001</v>
      </c>
      <c r="S188" s="87">
        <f t="shared" si="2"/>
        <v>0.84831351536615873</v>
      </c>
      <c r="T188" s="84" t="s">
        <v>1716</v>
      </c>
      <c r="U188" s="90"/>
    </row>
    <row r="189" spans="1:21" x14ac:dyDescent="0.4">
      <c r="A189" s="89" t="s">
        <v>283</v>
      </c>
      <c r="B189" s="84" t="s">
        <v>1295</v>
      </c>
      <c r="C189" s="84" t="s">
        <v>1522</v>
      </c>
      <c r="D189" s="88" t="s">
        <v>1707</v>
      </c>
      <c r="E189" s="88">
        <v>16</v>
      </c>
      <c r="F189" s="88">
        <v>30509242</v>
      </c>
      <c r="G189" s="88" t="s">
        <v>281</v>
      </c>
      <c r="H189" s="88" t="s">
        <v>1706</v>
      </c>
      <c r="I189" s="88">
        <v>16</v>
      </c>
      <c r="J189" s="88">
        <v>30485393</v>
      </c>
      <c r="K189" s="88" t="s">
        <v>355</v>
      </c>
      <c r="L189" s="88" t="s">
        <v>362</v>
      </c>
      <c r="M189" s="88">
        <v>0.44135200000000002</v>
      </c>
      <c r="N189" s="88">
        <v>-0.15554100000000001</v>
      </c>
      <c r="O189" s="88">
        <v>8.7229600000000004E-2</v>
      </c>
      <c r="P189" s="91">
        <v>7.4566839999999995E-2</v>
      </c>
      <c r="Q189" s="88">
        <v>19</v>
      </c>
      <c r="R189" s="91">
        <v>0.55165240000000004</v>
      </c>
      <c r="S189" s="87">
        <f t="shared" si="2"/>
        <v>0.85595198217822233</v>
      </c>
      <c r="T189" s="84" t="s">
        <v>1715</v>
      </c>
      <c r="U189" s="90"/>
    </row>
    <row r="190" spans="1:21" x14ac:dyDescent="0.4">
      <c r="A190" s="89" t="s">
        <v>283</v>
      </c>
      <c r="B190" s="84" t="s">
        <v>628</v>
      </c>
      <c r="C190" s="84" t="s">
        <v>1522</v>
      </c>
      <c r="D190" s="88" t="s">
        <v>1707</v>
      </c>
      <c r="E190" s="88">
        <v>16</v>
      </c>
      <c r="F190" s="88">
        <v>30509242</v>
      </c>
      <c r="G190" s="88" t="s">
        <v>281</v>
      </c>
      <c r="H190" s="88" t="s">
        <v>1706</v>
      </c>
      <c r="I190" s="88">
        <v>16</v>
      </c>
      <c r="J190" s="88">
        <v>30485393</v>
      </c>
      <c r="K190" s="88" t="s">
        <v>355</v>
      </c>
      <c r="L190" s="88" t="s">
        <v>362</v>
      </c>
      <c r="M190" s="88">
        <v>0.44135200000000002</v>
      </c>
      <c r="N190" s="88">
        <v>0.25167600000000001</v>
      </c>
      <c r="O190" s="88">
        <v>0.20296600000000001</v>
      </c>
      <c r="P190" s="91">
        <v>0.2149788</v>
      </c>
      <c r="Q190" s="88">
        <v>19</v>
      </c>
      <c r="R190" s="91">
        <v>0.83599279999999998</v>
      </c>
      <c r="S190" s="87">
        <f t="shared" si="2"/>
        <v>1.2861792476923204</v>
      </c>
      <c r="T190" s="84" t="s">
        <v>1714</v>
      </c>
      <c r="U190" s="90"/>
    </row>
    <row r="191" spans="1:21" x14ac:dyDescent="0.4">
      <c r="A191" s="89" t="s">
        <v>283</v>
      </c>
      <c r="B191" s="84" t="s">
        <v>630</v>
      </c>
      <c r="C191" s="84" t="s">
        <v>1522</v>
      </c>
      <c r="D191" s="88" t="s">
        <v>1707</v>
      </c>
      <c r="E191" s="88">
        <v>16</v>
      </c>
      <c r="F191" s="88">
        <v>30509242</v>
      </c>
      <c r="G191" s="88" t="s">
        <v>281</v>
      </c>
      <c r="H191" s="88" t="s">
        <v>1706</v>
      </c>
      <c r="I191" s="88">
        <v>16</v>
      </c>
      <c r="J191" s="88">
        <v>30485393</v>
      </c>
      <c r="K191" s="88" t="s">
        <v>355</v>
      </c>
      <c r="L191" s="88" t="s">
        <v>362</v>
      </c>
      <c r="M191" s="88">
        <v>0.44135200000000002</v>
      </c>
      <c r="N191" s="88">
        <v>-0.24818699999999999</v>
      </c>
      <c r="O191" s="88">
        <v>0.14562800000000001</v>
      </c>
      <c r="P191" s="91">
        <v>8.8334499999999996E-2</v>
      </c>
      <c r="Q191" s="88">
        <v>19</v>
      </c>
      <c r="R191" s="91">
        <v>0.18417420000000001</v>
      </c>
      <c r="S191" s="87">
        <f t="shared" si="2"/>
        <v>0.78021402961199426</v>
      </c>
      <c r="T191" s="84" t="s">
        <v>1713</v>
      </c>
      <c r="U191" s="90"/>
    </row>
    <row r="192" spans="1:21" x14ac:dyDescent="0.4">
      <c r="A192" s="89" t="s">
        <v>283</v>
      </c>
      <c r="B192" s="84" t="s">
        <v>1304</v>
      </c>
      <c r="C192" s="84" t="s">
        <v>1522</v>
      </c>
      <c r="D192" s="88" t="s">
        <v>1707</v>
      </c>
      <c r="E192" s="88">
        <v>16</v>
      </c>
      <c r="F192" s="88">
        <v>30509242</v>
      </c>
      <c r="G192" s="88" t="s">
        <v>281</v>
      </c>
      <c r="H192" s="88" t="s">
        <v>1706</v>
      </c>
      <c r="I192" s="88">
        <v>16</v>
      </c>
      <c r="J192" s="88">
        <v>30485393</v>
      </c>
      <c r="K192" s="88" t="s">
        <v>355</v>
      </c>
      <c r="L192" s="88" t="s">
        <v>362</v>
      </c>
      <c r="M192" s="88">
        <v>0.44135200000000002</v>
      </c>
      <c r="N192" s="88">
        <v>-3.9834899999999999E-2</v>
      </c>
      <c r="O192" s="88">
        <v>7.95294E-2</v>
      </c>
      <c r="P192" s="91">
        <v>0.61645380000000005</v>
      </c>
      <c r="Q192" s="88">
        <v>19</v>
      </c>
      <c r="R192" s="91">
        <v>0.23229030000000001</v>
      </c>
      <c r="S192" s="87">
        <f t="shared" si="2"/>
        <v>0.96094807858405196</v>
      </c>
      <c r="T192" s="84" t="s">
        <v>1712</v>
      </c>
      <c r="U192" s="90"/>
    </row>
    <row r="193" spans="1:21" x14ac:dyDescent="0.4">
      <c r="A193" s="89" t="s">
        <v>283</v>
      </c>
      <c r="B193" s="84" t="s">
        <v>1297</v>
      </c>
      <c r="C193" s="84" t="s">
        <v>1522</v>
      </c>
      <c r="D193" s="88" t="s">
        <v>1707</v>
      </c>
      <c r="E193" s="88">
        <v>16</v>
      </c>
      <c r="F193" s="88">
        <v>30509242</v>
      </c>
      <c r="G193" s="88" t="s">
        <v>281</v>
      </c>
      <c r="H193" s="88" t="s">
        <v>1706</v>
      </c>
      <c r="I193" s="88">
        <v>16</v>
      </c>
      <c r="J193" s="88">
        <v>30485393</v>
      </c>
      <c r="K193" s="88" t="s">
        <v>355</v>
      </c>
      <c r="L193" s="88" t="s">
        <v>362</v>
      </c>
      <c r="M193" s="88">
        <v>0.44135200000000002</v>
      </c>
      <c r="N193" s="88">
        <v>-0.123948</v>
      </c>
      <c r="O193" s="88">
        <v>0.102302</v>
      </c>
      <c r="P193" s="91">
        <v>0.2256707</v>
      </c>
      <c r="Q193" s="88">
        <v>19</v>
      </c>
      <c r="R193" s="91">
        <v>0.79588219999999998</v>
      </c>
      <c r="S193" s="87">
        <f t="shared" si="2"/>
        <v>0.88342577782882703</v>
      </c>
      <c r="T193" s="84" t="s">
        <v>1711</v>
      </c>
      <c r="U193" s="90"/>
    </row>
    <row r="194" spans="1:21" x14ac:dyDescent="0.4">
      <c r="A194" s="89" t="s">
        <v>283</v>
      </c>
      <c r="B194" s="84" t="s">
        <v>1302</v>
      </c>
      <c r="C194" s="84" t="s">
        <v>1522</v>
      </c>
      <c r="D194" s="88" t="s">
        <v>1707</v>
      </c>
      <c r="E194" s="88">
        <v>16</v>
      </c>
      <c r="F194" s="88">
        <v>30509242</v>
      </c>
      <c r="G194" s="88" t="s">
        <v>281</v>
      </c>
      <c r="H194" s="88" t="s">
        <v>1706</v>
      </c>
      <c r="I194" s="88">
        <v>16</v>
      </c>
      <c r="J194" s="88">
        <v>30485393</v>
      </c>
      <c r="K194" s="88" t="s">
        <v>355</v>
      </c>
      <c r="L194" s="88" t="s">
        <v>362</v>
      </c>
      <c r="M194" s="88">
        <v>0.44135200000000002</v>
      </c>
      <c r="N194" s="88">
        <v>-0.26407999999999998</v>
      </c>
      <c r="O194" s="88">
        <v>0.24030799999999999</v>
      </c>
      <c r="P194" s="91">
        <v>0.2718023</v>
      </c>
      <c r="Q194" s="88">
        <v>19</v>
      </c>
      <c r="R194" s="91">
        <v>0.97876099999999999</v>
      </c>
      <c r="S194" s="87">
        <f t="shared" si="2"/>
        <v>0.76791210423098344</v>
      </c>
      <c r="T194" s="84" t="s">
        <v>1710</v>
      </c>
      <c r="U194" s="90"/>
    </row>
    <row r="195" spans="1:21" x14ac:dyDescent="0.4">
      <c r="A195" s="89" t="s">
        <v>283</v>
      </c>
      <c r="B195" s="84" t="s">
        <v>629</v>
      </c>
      <c r="C195" s="84" t="s">
        <v>1522</v>
      </c>
      <c r="D195" s="88" t="s">
        <v>1707</v>
      </c>
      <c r="E195" s="88">
        <v>16</v>
      </c>
      <c r="F195" s="88">
        <v>30509242</v>
      </c>
      <c r="G195" s="88" t="s">
        <v>281</v>
      </c>
      <c r="H195" s="88" t="s">
        <v>1706</v>
      </c>
      <c r="I195" s="88">
        <v>16</v>
      </c>
      <c r="J195" s="88">
        <v>30485393</v>
      </c>
      <c r="K195" s="88" t="s">
        <v>355</v>
      </c>
      <c r="L195" s="88" t="s">
        <v>362</v>
      </c>
      <c r="M195" s="88">
        <v>0.44135200000000002</v>
      </c>
      <c r="N195" s="88">
        <v>-0.19164</v>
      </c>
      <c r="O195" s="88">
        <v>0.152036</v>
      </c>
      <c r="P195" s="91">
        <v>0.20749280000000001</v>
      </c>
      <c r="Q195" s="88">
        <v>19</v>
      </c>
      <c r="R195" s="91">
        <v>0.1573167</v>
      </c>
      <c r="S195" s="87">
        <f t="shared" ref="S195:S258" si="3">EXP(N195)</f>
        <v>0.82560403245064262</v>
      </c>
      <c r="T195" s="84" t="s">
        <v>1709</v>
      </c>
      <c r="U195" s="90"/>
    </row>
    <row r="196" spans="1:21" x14ac:dyDescent="0.4">
      <c r="A196" s="89" t="s">
        <v>283</v>
      </c>
      <c r="B196" s="84" t="s">
        <v>1526</v>
      </c>
      <c r="C196" s="84" t="s">
        <v>1522</v>
      </c>
      <c r="D196" s="84" t="s">
        <v>1707</v>
      </c>
      <c r="E196" s="84">
        <v>16</v>
      </c>
      <c r="F196" s="84">
        <v>30509242</v>
      </c>
      <c r="G196" s="88" t="s">
        <v>281</v>
      </c>
      <c r="H196" s="84" t="s">
        <v>1706</v>
      </c>
      <c r="I196" s="84">
        <v>16</v>
      </c>
      <c r="J196" s="84">
        <v>30485393</v>
      </c>
      <c r="K196" s="84" t="s">
        <v>355</v>
      </c>
      <c r="L196" s="84" t="s">
        <v>362</v>
      </c>
      <c r="M196" s="84">
        <v>0.44135200000000002</v>
      </c>
      <c r="N196" s="84">
        <v>-1.57237E-2</v>
      </c>
      <c r="O196" s="84">
        <v>2.02144E-2</v>
      </c>
      <c r="P196" s="83">
        <v>0.43665979999999999</v>
      </c>
      <c r="Q196" s="84">
        <v>19</v>
      </c>
      <c r="R196" s="83">
        <v>0.97363900000000003</v>
      </c>
      <c r="S196" s="87">
        <f t="shared" si="3"/>
        <v>0.98439927200224775</v>
      </c>
      <c r="T196" s="84" t="s">
        <v>1708</v>
      </c>
      <c r="U196" s="80"/>
    </row>
    <row r="197" spans="1:21" x14ac:dyDescent="0.4">
      <c r="A197" s="89" t="s">
        <v>283</v>
      </c>
      <c r="B197" s="84" t="s">
        <v>1523</v>
      </c>
      <c r="C197" s="84" t="s">
        <v>1522</v>
      </c>
      <c r="D197" s="84" t="s">
        <v>1707</v>
      </c>
      <c r="E197" s="84">
        <v>16</v>
      </c>
      <c r="F197" s="84">
        <v>30509242</v>
      </c>
      <c r="G197" s="88" t="s">
        <v>281</v>
      </c>
      <c r="H197" s="84" t="s">
        <v>1706</v>
      </c>
      <c r="I197" s="84">
        <v>16</v>
      </c>
      <c r="J197" s="84">
        <v>30485393</v>
      </c>
      <c r="K197" s="84" t="s">
        <v>355</v>
      </c>
      <c r="L197" s="84" t="s">
        <v>362</v>
      </c>
      <c r="M197" s="84">
        <v>0.44135200000000002</v>
      </c>
      <c r="N197" s="84">
        <v>3.9248600000000002E-2</v>
      </c>
      <c r="O197" s="84">
        <v>3.7824900000000002E-2</v>
      </c>
      <c r="P197" s="83">
        <v>0.29943829999999999</v>
      </c>
      <c r="Q197" s="84">
        <v>8</v>
      </c>
      <c r="R197" s="83">
        <v>2.0323490000000001E-3</v>
      </c>
      <c r="S197" s="87">
        <f t="shared" si="3"/>
        <v>1.0400290027249828</v>
      </c>
      <c r="T197" s="84" t="s">
        <v>1705</v>
      </c>
      <c r="U197" s="80"/>
    </row>
    <row r="198" spans="1:21" x14ac:dyDescent="0.4">
      <c r="A198" s="89" t="s">
        <v>608</v>
      </c>
      <c r="B198" s="84" t="s">
        <v>1306</v>
      </c>
      <c r="C198" s="84" t="s">
        <v>1522</v>
      </c>
      <c r="D198" s="88" t="s">
        <v>1704</v>
      </c>
      <c r="E198" s="88">
        <v>1</v>
      </c>
      <c r="F198" s="88">
        <v>160023647</v>
      </c>
      <c r="G198" s="88" t="s">
        <v>334</v>
      </c>
      <c r="H198" s="88" t="s">
        <v>1693</v>
      </c>
      <c r="I198" s="88">
        <v>1</v>
      </c>
      <c r="J198" s="88">
        <v>160043698</v>
      </c>
      <c r="K198" s="88" t="s">
        <v>356</v>
      </c>
      <c r="L198" s="88" t="s">
        <v>355</v>
      </c>
      <c r="M198" s="88">
        <v>0.42246499999999998</v>
      </c>
      <c r="N198" s="88">
        <v>-5.9231199999999998E-2</v>
      </c>
      <c r="O198" s="88">
        <v>9.15961E-2</v>
      </c>
      <c r="P198" s="91">
        <v>0.5178545</v>
      </c>
      <c r="Q198" s="88">
        <v>19</v>
      </c>
      <c r="R198" s="91">
        <v>0.31348369999999998</v>
      </c>
      <c r="S198" s="87">
        <f t="shared" si="3"/>
        <v>0.9424888405455889</v>
      </c>
      <c r="T198" s="84" t="s">
        <v>1703</v>
      </c>
      <c r="U198" s="90"/>
    </row>
    <row r="199" spans="1:21" x14ac:dyDescent="0.4">
      <c r="A199" s="89" t="s">
        <v>608</v>
      </c>
      <c r="B199" s="84" t="s">
        <v>1293</v>
      </c>
      <c r="C199" s="84" t="s">
        <v>1522</v>
      </c>
      <c r="D199" s="88" t="s">
        <v>1408</v>
      </c>
      <c r="E199" s="88">
        <v>1</v>
      </c>
      <c r="F199" s="88">
        <v>160023647</v>
      </c>
      <c r="G199" s="88" t="s">
        <v>334</v>
      </c>
      <c r="H199" s="88" t="s">
        <v>1693</v>
      </c>
      <c r="I199" s="88">
        <v>1</v>
      </c>
      <c r="J199" s="88">
        <v>160043698</v>
      </c>
      <c r="K199" s="88" t="s">
        <v>356</v>
      </c>
      <c r="L199" s="88" t="s">
        <v>355</v>
      </c>
      <c r="M199" s="88">
        <v>0.42246499999999998</v>
      </c>
      <c r="N199" s="88">
        <v>-0.13891000000000001</v>
      </c>
      <c r="O199" s="88">
        <v>0.119521</v>
      </c>
      <c r="P199" s="91">
        <v>0.24514250000000001</v>
      </c>
      <c r="Q199" s="88">
        <v>19</v>
      </c>
      <c r="R199" s="91">
        <v>0.73974019999999996</v>
      </c>
      <c r="S199" s="87">
        <f t="shared" si="3"/>
        <v>0.87030635250534205</v>
      </c>
      <c r="T199" s="84" t="s">
        <v>1702</v>
      </c>
      <c r="U199" s="90"/>
    </row>
    <row r="200" spans="1:21" x14ac:dyDescent="0.4">
      <c r="A200" s="89" t="s">
        <v>608</v>
      </c>
      <c r="B200" s="84" t="s">
        <v>1295</v>
      </c>
      <c r="C200" s="84" t="s">
        <v>1522</v>
      </c>
      <c r="D200" s="88" t="s">
        <v>1408</v>
      </c>
      <c r="E200" s="88">
        <v>1</v>
      </c>
      <c r="F200" s="88">
        <v>160023647</v>
      </c>
      <c r="G200" s="88" t="s">
        <v>334</v>
      </c>
      <c r="H200" s="88" t="s">
        <v>1693</v>
      </c>
      <c r="I200" s="88">
        <v>1</v>
      </c>
      <c r="J200" s="88">
        <v>160043698</v>
      </c>
      <c r="K200" s="88" t="s">
        <v>356</v>
      </c>
      <c r="L200" s="88" t="s">
        <v>355</v>
      </c>
      <c r="M200" s="88">
        <v>0.42246499999999998</v>
      </c>
      <c r="N200" s="88">
        <v>-0.10953300000000001</v>
      </c>
      <c r="O200" s="88">
        <v>0.119362</v>
      </c>
      <c r="P200" s="91">
        <v>0.35879739999999999</v>
      </c>
      <c r="Q200" s="88">
        <v>19</v>
      </c>
      <c r="R200" s="91">
        <v>0.60368460000000002</v>
      </c>
      <c r="S200" s="87">
        <f t="shared" si="3"/>
        <v>0.89625258753870529</v>
      </c>
      <c r="T200" s="84" t="s">
        <v>1701</v>
      </c>
      <c r="U200" s="90"/>
    </row>
    <row r="201" spans="1:21" x14ac:dyDescent="0.4">
      <c r="A201" s="89" t="s">
        <v>608</v>
      </c>
      <c r="B201" s="84" t="s">
        <v>628</v>
      </c>
      <c r="C201" s="84" t="s">
        <v>1522</v>
      </c>
      <c r="D201" s="88" t="s">
        <v>1408</v>
      </c>
      <c r="E201" s="88">
        <v>1</v>
      </c>
      <c r="F201" s="88">
        <v>160023647</v>
      </c>
      <c r="G201" s="88" t="s">
        <v>334</v>
      </c>
      <c r="H201" s="88" t="s">
        <v>1693</v>
      </c>
      <c r="I201" s="88">
        <v>1</v>
      </c>
      <c r="J201" s="88">
        <v>160043698</v>
      </c>
      <c r="K201" s="88" t="s">
        <v>356</v>
      </c>
      <c r="L201" s="88" t="s">
        <v>355</v>
      </c>
      <c r="M201" s="88">
        <v>0.42246499999999998</v>
      </c>
      <c r="N201" s="88">
        <v>6.2325600000000002E-2</v>
      </c>
      <c r="O201" s="88">
        <v>0.27940900000000002</v>
      </c>
      <c r="P201" s="91">
        <v>0.82348699999999997</v>
      </c>
      <c r="Q201" s="88">
        <v>19</v>
      </c>
      <c r="R201" s="91">
        <v>0.3936848</v>
      </c>
      <c r="S201" s="87">
        <f t="shared" si="3"/>
        <v>1.0643088272717742</v>
      </c>
      <c r="T201" s="84" t="s">
        <v>1700</v>
      </c>
      <c r="U201" s="90"/>
    </row>
    <row r="202" spans="1:21" x14ac:dyDescent="0.4">
      <c r="A202" s="89" t="s">
        <v>608</v>
      </c>
      <c r="B202" s="84" t="s">
        <v>630</v>
      </c>
      <c r="C202" s="84" t="s">
        <v>1522</v>
      </c>
      <c r="D202" s="88" t="s">
        <v>1408</v>
      </c>
      <c r="E202" s="88">
        <v>1</v>
      </c>
      <c r="F202" s="88">
        <v>160023647</v>
      </c>
      <c r="G202" s="88" t="s">
        <v>334</v>
      </c>
      <c r="H202" s="88" t="s">
        <v>1693</v>
      </c>
      <c r="I202" s="88">
        <v>1</v>
      </c>
      <c r="J202" s="88">
        <v>160043698</v>
      </c>
      <c r="K202" s="88" t="s">
        <v>356</v>
      </c>
      <c r="L202" s="88" t="s">
        <v>355</v>
      </c>
      <c r="M202" s="88">
        <v>0.42246499999999998</v>
      </c>
      <c r="N202" s="88">
        <v>0.237538</v>
      </c>
      <c r="O202" s="88">
        <v>0.20067299999999999</v>
      </c>
      <c r="P202" s="91">
        <v>0.2365294</v>
      </c>
      <c r="Q202" s="88">
        <v>19</v>
      </c>
      <c r="R202" s="91">
        <v>0.87088350000000003</v>
      </c>
      <c r="S202" s="87">
        <f t="shared" si="3"/>
        <v>1.2681231845561591</v>
      </c>
      <c r="T202" s="84" t="s">
        <v>1699</v>
      </c>
      <c r="U202" s="90"/>
    </row>
    <row r="203" spans="1:21" x14ac:dyDescent="0.4">
      <c r="A203" s="89" t="s">
        <v>608</v>
      </c>
      <c r="B203" s="84" t="s">
        <v>1304</v>
      </c>
      <c r="C203" s="84" t="s">
        <v>1522</v>
      </c>
      <c r="D203" s="88" t="s">
        <v>1408</v>
      </c>
      <c r="E203" s="88">
        <v>1</v>
      </c>
      <c r="F203" s="88">
        <v>160023647</v>
      </c>
      <c r="G203" s="88" t="s">
        <v>334</v>
      </c>
      <c r="H203" s="88" t="s">
        <v>1693</v>
      </c>
      <c r="I203" s="88">
        <v>1</v>
      </c>
      <c r="J203" s="88">
        <v>160043698</v>
      </c>
      <c r="K203" s="88" t="s">
        <v>356</v>
      </c>
      <c r="L203" s="88" t="s">
        <v>355</v>
      </c>
      <c r="M203" s="88">
        <v>0.42246499999999998</v>
      </c>
      <c r="N203" s="88">
        <v>-4.7664400000000003E-2</v>
      </c>
      <c r="O203" s="88">
        <v>0.109087</v>
      </c>
      <c r="P203" s="91">
        <v>0.66215610000000003</v>
      </c>
      <c r="Q203" s="88">
        <v>19</v>
      </c>
      <c r="R203" s="91">
        <v>0.27591579999999999</v>
      </c>
      <c r="S203" s="87">
        <f t="shared" si="3"/>
        <v>0.9534537124569239</v>
      </c>
      <c r="T203" s="84" t="s">
        <v>1698</v>
      </c>
      <c r="U203" s="90"/>
    </row>
    <row r="204" spans="1:21" x14ac:dyDescent="0.4">
      <c r="A204" s="89" t="s">
        <v>608</v>
      </c>
      <c r="B204" s="84" t="s">
        <v>1297</v>
      </c>
      <c r="C204" s="84" t="s">
        <v>1522</v>
      </c>
      <c r="D204" s="88" t="s">
        <v>1408</v>
      </c>
      <c r="E204" s="88">
        <v>1</v>
      </c>
      <c r="F204" s="88">
        <v>160023647</v>
      </c>
      <c r="G204" s="88" t="s">
        <v>334</v>
      </c>
      <c r="H204" s="88" t="s">
        <v>1693</v>
      </c>
      <c r="I204" s="88">
        <v>1</v>
      </c>
      <c r="J204" s="88">
        <v>160043698</v>
      </c>
      <c r="K204" s="88" t="s">
        <v>356</v>
      </c>
      <c r="L204" s="88" t="s">
        <v>355</v>
      </c>
      <c r="M204" s="88">
        <v>0.42246499999999998</v>
      </c>
      <c r="N204" s="88">
        <v>-0.121325</v>
      </c>
      <c r="O204" s="88">
        <v>0.139408</v>
      </c>
      <c r="P204" s="91">
        <v>0.3841444</v>
      </c>
      <c r="Q204" s="88">
        <v>19</v>
      </c>
      <c r="R204" s="91">
        <v>0.56963459999999999</v>
      </c>
      <c r="S204" s="87">
        <f t="shared" si="3"/>
        <v>0.88574604534460755</v>
      </c>
      <c r="T204" s="84" t="s">
        <v>1697</v>
      </c>
      <c r="U204" s="90"/>
    </row>
    <row r="205" spans="1:21" x14ac:dyDescent="0.4">
      <c r="A205" s="89" t="s">
        <v>608</v>
      </c>
      <c r="B205" s="84" t="s">
        <v>1302</v>
      </c>
      <c r="C205" s="84" t="s">
        <v>1522</v>
      </c>
      <c r="D205" s="88" t="s">
        <v>1408</v>
      </c>
      <c r="E205" s="88">
        <v>1</v>
      </c>
      <c r="F205" s="88">
        <v>160023647</v>
      </c>
      <c r="G205" s="88" t="s">
        <v>334</v>
      </c>
      <c r="H205" s="88" t="s">
        <v>1693</v>
      </c>
      <c r="I205" s="88">
        <v>1</v>
      </c>
      <c r="J205" s="88">
        <v>160043698</v>
      </c>
      <c r="K205" s="88" t="s">
        <v>356</v>
      </c>
      <c r="L205" s="88" t="s">
        <v>355</v>
      </c>
      <c r="M205" s="88">
        <v>0.42246499999999998</v>
      </c>
      <c r="N205" s="88">
        <v>0.17530799999999999</v>
      </c>
      <c r="O205" s="88">
        <v>0.33310000000000001</v>
      </c>
      <c r="P205" s="91">
        <v>0.59868480000000002</v>
      </c>
      <c r="Q205" s="88">
        <v>19</v>
      </c>
      <c r="R205" s="91">
        <v>0.93813259999999998</v>
      </c>
      <c r="S205" s="87">
        <f t="shared" si="3"/>
        <v>1.1916131769560667</v>
      </c>
      <c r="T205" s="84" t="s">
        <v>1696</v>
      </c>
      <c r="U205" s="90"/>
    </row>
    <row r="206" spans="1:21" x14ac:dyDescent="0.4">
      <c r="A206" s="89" t="s">
        <v>608</v>
      </c>
      <c r="B206" s="84" t="s">
        <v>629</v>
      </c>
      <c r="C206" s="84" t="s">
        <v>1522</v>
      </c>
      <c r="D206" s="88" t="s">
        <v>1408</v>
      </c>
      <c r="E206" s="88">
        <v>1</v>
      </c>
      <c r="F206" s="88">
        <v>160023647</v>
      </c>
      <c r="G206" s="88" t="s">
        <v>334</v>
      </c>
      <c r="H206" s="88" t="s">
        <v>1693</v>
      </c>
      <c r="I206" s="88">
        <v>1</v>
      </c>
      <c r="J206" s="88">
        <v>160043698</v>
      </c>
      <c r="K206" s="88" t="s">
        <v>356</v>
      </c>
      <c r="L206" s="88" t="s">
        <v>355</v>
      </c>
      <c r="M206" s="88">
        <v>0.42246499999999998</v>
      </c>
      <c r="N206" s="88">
        <v>-3.1312800000000002E-2</v>
      </c>
      <c r="O206" s="88">
        <v>0.20844099999999999</v>
      </c>
      <c r="P206" s="91">
        <v>0.88058800000000004</v>
      </c>
      <c r="Q206" s="88">
        <v>19</v>
      </c>
      <c r="R206" s="91">
        <v>0.84598910000000005</v>
      </c>
      <c r="S206" s="87">
        <f t="shared" si="3"/>
        <v>0.96917236854042932</v>
      </c>
      <c r="T206" s="84" t="s">
        <v>1695</v>
      </c>
      <c r="U206" s="90"/>
    </row>
    <row r="207" spans="1:21" x14ac:dyDescent="0.4">
      <c r="A207" s="89" t="s">
        <v>608</v>
      </c>
      <c r="B207" s="84" t="s">
        <v>1526</v>
      </c>
      <c r="C207" s="84" t="s">
        <v>1522</v>
      </c>
      <c r="D207" s="84" t="s">
        <v>1408</v>
      </c>
      <c r="E207" s="84">
        <v>1</v>
      </c>
      <c r="F207" s="84">
        <v>160023647</v>
      </c>
      <c r="G207" s="84" t="s">
        <v>334</v>
      </c>
      <c r="H207" s="84" t="s">
        <v>1693</v>
      </c>
      <c r="I207" s="84">
        <v>1</v>
      </c>
      <c r="J207" s="84">
        <v>160043698</v>
      </c>
      <c r="K207" s="84" t="s">
        <v>356</v>
      </c>
      <c r="L207" s="84" t="s">
        <v>355</v>
      </c>
      <c r="M207" s="84">
        <v>0.42246499999999998</v>
      </c>
      <c r="N207" s="84">
        <v>1.20762E-2</v>
      </c>
      <c r="O207" s="84">
        <v>2.8455600000000001E-2</v>
      </c>
      <c r="P207" s="83">
        <v>0.67128339999999997</v>
      </c>
      <c r="Q207" s="84">
        <v>20</v>
      </c>
      <c r="R207" s="83">
        <v>0.96546770000000004</v>
      </c>
      <c r="S207" s="87">
        <f t="shared" si="3"/>
        <v>1.0121494117128325</v>
      </c>
      <c r="T207" s="84" t="s">
        <v>1344</v>
      </c>
      <c r="U207" s="80"/>
    </row>
    <row r="208" spans="1:21" x14ac:dyDescent="0.4">
      <c r="A208" s="89" t="s">
        <v>608</v>
      </c>
      <c r="B208" s="84" t="s">
        <v>1694</v>
      </c>
      <c r="C208" s="84" t="s">
        <v>1522</v>
      </c>
      <c r="D208" s="84" t="s">
        <v>1408</v>
      </c>
      <c r="E208" s="84">
        <v>1</v>
      </c>
      <c r="F208" s="84">
        <v>160023647</v>
      </c>
      <c r="G208" s="84" t="s">
        <v>334</v>
      </c>
      <c r="H208" s="84" t="s">
        <v>1693</v>
      </c>
      <c r="I208" s="84">
        <v>1</v>
      </c>
      <c r="J208" s="84">
        <v>160043698</v>
      </c>
      <c r="K208" s="84" t="s">
        <v>356</v>
      </c>
      <c r="L208" s="84" t="s">
        <v>355</v>
      </c>
      <c r="M208" s="84">
        <v>0.42246499999999998</v>
      </c>
      <c r="N208" s="84">
        <v>4.0896099999999996E-3</v>
      </c>
      <c r="O208" s="84">
        <v>5.3846999999999999E-2</v>
      </c>
      <c r="P208" s="83">
        <v>0.93945990000000001</v>
      </c>
      <c r="Q208" s="84">
        <v>14</v>
      </c>
      <c r="R208" s="83">
        <v>0.19404589999999999</v>
      </c>
      <c r="S208" s="87">
        <f t="shared" si="3"/>
        <v>1.0040979838663673</v>
      </c>
      <c r="T208" s="84" t="s">
        <v>1692</v>
      </c>
      <c r="U208" s="80"/>
    </row>
    <row r="209" spans="1:21" x14ac:dyDescent="0.4">
      <c r="A209" s="89" t="s">
        <v>608</v>
      </c>
      <c r="B209" s="84" t="s">
        <v>1306</v>
      </c>
      <c r="C209" s="84" t="s">
        <v>1522</v>
      </c>
      <c r="D209" s="88" t="s">
        <v>1691</v>
      </c>
      <c r="E209" s="88">
        <v>11</v>
      </c>
      <c r="F209" s="88">
        <v>17409142</v>
      </c>
      <c r="G209" s="88" t="s">
        <v>1681</v>
      </c>
      <c r="H209" s="88" t="s">
        <v>1680</v>
      </c>
      <c r="I209" s="88">
        <v>11</v>
      </c>
      <c r="J209" s="88">
        <v>17421860</v>
      </c>
      <c r="K209" s="88" t="s">
        <v>356</v>
      </c>
      <c r="L209" s="88" t="s">
        <v>355</v>
      </c>
      <c r="M209" s="88">
        <v>0.40159</v>
      </c>
      <c r="N209" s="88">
        <v>9.6123899999999998E-2</v>
      </c>
      <c r="O209" s="88">
        <v>8.9714699999999994E-2</v>
      </c>
      <c r="P209" s="91">
        <v>0.2839719</v>
      </c>
      <c r="Q209" s="88">
        <v>12</v>
      </c>
      <c r="R209" s="91">
        <v>3.5642569999999998E-2</v>
      </c>
      <c r="S209" s="87">
        <f t="shared" si="3"/>
        <v>1.1008954564913485</v>
      </c>
      <c r="T209" s="84" t="s">
        <v>1690</v>
      </c>
      <c r="U209" s="90"/>
    </row>
    <row r="210" spans="1:21" x14ac:dyDescent="0.4">
      <c r="A210" s="89" t="s">
        <v>608</v>
      </c>
      <c r="B210" s="84" t="s">
        <v>1293</v>
      </c>
      <c r="C210" s="84" t="s">
        <v>1522</v>
      </c>
      <c r="D210" s="88" t="s">
        <v>1399</v>
      </c>
      <c r="E210" s="88">
        <v>11</v>
      </c>
      <c r="F210" s="88">
        <v>17409142</v>
      </c>
      <c r="G210" s="88" t="s">
        <v>1681</v>
      </c>
      <c r="H210" s="88" t="s">
        <v>1680</v>
      </c>
      <c r="I210" s="88">
        <v>11</v>
      </c>
      <c r="J210" s="88">
        <v>17421860</v>
      </c>
      <c r="K210" s="88" t="s">
        <v>356</v>
      </c>
      <c r="L210" s="88" t="s">
        <v>355</v>
      </c>
      <c r="M210" s="88">
        <v>0.40159</v>
      </c>
      <c r="N210" s="88">
        <v>1.15389E-2</v>
      </c>
      <c r="O210" s="88">
        <v>0.11885800000000001</v>
      </c>
      <c r="P210" s="91">
        <v>0.92266230000000005</v>
      </c>
      <c r="Q210" s="88">
        <v>12</v>
      </c>
      <c r="R210" s="91">
        <v>0.76977470000000003</v>
      </c>
      <c r="S210" s="87">
        <f t="shared" si="3"/>
        <v>1.0116057299071159</v>
      </c>
      <c r="T210" s="84" t="s">
        <v>1645</v>
      </c>
      <c r="U210" s="90"/>
    </row>
    <row r="211" spans="1:21" x14ac:dyDescent="0.4">
      <c r="A211" s="89" t="s">
        <v>608</v>
      </c>
      <c r="B211" s="84" t="s">
        <v>1295</v>
      </c>
      <c r="C211" s="84" t="s">
        <v>1522</v>
      </c>
      <c r="D211" s="88" t="s">
        <v>1399</v>
      </c>
      <c r="E211" s="88">
        <v>11</v>
      </c>
      <c r="F211" s="88">
        <v>17409142</v>
      </c>
      <c r="G211" s="88" t="s">
        <v>1681</v>
      </c>
      <c r="H211" s="88" t="s">
        <v>1680</v>
      </c>
      <c r="I211" s="88">
        <v>11</v>
      </c>
      <c r="J211" s="88">
        <v>17421860</v>
      </c>
      <c r="K211" s="88" t="s">
        <v>356</v>
      </c>
      <c r="L211" s="88" t="s">
        <v>355</v>
      </c>
      <c r="M211" s="88">
        <v>0.40159</v>
      </c>
      <c r="N211" s="88">
        <v>6.0820700000000002E-3</v>
      </c>
      <c r="O211" s="88">
        <v>0.11845600000000001</v>
      </c>
      <c r="P211" s="91">
        <v>0.95905099999999999</v>
      </c>
      <c r="Q211" s="88">
        <v>12</v>
      </c>
      <c r="R211" s="91">
        <v>0.72222109999999995</v>
      </c>
      <c r="S211" s="87">
        <f t="shared" si="3"/>
        <v>1.006100603342386</v>
      </c>
      <c r="T211" s="84" t="s">
        <v>1689</v>
      </c>
      <c r="U211" s="90"/>
    </row>
    <row r="212" spans="1:21" x14ac:dyDescent="0.4">
      <c r="A212" s="89" t="s">
        <v>608</v>
      </c>
      <c r="B212" s="84" t="s">
        <v>628</v>
      </c>
      <c r="C212" s="84" t="s">
        <v>1522</v>
      </c>
      <c r="D212" s="88" t="s">
        <v>1399</v>
      </c>
      <c r="E212" s="88">
        <v>11</v>
      </c>
      <c r="F212" s="88">
        <v>17409142</v>
      </c>
      <c r="G212" s="88" t="s">
        <v>1681</v>
      </c>
      <c r="H212" s="88" t="s">
        <v>1680</v>
      </c>
      <c r="I212" s="88">
        <v>11</v>
      </c>
      <c r="J212" s="88">
        <v>17421860</v>
      </c>
      <c r="K212" s="88" t="s">
        <v>356</v>
      </c>
      <c r="L212" s="88" t="s">
        <v>355</v>
      </c>
      <c r="M212" s="88">
        <v>0.40159</v>
      </c>
      <c r="N212" s="88">
        <v>0.46122099999999999</v>
      </c>
      <c r="O212" s="88">
        <v>0.27362199999999998</v>
      </c>
      <c r="P212" s="91">
        <v>9.1869909999999999E-2</v>
      </c>
      <c r="Q212" s="88">
        <v>12</v>
      </c>
      <c r="R212" s="91">
        <v>0.74302380000000001</v>
      </c>
      <c r="S212" s="87">
        <f t="shared" si="3"/>
        <v>1.5860093206121149</v>
      </c>
      <c r="T212" s="84" t="s">
        <v>1688</v>
      </c>
      <c r="U212" s="90"/>
    </row>
    <row r="213" spans="1:21" x14ac:dyDescent="0.4">
      <c r="A213" s="89" t="s">
        <v>608</v>
      </c>
      <c r="B213" s="84" t="s">
        <v>630</v>
      </c>
      <c r="C213" s="84" t="s">
        <v>1522</v>
      </c>
      <c r="D213" s="88" t="s">
        <v>1399</v>
      </c>
      <c r="E213" s="88">
        <v>11</v>
      </c>
      <c r="F213" s="88">
        <v>17409142</v>
      </c>
      <c r="G213" s="88" t="s">
        <v>1681</v>
      </c>
      <c r="H213" s="88" t="s">
        <v>1680</v>
      </c>
      <c r="I213" s="88">
        <v>11</v>
      </c>
      <c r="J213" s="88">
        <v>17421860</v>
      </c>
      <c r="K213" s="88" t="s">
        <v>356</v>
      </c>
      <c r="L213" s="88" t="s">
        <v>355</v>
      </c>
      <c r="M213" s="88">
        <v>0.40159</v>
      </c>
      <c r="N213" s="88">
        <v>0.23277700000000001</v>
      </c>
      <c r="O213" s="88">
        <v>0.19405800000000001</v>
      </c>
      <c r="P213" s="91">
        <v>0.23032559999999999</v>
      </c>
      <c r="Q213" s="88">
        <v>12</v>
      </c>
      <c r="R213" s="91">
        <v>0.1849973</v>
      </c>
      <c r="S213" s="87">
        <f t="shared" si="3"/>
        <v>1.2620999996435225</v>
      </c>
      <c r="T213" s="84" t="s">
        <v>1687</v>
      </c>
      <c r="U213" s="90"/>
    </row>
    <row r="214" spans="1:21" x14ac:dyDescent="0.4">
      <c r="A214" s="89" t="s">
        <v>608</v>
      </c>
      <c r="B214" s="84" t="s">
        <v>1304</v>
      </c>
      <c r="C214" s="84" t="s">
        <v>1522</v>
      </c>
      <c r="D214" s="88" t="s">
        <v>1399</v>
      </c>
      <c r="E214" s="88">
        <v>11</v>
      </c>
      <c r="F214" s="88">
        <v>17409142</v>
      </c>
      <c r="G214" s="88" t="s">
        <v>1681</v>
      </c>
      <c r="H214" s="88" t="s">
        <v>1680</v>
      </c>
      <c r="I214" s="88">
        <v>11</v>
      </c>
      <c r="J214" s="88">
        <v>17421860</v>
      </c>
      <c r="K214" s="88" t="s">
        <v>356</v>
      </c>
      <c r="L214" s="88" t="s">
        <v>355</v>
      </c>
      <c r="M214" s="88">
        <v>0.40159</v>
      </c>
      <c r="N214" s="88">
        <v>9.8523600000000003E-2</v>
      </c>
      <c r="O214" s="88">
        <v>0.106542</v>
      </c>
      <c r="P214" s="91">
        <v>0.35510239999999998</v>
      </c>
      <c r="Q214" s="88">
        <v>12</v>
      </c>
      <c r="R214" s="91">
        <v>3.1876399999999999E-2</v>
      </c>
      <c r="S214" s="87">
        <f t="shared" si="3"/>
        <v>1.1035404476416442</v>
      </c>
      <c r="T214" s="84" t="s">
        <v>1686</v>
      </c>
      <c r="U214" s="90"/>
    </row>
    <row r="215" spans="1:21" x14ac:dyDescent="0.4">
      <c r="A215" s="89" t="s">
        <v>608</v>
      </c>
      <c r="B215" s="84" t="s">
        <v>1297</v>
      </c>
      <c r="C215" s="84" t="s">
        <v>1522</v>
      </c>
      <c r="D215" s="88" t="s">
        <v>1399</v>
      </c>
      <c r="E215" s="88">
        <v>11</v>
      </c>
      <c r="F215" s="88">
        <v>17409142</v>
      </c>
      <c r="G215" s="88" t="s">
        <v>1681</v>
      </c>
      <c r="H215" s="88" t="s">
        <v>1680</v>
      </c>
      <c r="I215" s="88">
        <v>11</v>
      </c>
      <c r="J215" s="88">
        <v>17421860</v>
      </c>
      <c r="K215" s="88" t="s">
        <v>356</v>
      </c>
      <c r="L215" s="88" t="s">
        <v>355</v>
      </c>
      <c r="M215" s="88">
        <v>0.40159</v>
      </c>
      <c r="N215" s="88">
        <v>1.9804700000000001E-2</v>
      </c>
      <c r="O215" s="88">
        <v>0.13966200000000001</v>
      </c>
      <c r="P215" s="91">
        <v>0.88723410000000003</v>
      </c>
      <c r="Q215" s="88">
        <v>12</v>
      </c>
      <c r="R215" s="91">
        <v>0.73787469999999999</v>
      </c>
      <c r="S215" s="87">
        <f t="shared" si="3"/>
        <v>1.0200021141600877</v>
      </c>
      <c r="T215" s="84" t="s">
        <v>1685</v>
      </c>
      <c r="U215" s="90"/>
    </row>
    <row r="216" spans="1:21" x14ac:dyDescent="0.4">
      <c r="A216" s="89" t="s">
        <v>608</v>
      </c>
      <c r="B216" s="84" t="s">
        <v>1302</v>
      </c>
      <c r="C216" s="84" t="s">
        <v>1522</v>
      </c>
      <c r="D216" s="88" t="s">
        <v>1399</v>
      </c>
      <c r="E216" s="88">
        <v>11</v>
      </c>
      <c r="F216" s="88">
        <v>17409142</v>
      </c>
      <c r="G216" s="88" t="s">
        <v>1681</v>
      </c>
      <c r="H216" s="88" t="s">
        <v>1680</v>
      </c>
      <c r="I216" s="88">
        <v>11</v>
      </c>
      <c r="J216" s="88">
        <v>17421860</v>
      </c>
      <c r="K216" s="88" t="s">
        <v>356</v>
      </c>
      <c r="L216" s="88" t="s">
        <v>355</v>
      </c>
      <c r="M216" s="88">
        <v>0.40159</v>
      </c>
      <c r="N216" s="88">
        <v>0.24757599999999999</v>
      </c>
      <c r="O216" s="88">
        <v>0.32309700000000002</v>
      </c>
      <c r="P216" s="91">
        <v>0.44352279999999999</v>
      </c>
      <c r="Q216" s="88">
        <v>12</v>
      </c>
      <c r="R216" s="91">
        <v>0.92393000000000003</v>
      </c>
      <c r="S216" s="87">
        <f t="shared" si="3"/>
        <v>1.2809167083543631</v>
      </c>
      <c r="T216" s="84" t="s">
        <v>1684</v>
      </c>
      <c r="U216" s="90"/>
    </row>
    <row r="217" spans="1:21" x14ac:dyDescent="0.4">
      <c r="A217" s="89" t="s">
        <v>608</v>
      </c>
      <c r="B217" s="84" t="s">
        <v>629</v>
      </c>
      <c r="C217" s="84" t="s">
        <v>1522</v>
      </c>
      <c r="D217" s="88" t="s">
        <v>1399</v>
      </c>
      <c r="E217" s="88">
        <v>11</v>
      </c>
      <c r="F217" s="88">
        <v>17409142</v>
      </c>
      <c r="G217" s="88" t="s">
        <v>1681</v>
      </c>
      <c r="H217" s="88" t="s">
        <v>1680</v>
      </c>
      <c r="I217" s="88">
        <v>11</v>
      </c>
      <c r="J217" s="88">
        <v>17421860</v>
      </c>
      <c r="K217" s="88" t="s">
        <v>356</v>
      </c>
      <c r="L217" s="88" t="s">
        <v>355</v>
      </c>
      <c r="M217" s="88">
        <v>0.40159</v>
      </c>
      <c r="N217" s="88">
        <v>-8.1725300000000008E-3</v>
      </c>
      <c r="O217" s="88">
        <v>0.20231399999999999</v>
      </c>
      <c r="P217" s="91">
        <v>0.96777809999999997</v>
      </c>
      <c r="Q217" s="88">
        <v>12</v>
      </c>
      <c r="R217" s="91">
        <v>0.66060140000000001</v>
      </c>
      <c r="S217" s="87">
        <f t="shared" si="3"/>
        <v>0.99186077433465381</v>
      </c>
      <c r="T217" s="84" t="s">
        <v>1683</v>
      </c>
      <c r="U217" s="90"/>
    </row>
    <row r="218" spans="1:21" x14ac:dyDescent="0.4">
      <c r="A218" s="89" t="s">
        <v>608</v>
      </c>
      <c r="B218" s="84" t="s">
        <v>1526</v>
      </c>
      <c r="C218" s="84" t="s">
        <v>1522</v>
      </c>
      <c r="D218" s="84" t="s">
        <v>1399</v>
      </c>
      <c r="E218" s="84">
        <v>11</v>
      </c>
      <c r="F218" s="84">
        <v>17409142</v>
      </c>
      <c r="G218" s="88" t="s">
        <v>1681</v>
      </c>
      <c r="H218" s="84" t="s">
        <v>1680</v>
      </c>
      <c r="I218" s="84">
        <v>11</v>
      </c>
      <c r="J218" s="84">
        <v>17421860</v>
      </c>
      <c r="K218" s="84" t="s">
        <v>356</v>
      </c>
      <c r="L218" s="84" t="s">
        <v>355</v>
      </c>
      <c r="M218" s="84">
        <v>0.40159</v>
      </c>
      <c r="N218" s="84">
        <v>-9.5695299999999997E-2</v>
      </c>
      <c r="O218" s="84">
        <v>2.9038899999999999E-2</v>
      </c>
      <c r="P218" s="83">
        <v>9.8277109999999994E-4</v>
      </c>
      <c r="Q218" s="84">
        <v>12</v>
      </c>
      <c r="R218" s="83">
        <v>0.63094360000000005</v>
      </c>
      <c r="S218" s="87">
        <f t="shared" si="3"/>
        <v>0.90874086723053482</v>
      </c>
      <c r="T218" s="84" t="s">
        <v>1682</v>
      </c>
      <c r="U218" s="80" t="s">
        <v>1316</v>
      </c>
    </row>
    <row r="219" spans="1:21" x14ac:dyDescent="0.4">
      <c r="A219" s="89" t="s">
        <v>608</v>
      </c>
      <c r="B219" s="84" t="s">
        <v>1523</v>
      </c>
      <c r="C219" s="84" t="s">
        <v>1522</v>
      </c>
      <c r="D219" s="84" t="s">
        <v>1399</v>
      </c>
      <c r="E219" s="84">
        <v>11</v>
      </c>
      <c r="F219" s="84">
        <v>17409142</v>
      </c>
      <c r="G219" s="88" t="s">
        <v>1681</v>
      </c>
      <c r="H219" s="84" t="s">
        <v>1680</v>
      </c>
      <c r="I219" s="84">
        <v>11</v>
      </c>
      <c r="J219" s="84">
        <v>17421860</v>
      </c>
      <c r="K219" s="84" t="s">
        <v>356</v>
      </c>
      <c r="L219" s="84" t="s">
        <v>355</v>
      </c>
      <c r="M219" s="84">
        <v>0.40159</v>
      </c>
      <c r="N219" s="84">
        <v>-0.36596400000000001</v>
      </c>
      <c r="O219" s="84">
        <v>5.6637800000000002E-2</v>
      </c>
      <c r="P219" s="83">
        <v>1.0368359999999999E-10</v>
      </c>
      <c r="Q219" s="84">
        <v>11</v>
      </c>
      <c r="R219" s="83">
        <v>0.38274180000000002</v>
      </c>
      <c r="S219" s="87">
        <f t="shared" si="3"/>
        <v>0.69352776775999447</v>
      </c>
      <c r="T219" s="84" t="s">
        <v>1679</v>
      </c>
      <c r="U219" s="80" t="s">
        <v>1316</v>
      </c>
    </row>
    <row r="220" spans="1:21" x14ac:dyDescent="0.4">
      <c r="A220" s="89" t="s">
        <v>1322</v>
      </c>
      <c r="B220" s="84" t="s">
        <v>1306</v>
      </c>
      <c r="C220" s="84" t="s">
        <v>1522</v>
      </c>
      <c r="D220" s="88" t="s">
        <v>1678</v>
      </c>
      <c r="E220" s="88">
        <v>7</v>
      </c>
      <c r="F220" s="88">
        <v>141707080</v>
      </c>
      <c r="G220" s="88" t="s">
        <v>1667</v>
      </c>
      <c r="H220" s="88" t="s">
        <v>1669</v>
      </c>
      <c r="I220" s="88">
        <v>7</v>
      </c>
      <c r="J220" s="88">
        <v>141797117</v>
      </c>
      <c r="K220" s="88" t="s">
        <v>356</v>
      </c>
      <c r="L220" s="88" t="s">
        <v>355</v>
      </c>
      <c r="M220" s="88">
        <v>0.50795199999999996</v>
      </c>
      <c r="N220" s="88">
        <v>0.15220700000000001</v>
      </c>
      <c r="O220" s="88">
        <v>8.78496E-2</v>
      </c>
      <c r="P220" s="91">
        <v>8.3169800000000002E-2</v>
      </c>
      <c r="Q220" s="88">
        <v>5</v>
      </c>
      <c r="R220" s="91">
        <v>0.17814459999999999</v>
      </c>
      <c r="S220" s="87">
        <f t="shared" si="3"/>
        <v>1.1644012425443258</v>
      </c>
      <c r="T220" s="84" t="s">
        <v>1677</v>
      </c>
      <c r="U220" s="90"/>
    </row>
    <row r="221" spans="1:21" x14ac:dyDescent="0.4">
      <c r="A221" s="89" t="s">
        <v>1322</v>
      </c>
      <c r="B221" s="84" t="s">
        <v>1293</v>
      </c>
      <c r="C221" s="84" t="s">
        <v>1522</v>
      </c>
      <c r="D221" s="88" t="s">
        <v>1390</v>
      </c>
      <c r="E221" s="88">
        <v>7</v>
      </c>
      <c r="F221" s="88">
        <v>141707080</v>
      </c>
      <c r="G221" s="88" t="s">
        <v>1667</v>
      </c>
      <c r="H221" s="88" t="s">
        <v>1669</v>
      </c>
      <c r="I221" s="88">
        <v>7</v>
      </c>
      <c r="J221" s="88">
        <v>141797117</v>
      </c>
      <c r="K221" s="88" t="s">
        <v>356</v>
      </c>
      <c r="L221" s="88" t="s">
        <v>355</v>
      </c>
      <c r="M221" s="88">
        <v>0.50795199999999996</v>
      </c>
      <c r="N221" s="88">
        <v>-2.7530200000000001E-2</v>
      </c>
      <c r="O221" s="88">
        <v>0.116977</v>
      </c>
      <c r="P221" s="91">
        <v>0.81393890000000002</v>
      </c>
      <c r="Q221" s="88">
        <v>5</v>
      </c>
      <c r="R221" s="91">
        <v>0.2908075</v>
      </c>
      <c r="S221" s="87">
        <f t="shared" si="3"/>
        <v>0.97284530218168674</v>
      </c>
      <c r="T221" s="84" t="s">
        <v>1676</v>
      </c>
      <c r="U221" s="90"/>
    </row>
    <row r="222" spans="1:21" x14ac:dyDescent="0.4">
      <c r="A222" s="89" t="s">
        <v>1322</v>
      </c>
      <c r="B222" s="84" t="s">
        <v>1295</v>
      </c>
      <c r="C222" s="84" t="s">
        <v>1522</v>
      </c>
      <c r="D222" s="88" t="s">
        <v>1390</v>
      </c>
      <c r="E222" s="88">
        <v>7</v>
      </c>
      <c r="F222" s="88">
        <v>141707080</v>
      </c>
      <c r="G222" s="88" t="s">
        <v>1667</v>
      </c>
      <c r="H222" s="88" t="s">
        <v>1669</v>
      </c>
      <c r="I222" s="88">
        <v>7</v>
      </c>
      <c r="J222" s="88">
        <v>141797117</v>
      </c>
      <c r="K222" s="88" t="s">
        <v>356</v>
      </c>
      <c r="L222" s="88" t="s">
        <v>355</v>
      </c>
      <c r="M222" s="88">
        <v>0.50795199999999996</v>
      </c>
      <c r="N222" s="88">
        <v>1.8382599999999999E-2</v>
      </c>
      <c r="O222" s="88">
        <v>0.116215</v>
      </c>
      <c r="P222" s="91">
        <v>0.87431610000000004</v>
      </c>
      <c r="Q222" s="88">
        <v>5</v>
      </c>
      <c r="R222" s="91">
        <v>0.29923339999999998</v>
      </c>
      <c r="S222" s="87">
        <f t="shared" si="3"/>
        <v>1.0185526000748186</v>
      </c>
      <c r="T222" s="84" t="s">
        <v>1675</v>
      </c>
      <c r="U222" s="90"/>
    </row>
    <row r="223" spans="1:21" x14ac:dyDescent="0.4">
      <c r="A223" s="89" t="s">
        <v>1322</v>
      </c>
      <c r="B223" s="84" t="s">
        <v>628</v>
      </c>
      <c r="C223" s="84" t="s">
        <v>1522</v>
      </c>
      <c r="D223" s="88" t="s">
        <v>1390</v>
      </c>
      <c r="E223" s="88">
        <v>7</v>
      </c>
      <c r="F223" s="88">
        <v>141707080</v>
      </c>
      <c r="G223" s="88" t="s">
        <v>1667</v>
      </c>
      <c r="H223" s="88" t="s">
        <v>1669</v>
      </c>
      <c r="I223" s="88">
        <v>7</v>
      </c>
      <c r="J223" s="88">
        <v>141797117</v>
      </c>
      <c r="K223" s="88" t="s">
        <v>356</v>
      </c>
      <c r="L223" s="88" t="s">
        <v>355</v>
      </c>
      <c r="M223" s="88">
        <v>0.50795199999999996</v>
      </c>
      <c r="N223" s="88">
        <v>-3.3014099999999998E-2</v>
      </c>
      <c r="O223" s="88">
        <v>0.263405</v>
      </c>
      <c r="P223" s="91">
        <v>0.9002578</v>
      </c>
      <c r="Q223" s="88">
        <v>5</v>
      </c>
      <c r="R223" s="91">
        <v>0.98902100000000004</v>
      </c>
      <c r="S223" s="87">
        <f t="shared" si="3"/>
        <v>0.96752491739151958</v>
      </c>
      <c r="T223" s="84" t="s">
        <v>1674</v>
      </c>
      <c r="U223" s="90"/>
    </row>
    <row r="224" spans="1:21" x14ac:dyDescent="0.4">
      <c r="A224" s="89" t="s">
        <v>1322</v>
      </c>
      <c r="B224" s="84" t="s">
        <v>630</v>
      </c>
      <c r="C224" s="84" t="s">
        <v>1522</v>
      </c>
      <c r="D224" s="88" t="s">
        <v>1390</v>
      </c>
      <c r="E224" s="88">
        <v>7</v>
      </c>
      <c r="F224" s="88">
        <v>141707080</v>
      </c>
      <c r="G224" s="88" t="s">
        <v>1667</v>
      </c>
      <c r="H224" s="88" t="s">
        <v>1669</v>
      </c>
      <c r="I224" s="88">
        <v>7</v>
      </c>
      <c r="J224" s="88">
        <v>141797117</v>
      </c>
      <c r="K224" s="88" t="s">
        <v>356</v>
      </c>
      <c r="L224" s="88" t="s">
        <v>355</v>
      </c>
      <c r="M224" s="88">
        <v>0.50795199999999996</v>
      </c>
      <c r="N224" s="88">
        <v>5.6413900000000003E-2</v>
      </c>
      <c r="O224" s="88">
        <v>0.188803</v>
      </c>
      <c r="P224" s="91">
        <v>0.76509479999999996</v>
      </c>
      <c r="Q224" s="88">
        <v>5</v>
      </c>
      <c r="R224" s="91">
        <v>0.30244910000000003</v>
      </c>
      <c r="S224" s="87">
        <f t="shared" si="3"/>
        <v>1.0580355140206366</v>
      </c>
      <c r="T224" s="84" t="s">
        <v>1673</v>
      </c>
      <c r="U224" s="90"/>
    </row>
    <row r="225" spans="1:21" x14ac:dyDescent="0.4">
      <c r="A225" s="89" t="s">
        <v>1322</v>
      </c>
      <c r="B225" s="84" t="s">
        <v>1304</v>
      </c>
      <c r="C225" s="84" t="s">
        <v>1522</v>
      </c>
      <c r="D225" s="88" t="s">
        <v>1390</v>
      </c>
      <c r="E225" s="88">
        <v>7</v>
      </c>
      <c r="F225" s="88">
        <v>141707080</v>
      </c>
      <c r="G225" s="88" t="s">
        <v>1667</v>
      </c>
      <c r="H225" s="88" t="s">
        <v>1669</v>
      </c>
      <c r="I225" s="88">
        <v>7</v>
      </c>
      <c r="J225" s="88">
        <v>141797117</v>
      </c>
      <c r="K225" s="88" t="s">
        <v>356</v>
      </c>
      <c r="L225" s="88" t="s">
        <v>355</v>
      </c>
      <c r="M225" s="88">
        <v>0.50795199999999996</v>
      </c>
      <c r="N225" s="88">
        <v>0.15302299999999999</v>
      </c>
      <c r="O225" s="88">
        <v>0.104376</v>
      </c>
      <c r="P225" s="91">
        <v>0.14262520000000001</v>
      </c>
      <c r="Q225" s="88">
        <v>5</v>
      </c>
      <c r="R225" s="91">
        <v>0.16877120000000001</v>
      </c>
      <c r="S225" s="87">
        <f t="shared" si="3"/>
        <v>1.1653517817254844</v>
      </c>
      <c r="T225" s="84" t="s">
        <v>1672</v>
      </c>
      <c r="U225" s="90"/>
    </row>
    <row r="226" spans="1:21" x14ac:dyDescent="0.4">
      <c r="A226" s="89" t="s">
        <v>1322</v>
      </c>
      <c r="B226" s="84" t="s">
        <v>1297</v>
      </c>
      <c r="C226" s="84" t="s">
        <v>1522</v>
      </c>
      <c r="D226" s="88" t="s">
        <v>1390</v>
      </c>
      <c r="E226" s="88">
        <v>7</v>
      </c>
      <c r="F226" s="88">
        <v>141707080</v>
      </c>
      <c r="G226" s="88" t="s">
        <v>1667</v>
      </c>
      <c r="H226" s="88" t="s">
        <v>1669</v>
      </c>
      <c r="I226" s="88">
        <v>7</v>
      </c>
      <c r="J226" s="88">
        <v>141797117</v>
      </c>
      <c r="K226" s="88" t="s">
        <v>356</v>
      </c>
      <c r="L226" s="88" t="s">
        <v>355</v>
      </c>
      <c r="M226" s="88">
        <v>0.50795199999999996</v>
      </c>
      <c r="N226" s="88">
        <v>-5.2866900000000001E-2</v>
      </c>
      <c r="O226" s="88">
        <v>0.13741</v>
      </c>
      <c r="P226" s="91">
        <v>0.70043200000000005</v>
      </c>
      <c r="Q226" s="88">
        <v>5</v>
      </c>
      <c r="R226" s="91">
        <v>0.15601880000000001</v>
      </c>
      <c r="S226" s="87">
        <f t="shared" si="3"/>
        <v>0.94850625026289748</v>
      </c>
      <c r="T226" s="84" t="s">
        <v>1671</v>
      </c>
      <c r="U226" s="90"/>
    </row>
    <row r="227" spans="1:21" x14ac:dyDescent="0.4">
      <c r="A227" s="89" t="s">
        <v>1322</v>
      </c>
      <c r="B227" s="84" t="s">
        <v>1302</v>
      </c>
      <c r="C227" s="84" t="s">
        <v>1522</v>
      </c>
      <c r="D227" s="88" t="s">
        <v>1390</v>
      </c>
      <c r="E227" s="88">
        <v>7</v>
      </c>
      <c r="F227" s="88">
        <v>141707080</v>
      </c>
      <c r="G227" s="88" t="s">
        <v>1667</v>
      </c>
      <c r="H227" s="88" t="s">
        <v>1669</v>
      </c>
      <c r="I227" s="88">
        <v>7</v>
      </c>
      <c r="J227" s="88">
        <v>141797117</v>
      </c>
      <c r="K227" s="88" t="s">
        <v>356</v>
      </c>
      <c r="L227" s="88" t="s">
        <v>355</v>
      </c>
      <c r="M227" s="88">
        <v>0.50795199999999996</v>
      </c>
      <c r="N227" s="88">
        <v>5.30652E-2</v>
      </c>
      <c r="O227" s="88">
        <v>0.31381599999999998</v>
      </c>
      <c r="P227" s="91">
        <v>0.86572039999999995</v>
      </c>
      <c r="Q227" s="88">
        <v>5</v>
      </c>
      <c r="R227" s="91">
        <v>0.85841940000000005</v>
      </c>
      <c r="S227" s="87">
        <f t="shared" si="3"/>
        <v>1.0544983961734777</v>
      </c>
      <c r="T227" s="84" t="s">
        <v>1670</v>
      </c>
      <c r="U227" s="90"/>
    </row>
    <row r="228" spans="1:21" x14ac:dyDescent="0.4">
      <c r="A228" s="89" t="s">
        <v>1322</v>
      </c>
      <c r="B228" s="84" t="s">
        <v>629</v>
      </c>
      <c r="C228" s="84" t="s">
        <v>1522</v>
      </c>
      <c r="D228" s="88" t="s">
        <v>1390</v>
      </c>
      <c r="E228" s="88">
        <v>7</v>
      </c>
      <c r="F228" s="88">
        <v>141707080</v>
      </c>
      <c r="G228" s="88" t="s">
        <v>1667</v>
      </c>
      <c r="H228" s="88" t="s">
        <v>1669</v>
      </c>
      <c r="I228" s="88">
        <v>7</v>
      </c>
      <c r="J228" s="88">
        <v>141797117</v>
      </c>
      <c r="K228" s="88" t="s">
        <v>356</v>
      </c>
      <c r="L228" s="88" t="s">
        <v>355</v>
      </c>
      <c r="M228" s="88">
        <v>0.50795199999999996</v>
      </c>
      <c r="N228" s="88">
        <v>-0.104019</v>
      </c>
      <c r="O228" s="88">
        <v>0.19794500000000001</v>
      </c>
      <c r="P228" s="91">
        <v>0.59924029999999995</v>
      </c>
      <c r="Q228" s="88">
        <v>5</v>
      </c>
      <c r="R228" s="91">
        <v>0.83275840000000001</v>
      </c>
      <c r="S228" s="87">
        <f t="shared" si="3"/>
        <v>0.90120817430322386</v>
      </c>
      <c r="T228" s="84" t="s">
        <v>1668</v>
      </c>
      <c r="U228" s="90"/>
    </row>
    <row r="229" spans="1:21" x14ac:dyDescent="0.4">
      <c r="A229" s="89" t="s">
        <v>1322</v>
      </c>
      <c r="B229" s="84" t="s">
        <v>1526</v>
      </c>
      <c r="C229" s="84" t="s">
        <v>1522</v>
      </c>
      <c r="D229" s="84" t="s">
        <v>1390</v>
      </c>
      <c r="E229" s="84">
        <v>7</v>
      </c>
      <c r="F229" s="84">
        <v>141707080</v>
      </c>
      <c r="G229" s="88" t="s">
        <v>1667</v>
      </c>
      <c r="H229" s="84" t="s">
        <v>1666</v>
      </c>
      <c r="I229" s="84">
        <v>7</v>
      </c>
      <c r="J229" s="84">
        <v>141807087</v>
      </c>
      <c r="K229" s="84" t="s">
        <v>355</v>
      </c>
      <c r="L229" s="84" t="s">
        <v>361</v>
      </c>
      <c r="M229" s="84">
        <v>0.39562599999999998</v>
      </c>
      <c r="N229" s="84">
        <v>-1.2543299999999999E-3</v>
      </c>
      <c r="O229" s="84">
        <v>1.7593899999999999E-2</v>
      </c>
      <c r="P229" s="83">
        <v>0.943164</v>
      </c>
      <c r="Q229" s="84">
        <v>5</v>
      </c>
      <c r="R229" s="83">
        <v>0.55956919999999999</v>
      </c>
      <c r="S229" s="87">
        <f t="shared" si="3"/>
        <v>0.99874645634306214</v>
      </c>
      <c r="T229" s="84" t="s">
        <v>1443</v>
      </c>
      <c r="U229" s="80"/>
    </row>
    <row r="230" spans="1:21" x14ac:dyDescent="0.4">
      <c r="A230" s="89" t="s">
        <v>609</v>
      </c>
      <c r="B230" s="84" t="s">
        <v>1306</v>
      </c>
      <c r="C230" s="84" t="s">
        <v>1522</v>
      </c>
      <c r="D230" s="88" t="s">
        <v>1665</v>
      </c>
      <c r="E230" s="88">
        <v>22</v>
      </c>
      <c r="F230" s="88">
        <v>46593038</v>
      </c>
      <c r="G230" s="88" t="s">
        <v>1654</v>
      </c>
      <c r="H230" s="88" t="s">
        <v>1653</v>
      </c>
      <c r="I230" s="88">
        <v>22</v>
      </c>
      <c r="J230" s="88">
        <v>46553308</v>
      </c>
      <c r="K230" s="88" t="s">
        <v>362</v>
      </c>
      <c r="L230" s="88" t="s">
        <v>361</v>
      </c>
      <c r="M230" s="88">
        <v>0.390656</v>
      </c>
      <c r="N230" s="88">
        <v>-0.15565599999999999</v>
      </c>
      <c r="O230" s="88">
        <v>0.27121000000000001</v>
      </c>
      <c r="P230" s="91">
        <v>0.56601389999999996</v>
      </c>
      <c r="Q230" s="88">
        <v>5</v>
      </c>
      <c r="R230" s="91">
        <v>0.78884940000000003</v>
      </c>
      <c r="S230" s="87">
        <f t="shared" si="3"/>
        <v>0.85585355336003743</v>
      </c>
      <c r="T230" s="84" t="s">
        <v>1664</v>
      </c>
      <c r="U230" s="90"/>
    </row>
    <row r="231" spans="1:21" x14ac:dyDescent="0.4">
      <c r="A231" s="89" t="s">
        <v>609</v>
      </c>
      <c r="B231" s="84" t="s">
        <v>1293</v>
      </c>
      <c r="C231" s="84" t="s">
        <v>1522</v>
      </c>
      <c r="D231" s="88" t="s">
        <v>1655</v>
      </c>
      <c r="E231" s="88">
        <v>22</v>
      </c>
      <c r="F231" s="88">
        <v>46593038</v>
      </c>
      <c r="G231" s="88" t="s">
        <v>1654</v>
      </c>
      <c r="H231" s="88" t="s">
        <v>1653</v>
      </c>
      <c r="I231" s="88">
        <v>22</v>
      </c>
      <c r="J231" s="88">
        <v>46553308</v>
      </c>
      <c r="K231" s="88" t="s">
        <v>362</v>
      </c>
      <c r="L231" s="88" t="s">
        <v>361</v>
      </c>
      <c r="M231" s="88">
        <v>0.390656</v>
      </c>
      <c r="N231" s="88">
        <v>-1.7406899999999999E-2</v>
      </c>
      <c r="O231" s="88">
        <v>0.35203400000000001</v>
      </c>
      <c r="P231" s="91">
        <v>0.96056330000000001</v>
      </c>
      <c r="Q231" s="88">
        <v>5</v>
      </c>
      <c r="R231" s="91">
        <v>0.83929010000000004</v>
      </c>
      <c r="S231" s="87">
        <f t="shared" si="3"/>
        <v>0.98274372484696892</v>
      </c>
      <c r="T231" s="84" t="s">
        <v>1663</v>
      </c>
      <c r="U231" s="90"/>
    </row>
    <row r="232" spans="1:21" x14ac:dyDescent="0.4">
      <c r="A232" s="89" t="s">
        <v>609</v>
      </c>
      <c r="B232" s="84" t="s">
        <v>1295</v>
      </c>
      <c r="C232" s="84" t="s">
        <v>1522</v>
      </c>
      <c r="D232" s="88" t="s">
        <v>1655</v>
      </c>
      <c r="E232" s="88">
        <v>22</v>
      </c>
      <c r="F232" s="88">
        <v>46593038</v>
      </c>
      <c r="G232" s="88" t="s">
        <v>1654</v>
      </c>
      <c r="H232" s="88" t="s">
        <v>1653</v>
      </c>
      <c r="I232" s="88">
        <v>22</v>
      </c>
      <c r="J232" s="88">
        <v>46553308</v>
      </c>
      <c r="K232" s="88" t="s">
        <v>362</v>
      </c>
      <c r="L232" s="88" t="s">
        <v>361</v>
      </c>
      <c r="M232" s="88">
        <v>0.390656</v>
      </c>
      <c r="N232" s="88">
        <v>-5.3130299999999998E-3</v>
      </c>
      <c r="O232" s="88">
        <v>0.35109000000000001</v>
      </c>
      <c r="P232" s="91">
        <v>0.98792610000000003</v>
      </c>
      <c r="Q232" s="88">
        <v>5</v>
      </c>
      <c r="R232" s="91">
        <v>0.4880234</v>
      </c>
      <c r="S232" s="87">
        <f t="shared" si="3"/>
        <v>0.99470105918076679</v>
      </c>
      <c r="T232" s="84" t="s">
        <v>1662</v>
      </c>
      <c r="U232" s="90"/>
    </row>
    <row r="233" spans="1:21" x14ac:dyDescent="0.4">
      <c r="A233" s="89" t="s">
        <v>609</v>
      </c>
      <c r="B233" s="84" t="s">
        <v>628</v>
      </c>
      <c r="C233" s="84" t="s">
        <v>1522</v>
      </c>
      <c r="D233" s="88" t="s">
        <v>1655</v>
      </c>
      <c r="E233" s="88">
        <v>22</v>
      </c>
      <c r="F233" s="88">
        <v>46593038</v>
      </c>
      <c r="G233" s="88" t="s">
        <v>1654</v>
      </c>
      <c r="H233" s="88" t="s">
        <v>1653</v>
      </c>
      <c r="I233" s="88">
        <v>22</v>
      </c>
      <c r="J233" s="88">
        <v>46553308</v>
      </c>
      <c r="K233" s="88" t="s">
        <v>362</v>
      </c>
      <c r="L233" s="88" t="s">
        <v>361</v>
      </c>
      <c r="M233" s="88">
        <v>0.390656</v>
      </c>
      <c r="N233" s="88">
        <v>0.32027600000000001</v>
      </c>
      <c r="O233" s="88">
        <v>0.81326299999999996</v>
      </c>
      <c r="P233" s="91">
        <v>0.69371729999999998</v>
      </c>
      <c r="Q233" s="88">
        <v>5</v>
      </c>
      <c r="R233" s="91">
        <v>0.45435619999999999</v>
      </c>
      <c r="S233" s="87">
        <f t="shared" si="3"/>
        <v>1.3775079040557821</v>
      </c>
      <c r="T233" s="84" t="s">
        <v>1661</v>
      </c>
      <c r="U233" s="90"/>
    </row>
    <row r="234" spans="1:21" x14ac:dyDescent="0.4">
      <c r="A234" s="89" t="s">
        <v>609</v>
      </c>
      <c r="B234" s="84" t="s">
        <v>630</v>
      </c>
      <c r="C234" s="84" t="s">
        <v>1522</v>
      </c>
      <c r="D234" s="88" t="s">
        <v>1655</v>
      </c>
      <c r="E234" s="88">
        <v>22</v>
      </c>
      <c r="F234" s="88">
        <v>46593038</v>
      </c>
      <c r="G234" s="88" t="s">
        <v>1654</v>
      </c>
      <c r="H234" s="88" t="s">
        <v>1653</v>
      </c>
      <c r="I234" s="88">
        <v>22</v>
      </c>
      <c r="J234" s="88">
        <v>46553308</v>
      </c>
      <c r="K234" s="88" t="s">
        <v>362</v>
      </c>
      <c r="L234" s="88" t="s">
        <v>361</v>
      </c>
      <c r="M234" s="88">
        <v>0.390656</v>
      </c>
      <c r="N234" s="88">
        <v>0.49843500000000002</v>
      </c>
      <c r="O234" s="88">
        <v>0.59245800000000004</v>
      </c>
      <c r="P234" s="91">
        <v>0.40017979999999997</v>
      </c>
      <c r="Q234" s="88">
        <v>5</v>
      </c>
      <c r="R234" s="91">
        <v>0.91194249999999999</v>
      </c>
      <c r="S234" s="87">
        <f t="shared" si="3"/>
        <v>1.6461430399033032</v>
      </c>
      <c r="T234" s="84" t="s">
        <v>1660</v>
      </c>
      <c r="U234" s="90"/>
    </row>
    <row r="235" spans="1:21" x14ac:dyDescent="0.4">
      <c r="A235" s="89" t="s">
        <v>609</v>
      </c>
      <c r="B235" s="84" t="s">
        <v>1304</v>
      </c>
      <c r="C235" s="84" t="s">
        <v>1522</v>
      </c>
      <c r="D235" s="88" t="s">
        <v>1655</v>
      </c>
      <c r="E235" s="88">
        <v>22</v>
      </c>
      <c r="F235" s="88">
        <v>46593038</v>
      </c>
      <c r="G235" s="88" t="s">
        <v>1654</v>
      </c>
      <c r="H235" s="88" t="s">
        <v>1653</v>
      </c>
      <c r="I235" s="88">
        <v>22</v>
      </c>
      <c r="J235" s="88">
        <v>46553308</v>
      </c>
      <c r="K235" s="88" t="s">
        <v>362</v>
      </c>
      <c r="L235" s="88" t="s">
        <v>361</v>
      </c>
      <c r="M235" s="88">
        <v>0.390656</v>
      </c>
      <c r="N235" s="88">
        <v>-0.46313900000000002</v>
      </c>
      <c r="O235" s="88">
        <v>0.329818</v>
      </c>
      <c r="P235" s="91">
        <v>0.16025110000000001</v>
      </c>
      <c r="Q235" s="88">
        <v>5</v>
      </c>
      <c r="R235" s="91">
        <v>0.74419939999999996</v>
      </c>
      <c r="S235" s="87">
        <f t="shared" si="3"/>
        <v>0.62930515301221002</v>
      </c>
      <c r="T235" s="84" t="s">
        <v>1659</v>
      </c>
      <c r="U235" s="90"/>
    </row>
    <row r="236" spans="1:21" x14ac:dyDescent="0.4">
      <c r="A236" s="89" t="s">
        <v>609</v>
      </c>
      <c r="B236" s="84" t="s">
        <v>1297</v>
      </c>
      <c r="C236" s="84" t="s">
        <v>1522</v>
      </c>
      <c r="D236" s="88" t="s">
        <v>1655</v>
      </c>
      <c r="E236" s="88">
        <v>22</v>
      </c>
      <c r="F236" s="88">
        <v>46593038</v>
      </c>
      <c r="G236" s="88" t="s">
        <v>1654</v>
      </c>
      <c r="H236" s="88" t="s">
        <v>1653</v>
      </c>
      <c r="I236" s="88">
        <v>22</v>
      </c>
      <c r="J236" s="88">
        <v>46553308</v>
      </c>
      <c r="K236" s="88" t="s">
        <v>362</v>
      </c>
      <c r="L236" s="88" t="s">
        <v>361</v>
      </c>
      <c r="M236" s="88">
        <v>0.390656</v>
      </c>
      <c r="N236" s="88">
        <v>-0.45361499999999999</v>
      </c>
      <c r="O236" s="88">
        <v>0.418628</v>
      </c>
      <c r="P236" s="91">
        <v>0.27855279999999999</v>
      </c>
      <c r="Q236" s="88">
        <v>5</v>
      </c>
      <c r="R236" s="91">
        <v>0.75542480000000001</v>
      </c>
      <c r="S236" s="87">
        <f t="shared" si="3"/>
        <v>0.63532728717183784</v>
      </c>
      <c r="T236" s="84" t="s">
        <v>1658</v>
      </c>
      <c r="U236" s="90"/>
    </row>
    <row r="237" spans="1:21" x14ac:dyDescent="0.4">
      <c r="A237" s="89" t="s">
        <v>609</v>
      </c>
      <c r="B237" s="84" t="s">
        <v>1302</v>
      </c>
      <c r="C237" s="84" t="s">
        <v>1522</v>
      </c>
      <c r="D237" s="88" t="s">
        <v>1655</v>
      </c>
      <c r="E237" s="88">
        <v>22</v>
      </c>
      <c r="F237" s="88">
        <v>46593038</v>
      </c>
      <c r="G237" s="88" t="s">
        <v>1654</v>
      </c>
      <c r="H237" s="88" t="s">
        <v>1653</v>
      </c>
      <c r="I237" s="88">
        <v>22</v>
      </c>
      <c r="J237" s="88">
        <v>46553308</v>
      </c>
      <c r="K237" s="88" t="s">
        <v>362</v>
      </c>
      <c r="L237" s="88" t="s">
        <v>361</v>
      </c>
      <c r="M237" s="88">
        <v>0.390656</v>
      </c>
      <c r="N237" s="88">
        <v>-1.55338</v>
      </c>
      <c r="O237" s="88">
        <v>1.0053799999999999</v>
      </c>
      <c r="P237" s="91">
        <v>0.1223308</v>
      </c>
      <c r="Q237" s="88">
        <v>5</v>
      </c>
      <c r="R237" s="91">
        <v>0.39825169999999999</v>
      </c>
      <c r="S237" s="87">
        <f t="shared" si="3"/>
        <v>0.21153178671326434</v>
      </c>
      <c r="T237" s="84" t="s">
        <v>1657</v>
      </c>
      <c r="U237" s="90"/>
    </row>
    <row r="238" spans="1:21" x14ac:dyDescent="0.4">
      <c r="A238" s="89" t="s">
        <v>609</v>
      </c>
      <c r="B238" s="84" t="s">
        <v>629</v>
      </c>
      <c r="C238" s="84" t="s">
        <v>1522</v>
      </c>
      <c r="D238" s="88" t="s">
        <v>1655</v>
      </c>
      <c r="E238" s="88">
        <v>22</v>
      </c>
      <c r="F238" s="88">
        <v>46593038</v>
      </c>
      <c r="G238" s="88" t="s">
        <v>1654</v>
      </c>
      <c r="H238" s="88" t="s">
        <v>1653</v>
      </c>
      <c r="I238" s="88">
        <v>22</v>
      </c>
      <c r="J238" s="88">
        <v>46553308</v>
      </c>
      <c r="K238" s="88" t="s">
        <v>362</v>
      </c>
      <c r="L238" s="88" t="s">
        <v>361</v>
      </c>
      <c r="M238" s="88">
        <v>0.390656</v>
      </c>
      <c r="N238" s="88">
        <v>0.68854599999999999</v>
      </c>
      <c r="O238" s="88">
        <v>0.62348700000000001</v>
      </c>
      <c r="P238" s="91">
        <v>0.26944230000000002</v>
      </c>
      <c r="Q238" s="88">
        <v>5</v>
      </c>
      <c r="R238" s="91">
        <v>0.64600060000000004</v>
      </c>
      <c r="S238" s="87">
        <f t="shared" si="3"/>
        <v>1.9908187773096504</v>
      </c>
      <c r="T238" s="84" t="s">
        <v>1656</v>
      </c>
      <c r="U238" s="90"/>
    </row>
    <row r="239" spans="1:21" x14ac:dyDescent="0.4">
      <c r="A239" s="89" t="s">
        <v>609</v>
      </c>
      <c r="B239" s="84" t="s">
        <v>1526</v>
      </c>
      <c r="C239" s="84" t="s">
        <v>1522</v>
      </c>
      <c r="D239" s="84" t="s">
        <v>1655</v>
      </c>
      <c r="E239" s="84">
        <v>22</v>
      </c>
      <c r="F239" s="84">
        <v>46593038</v>
      </c>
      <c r="G239" s="88" t="s">
        <v>1654</v>
      </c>
      <c r="H239" s="84" t="s">
        <v>1653</v>
      </c>
      <c r="I239" s="84">
        <v>22</v>
      </c>
      <c r="J239" s="84">
        <v>46553308</v>
      </c>
      <c r="K239" s="84" t="s">
        <v>362</v>
      </c>
      <c r="L239" s="84" t="s">
        <v>361</v>
      </c>
      <c r="M239" s="84">
        <v>0.390656</v>
      </c>
      <c r="N239" s="84">
        <v>4.7667500000000002E-2</v>
      </c>
      <c r="O239" s="84">
        <v>7.8997499999999998E-2</v>
      </c>
      <c r="P239" s="83">
        <v>0.54623940000000004</v>
      </c>
      <c r="Q239" s="84">
        <v>5</v>
      </c>
      <c r="R239" s="83">
        <v>0.71426849999999997</v>
      </c>
      <c r="S239" s="87">
        <f t="shared" si="3"/>
        <v>1.0488218640713345</v>
      </c>
      <c r="T239" s="84" t="s">
        <v>1340</v>
      </c>
      <c r="U239" s="80"/>
    </row>
    <row r="240" spans="1:21" x14ac:dyDescent="0.4">
      <c r="A240" s="89" t="s">
        <v>608</v>
      </c>
      <c r="B240" s="84" t="s">
        <v>1306</v>
      </c>
      <c r="C240" s="84" t="s">
        <v>1522</v>
      </c>
      <c r="D240" s="88" t="s">
        <v>1652</v>
      </c>
      <c r="E240" s="88">
        <v>3</v>
      </c>
      <c r="F240" s="88">
        <v>12402361</v>
      </c>
      <c r="G240" s="88" t="s">
        <v>332</v>
      </c>
      <c r="H240" s="88" t="s">
        <v>1642</v>
      </c>
      <c r="I240" s="88">
        <v>3</v>
      </c>
      <c r="J240" s="88">
        <v>12504295</v>
      </c>
      <c r="K240" s="88" t="s">
        <v>362</v>
      </c>
      <c r="L240" s="88" t="s">
        <v>356</v>
      </c>
      <c r="M240" s="88">
        <v>0.42743500000000001</v>
      </c>
      <c r="N240" s="88">
        <v>7.02471E-3</v>
      </c>
      <c r="O240" s="88">
        <v>5.3555899999999997E-2</v>
      </c>
      <c r="P240" s="91">
        <v>0.8956442</v>
      </c>
      <c r="Q240" s="88">
        <v>20</v>
      </c>
      <c r="R240" s="91">
        <v>0.83953809999999995</v>
      </c>
      <c r="S240" s="87">
        <f t="shared" si="3"/>
        <v>1.0070494411510977</v>
      </c>
      <c r="T240" s="84" t="s">
        <v>1452</v>
      </c>
      <c r="U240" s="90"/>
    </row>
    <row r="241" spans="1:21" x14ac:dyDescent="0.4">
      <c r="A241" s="89" t="s">
        <v>608</v>
      </c>
      <c r="B241" s="84" t="s">
        <v>1293</v>
      </c>
      <c r="C241" s="84" t="s">
        <v>1522</v>
      </c>
      <c r="D241" s="88" t="s">
        <v>1643</v>
      </c>
      <c r="E241" s="88">
        <v>3</v>
      </c>
      <c r="F241" s="88">
        <v>12402361</v>
      </c>
      <c r="G241" s="88" t="s">
        <v>332</v>
      </c>
      <c r="H241" s="88" t="s">
        <v>1642</v>
      </c>
      <c r="I241" s="88">
        <v>3</v>
      </c>
      <c r="J241" s="88">
        <v>12504295</v>
      </c>
      <c r="K241" s="88" t="s">
        <v>362</v>
      </c>
      <c r="L241" s="88" t="s">
        <v>356</v>
      </c>
      <c r="M241" s="88">
        <v>0.42743500000000001</v>
      </c>
      <c r="N241" s="88">
        <v>-8.1124299999999996E-2</v>
      </c>
      <c r="O241" s="88">
        <v>7.0767700000000003E-2</v>
      </c>
      <c r="P241" s="91">
        <v>0.25165169999999998</v>
      </c>
      <c r="Q241" s="88">
        <v>20</v>
      </c>
      <c r="R241" s="91">
        <v>0.35342380000000001</v>
      </c>
      <c r="S241" s="87">
        <f t="shared" si="3"/>
        <v>0.92207906989263855</v>
      </c>
      <c r="T241" s="84" t="s">
        <v>1303</v>
      </c>
      <c r="U241" s="90"/>
    </row>
    <row r="242" spans="1:21" x14ac:dyDescent="0.4">
      <c r="A242" s="89" t="s">
        <v>608</v>
      </c>
      <c r="B242" s="84" t="s">
        <v>1295</v>
      </c>
      <c r="C242" s="84" t="s">
        <v>1522</v>
      </c>
      <c r="D242" s="88" t="s">
        <v>1643</v>
      </c>
      <c r="E242" s="88">
        <v>3</v>
      </c>
      <c r="F242" s="88">
        <v>12402361</v>
      </c>
      <c r="G242" s="88" t="s">
        <v>332</v>
      </c>
      <c r="H242" s="88" t="s">
        <v>1642</v>
      </c>
      <c r="I242" s="88">
        <v>3</v>
      </c>
      <c r="J242" s="88">
        <v>12504295</v>
      </c>
      <c r="K242" s="88" t="s">
        <v>362</v>
      </c>
      <c r="L242" s="88" t="s">
        <v>356</v>
      </c>
      <c r="M242" s="88">
        <v>0.42743500000000001</v>
      </c>
      <c r="N242" s="88">
        <v>-7.2818099999999997E-2</v>
      </c>
      <c r="O242" s="88">
        <v>7.0482000000000003E-2</v>
      </c>
      <c r="P242" s="91">
        <v>0.30153659999999999</v>
      </c>
      <c r="Q242" s="88">
        <v>20</v>
      </c>
      <c r="R242" s="91">
        <v>0.56668499999999999</v>
      </c>
      <c r="S242" s="87">
        <f t="shared" si="3"/>
        <v>0.92976993979684175</v>
      </c>
      <c r="T242" s="84" t="s">
        <v>1651</v>
      </c>
      <c r="U242" s="90"/>
    </row>
    <row r="243" spans="1:21" x14ac:dyDescent="0.4">
      <c r="A243" s="89" t="s">
        <v>608</v>
      </c>
      <c r="B243" s="84" t="s">
        <v>628</v>
      </c>
      <c r="C243" s="84" t="s">
        <v>1522</v>
      </c>
      <c r="D243" s="88" t="s">
        <v>1643</v>
      </c>
      <c r="E243" s="88">
        <v>3</v>
      </c>
      <c r="F243" s="88">
        <v>12402361</v>
      </c>
      <c r="G243" s="88" t="s">
        <v>332</v>
      </c>
      <c r="H243" s="88" t="s">
        <v>1642</v>
      </c>
      <c r="I243" s="88">
        <v>3</v>
      </c>
      <c r="J243" s="88">
        <v>12504295</v>
      </c>
      <c r="K243" s="88" t="s">
        <v>362</v>
      </c>
      <c r="L243" s="88" t="s">
        <v>356</v>
      </c>
      <c r="M243" s="88">
        <v>0.42743500000000001</v>
      </c>
      <c r="N243" s="88">
        <v>-0.106715</v>
      </c>
      <c r="O243" s="88">
        <v>0.161769</v>
      </c>
      <c r="P243" s="91">
        <v>0.50946100000000005</v>
      </c>
      <c r="Q243" s="88">
        <v>20</v>
      </c>
      <c r="R243" s="91">
        <v>0.83227099999999998</v>
      </c>
      <c r="S243" s="87">
        <f t="shared" si="3"/>
        <v>0.89878178930194863</v>
      </c>
      <c r="T243" s="84" t="s">
        <v>1650</v>
      </c>
      <c r="U243" s="90"/>
    </row>
    <row r="244" spans="1:21" x14ac:dyDescent="0.4">
      <c r="A244" s="89" t="s">
        <v>608</v>
      </c>
      <c r="B244" s="84" t="s">
        <v>630</v>
      </c>
      <c r="C244" s="84" t="s">
        <v>1522</v>
      </c>
      <c r="D244" s="88" t="s">
        <v>1643</v>
      </c>
      <c r="E244" s="88">
        <v>3</v>
      </c>
      <c r="F244" s="88">
        <v>12402361</v>
      </c>
      <c r="G244" s="88" t="s">
        <v>332</v>
      </c>
      <c r="H244" s="88" t="s">
        <v>1642</v>
      </c>
      <c r="I244" s="88">
        <v>3</v>
      </c>
      <c r="J244" s="88">
        <v>12504295</v>
      </c>
      <c r="K244" s="88" t="s">
        <v>362</v>
      </c>
      <c r="L244" s="88" t="s">
        <v>356</v>
      </c>
      <c r="M244" s="88">
        <v>0.42743500000000001</v>
      </c>
      <c r="N244" s="88">
        <v>9.0854499999999997E-4</v>
      </c>
      <c r="O244" s="88">
        <v>0.11605</v>
      </c>
      <c r="P244" s="91">
        <v>0.99375349999999996</v>
      </c>
      <c r="Q244" s="88">
        <v>20</v>
      </c>
      <c r="R244" s="91">
        <v>0.60463389999999995</v>
      </c>
      <c r="S244" s="87">
        <f t="shared" si="3"/>
        <v>1.0009089578520305</v>
      </c>
      <c r="T244" s="84" t="s">
        <v>1649</v>
      </c>
      <c r="U244" s="90"/>
    </row>
    <row r="245" spans="1:21" x14ac:dyDescent="0.4">
      <c r="A245" s="89" t="s">
        <v>608</v>
      </c>
      <c r="B245" s="84" t="s">
        <v>1304</v>
      </c>
      <c r="C245" s="84" t="s">
        <v>1522</v>
      </c>
      <c r="D245" s="88" t="s">
        <v>1643</v>
      </c>
      <c r="E245" s="88">
        <v>3</v>
      </c>
      <c r="F245" s="88">
        <v>12402361</v>
      </c>
      <c r="G245" s="88" t="s">
        <v>332</v>
      </c>
      <c r="H245" s="88" t="s">
        <v>1642</v>
      </c>
      <c r="I245" s="88">
        <v>3</v>
      </c>
      <c r="J245" s="88">
        <v>12504295</v>
      </c>
      <c r="K245" s="88" t="s">
        <v>362</v>
      </c>
      <c r="L245" s="88" t="s">
        <v>356</v>
      </c>
      <c r="M245" s="88">
        <v>0.42743500000000001</v>
      </c>
      <c r="N245" s="88">
        <v>3.0938799999999999E-2</v>
      </c>
      <c r="O245" s="88">
        <v>6.3609499999999999E-2</v>
      </c>
      <c r="P245" s="91">
        <v>0.62669359999999996</v>
      </c>
      <c r="Q245" s="88">
        <v>20</v>
      </c>
      <c r="R245" s="91">
        <v>0.58666090000000004</v>
      </c>
      <c r="S245" s="87">
        <f t="shared" si="3"/>
        <v>1.031422378905329</v>
      </c>
      <c r="T245" s="84" t="s">
        <v>1648</v>
      </c>
      <c r="U245" s="90"/>
    </row>
    <row r="246" spans="1:21" x14ac:dyDescent="0.4">
      <c r="A246" s="89" t="s">
        <v>608</v>
      </c>
      <c r="B246" s="84" t="s">
        <v>1297</v>
      </c>
      <c r="C246" s="84" t="s">
        <v>1522</v>
      </c>
      <c r="D246" s="88" t="s">
        <v>1643</v>
      </c>
      <c r="E246" s="88">
        <v>3</v>
      </c>
      <c r="F246" s="88">
        <v>12402361</v>
      </c>
      <c r="G246" s="88" t="s">
        <v>332</v>
      </c>
      <c r="H246" s="88" t="s">
        <v>1642</v>
      </c>
      <c r="I246" s="88">
        <v>3</v>
      </c>
      <c r="J246" s="88">
        <v>12504295</v>
      </c>
      <c r="K246" s="88" t="s">
        <v>362</v>
      </c>
      <c r="L246" s="88" t="s">
        <v>356</v>
      </c>
      <c r="M246" s="88">
        <v>0.42743500000000001</v>
      </c>
      <c r="N246" s="88">
        <v>-8.5989399999999994E-2</v>
      </c>
      <c r="O246" s="88">
        <v>8.3304000000000003E-2</v>
      </c>
      <c r="P246" s="91">
        <v>0.30196190000000001</v>
      </c>
      <c r="Q246" s="88">
        <v>20</v>
      </c>
      <c r="R246" s="91">
        <v>0.60894409999999999</v>
      </c>
      <c r="S246" s="87">
        <f t="shared" si="3"/>
        <v>0.91760395777055259</v>
      </c>
      <c r="T246" s="84" t="s">
        <v>1647</v>
      </c>
      <c r="U246" s="90"/>
    </row>
    <row r="247" spans="1:21" x14ac:dyDescent="0.4">
      <c r="A247" s="89" t="s">
        <v>608</v>
      </c>
      <c r="B247" s="84" t="s">
        <v>1302</v>
      </c>
      <c r="C247" s="84" t="s">
        <v>1522</v>
      </c>
      <c r="D247" s="88" t="s">
        <v>1643</v>
      </c>
      <c r="E247" s="88">
        <v>3</v>
      </c>
      <c r="F247" s="88">
        <v>12402361</v>
      </c>
      <c r="G247" s="88" t="s">
        <v>332</v>
      </c>
      <c r="H247" s="88" t="s">
        <v>1642</v>
      </c>
      <c r="I247" s="88">
        <v>3</v>
      </c>
      <c r="J247" s="88">
        <v>12504295</v>
      </c>
      <c r="K247" s="88" t="s">
        <v>362</v>
      </c>
      <c r="L247" s="88" t="s">
        <v>356</v>
      </c>
      <c r="M247" s="88">
        <v>0.42743500000000001</v>
      </c>
      <c r="N247" s="88">
        <v>-0.104659</v>
      </c>
      <c r="O247" s="88">
        <v>0.193247</v>
      </c>
      <c r="P247" s="91">
        <v>0.58810810000000002</v>
      </c>
      <c r="Q247" s="88">
        <v>20</v>
      </c>
      <c r="R247" s="91">
        <v>0.72670380000000001</v>
      </c>
      <c r="S247" s="87">
        <f t="shared" si="3"/>
        <v>0.90063158559973588</v>
      </c>
      <c r="T247" s="84" t="s">
        <v>1646</v>
      </c>
      <c r="U247" s="90"/>
    </row>
    <row r="248" spans="1:21" x14ac:dyDescent="0.4">
      <c r="A248" s="89" t="s">
        <v>608</v>
      </c>
      <c r="B248" s="84" t="s">
        <v>629</v>
      </c>
      <c r="C248" s="84" t="s">
        <v>1522</v>
      </c>
      <c r="D248" s="88" t="s">
        <v>1643</v>
      </c>
      <c r="E248" s="88">
        <v>3</v>
      </c>
      <c r="F248" s="88">
        <v>12402361</v>
      </c>
      <c r="G248" s="88" t="s">
        <v>332</v>
      </c>
      <c r="H248" s="88" t="s">
        <v>1642</v>
      </c>
      <c r="I248" s="88">
        <v>3</v>
      </c>
      <c r="J248" s="88">
        <v>12504295</v>
      </c>
      <c r="K248" s="88" t="s">
        <v>362</v>
      </c>
      <c r="L248" s="88" t="s">
        <v>356</v>
      </c>
      <c r="M248" s="88">
        <v>0.42743500000000001</v>
      </c>
      <c r="N248" s="88">
        <v>9.0498499999999999E-3</v>
      </c>
      <c r="O248" s="88">
        <v>0.121311</v>
      </c>
      <c r="P248" s="91">
        <v>0.9405327</v>
      </c>
      <c r="Q248" s="88">
        <v>20</v>
      </c>
      <c r="R248" s="91">
        <v>0.63897950000000003</v>
      </c>
      <c r="S248" s="87">
        <f t="shared" si="3"/>
        <v>1.0090909237026284</v>
      </c>
      <c r="T248" s="84" t="s">
        <v>1645</v>
      </c>
      <c r="U248" s="90"/>
    </row>
    <row r="249" spans="1:21" x14ac:dyDescent="0.4">
      <c r="A249" s="89" t="s">
        <v>608</v>
      </c>
      <c r="B249" s="84" t="s">
        <v>1526</v>
      </c>
      <c r="C249" s="84" t="s">
        <v>1522</v>
      </c>
      <c r="D249" s="84" t="s">
        <v>1643</v>
      </c>
      <c r="E249" s="84">
        <v>3</v>
      </c>
      <c r="F249" s="84">
        <v>12402361</v>
      </c>
      <c r="G249" s="88" t="s">
        <v>332</v>
      </c>
      <c r="H249" s="84" t="s">
        <v>1642</v>
      </c>
      <c r="I249" s="84">
        <v>3</v>
      </c>
      <c r="J249" s="84">
        <v>12504295</v>
      </c>
      <c r="K249" s="84" t="s">
        <v>362</v>
      </c>
      <c r="L249" s="84" t="s">
        <v>356</v>
      </c>
      <c r="M249" s="84">
        <v>0.42743500000000001</v>
      </c>
      <c r="N249" s="84">
        <v>-8.1960100000000001E-3</v>
      </c>
      <c r="O249" s="84">
        <v>1.6774600000000001E-2</v>
      </c>
      <c r="P249" s="83">
        <v>0.62512710000000005</v>
      </c>
      <c r="Q249" s="84">
        <v>20</v>
      </c>
      <c r="R249" s="83">
        <v>0.1059842</v>
      </c>
      <c r="S249" s="87">
        <f t="shared" si="3"/>
        <v>0.99183748571708186</v>
      </c>
      <c r="T249" s="84" t="s">
        <v>1644</v>
      </c>
      <c r="U249" s="80"/>
    </row>
    <row r="250" spans="1:21" x14ac:dyDescent="0.4">
      <c r="A250" s="89" t="s">
        <v>608</v>
      </c>
      <c r="B250" s="84" t="s">
        <v>1523</v>
      </c>
      <c r="C250" s="84" t="s">
        <v>1522</v>
      </c>
      <c r="D250" s="84" t="s">
        <v>1643</v>
      </c>
      <c r="E250" s="84">
        <v>3</v>
      </c>
      <c r="F250" s="84">
        <v>12402361</v>
      </c>
      <c r="G250" s="88" t="s">
        <v>332</v>
      </c>
      <c r="H250" s="84" t="s">
        <v>1642</v>
      </c>
      <c r="I250" s="84">
        <v>3</v>
      </c>
      <c r="J250" s="84">
        <v>12504295</v>
      </c>
      <c r="K250" s="84" t="s">
        <v>362</v>
      </c>
      <c r="L250" s="84" t="s">
        <v>356</v>
      </c>
      <c r="M250" s="84">
        <v>0.42743500000000001</v>
      </c>
      <c r="N250" s="84">
        <v>-5.3397300000000002E-2</v>
      </c>
      <c r="O250" s="84">
        <v>3.2082300000000001E-2</v>
      </c>
      <c r="P250" s="83">
        <v>9.603565E-2</v>
      </c>
      <c r="Q250" s="84">
        <v>20</v>
      </c>
      <c r="R250" s="83">
        <v>2.6030370000000001E-2</v>
      </c>
      <c r="S250" s="87">
        <f t="shared" si="3"/>
        <v>0.94800329594303478</v>
      </c>
      <c r="T250" s="84" t="s">
        <v>1641</v>
      </c>
      <c r="U250" s="80"/>
    </row>
    <row r="251" spans="1:21" x14ac:dyDescent="0.4">
      <c r="A251" s="89" t="s">
        <v>57</v>
      </c>
      <c r="B251" s="84" t="s">
        <v>1306</v>
      </c>
      <c r="C251" s="84" t="s">
        <v>1522</v>
      </c>
      <c r="D251" s="88" t="s">
        <v>1640</v>
      </c>
      <c r="E251" s="88">
        <v>5</v>
      </c>
      <c r="F251" s="88">
        <v>40778978</v>
      </c>
      <c r="G251" s="88" t="s">
        <v>298</v>
      </c>
      <c r="H251" s="88" t="s">
        <v>1629</v>
      </c>
      <c r="I251" s="88">
        <v>5</v>
      </c>
      <c r="J251" s="88">
        <v>40805847</v>
      </c>
      <c r="K251" s="88" t="s">
        <v>361</v>
      </c>
      <c r="L251" s="88" t="s">
        <v>355</v>
      </c>
      <c r="M251" s="88">
        <v>0.47614299999999998</v>
      </c>
      <c r="N251" s="88">
        <v>-0.229737</v>
      </c>
      <c r="O251" s="88">
        <v>0.300209</v>
      </c>
      <c r="P251" s="91">
        <v>0.44411879999999998</v>
      </c>
      <c r="Q251" s="88" t="s">
        <v>69</v>
      </c>
      <c r="R251" s="91" t="s">
        <v>69</v>
      </c>
      <c r="S251" s="87">
        <f t="shared" si="3"/>
        <v>0.79474259232174882</v>
      </c>
      <c r="T251" s="84" t="s">
        <v>1639</v>
      </c>
      <c r="U251" s="90"/>
    </row>
    <row r="252" spans="1:21" x14ac:dyDescent="0.4">
      <c r="A252" s="89" t="s">
        <v>57</v>
      </c>
      <c r="B252" s="84" t="s">
        <v>1293</v>
      </c>
      <c r="C252" s="84" t="s">
        <v>1522</v>
      </c>
      <c r="D252" s="88" t="s">
        <v>1630</v>
      </c>
      <c r="E252" s="88">
        <v>5</v>
      </c>
      <c r="F252" s="88">
        <v>40778978</v>
      </c>
      <c r="G252" s="88" t="s">
        <v>298</v>
      </c>
      <c r="H252" s="88" t="s">
        <v>1629</v>
      </c>
      <c r="I252" s="88">
        <v>5</v>
      </c>
      <c r="J252" s="88">
        <v>40805847</v>
      </c>
      <c r="K252" s="88" t="s">
        <v>361</v>
      </c>
      <c r="L252" s="88" t="s">
        <v>355</v>
      </c>
      <c r="M252" s="88">
        <v>0.47614299999999998</v>
      </c>
      <c r="N252" s="88">
        <v>0.15463099999999999</v>
      </c>
      <c r="O252" s="88">
        <v>0.39331100000000002</v>
      </c>
      <c r="P252" s="91">
        <v>0.69420800000000005</v>
      </c>
      <c r="Q252" s="88" t="s">
        <v>69</v>
      </c>
      <c r="R252" s="91" t="s">
        <v>69</v>
      </c>
      <c r="S252" s="87">
        <f t="shared" si="3"/>
        <v>1.1672271748024381</v>
      </c>
      <c r="T252" s="84" t="s">
        <v>1638</v>
      </c>
      <c r="U252" s="90"/>
    </row>
    <row r="253" spans="1:21" x14ac:dyDescent="0.4">
      <c r="A253" s="89" t="s">
        <v>57</v>
      </c>
      <c r="B253" s="84" t="s">
        <v>1295</v>
      </c>
      <c r="C253" s="84" t="s">
        <v>1522</v>
      </c>
      <c r="D253" s="88" t="s">
        <v>1630</v>
      </c>
      <c r="E253" s="88">
        <v>5</v>
      </c>
      <c r="F253" s="88">
        <v>40778978</v>
      </c>
      <c r="G253" s="88" t="s">
        <v>298</v>
      </c>
      <c r="H253" s="88" t="s">
        <v>1629</v>
      </c>
      <c r="I253" s="88">
        <v>5</v>
      </c>
      <c r="J253" s="88">
        <v>40805847</v>
      </c>
      <c r="K253" s="88" t="s">
        <v>361</v>
      </c>
      <c r="L253" s="88" t="s">
        <v>355</v>
      </c>
      <c r="M253" s="88">
        <v>0.47614299999999998</v>
      </c>
      <c r="N253" s="88">
        <v>0.30661100000000002</v>
      </c>
      <c r="O253" s="88">
        <v>0.39576499999999998</v>
      </c>
      <c r="P253" s="91">
        <v>0.43850020000000001</v>
      </c>
      <c r="Q253" s="88" t="s">
        <v>69</v>
      </c>
      <c r="R253" s="91" t="s">
        <v>69</v>
      </c>
      <c r="S253" s="87">
        <f t="shared" si="3"/>
        <v>1.3588122872704833</v>
      </c>
      <c r="T253" s="84" t="s">
        <v>1637</v>
      </c>
      <c r="U253" s="90"/>
    </row>
    <row r="254" spans="1:21" x14ac:dyDescent="0.4">
      <c r="A254" s="89" t="s">
        <v>57</v>
      </c>
      <c r="B254" s="84" t="s">
        <v>628</v>
      </c>
      <c r="C254" s="84" t="s">
        <v>1522</v>
      </c>
      <c r="D254" s="88" t="s">
        <v>1630</v>
      </c>
      <c r="E254" s="88">
        <v>5</v>
      </c>
      <c r="F254" s="88">
        <v>40778978</v>
      </c>
      <c r="G254" s="88" t="s">
        <v>298</v>
      </c>
      <c r="H254" s="88" t="s">
        <v>1629</v>
      </c>
      <c r="I254" s="88">
        <v>5</v>
      </c>
      <c r="J254" s="88">
        <v>40805847</v>
      </c>
      <c r="K254" s="88" t="s">
        <v>361</v>
      </c>
      <c r="L254" s="88" t="s">
        <v>355</v>
      </c>
      <c r="M254" s="88">
        <v>0.47614299999999998</v>
      </c>
      <c r="N254" s="88">
        <v>0.86946699999999999</v>
      </c>
      <c r="O254" s="88">
        <v>0.91309099999999999</v>
      </c>
      <c r="P254" s="91">
        <v>0.3409838</v>
      </c>
      <c r="Q254" s="88" t="s">
        <v>69</v>
      </c>
      <c r="R254" s="91" t="s">
        <v>69</v>
      </c>
      <c r="S254" s="87">
        <f t="shared" si="3"/>
        <v>2.3856389690266777</v>
      </c>
      <c r="T254" s="84" t="s">
        <v>1636</v>
      </c>
      <c r="U254" s="90"/>
    </row>
    <row r="255" spans="1:21" x14ac:dyDescent="0.4">
      <c r="A255" s="89" t="s">
        <v>57</v>
      </c>
      <c r="B255" s="84" t="s">
        <v>630</v>
      </c>
      <c r="C255" s="84" t="s">
        <v>1522</v>
      </c>
      <c r="D255" s="88" t="s">
        <v>1630</v>
      </c>
      <c r="E255" s="88">
        <v>5</v>
      </c>
      <c r="F255" s="88">
        <v>40778978</v>
      </c>
      <c r="G255" s="88" t="s">
        <v>298</v>
      </c>
      <c r="H255" s="88" t="s">
        <v>1629</v>
      </c>
      <c r="I255" s="88">
        <v>5</v>
      </c>
      <c r="J255" s="88">
        <v>40805847</v>
      </c>
      <c r="K255" s="88" t="s">
        <v>361</v>
      </c>
      <c r="L255" s="88" t="s">
        <v>355</v>
      </c>
      <c r="M255" s="88">
        <v>0.47614299999999998</v>
      </c>
      <c r="N255" s="88">
        <v>-0.96887199999999996</v>
      </c>
      <c r="O255" s="88">
        <v>0.66745500000000002</v>
      </c>
      <c r="P255" s="91">
        <v>0.1466151</v>
      </c>
      <c r="Q255" s="88" t="s">
        <v>69</v>
      </c>
      <c r="R255" s="91" t="s">
        <v>69</v>
      </c>
      <c r="S255" s="87">
        <f t="shared" si="3"/>
        <v>0.37951088503068098</v>
      </c>
      <c r="T255" s="84" t="s">
        <v>1635</v>
      </c>
      <c r="U255" s="90"/>
    </row>
    <row r="256" spans="1:21" x14ac:dyDescent="0.4">
      <c r="A256" s="89" t="s">
        <v>57</v>
      </c>
      <c r="B256" s="84" t="s">
        <v>1304</v>
      </c>
      <c r="C256" s="84" t="s">
        <v>1522</v>
      </c>
      <c r="D256" s="88" t="s">
        <v>1630</v>
      </c>
      <c r="E256" s="88">
        <v>5</v>
      </c>
      <c r="F256" s="88">
        <v>40778978</v>
      </c>
      <c r="G256" s="88" t="s">
        <v>298</v>
      </c>
      <c r="H256" s="88" t="s">
        <v>1629</v>
      </c>
      <c r="I256" s="88">
        <v>5</v>
      </c>
      <c r="J256" s="88">
        <v>40805847</v>
      </c>
      <c r="K256" s="88" t="s">
        <v>361</v>
      </c>
      <c r="L256" s="88" t="s">
        <v>355</v>
      </c>
      <c r="M256" s="88">
        <v>0.47614299999999998</v>
      </c>
      <c r="N256" s="88">
        <v>-0.20899499999999999</v>
      </c>
      <c r="O256" s="88">
        <v>0.35500900000000002</v>
      </c>
      <c r="P256" s="91">
        <v>0.55606120000000003</v>
      </c>
      <c r="Q256" s="88" t="s">
        <v>69</v>
      </c>
      <c r="R256" s="91" t="s">
        <v>69</v>
      </c>
      <c r="S256" s="87">
        <f t="shared" si="3"/>
        <v>0.81139929262973209</v>
      </c>
      <c r="T256" s="84" t="s">
        <v>1634</v>
      </c>
      <c r="U256" s="90"/>
    </row>
    <row r="257" spans="1:21" x14ac:dyDescent="0.4">
      <c r="A257" s="89" t="s">
        <v>57</v>
      </c>
      <c r="B257" s="84" t="s">
        <v>1297</v>
      </c>
      <c r="C257" s="84" t="s">
        <v>1522</v>
      </c>
      <c r="D257" s="88" t="s">
        <v>1630</v>
      </c>
      <c r="E257" s="88">
        <v>5</v>
      </c>
      <c r="F257" s="88">
        <v>40778978</v>
      </c>
      <c r="G257" s="88" t="s">
        <v>298</v>
      </c>
      <c r="H257" s="88" t="s">
        <v>1629</v>
      </c>
      <c r="I257" s="88">
        <v>5</v>
      </c>
      <c r="J257" s="88">
        <v>40805847</v>
      </c>
      <c r="K257" s="88" t="s">
        <v>361</v>
      </c>
      <c r="L257" s="88" t="s">
        <v>355</v>
      </c>
      <c r="M257" s="88">
        <v>0.47614299999999998</v>
      </c>
      <c r="N257" s="88">
        <v>0.435838</v>
      </c>
      <c r="O257" s="88">
        <v>0.46441500000000002</v>
      </c>
      <c r="P257" s="91">
        <v>0.34800530000000002</v>
      </c>
      <c r="Q257" s="88" t="s">
        <v>69</v>
      </c>
      <c r="R257" s="91" t="s">
        <v>69</v>
      </c>
      <c r="S257" s="87">
        <f t="shared" si="3"/>
        <v>1.5462582806168206</v>
      </c>
      <c r="T257" s="84" t="s">
        <v>1633</v>
      </c>
      <c r="U257" s="90"/>
    </row>
    <row r="258" spans="1:21" x14ac:dyDescent="0.4">
      <c r="A258" s="89" t="s">
        <v>57</v>
      </c>
      <c r="B258" s="84" t="s">
        <v>1302</v>
      </c>
      <c r="C258" s="84" t="s">
        <v>1522</v>
      </c>
      <c r="D258" s="88" t="s">
        <v>1630</v>
      </c>
      <c r="E258" s="88">
        <v>5</v>
      </c>
      <c r="F258" s="88">
        <v>40778978</v>
      </c>
      <c r="G258" s="88" t="s">
        <v>298</v>
      </c>
      <c r="H258" s="88" t="s">
        <v>1629</v>
      </c>
      <c r="I258" s="88">
        <v>5</v>
      </c>
      <c r="J258" s="88">
        <v>40805847</v>
      </c>
      <c r="K258" s="88" t="s">
        <v>361</v>
      </c>
      <c r="L258" s="88" t="s">
        <v>355</v>
      </c>
      <c r="M258" s="88">
        <v>0.47614299999999998</v>
      </c>
      <c r="N258" s="88">
        <v>0.36956800000000001</v>
      </c>
      <c r="O258" s="88">
        <v>1.0793999999999999</v>
      </c>
      <c r="P258" s="91">
        <v>0.7320624</v>
      </c>
      <c r="Q258" s="88" t="s">
        <v>69</v>
      </c>
      <c r="R258" s="91" t="s">
        <v>69</v>
      </c>
      <c r="S258" s="87">
        <f t="shared" si="3"/>
        <v>1.4471093283813512</v>
      </c>
      <c r="T258" s="84" t="s">
        <v>1632</v>
      </c>
      <c r="U258" s="90"/>
    </row>
    <row r="259" spans="1:21" x14ac:dyDescent="0.4">
      <c r="A259" s="89" t="s">
        <v>57</v>
      </c>
      <c r="B259" s="84" t="s">
        <v>629</v>
      </c>
      <c r="C259" s="84" t="s">
        <v>1522</v>
      </c>
      <c r="D259" s="88" t="s">
        <v>1630</v>
      </c>
      <c r="E259" s="88">
        <v>5</v>
      </c>
      <c r="F259" s="88">
        <v>40778978</v>
      </c>
      <c r="G259" s="88" t="s">
        <v>298</v>
      </c>
      <c r="H259" s="88" t="s">
        <v>1629</v>
      </c>
      <c r="I259" s="88">
        <v>5</v>
      </c>
      <c r="J259" s="88">
        <v>40805847</v>
      </c>
      <c r="K259" s="88" t="s">
        <v>361</v>
      </c>
      <c r="L259" s="88" t="s">
        <v>355</v>
      </c>
      <c r="M259" s="88">
        <v>0.47614299999999998</v>
      </c>
      <c r="N259" s="88">
        <v>-0.28164899999999998</v>
      </c>
      <c r="O259" s="88">
        <v>0.67301900000000003</v>
      </c>
      <c r="P259" s="91">
        <v>0.67559219999999998</v>
      </c>
      <c r="Q259" s="88" t="s">
        <v>69</v>
      </c>
      <c r="R259" s="91" t="s">
        <v>69</v>
      </c>
      <c r="S259" s="87">
        <f t="shared" ref="S259:S322" si="4">EXP(N259)</f>
        <v>0.75453848106543286</v>
      </c>
      <c r="T259" s="84" t="s">
        <v>1631</v>
      </c>
      <c r="U259" s="90"/>
    </row>
    <row r="260" spans="1:21" x14ac:dyDescent="0.4">
      <c r="A260" s="89" t="s">
        <v>57</v>
      </c>
      <c r="B260" s="84" t="s">
        <v>1526</v>
      </c>
      <c r="C260" s="84" t="s">
        <v>1522</v>
      </c>
      <c r="D260" s="84" t="s">
        <v>1630</v>
      </c>
      <c r="E260" s="84">
        <v>5</v>
      </c>
      <c r="F260" s="84">
        <v>40778978</v>
      </c>
      <c r="G260" s="88" t="s">
        <v>298</v>
      </c>
      <c r="H260" s="84" t="s">
        <v>1629</v>
      </c>
      <c r="I260" s="84">
        <v>5</v>
      </c>
      <c r="J260" s="84">
        <v>40805847</v>
      </c>
      <c r="K260" s="84" t="s">
        <v>361</v>
      </c>
      <c r="L260" s="84" t="s">
        <v>355</v>
      </c>
      <c r="M260" s="84">
        <v>0.47614299999999998</v>
      </c>
      <c r="N260" s="84">
        <v>-3.9390599999999998E-2</v>
      </c>
      <c r="O260" s="84">
        <v>9.32312E-2</v>
      </c>
      <c r="P260" s="83">
        <v>0.67265649999999999</v>
      </c>
      <c r="Q260" s="84" t="s">
        <v>69</v>
      </c>
      <c r="R260" s="83" t="s">
        <v>69</v>
      </c>
      <c r="S260" s="87">
        <f t="shared" si="4"/>
        <v>0.96137512267618697</v>
      </c>
      <c r="T260" s="84" t="s">
        <v>1628</v>
      </c>
      <c r="U260" s="80"/>
    </row>
    <row r="261" spans="1:21" x14ac:dyDescent="0.4">
      <c r="A261" s="89" t="s">
        <v>275</v>
      </c>
      <c r="B261" s="84" t="s">
        <v>1306</v>
      </c>
      <c r="C261" s="84" t="s">
        <v>1522</v>
      </c>
      <c r="D261" s="88" t="s">
        <v>1627</v>
      </c>
      <c r="E261" s="88">
        <v>2</v>
      </c>
      <c r="F261" s="88">
        <v>238794146</v>
      </c>
      <c r="G261" s="88" t="s">
        <v>272</v>
      </c>
      <c r="H261" s="88" t="s">
        <v>1618</v>
      </c>
      <c r="I261" s="88">
        <v>2</v>
      </c>
      <c r="J261" s="88">
        <v>238815252</v>
      </c>
      <c r="K261" s="88" t="s">
        <v>362</v>
      </c>
      <c r="L261" s="88" t="s">
        <v>361</v>
      </c>
      <c r="M261" s="88">
        <v>0.44830999999999999</v>
      </c>
      <c r="N261" s="88">
        <v>-6.17785E-2</v>
      </c>
      <c r="O261" s="88">
        <v>6.3500299999999996E-2</v>
      </c>
      <c r="P261" s="91">
        <v>0.33061020000000002</v>
      </c>
      <c r="Q261" s="88">
        <v>4</v>
      </c>
      <c r="R261" s="91">
        <v>0.93973180000000001</v>
      </c>
      <c r="S261" s="87">
        <f t="shared" si="4"/>
        <v>0.94009109390860013</v>
      </c>
      <c r="T261" s="84" t="s">
        <v>1626</v>
      </c>
      <c r="U261" s="90"/>
    </row>
    <row r="262" spans="1:21" x14ac:dyDescent="0.4">
      <c r="A262" s="89" t="s">
        <v>275</v>
      </c>
      <c r="B262" s="84" t="s">
        <v>1293</v>
      </c>
      <c r="C262" s="84" t="s">
        <v>1522</v>
      </c>
      <c r="D262" s="88" t="s">
        <v>1309</v>
      </c>
      <c r="E262" s="88">
        <v>2</v>
      </c>
      <c r="F262" s="88">
        <v>238794146</v>
      </c>
      <c r="G262" s="88" t="s">
        <v>272</v>
      </c>
      <c r="H262" s="88" t="s">
        <v>1618</v>
      </c>
      <c r="I262" s="88">
        <v>2</v>
      </c>
      <c r="J262" s="88">
        <v>238815252</v>
      </c>
      <c r="K262" s="88" t="s">
        <v>362</v>
      </c>
      <c r="L262" s="88" t="s">
        <v>361</v>
      </c>
      <c r="M262" s="88">
        <v>0.44830999999999999</v>
      </c>
      <c r="N262" s="88">
        <v>1.01685E-2</v>
      </c>
      <c r="O262" s="88">
        <v>8.3843100000000004E-2</v>
      </c>
      <c r="P262" s="91">
        <v>0.90346910000000002</v>
      </c>
      <c r="Q262" s="88">
        <v>4</v>
      </c>
      <c r="R262" s="91">
        <v>0.23478470000000001</v>
      </c>
      <c r="S262" s="87">
        <f t="shared" si="4"/>
        <v>1.0102203748769256</v>
      </c>
      <c r="T262" s="84" t="s">
        <v>1625</v>
      </c>
      <c r="U262" s="90"/>
    </row>
    <row r="263" spans="1:21" x14ac:dyDescent="0.4">
      <c r="A263" s="89" t="s">
        <v>275</v>
      </c>
      <c r="B263" s="84" t="s">
        <v>1295</v>
      </c>
      <c r="C263" s="84" t="s">
        <v>1522</v>
      </c>
      <c r="D263" s="88" t="s">
        <v>1309</v>
      </c>
      <c r="E263" s="88">
        <v>2</v>
      </c>
      <c r="F263" s="88">
        <v>238794146</v>
      </c>
      <c r="G263" s="88" t="s">
        <v>272</v>
      </c>
      <c r="H263" s="88" t="s">
        <v>1618</v>
      </c>
      <c r="I263" s="88">
        <v>2</v>
      </c>
      <c r="J263" s="88">
        <v>238815252</v>
      </c>
      <c r="K263" s="88" t="s">
        <v>362</v>
      </c>
      <c r="L263" s="88" t="s">
        <v>361</v>
      </c>
      <c r="M263" s="88">
        <v>0.44830999999999999</v>
      </c>
      <c r="N263" s="88">
        <v>2.48985E-2</v>
      </c>
      <c r="O263" s="88">
        <v>8.3463899999999994E-2</v>
      </c>
      <c r="P263" s="91">
        <v>0.76546329999999996</v>
      </c>
      <c r="Q263" s="88">
        <v>4</v>
      </c>
      <c r="R263" s="91">
        <v>0.15713969999999999</v>
      </c>
      <c r="S263" s="87">
        <f t="shared" si="4"/>
        <v>1.0252110563210433</v>
      </c>
      <c r="T263" s="84" t="s">
        <v>1624</v>
      </c>
      <c r="U263" s="90"/>
    </row>
    <row r="264" spans="1:21" x14ac:dyDescent="0.4">
      <c r="A264" s="89" t="s">
        <v>275</v>
      </c>
      <c r="B264" s="84" t="s">
        <v>628</v>
      </c>
      <c r="C264" s="84" t="s">
        <v>1522</v>
      </c>
      <c r="D264" s="88" t="s">
        <v>1309</v>
      </c>
      <c r="E264" s="88">
        <v>2</v>
      </c>
      <c r="F264" s="88">
        <v>238794146</v>
      </c>
      <c r="G264" s="88" t="s">
        <v>272</v>
      </c>
      <c r="H264" s="88" t="s">
        <v>1618</v>
      </c>
      <c r="I264" s="88">
        <v>2</v>
      </c>
      <c r="J264" s="88">
        <v>238815252</v>
      </c>
      <c r="K264" s="88" t="s">
        <v>362</v>
      </c>
      <c r="L264" s="88" t="s">
        <v>361</v>
      </c>
      <c r="M264" s="88">
        <v>0.44830999999999999</v>
      </c>
      <c r="N264" s="88">
        <v>0.25661099999999998</v>
      </c>
      <c r="O264" s="88">
        <v>0.19344500000000001</v>
      </c>
      <c r="P264" s="91">
        <v>0.18466440000000001</v>
      </c>
      <c r="Q264" s="88">
        <v>4</v>
      </c>
      <c r="R264" s="91">
        <v>0.90814340000000005</v>
      </c>
      <c r="S264" s="87">
        <f t="shared" si="4"/>
        <v>1.2925422300248006</v>
      </c>
      <c r="T264" s="84" t="s">
        <v>1623</v>
      </c>
      <c r="U264" s="90"/>
    </row>
    <row r="265" spans="1:21" x14ac:dyDescent="0.4">
      <c r="A265" s="89" t="s">
        <v>275</v>
      </c>
      <c r="B265" s="84" t="s">
        <v>630</v>
      </c>
      <c r="C265" s="84" t="s">
        <v>1522</v>
      </c>
      <c r="D265" s="88" t="s">
        <v>1309</v>
      </c>
      <c r="E265" s="88">
        <v>2</v>
      </c>
      <c r="F265" s="88">
        <v>238794146</v>
      </c>
      <c r="G265" s="88" t="s">
        <v>272</v>
      </c>
      <c r="H265" s="88" t="s">
        <v>1618</v>
      </c>
      <c r="I265" s="88">
        <v>2</v>
      </c>
      <c r="J265" s="88">
        <v>238815252</v>
      </c>
      <c r="K265" s="88" t="s">
        <v>362</v>
      </c>
      <c r="L265" s="88" t="s">
        <v>361</v>
      </c>
      <c r="M265" s="88">
        <v>0.44830999999999999</v>
      </c>
      <c r="N265" s="88">
        <v>2.72248E-2</v>
      </c>
      <c r="O265" s="88">
        <v>0.13799800000000001</v>
      </c>
      <c r="P265" s="91">
        <v>0.84360579999999996</v>
      </c>
      <c r="Q265" s="88">
        <v>4</v>
      </c>
      <c r="R265" s="91">
        <v>0.2485281</v>
      </c>
      <c r="S265" s="87">
        <f t="shared" si="4"/>
        <v>1.0275987810065323</v>
      </c>
      <c r="T265" s="84" t="s">
        <v>1622</v>
      </c>
      <c r="U265" s="90"/>
    </row>
    <row r="266" spans="1:21" x14ac:dyDescent="0.4">
      <c r="A266" s="89" t="s">
        <v>275</v>
      </c>
      <c r="B266" s="84" t="s">
        <v>1304</v>
      </c>
      <c r="C266" s="84" t="s">
        <v>1522</v>
      </c>
      <c r="D266" s="88" t="s">
        <v>1309</v>
      </c>
      <c r="E266" s="88">
        <v>2</v>
      </c>
      <c r="F266" s="88">
        <v>238794146</v>
      </c>
      <c r="G266" s="88" t="s">
        <v>272</v>
      </c>
      <c r="H266" s="88" t="s">
        <v>1618</v>
      </c>
      <c r="I266" s="88">
        <v>2</v>
      </c>
      <c r="J266" s="88">
        <v>238815252</v>
      </c>
      <c r="K266" s="88" t="s">
        <v>362</v>
      </c>
      <c r="L266" s="88" t="s">
        <v>361</v>
      </c>
      <c r="M266" s="88">
        <v>0.44830999999999999</v>
      </c>
      <c r="N266" s="88">
        <v>-6.5519800000000003E-2</v>
      </c>
      <c r="O266" s="88">
        <v>7.5489100000000003E-2</v>
      </c>
      <c r="P266" s="91">
        <v>0.38542929999999997</v>
      </c>
      <c r="Q266" s="88">
        <v>4</v>
      </c>
      <c r="R266" s="91">
        <v>0.62770459999999995</v>
      </c>
      <c r="S266" s="87">
        <f t="shared" si="4"/>
        <v>0.936580502282093</v>
      </c>
      <c r="T266" s="84" t="s">
        <v>1492</v>
      </c>
      <c r="U266" s="90"/>
    </row>
    <row r="267" spans="1:21" x14ac:dyDescent="0.4">
      <c r="A267" s="89" t="s">
        <v>275</v>
      </c>
      <c r="B267" s="84" t="s">
        <v>1297</v>
      </c>
      <c r="C267" s="84" t="s">
        <v>1522</v>
      </c>
      <c r="D267" s="88" t="s">
        <v>1309</v>
      </c>
      <c r="E267" s="88">
        <v>2</v>
      </c>
      <c r="F267" s="88">
        <v>238794146</v>
      </c>
      <c r="G267" s="88" t="s">
        <v>272</v>
      </c>
      <c r="H267" s="88" t="s">
        <v>1618</v>
      </c>
      <c r="I267" s="88">
        <v>2</v>
      </c>
      <c r="J267" s="88">
        <v>238815252</v>
      </c>
      <c r="K267" s="88" t="s">
        <v>362</v>
      </c>
      <c r="L267" s="88" t="s">
        <v>361</v>
      </c>
      <c r="M267" s="88">
        <v>0.44830999999999999</v>
      </c>
      <c r="N267" s="88">
        <v>-0.101397</v>
      </c>
      <c r="O267" s="88">
        <v>9.7923099999999999E-2</v>
      </c>
      <c r="P267" s="91">
        <v>0.30044510000000002</v>
      </c>
      <c r="Q267" s="88">
        <v>4</v>
      </c>
      <c r="R267" s="91">
        <v>0.86352189999999995</v>
      </c>
      <c r="S267" s="87">
        <f t="shared" si="4"/>
        <v>0.90357424269637343</v>
      </c>
      <c r="T267" s="84" t="s">
        <v>1621</v>
      </c>
      <c r="U267" s="90"/>
    </row>
    <row r="268" spans="1:21" x14ac:dyDescent="0.4">
      <c r="A268" s="89" t="s">
        <v>275</v>
      </c>
      <c r="B268" s="84" t="s">
        <v>1302</v>
      </c>
      <c r="C268" s="84" t="s">
        <v>1522</v>
      </c>
      <c r="D268" s="88" t="s">
        <v>1309</v>
      </c>
      <c r="E268" s="88">
        <v>2</v>
      </c>
      <c r="F268" s="88">
        <v>238794146</v>
      </c>
      <c r="G268" s="88" t="s">
        <v>272</v>
      </c>
      <c r="H268" s="88" t="s">
        <v>1618</v>
      </c>
      <c r="I268" s="88">
        <v>2</v>
      </c>
      <c r="J268" s="88">
        <v>238815252</v>
      </c>
      <c r="K268" s="88" t="s">
        <v>362</v>
      </c>
      <c r="L268" s="88" t="s">
        <v>361</v>
      </c>
      <c r="M268" s="88">
        <v>0.44830999999999999</v>
      </c>
      <c r="N268" s="88">
        <v>-0.186391</v>
      </c>
      <c r="O268" s="88">
        <v>0.23297499999999999</v>
      </c>
      <c r="P268" s="91">
        <v>0.42368450000000002</v>
      </c>
      <c r="Q268" s="88">
        <v>4</v>
      </c>
      <c r="R268" s="91">
        <v>0.63426660000000001</v>
      </c>
      <c r="S268" s="87">
        <f t="shared" si="4"/>
        <v>0.82994902146455252</v>
      </c>
      <c r="T268" s="84" t="s">
        <v>1620</v>
      </c>
      <c r="U268" s="90"/>
    </row>
    <row r="269" spans="1:21" x14ac:dyDescent="0.4">
      <c r="A269" s="89" t="s">
        <v>275</v>
      </c>
      <c r="B269" s="84" t="s">
        <v>629</v>
      </c>
      <c r="C269" s="84" t="s">
        <v>1522</v>
      </c>
      <c r="D269" s="88" t="s">
        <v>1309</v>
      </c>
      <c r="E269" s="88">
        <v>2</v>
      </c>
      <c r="F269" s="88">
        <v>238794146</v>
      </c>
      <c r="G269" s="88" t="s">
        <v>272</v>
      </c>
      <c r="H269" s="88" t="s">
        <v>1618</v>
      </c>
      <c r="I269" s="88">
        <v>2</v>
      </c>
      <c r="J269" s="88">
        <v>238815252</v>
      </c>
      <c r="K269" s="88" t="s">
        <v>362</v>
      </c>
      <c r="L269" s="88" t="s">
        <v>361</v>
      </c>
      <c r="M269" s="88">
        <v>0.44830999999999999</v>
      </c>
      <c r="N269" s="88">
        <v>-0.20308200000000001</v>
      </c>
      <c r="O269" s="88">
        <v>0.14424300000000001</v>
      </c>
      <c r="P269" s="91">
        <v>0.15915399999999999</v>
      </c>
      <c r="Q269" s="88">
        <v>4</v>
      </c>
      <c r="R269" s="91">
        <v>0.73335890000000004</v>
      </c>
      <c r="S269" s="87">
        <f t="shared" si="4"/>
        <v>0.8162113093540655</v>
      </c>
      <c r="T269" s="84" t="s">
        <v>1619</v>
      </c>
      <c r="U269" s="90"/>
    </row>
    <row r="270" spans="1:21" x14ac:dyDescent="0.4">
      <c r="A270" s="89" t="s">
        <v>275</v>
      </c>
      <c r="B270" s="84" t="s">
        <v>1526</v>
      </c>
      <c r="C270" s="84" t="s">
        <v>1522</v>
      </c>
      <c r="D270" s="84" t="s">
        <v>1309</v>
      </c>
      <c r="E270" s="84">
        <v>2</v>
      </c>
      <c r="F270" s="84">
        <v>238794146</v>
      </c>
      <c r="G270" s="88" t="s">
        <v>272</v>
      </c>
      <c r="H270" s="84" t="s">
        <v>1618</v>
      </c>
      <c r="I270" s="84">
        <v>2</v>
      </c>
      <c r="J270" s="84">
        <v>238815252</v>
      </c>
      <c r="K270" s="84" t="s">
        <v>362</v>
      </c>
      <c r="L270" s="84" t="s">
        <v>361</v>
      </c>
      <c r="M270" s="84">
        <v>0.44830999999999999</v>
      </c>
      <c r="N270" s="84">
        <v>3.0770599999999999E-2</v>
      </c>
      <c r="O270" s="84">
        <v>2.0079900000000001E-2</v>
      </c>
      <c r="P270" s="83">
        <v>0.12542239999999999</v>
      </c>
      <c r="Q270" s="84">
        <v>4</v>
      </c>
      <c r="R270" s="83">
        <v>0.83108910000000003</v>
      </c>
      <c r="S270" s="87">
        <f t="shared" si="4"/>
        <v>1.0312489082504881</v>
      </c>
      <c r="T270" s="84" t="s">
        <v>1617</v>
      </c>
      <c r="U270" s="80"/>
    </row>
    <row r="271" spans="1:21" x14ac:dyDescent="0.4">
      <c r="A271" s="89" t="s">
        <v>275</v>
      </c>
      <c r="B271" s="84" t="s">
        <v>1306</v>
      </c>
      <c r="C271" s="84" t="s">
        <v>1522</v>
      </c>
      <c r="D271" s="88" t="s">
        <v>1616</v>
      </c>
      <c r="E271" s="88">
        <v>7</v>
      </c>
      <c r="F271" s="88">
        <v>45211645</v>
      </c>
      <c r="G271" s="88" t="s">
        <v>270</v>
      </c>
      <c r="H271" s="88" t="s">
        <v>1604</v>
      </c>
      <c r="I271" s="88">
        <v>7</v>
      </c>
      <c r="J271" s="88">
        <v>45257769</v>
      </c>
      <c r="K271" s="88" t="s">
        <v>362</v>
      </c>
      <c r="L271" s="88" t="s">
        <v>361</v>
      </c>
      <c r="M271" s="88">
        <v>0.45029799999999998</v>
      </c>
      <c r="N271" s="88">
        <v>3.7659499999999999E-2</v>
      </c>
      <c r="O271" s="88">
        <v>0.100804</v>
      </c>
      <c r="P271" s="91">
        <v>0.70870920000000004</v>
      </c>
      <c r="Q271" s="88">
        <v>6</v>
      </c>
      <c r="R271" s="91">
        <v>0.389492</v>
      </c>
      <c r="S271" s="87">
        <f t="shared" si="4"/>
        <v>1.0383776051022482</v>
      </c>
      <c r="T271" s="84" t="s">
        <v>1615</v>
      </c>
      <c r="U271" s="90"/>
    </row>
    <row r="272" spans="1:21" x14ac:dyDescent="0.4">
      <c r="A272" s="89" t="s">
        <v>275</v>
      </c>
      <c r="B272" s="84" t="s">
        <v>1293</v>
      </c>
      <c r="C272" s="84" t="s">
        <v>1522</v>
      </c>
      <c r="D272" s="88" t="s">
        <v>1605</v>
      </c>
      <c r="E272" s="88">
        <v>7</v>
      </c>
      <c r="F272" s="88">
        <v>45211645</v>
      </c>
      <c r="G272" s="88" t="s">
        <v>270</v>
      </c>
      <c r="H272" s="88" t="s">
        <v>1604</v>
      </c>
      <c r="I272" s="88">
        <v>7</v>
      </c>
      <c r="J272" s="88">
        <v>45257769</v>
      </c>
      <c r="K272" s="88" t="s">
        <v>362</v>
      </c>
      <c r="L272" s="88" t="s">
        <v>361</v>
      </c>
      <c r="M272" s="88">
        <v>0.45029799999999998</v>
      </c>
      <c r="N272" s="88">
        <v>0.12861700000000001</v>
      </c>
      <c r="O272" s="88">
        <v>0.13327600000000001</v>
      </c>
      <c r="P272" s="91">
        <v>0.3345265</v>
      </c>
      <c r="Q272" s="88">
        <v>6</v>
      </c>
      <c r="R272" s="91">
        <v>0.5567259</v>
      </c>
      <c r="S272" s="87">
        <f t="shared" si="4"/>
        <v>1.1372544722808375</v>
      </c>
      <c r="T272" s="84" t="s">
        <v>1614</v>
      </c>
      <c r="U272" s="90"/>
    </row>
    <row r="273" spans="1:21" x14ac:dyDescent="0.4">
      <c r="A273" s="89" t="s">
        <v>275</v>
      </c>
      <c r="B273" s="84" t="s">
        <v>1295</v>
      </c>
      <c r="C273" s="84" t="s">
        <v>1522</v>
      </c>
      <c r="D273" s="88" t="s">
        <v>1605</v>
      </c>
      <c r="E273" s="88">
        <v>7</v>
      </c>
      <c r="F273" s="88">
        <v>45211645</v>
      </c>
      <c r="G273" s="88" t="s">
        <v>270</v>
      </c>
      <c r="H273" s="88" t="s">
        <v>1604</v>
      </c>
      <c r="I273" s="88">
        <v>7</v>
      </c>
      <c r="J273" s="88">
        <v>45257769</v>
      </c>
      <c r="K273" s="88" t="s">
        <v>362</v>
      </c>
      <c r="L273" s="88" t="s">
        <v>361</v>
      </c>
      <c r="M273" s="88">
        <v>0.45029799999999998</v>
      </c>
      <c r="N273" s="88">
        <v>0.115136</v>
      </c>
      <c r="O273" s="88">
        <v>0.132433</v>
      </c>
      <c r="P273" s="91">
        <v>0.38463629999999999</v>
      </c>
      <c r="Q273" s="88">
        <v>6</v>
      </c>
      <c r="R273" s="91">
        <v>0.4665938</v>
      </c>
      <c r="S273" s="87">
        <f t="shared" si="4"/>
        <v>1.1220260227350041</v>
      </c>
      <c r="T273" s="84" t="s">
        <v>1613</v>
      </c>
      <c r="U273" s="90"/>
    </row>
    <row r="274" spans="1:21" x14ac:dyDescent="0.4">
      <c r="A274" s="89" t="s">
        <v>275</v>
      </c>
      <c r="B274" s="84" t="s">
        <v>628</v>
      </c>
      <c r="C274" s="84" t="s">
        <v>1522</v>
      </c>
      <c r="D274" s="88" t="s">
        <v>1605</v>
      </c>
      <c r="E274" s="88">
        <v>7</v>
      </c>
      <c r="F274" s="88">
        <v>45211645</v>
      </c>
      <c r="G274" s="88" t="s">
        <v>270</v>
      </c>
      <c r="H274" s="88" t="s">
        <v>1604</v>
      </c>
      <c r="I274" s="88">
        <v>7</v>
      </c>
      <c r="J274" s="88">
        <v>45257769</v>
      </c>
      <c r="K274" s="88" t="s">
        <v>362</v>
      </c>
      <c r="L274" s="88" t="s">
        <v>361</v>
      </c>
      <c r="M274" s="88">
        <v>0.45029799999999998</v>
      </c>
      <c r="N274" s="88">
        <v>0.14479400000000001</v>
      </c>
      <c r="O274" s="88">
        <v>0.30348000000000003</v>
      </c>
      <c r="P274" s="91">
        <v>0.63328220000000002</v>
      </c>
      <c r="Q274" s="88">
        <v>6</v>
      </c>
      <c r="R274" s="91">
        <v>0.93732760000000004</v>
      </c>
      <c r="S274" s="87">
        <f t="shared" si="4"/>
        <v>1.1558014506437098</v>
      </c>
      <c r="T274" s="84" t="s">
        <v>1612</v>
      </c>
      <c r="U274" s="90"/>
    </row>
    <row r="275" spans="1:21" x14ac:dyDescent="0.4">
      <c r="A275" s="89" t="s">
        <v>275</v>
      </c>
      <c r="B275" s="84" t="s">
        <v>630</v>
      </c>
      <c r="C275" s="84" t="s">
        <v>1522</v>
      </c>
      <c r="D275" s="88" t="s">
        <v>1605</v>
      </c>
      <c r="E275" s="88">
        <v>7</v>
      </c>
      <c r="F275" s="88">
        <v>45211645</v>
      </c>
      <c r="G275" s="88" t="s">
        <v>270</v>
      </c>
      <c r="H275" s="88" t="s">
        <v>1604</v>
      </c>
      <c r="I275" s="88">
        <v>7</v>
      </c>
      <c r="J275" s="88">
        <v>45257769</v>
      </c>
      <c r="K275" s="88" t="s">
        <v>362</v>
      </c>
      <c r="L275" s="88" t="s">
        <v>361</v>
      </c>
      <c r="M275" s="88">
        <v>0.45029799999999998</v>
      </c>
      <c r="N275" s="88">
        <v>-0.155943</v>
      </c>
      <c r="O275" s="88">
        <v>0.217275</v>
      </c>
      <c r="P275" s="91">
        <v>0.47292869999999998</v>
      </c>
      <c r="Q275" s="88">
        <v>6</v>
      </c>
      <c r="R275" s="91">
        <v>0.83580449999999995</v>
      </c>
      <c r="S275" s="87">
        <f t="shared" si="4"/>
        <v>0.85560795863475192</v>
      </c>
      <c r="T275" s="84" t="s">
        <v>1611</v>
      </c>
      <c r="U275" s="90"/>
    </row>
    <row r="276" spans="1:21" x14ac:dyDescent="0.4">
      <c r="A276" s="89" t="s">
        <v>275</v>
      </c>
      <c r="B276" s="84" t="s">
        <v>1304</v>
      </c>
      <c r="C276" s="84" t="s">
        <v>1522</v>
      </c>
      <c r="D276" s="88" t="s">
        <v>1605</v>
      </c>
      <c r="E276" s="88">
        <v>7</v>
      </c>
      <c r="F276" s="88">
        <v>45211645</v>
      </c>
      <c r="G276" s="88" t="s">
        <v>270</v>
      </c>
      <c r="H276" s="88" t="s">
        <v>1604</v>
      </c>
      <c r="I276" s="88">
        <v>7</v>
      </c>
      <c r="J276" s="88">
        <v>45257769</v>
      </c>
      <c r="K276" s="88" t="s">
        <v>362</v>
      </c>
      <c r="L276" s="88" t="s">
        <v>361</v>
      </c>
      <c r="M276" s="88">
        <v>0.45029799999999998</v>
      </c>
      <c r="N276" s="88">
        <v>-2.2487900000000002E-2</v>
      </c>
      <c r="O276" s="88">
        <v>0.11973399999999999</v>
      </c>
      <c r="P276" s="91">
        <v>0.85102109999999997</v>
      </c>
      <c r="Q276" s="88">
        <v>6</v>
      </c>
      <c r="R276" s="91">
        <v>0.44306390000000001</v>
      </c>
      <c r="S276" s="87">
        <f t="shared" si="4"/>
        <v>0.977763068054883</v>
      </c>
      <c r="T276" s="84" t="s">
        <v>1610</v>
      </c>
      <c r="U276" s="90"/>
    </row>
    <row r="277" spans="1:21" x14ac:dyDescent="0.4">
      <c r="A277" s="89" t="s">
        <v>275</v>
      </c>
      <c r="B277" s="84" t="s">
        <v>1297</v>
      </c>
      <c r="C277" s="84" t="s">
        <v>1522</v>
      </c>
      <c r="D277" s="88" t="s">
        <v>1605</v>
      </c>
      <c r="E277" s="88">
        <v>7</v>
      </c>
      <c r="F277" s="88">
        <v>45211645</v>
      </c>
      <c r="G277" s="88" t="s">
        <v>270</v>
      </c>
      <c r="H277" s="88" t="s">
        <v>1604</v>
      </c>
      <c r="I277" s="88">
        <v>7</v>
      </c>
      <c r="J277" s="88">
        <v>45257769</v>
      </c>
      <c r="K277" s="88" t="s">
        <v>362</v>
      </c>
      <c r="L277" s="88" t="s">
        <v>361</v>
      </c>
      <c r="M277" s="88">
        <v>0.45029799999999998</v>
      </c>
      <c r="N277" s="88">
        <v>0.170736</v>
      </c>
      <c r="O277" s="88">
        <v>0.156193</v>
      </c>
      <c r="P277" s="91">
        <v>0.2743467</v>
      </c>
      <c r="Q277" s="88">
        <v>6</v>
      </c>
      <c r="R277" s="91">
        <v>0.56009880000000001</v>
      </c>
      <c r="S277" s="87">
        <f t="shared" si="4"/>
        <v>1.1861775568071613</v>
      </c>
      <c r="T277" s="84" t="s">
        <v>1609</v>
      </c>
      <c r="U277" s="90"/>
    </row>
    <row r="278" spans="1:21" x14ac:dyDescent="0.4">
      <c r="A278" s="89" t="s">
        <v>275</v>
      </c>
      <c r="B278" s="84" t="s">
        <v>1302</v>
      </c>
      <c r="C278" s="84" t="s">
        <v>1522</v>
      </c>
      <c r="D278" s="88" t="s">
        <v>1605</v>
      </c>
      <c r="E278" s="88">
        <v>7</v>
      </c>
      <c r="F278" s="88">
        <v>45211645</v>
      </c>
      <c r="G278" s="88" t="s">
        <v>270</v>
      </c>
      <c r="H278" s="88" t="s">
        <v>1604</v>
      </c>
      <c r="I278" s="88">
        <v>7</v>
      </c>
      <c r="J278" s="88">
        <v>45257769</v>
      </c>
      <c r="K278" s="88" t="s">
        <v>362</v>
      </c>
      <c r="L278" s="88" t="s">
        <v>361</v>
      </c>
      <c r="M278" s="88">
        <v>0.45029799999999998</v>
      </c>
      <c r="N278" s="88">
        <v>0.572909</v>
      </c>
      <c r="O278" s="88">
        <v>0.36779299999999998</v>
      </c>
      <c r="P278" s="91">
        <v>0.1193062</v>
      </c>
      <c r="Q278" s="88">
        <v>6</v>
      </c>
      <c r="R278" s="91">
        <v>0.53857250000000001</v>
      </c>
      <c r="S278" s="87">
        <f t="shared" si="4"/>
        <v>1.7734184293328099</v>
      </c>
      <c r="T278" s="84" t="s">
        <v>1608</v>
      </c>
      <c r="U278" s="90"/>
    </row>
    <row r="279" spans="1:21" x14ac:dyDescent="0.4">
      <c r="A279" s="89" t="s">
        <v>275</v>
      </c>
      <c r="B279" s="84" t="s">
        <v>629</v>
      </c>
      <c r="C279" s="84" t="s">
        <v>1522</v>
      </c>
      <c r="D279" s="88" t="s">
        <v>1605</v>
      </c>
      <c r="E279" s="88">
        <v>7</v>
      </c>
      <c r="F279" s="88">
        <v>45211645</v>
      </c>
      <c r="G279" s="88" t="s">
        <v>270</v>
      </c>
      <c r="H279" s="88" t="s">
        <v>1604</v>
      </c>
      <c r="I279" s="88">
        <v>7</v>
      </c>
      <c r="J279" s="88">
        <v>45257769</v>
      </c>
      <c r="K279" s="88" t="s">
        <v>362</v>
      </c>
      <c r="L279" s="88" t="s">
        <v>361</v>
      </c>
      <c r="M279" s="88">
        <v>0.45029799999999998</v>
      </c>
      <c r="N279" s="88">
        <v>0.17882400000000001</v>
      </c>
      <c r="O279" s="88">
        <v>0.22803599999999999</v>
      </c>
      <c r="P279" s="91">
        <v>0.43292629999999999</v>
      </c>
      <c r="Q279" s="88">
        <v>6</v>
      </c>
      <c r="R279" s="91">
        <v>0.2086527</v>
      </c>
      <c r="S279" s="87">
        <f t="shared" si="4"/>
        <v>1.1958102630397927</v>
      </c>
      <c r="T279" s="84" t="s">
        <v>1607</v>
      </c>
      <c r="U279" s="90"/>
    </row>
    <row r="280" spans="1:21" x14ac:dyDescent="0.4">
      <c r="A280" s="89" t="s">
        <v>275</v>
      </c>
      <c r="B280" s="84" t="s">
        <v>1526</v>
      </c>
      <c r="C280" s="84" t="s">
        <v>1522</v>
      </c>
      <c r="D280" s="84" t="s">
        <v>1605</v>
      </c>
      <c r="E280" s="84">
        <v>7</v>
      </c>
      <c r="F280" s="84">
        <v>45211645</v>
      </c>
      <c r="G280" s="88" t="s">
        <v>270</v>
      </c>
      <c r="H280" s="84" t="s">
        <v>1604</v>
      </c>
      <c r="I280" s="84">
        <v>7</v>
      </c>
      <c r="J280" s="84">
        <v>45257769</v>
      </c>
      <c r="K280" s="84" t="s">
        <v>362</v>
      </c>
      <c r="L280" s="84" t="s">
        <v>361</v>
      </c>
      <c r="M280" s="84">
        <v>0.45029799999999998</v>
      </c>
      <c r="N280" s="84">
        <v>1.24982E-3</v>
      </c>
      <c r="O280" s="84">
        <v>3.0627100000000001E-2</v>
      </c>
      <c r="P280" s="83">
        <v>0.96744929999999996</v>
      </c>
      <c r="Q280" s="84">
        <v>6</v>
      </c>
      <c r="R280" s="83">
        <v>0.81164000000000003</v>
      </c>
      <c r="S280" s="87">
        <f t="shared" si="4"/>
        <v>1.001250601350498</v>
      </c>
      <c r="T280" s="84" t="s">
        <v>1606</v>
      </c>
      <c r="U280" s="80"/>
    </row>
    <row r="281" spans="1:21" x14ac:dyDescent="0.4">
      <c r="A281" s="89" t="s">
        <v>275</v>
      </c>
      <c r="B281" s="84" t="s">
        <v>1523</v>
      </c>
      <c r="C281" s="84" t="s">
        <v>1522</v>
      </c>
      <c r="D281" s="84" t="s">
        <v>1605</v>
      </c>
      <c r="E281" s="84">
        <v>7</v>
      </c>
      <c r="F281" s="84">
        <v>45211645</v>
      </c>
      <c r="G281" s="88" t="s">
        <v>270</v>
      </c>
      <c r="H281" s="84" t="s">
        <v>1604</v>
      </c>
      <c r="I281" s="84">
        <v>7</v>
      </c>
      <c r="J281" s="84">
        <v>45257769</v>
      </c>
      <c r="K281" s="84" t="s">
        <v>362</v>
      </c>
      <c r="L281" s="84" t="s">
        <v>361</v>
      </c>
      <c r="M281" s="84">
        <v>0.45029799999999998</v>
      </c>
      <c r="N281" s="84">
        <v>0.10857700000000001</v>
      </c>
      <c r="O281" s="84">
        <v>5.86449E-2</v>
      </c>
      <c r="P281" s="83">
        <v>6.4107239999999996E-2</v>
      </c>
      <c r="Q281" s="84">
        <v>6</v>
      </c>
      <c r="R281" s="83">
        <v>0.1212005</v>
      </c>
      <c r="S281" s="87">
        <f t="shared" si="4"/>
        <v>1.1146907364206298</v>
      </c>
      <c r="T281" s="84" t="s">
        <v>1603</v>
      </c>
      <c r="U281" s="80"/>
    </row>
    <row r="282" spans="1:21" x14ac:dyDescent="0.4">
      <c r="A282" s="89" t="s">
        <v>609</v>
      </c>
      <c r="B282" s="84" t="s">
        <v>1306</v>
      </c>
      <c r="C282" s="84" t="s">
        <v>1522</v>
      </c>
      <c r="D282" s="88" t="s">
        <v>1602</v>
      </c>
      <c r="E282" s="88">
        <v>7</v>
      </c>
      <c r="F282" s="88">
        <v>100776458</v>
      </c>
      <c r="G282" s="88" t="s">
        <v>1592</v>
      </c>
      <c r="H282" s="88" t="s">
        <v>1591</v>
      </c>
      <c r="I282" s="88">
        <v>7</v>
      </c>
      <c r="J282" s="88">
        <v>100769538</v>
      </c>
      <c r="K282" s="88" t="s">
        <v>355</v>
      </c>
      <c r="L282" s="88" t="s">
        <v>356</v>
      </c>
      <c r="M282" s="88">
        <v>0.40556700000000001</v>
      </c>
      <c r="N282" s="88">
        <v>-0.48342800000000002</v>
      </c>
      <c r="O282" s="88">
        <v>0.30274499999999999</v>
      </c>
      <c r="P282" s="91">
        <v>0.1103074</v>
      </c>
      <c r="Q282" s="88">
        <v>10</v>
      </c>
      <c r="R282" s="91">
        <v>0.41111310000000001</v>
      </c>
      <c r="S282" s="87">
        <f t="shared" si="4"/>
        <v>0.61666583390691931</v>
      </c>
      <c r="T282" s="84" t="s">
        <v>1601</v>
      </c>
      <c r="U282" s="90"/>
    </row>
    <row r="283" spans="1:21" x14ac:dyDescent="0.4">
      <c r="A283" s="89" t="s">
        <v>609</v>
      </c>
      <c r="B283" s="84" t="s">
        <v>1293</v>
      </c>
      <c r="C283" s="84" t="s">
        <v>1522</v>
      </c>
      <c r="D283" s="88" t="s">
        <v>1368</v>
      </c>
      <c r="E283" s="88">
        <v>7</v>
      </c>
      <c r="F283" s="88">
        <v>100776458</v>
      </c>
      <c r="G283" s="88" t="s">
        <v>1592</v>
      </c>
      <c r="H283" s="88" t="s">
        <v>1591</v>
      </c>
      <c r="I283" s="88">
        <v>7</v>
      </c>
      <c r="J283" s="88">
        <v>100769538</v>
      </c>
      <c r="K283" s="88" t="s">
        <v>355</v>
      </c>
      <c r="L283" s="88" t="s">
        <v>356</v>
      </c>
      <c r="M283" s="88">
        <v>0.40556700000000001</v>
      </c>
      <c r="N283" s="88">
        <v>0.22096499999999999</v>
      </c>
      <c r="O283" s="88">
        <v>0.38542399999999999</v>
      </c>
      <c r="P283" s="91">
        <v>0.56644000000000005</v>
      </c>
      <c r="Q283" s="88">
        <v>10</v>
      </c>
      <c r="R283" s="91">
        <v>0.38000210000000001</v>
      </c>
      <c r="S283" s="87">
        <f t="shared" si="4"/>
        <v>1.2472797750079718</v>
      </c>
      <c r="T283" s="84" t="s">
        <v>1600</v>
      </c>
      <c r="U283" s="90"/>
    </row>
    <row r="284" spans="1:21" x14ac:dyDescent="0.4">
      <c r="A284" s="89" t="s">
        <v>609</v>
      </c>
      <c r="B284" s="84" t="s">
        <v>1295</v>
      </c>
      <c r="C284" s="84" t="s">
        <v>1522</v>
      </c>
      <c r="D284" s="88" t="s">
        <v>1368</v>
      </c>
      <c r="E284" s="88">
        <v>7</v>
      </c>
      <c r="F284" s="88">
        <v>100776458</v>
      </c>
      <c r="G284" s="88" t="s">
        <v>1592</v>
      </c>
      <c r="H284" s="88" t="s">
        <v>1591</v>
      </c>
      <c r="I284" s="88">
        <v>7</v>
      </c>
      <c r="J284" s="88">
        <v>100769538</v>
      </c>
      <c r="K284" s="88" t="s">
        <v>355</v>
      </c>
      <c r="L284" s="88" t="s">
        <v>356</v>
      </c>
      <c r="M284" s="88">
        <v>0.40556700000000001</v>
      </c>
      <c r="N284" s="88">
        <v>0.154002</v>
      </c>
      <c r="O284" s="88">
        <v>0.38247700000000001</v>
      </c>
      <c r="P284" s="91">
        <v>0.68721069999999995</v>
      </c>
      <c r="Q284" s="88">
        <v>10</v>
      </c>
      <c r="R284" s="91">
        <v>0.28192869999999998</v>
      </c>
      <c r="S284" s="87">
        <f t="shared" si="4"/>
        <v>1.1664932197625459</v>
      </c>
      <c r="T284" s="84" t="s">
        <v>1599</v>
      </c>
      <c r="U284" s="90"/>
    </row>
    <row r="285" spans="1:21" x14ac:dyDescent="0.4">
      <c r="A285" s="89" t="s">
        <v>609</v>
      </c>
      <c r="B285" s="84" t="s">
        <v>628</v>
      </c>
      <c r="C285" s="84" t="s">
        <v>1522</v>
      </c>
      <c r="D285" s="88" t="s">
        <v>1368</v>
      </c>
      <c r="E285" s="88">
        <v>7</v>
      </c>
      <c r="F285" s="88">
        <v>100776458</v>
      </c>
      <c r="G285" s="88" t="s">
        <v>1592</v>
      </c>
      <c r="H285" s="88" t="s">
        <v>1591</v>
      </c>
      <c r="I285" s="88">
        <v>7</v>
      </c>
      <c r="J285" s="88">
        <v>100769538</v>
      </c>
      <c r="K285" s="88" t="s">
        <v>355</v>
      </c>
      <c r="L285" s="88" t="s">
        <v>356</v>
      </c>
      <c r="M285" s="88">
        <v>0.40556700000000001</v>
      </c>
      <c r="N285" s="88">
        <v>1.3970499999999999</v>
      </c>
      <c r="O285" s="88">
        <v>0.91049500000000005</v>
      </c>
      <c r="P285" s="91">
        <v>0.1249345</v>
      </c>
      <c r="Q285" s="88">
        <v>10</v>
      </c>
      <c r="R285" s="91">
        <v>0.30911939999999999</v>
      </c>
      <c r="S285" s="87">
        <f t="shared" si="4"/>
        <v>4.0432547547930247</v>
      </c>
      <c r="T285" s="84" t="s">
        <v>1598</v>
      </c>
      <c r="U285" s="90"/>
    </row>
    <row r="286" spans="1:21" x14ac:dyDescent="0.4">
      <c r="A286" s="89" t="s">
        <v>609</v>
      </c>
      <c r="B286" s="84" t="s">
        <v>630</v>
      </c>
      <c r="C286" s="84" t="s">
        <v>1522</v>
      </c>
      <c r="D286" s="88" t="s">
        <v>1368</v>
      </c>
      <c r="E286" s="88">
        <v>7</v>
      </c>
      <c r="F286" s="88">
        <v>100776458</v>
      </c>
      <c r="G286" s="88" t="s">
        <v>1592</v>
      </c>
      <c r="H286" s="88" t="s">
        <v>1591</v>
      </c>
      <c r="I286" s="88">
        <v>7</v>
      </c>
      <c r="J286" s="88">
        <v>100769538</v>
      </c>
      <c r="K286" s="88" t="s">
        <v>355</v>
      </c>
      <c r="L286" s="88" t="s">
        <v>356</v>
      </c>
      <c r="M286" s="88">
        <v>0.40556700000000001</v>
      </c>
      <c r="N286" s="88">
        <v>-0.77391900000000002</v>
      </c>
      <c r="O286" s="88">
        <v>0.64657399999999998</v>
      </c>
      <c r="P286" s="91">
        <v>0.2313248</v>
      </c>
      <c r="Q286" s="88">
        <v>10</v>
      </c>
      <c r="R286" s="91">
        <v>0.61803490000000005</v>
      </c>
      <c r="S286" s="87">
        <f t="shared" si="4"/>
        <v>0.46120207106348204</v>
      </c>
      <c r="T286" s="84" t="s">
        <v>1597</v>
      </c>
      <c r="U286" s="90"/>
    </row>
    <row r="287" spans="1:21" x14ac:dyDescent="0.4">
      <c r="A287" s="89" t="s">
        <v>609</v>
      </c>
      <c r="B287" s="84" t="s">
        <v>1304</v>
      </c>
      <c r="C287" s="84" t="s">
        <v>1522</v>
      </c>
      <c r="D287" s="88" t="s">
        <v>1368</v>
      </c>
      <c r="E287" s="88">
        <v>7</v>
      </c>
      <c r="F287" s="88">
        <v>100776458</v>
      </c>
      <c r="G287" s="88" t="s">
        <v>1592</v>
      </c>
      <c r="H287" s="88" t="s">
        <v>1591</v>
      </c>
      <c r="I287" s="88">
        <v>7</v>
      </c>
      <c r="J287" s="88">
        <v>100769538</v>
      </c>
      <c r="K287" s="88" t="s">
        <v>355</v>
      </c>
      <c r="L287" s="88" t="s">
        <v>356</v>
      </c>
      <c r="M287" s="88">
        <v>0.40556700000000001</v>
      </c>
      <c r="N287" s="88">
        <v>-0.57859300000000002</v>
      </c>
      <c r="O287" s="88">
        <v>0.36017500000000002</v>
      </c>
      <c r="P287" s="91">
        <v>0.10818129999999999</v>
      </c>
      <c r="Q287" s="88">
        <v>10</v>
      </c>
      <c r="R287" s="91">
        <v>0.59180160000000004</v>
      </c>
      <c r="S287" s="87">
        <f t="shared" si="4"/>
        <v>0.56068669802829207</v>
      </c>
      <c r="T287" s="84" t="s">
        <v>1596</v>
      </c>
      <c r="U287" s="90"/>
    </row>
    <row r="288" spans="1:21" x14ac:dyDescent="0.4">
      <c r="A288" s="89" t="s">
        <v>609</v>
      </c>
      <c r="B288" s="84" t="s">
        <v>1297</v>
      </c>
      <c r="C288" s="84" t="s">
        <v>1522</v>
      </c>
      <c r="D288" s="88" t="s">
        <v>1368</v>
      </c>
      <c r="E288" s="88">
        <v>7</v>
      </c>
      <c r="F288" s="88">
        <v>100776458</v>
      </c>
      <c r="G288" s="88" t="s">
        <v>1592</v>
      </c>
      <c r="H288" s="88" t="s">
        <v>1591</v>
      </c>
      <c r="I288" s="88">
        <v>7</v>
      </c>
      <c r="J288" s="88">
        <v>100769538</v>
      </c>
      <c r="K288" s="88" t="s">
        <v>355</v>
      </c>
      <c r="L288" s="88" t="s">
        <v>356</v>
      </c>
      <c r="M288" s="88">
        <v>0.40556700000000001</v>
      </c>
      <c r="N288" s="88">
        <v>0.13546800000000001</v>
      </c>
      <c r="O288" s="88">
        <v>0.45059100000000002</v>
      </c>
      <c r="P288" s="91">
        <v>0.76368440000000004</v>
      </c>
      <c r="Q288" s="88">
        <v>10</v>
      </c>
      <c r="R288" s="91">
        <v>0.55954179999999998</v>
      </c>
      <c r="S288" s="87">
        <f t="shared" si="4"/>
        <v>1.1450725529264587</v>
      </c>
      <c r="T288" s="84" t="s">
        <v>1595</v>
      </c>
      <c r="U288" s="90"/>
    </row>
    <row r="289" spans="1:21" x14ac:dyDescent="0.4">
      <c r="A289" s="89" t="s">
        <v>609</v>
      </c>
      <c r="B289" s="84" t="s">
        <v>1302</v>
      </c>
      <c r="C289" s="84" t="s">
        <v>1522</v>
      </c>
      <c r="D289" s="88" t="s">
        <v>1368</v>
      </c>
      <c r="E289" s="88">
        <v>7</v>
      </c>
      <c r="F289" s="88">
        <v>100776458</v>
      </c>
      <c r="G289" s="88" t="s">
        <v>1592</v>
      </c>
      <c r="H289" s="88" t="s">
        <v>1591</v>
      </c>
      <c r="I289" s="88">
        <v>7</v>
      </c>
      <c r="J289" s="88">
        <v>100769538</v>
      </c>
      <c r="K289" s="88" t="s">
        <v>355</v>
      </c>
      <c r="L289" s="88" t="s">
        <v>356</v>
      </c>
      <c r="M289" s="88">
        <v>0.40556700000000001</v>
      </c>
      <c r="N289" s="88">
        <v>-1.36598</v>
      </c>
      <c r="O289" s="88">
        <v>1.08006</v>
      </c>
      <c r="P289" s="91">
        <v>0.20597009999999999</v>
      </c>
      <c r="Q289" s="88">
        <v>10</v>
      </c>
      <c r="R289" s="91">
        <v>0.22077440000000001</v>
      </c>
      <c r="S289" s="87">
        <f t="shared" si="4"/>
        <v>0.25513052551935944</v>
      </c>
      <c r="T289" s="84" t="s">
        <v>1594</v>
      </c>
      <c r="U289" s="90"/>
    </row>
    <row r="290" spans="1:21" x14ac:dyDescent="0.4">
      <c r="A290" s="89" t="s">
        <v>609</v>
      </c>
      <c r="B290" s="84" t="s">
        <v>629</v>
      </c>
      <c r="C290" s="84" t="s">
        <v>1522</v>
      </c>
      <c r="D290" s="88" t="s">
        <v>1368</v>
      </c>
      <c r="E290" s="88">
        <v>7</v>
      </c>
      <c r="F290" s="88">
        <v>100776458</v>
      </c>
      <c r="G290" s="88" t="s">
        <v>1592</v>
      </c>
      <c r="H290" s="88" t="s">
        <v>1591</v>
      </c>
      <c r="I290" s="88">
        <v>7</v>
      </c>
      <c r="J290" s="88">
        <v>100769538</v>
      </c>
      <c r="K290" s="88" t="s">
        <v>355</v>
      </c>
      <c r="L290" s="88" t="s">
        <v>356</v>
      </c>
      <c r="M290" s="88">
        <v>0.40556700000000001</v>
      </c>
      <c r="N290" s="88">
        <v>-0.276586</v>
      </c>
      <c r="O290" s="88">
        <v>0.66162100000000001</v>
      </c>
      <c r="P290" s="91">
        <v>0.67591599999999996</v>
      </c>
      <c r="Q290" s="88">
        <v>10</v>
      </c>
      <c r="R290" s="91">
        <v>0.87398140000000002</v>
      </c>
      <c r="S290" s="87">
        <f t="shared" si="4"/>
        <v>0.75836839664503231</v>
      </c>
      <c r="T290" s="84" t="s">
        <v>1593</v>
      </c>
      <c r="U290" s="90"/>
    </row>
    <row r="291" spans="1:21" x14ac:dyDescent="0.4">
      <c r="A291" s="89" t="s">
        <v>609</v>
      </c>
      <c r="B291" s="84" t="s">
        <v>1526</v>
      </c>
      <c r="C291" s="84" t="s">
        <v>1522</v>
      </c>
      <c r="D291" s="84" t="s">
        <v>1368</v>
      </c>
      <c r="E291" s="84">
        <v>7</v>
      </c>
      <c r="F291" s="84">
        <v>100776458</v>
      </c>
      <c r="G291" s="88" t="s">
        <v>1592</v>
      </c>
      <c r="H291" s="84" t="s">
        <v>1591</v>
      </c>
      <c r="I291" s="84">
        <v>7</v>
      </c>
      <c r="J291" s="84">
        <v>100769538</v>
      </c>
      <c r="K291" s="84" t="s">
        <v>355</v>
      </c>
      <c r="L291" s="84" t="s">
        <v>356</v>
      </c>
      <c r="M291" s="84">
        <v>0.40556700000000001</v>
      </c>
      <c r="N291" s="84">
        <v>-3.4801600000000002E-2</v>
      </c>
      <c r="O291" s="84">
        <v>9.1929499999999997E-2</v>
      </c>
      <c r="P291" s="83">
        <v>0.70500839999999998</v>
      </c>
      <c r="Q291" s="84">
        <v>10</v>
      </c>
      <c r="R291" s="83">
        <v>0.19360820000000001</v>
      </c>
      <c r="S291" s="87">
        <f t="shared" si="4"/>
        <v>0.96579701137775942</v>
      </c>
      <c r="T291" s="84" t="s">
        <v>1529</v>
      </c>
      <c r="U291" s="80"/>
    </row>
    <row r="292" spans="1:21" x14ac:dyDescent="0.4">
      <c r="A292" s="89" t="s">
        <v>609</v>
      </c>
      <c r="B292" s="84" t="s">
        <v>1523</v>
      </c>
      <c r="C292" s="84" t="s">
        <v>1522</v>
      </c>
      <c r="D292" s="84" t="s">
        <v>1368</v>
      </c>
      <c r="E292" s="84">
        <v>7</v>
      </c>
      <c r="F292" s="84">
        <v>100776458</v>
      </c>
      <c r="G292" s="88" t="s">
        <v>1592</v>
      </c>
      <c r="H292" s="84" t="s">
        <v>1591</v>
      </c>
      <c r="I292" s="84">
        <v>7</v>
      </c>
      <c r="J292" s="84">
        <v>100769538</v>
      </c>
      <c r="K292" s="84" t="s">
        <v>355</v>
      </c>
      <c r="L292" s="84" t="s">
        <v>356</v>
      </c>
      <c r="M292" s="84">
        <v>0.40556700000000001</v>
      </c>
      <c r="N292" s="84">
        <v>9.3426499999999996E-2</v>
      </c>
      <c r="O292" s="84">
        <v>0.17241899999999999</v>
      </c>
      <c r="P292" s="83">
        <v>0.58791780000000005</v>
      </c>
      <c r="Q292" s="84">
        <v>8</v>
      </c>
      <c r="R292" s="83">
        <v>0.48260740000000002</v>
      </c>
      <c r="S292" s="87">
        <f t="shared" si="4"/>
        <v>1.0979299025277451</v>
      </c>
      <c r="T292" s="84" t="s">
        <v>1590</v>
      </c>
      <c r="U292" s="80"/>
    </row>
    <row r="293" spans="1:21" x14ac:dyDescent="0.4">
      <c r="A293" s="89" t="s">
        <v>275</v>
      </c>
      <c r="B293" s="84" t="s">
        <v>1306</v>
      </c>
      <c r="C293" s="84" t="s">
        <v>1522</v>
      </c>
      <c r="D293" s="88" t="s">
        <v>1589</v>
      </c>
      <c r="E293" s="88">
        <v>9</v>
      </c>
      <c r="F293" s="88">
        <v>34636262</v>
      </c>
      <c r="G293" s="88" t="s">
        <v>267</v>
      </c>
      <c r="H293" s="88" t="s">
        <v>1577</v>
      </c>
      <c r="I293" s="88">
        <v>9</v>
      </c>
      <c r="J293" s="88">
        <v>34583636</v>
      </c>
      <c r="K293" s="88" t="s">
        <v>361</v>
      </c>
      <c r="L293" s="88" t="s">
        <v>355</v>
      </c>
      <c r="M293" s="88">
        <v>0.43737599999999999</v>
      </c>
      <c r="N293" s="88">
        <v>4.8104000000000001E-2</v>
      </c>
      <c r="O293" s="88">
        <v>8.6835099999999998E-2</v>
      </c>
      <c r="P293" s="91">
        <v>0.57959950000000005</v>
      </c>
      <c r="Q293" s="88">
        <v>15</v>
      </c>
      <c r="R293" s="91">
        <v>0.60636970000000001</v>
      </c>
      <c r="S293" s="87">
        <f t="shared" si="4"/>
        <v>1.0492797747467359</v>
      </c>
      <c r="T293" s="84" t="s">
        <v>1588</v>
      </c>
      <c r="U293" s="90"/>
    </row>
    <row r="294" spans="1:21" x14ac:dyDescent="0.4">
      <c r="A294" s="89" t="s">
        <v>275</v>
      </c>
      <c r="B294" s="84" t="s">
        <v>1293</v>
      </c>
      <c r="C294" s="84" t="s">
        <v>1522</v>
      </c>
      <c r="D294" s="88" t="s">
        <v>1578</v>
      </c>
      <c r="E294" s="88">
        <v>9</v>
      </c>
      <c r="F294" s="88">
        <v>34636262</v>
      </c>
      <c r="G294" s="88" t="s">
        <v>267</v>
      </c>
      <c r="H294" s="88" t="s">
        <v>1577</v>
      </c>
      <c r="I294" s="88">
        <v>9</v>
      </c>
      <c r="J294" s="88">
        <v>34583636</v>
      </c>
      <c r="K294" s="88" t="s">
        <v>361</v>
      </c>
      <c r="L294" s="88" t="s">
        <v>355</v>
      </c>
      <c r="M294" s="88">
        <v>0.43737599999999999</v>
      </c>
      <c r="N294" s="88">
        <v>6.9751800000000003E-2</v>
      </c>
      <c r="O294" s="88">
        <v>0.11412</v>
      </c>
      <c r="P294" s="91">
        <v>0.54105610000000004</v>
      </c>
      <c r="Q294" s="88">
        <v>15</v>
      </c>
      <c r="R294" s="91">
        <v>0.24796779999999999</v>
      </c>
      <c r="S294" s="87">
        <f t="shared" si="4"/>
        <v>1.0722420177558858</v>
      </c>
      <c r="T294" s="84" t="s">
        <v>1587</v>
      </c>
      <c r="U294" s="90"/>
    </row>
    <row r="295" spans="1:21" x14ac:dyDescent="0.4">
      <c r="A295" s="89" t="s">
        <v>275</v>
      </c>
      <c r="B295" s="84" t="s">
        <v>1295</v>
      </c>
      <c r="C295" s="84" t="s">
        <v>1522</v>
      </c>
      <c r="D295" s="88" t="s">
        <v>1578</v>
      </c>
      <c r="E295" s="88">
        <v>9</v>
      </c>
      <c r="F295" s="88">
        <v>34636262</v>
      </c>
      <c r="G295" s="88" t="s">
        <v>267</v>
      </c>
      <c r="H295" s="88" t="s">
        <v>1577</v>
      </c>
      <c r="I295" s="88">
        <v>9</v>
      </c>
      <c r="J295" s="88">
        <v>34583636</v>
      </c>
      <c r="K295" s="88" t="s">
        <v>361</v>
      </c>
      <c r="L295" s="88" t="s">
        <v>355</v>
      </c>
      <c r="M295" s="88">
        <v>0.43737599999999999</v>
      </c>
      <c r="N295" s="88">
        <v>0.105409</v>
      </c>
      <c r="O295" s="88">
        <v>0.113803</v>
      </c>
      <c r="P295" s="91">
        <v>0.354323</v>
      </c>
      <c r="Q295" s="88">
        <v>15</v>
      </c>
      <c r="R295" s="91">
        <v>8.980291E-2</v>
      </c>
      <c r="S295" s="87">
        <f t="shared" si="4"/>
        <v>1.1111649839083981</v>
      </c>
      <c r="T295" s="84" t="s">
        <v>1586</v>
      </c>
      <c r="U295" s="90"/>
    </row>
    <row r="296" spans="1:21" x14ac:dyDescent="0.4">
      <c r="A296" s="89" t="s">
        <v>275</v>
      </c>
      <c r="B296" s="84" t="s">
        <v>628</v>
      </c>
      <c r="C296" s="84" t="s">
        <v>1522</v>
      </c>
      <c r="D296" s="88" t="s">
        <v>1578</v>
      </c>
      <c r="E296" s="88">
        <v>9</v>
      </c>
      <c r="F296" s="88">
        <v>34636262</v>
      </c>
      <c r="G296" s="88" t="s">
        <v>267</v>
      </c>
      <c r="H296" s="88" t="s">
        <v>1577</v>
      </c>
      <c r="I296" s="88">
        <v>9</v>
      </c>
      <c r="J296" s="88">
        <v>34583636</v>
      </c>
      <c r="K296" s="88" t="s">
        <v>361</v>
      </c>
      <c r="L296" s="88" t="s">
        <v>355</v>
      </c>
      <c r="M296" s="88">
        <v>0.43737599999999999</v>
      </c>
      <c r="N296" s="88">
        <v>0.23957700000000001</v>
      </c>
      <c r="O296" s="88">
        <v>0.26400800000000002</v>
      </c>
      <c r="P296" s="91">
        <v>0.36416399999999999</v>
      </c>
      <c r="Q296" s="88">
        <v>15</v>
      </c>
      <c r="R296" s="91">
        <v>0.51330019999999998</v>
      </c>
      <c r="S296" s="87">
        <f t="shared" si="4"/>
        <v>1.2707115256464538</v>
      </c>
      <c r="T296" s="84" t="s">
        <v>1585</v>
      </c>
      <c r="U296" s="90"/>
    </row>
    <row r="297" spans="1:21" x14ac:dyDescent="0.4">
      <c r="A297" s="89" t="s">
        <v>275</v>
      </c>
      <c r="B297" s="84" t="s">
        <v>630</v>
      </c>
      <c r="C297" s="84" t="s">
        <v>1522</v>
      </c>
      <c r="D297" s="88" t="s">
        <v>1578</v>
      </c>
      <c r="E297" s="88">
        <v>9</v>
      </c>
      <c r="F297" s="88">
        <v>34636262</v>
      </c>
      <c r="G297" s="88" t="s">
        <v>267</v>
      </c>
      <c r="H297" s="88" t="s">
        <v>1577</v>
      </c>
      <c r="I297" s="88">
        <v>9</v>
      </c>
      <c r="J297" s="88">
        <v>34583636</v>
      </c>
      <c r="K297" s="88" t="s">
        <v>361</v>
      </c>
      <c r="L297" s="88" t="s">
        <v>355</v>
      </c>
      <c r="M297" s="88">
        <v>0.43737599999999999</v>
      </c>
      <c r="N297" s="88">
        <v>-9.8055900000000001E-2</v>
      </c>
      <c r="O297" s="88">
        <v>0.188112</v>
      </c>
      <c r="P297" s="91">
        <v>0.60218340000000004</v>
      </c>
      <c r="Q297" s="88">
        <v>15</v>
      </c>
      <c r="R297" s="91">
        <v>0.86207789999999995</v>
      </c>
      <c r="S297" s="87">
        <f t="shared" si="4"/>
        <v>0.90659822349672747</v>
      </c>
      <c r="T297" s="84" t="s">
        <v>1584</v>
      </c>
      <c r="U297" s="90"/>
    </row>
    <row r="298" spans="1:21" x14ac:dyDescent="0.4">
      <c r="A298" s="89" t="s">
        <v>275</v>
      </c>
      <c r="B298" s="84" t="s">
        <v>1304</v>
      </c>
      <c r="C298" s="84" t="s">
        <v>1522</v>
      </c>
      <c r="D298" s="88" t="s">
        <v>1578</v>
      </c>
      <c r="E298" s="88">
        <v>9</v>
      </c>
      <c r="F298" s="88">
        <v>34636262</v>
      </c>
      <c r="G298" s="88" t="s">
        <v>267</v>
      </c>
      <c r="H298" s="88" t="s">
        <v>1577</v>
      </c>
      <c r="I298" s="88">
        <v>9</v>
      </c>
      <c r="J298" s="88">
        <v>34583636</v>
      </c>
      <c r="K298" s="88" t="s">
        <v>361</v>
      </c>
      <c r="L298" s="88" t="s">
        <v>355</v>
      </c>
      <c r="M298" s="88">
        <v>0.43737599999999999</v>
      </c>
      <c r="N298" s="88">
        <v>8.7580199999999997E-2</v>
      </c>
      <c r="O298" s="88">
        <v>0.103296</v>
      </c>
      <c r="P298" s="91">
        <v>0.39651740000000002</v>
      </c>
      <c r="Q298" s="88">
        <v>15</v>
      </c>
      <c r="R298" s="91">
        <v>0.40398519999999999</v>
      </c>
      <c r="S298" s="87">
        <f t="shared" si="4"/>
        <v>1.0915298016227539</v>
      </c>
      <c r="T298" s="84" t="s">
        <v>1583</v>
      </c>
      <c r="U298" s="90"/>
    </row>
    <row r="299" spans="1:21" x14ac:dyDescent="0.4">
      <c r="A299" s="89" t="s">
        <v>275</v>
      </c>
      <c r="B299" s="84" t="s">
        <v>1297</v>
      </c>
      <c r="C299" s="84" t="s">
        <v>1522</v>
      </c>
      <c r="D299" s="88" t="s">
        <v>1578</v>
      </c>
      <c r="E299" s="88">
        <v>9</v>
      </c>
      <c r="F299" s="88">
        <v>34636262</v>
      </c>
      <c r="G299" s="88" t="s">
        <v>267</v>
      </c>
      <c r="H299" s="88" t="s">
        <v>1577</v>
      </c>
      <c r="I299" s="88">
        <v>9</v>
      </c>
      <c r="J299" s="88">
        <v>34583636</v>
      </c>
      <c r="K299" s="88" t="s">
        <v>361</v>
      </c>
      <c r="L299" s="88" t="s">
        <v>355</v>
      </c>
      <c r="M299" s="88">
        <v>0.43737599999999999</v>
      </c>
      <c r="N299" s="88">
        <v>5.0511500000000001E-2</v>
      </c>
      <c r="O299" s="88">
        <v>0.13367299999999999</v>
      </c>
      <c r="P299" s="91">
        <v>0.70552490000000001</v>
      </c>
      <c r="Q299" s="88">
        <v>15</v>
      </c>
      <c r="R299" s="91">
        <v>0.48964940000000001</v>
      </c>
      <c r="S299" s="87">
        <f t="shared" si="4"/>
        <v>1.0518089590884823</v>
      </c>
      <c r="T299" s="84" t="s">
        <v>1582</v>
      </c>
      <c r="U299" s="90"/>
    </row>
    <row r="300" spans="1:21" x14ac:dyDescent="0.4">
      <c r="A300" s="89" t="s">
        <v>275</v>
      </c>
      <c r="B300" s="84" t="s">
        <v>1302</v>
      </c>
      <c r="C300" s="84" t="s">
        <v>1522</v>
      </c>
      <c r="D300" s="88" t="s">
        <v>1578</v>
      </c>
      <c r="E300" s="88">
        <v>9</v>
      </c>
      <c r="F300" s="88">
        <v>34636262</v>
      </c>
      <c r="G300" s="88" t="s">
        <v>267</v>
      </c>
      <c r="H300" s="88" t="s">
        <v>1577</v>
      </c>
      <c r="I300" s="88">
        <v>9</v>
      </c>
      <c r="J300" s="88">
        <v>34583636</v>
      </c>
      <c r="K300" s="88" t="s">
        <v>361</v>
      </c>
      <c r="L300" s="88" t="s">
        <v>355</v>
      </c>
      <c r="M300" s="88">
        <v>0.43737599999999999</v>
      </c>
      <c r="N300" s="88">
        <v>1.02871E-2</v>
      </c>
      <c r="O300" s="88">
        <v>0.31505499999999997</v>
      </c>
      <c r="P300" s="91">
        <v>0.97395229999999999</v>
      </c>
      <c r="Q300" s="88">
        <v>15</v>
      </c>
      <c r="R300" s="91">
        <v>0.85461279999999995</v>
      </c>
      <c r="S300" s="87">
        <f t="shared" si="4"/>
        <v>1.0103401941185266</v>
      </c>
      <c r="T300" s="84" t="s">
        <v>1581</v>
      </c>
      <c r="U300" s="90"/>
    </row>
    <row r="301" spans="1:21" x14ac:dyDescent="0.4">
      <c r="A301" s="89" t="s">
        <v>275</v>
      </c>
      <c r="B301" s="84" t="s">
        <v>629</v>
      </c>
      <c r="C301" s="84" t="s">
        <v>1522</v>
      </c>
      <c r="D301" s="88" t="s">
        <v>1578</v>
      </c>
      <c r="E301" s="88">
        <v>9</v>
      </c>
      <c r="F301" s="88">
        <v>34636262</v>
      </c>
      <c r="G301" s="88" t="s">
        <v>267</v>
      </c>
      <c r="H301" s="88" t="s">
        <v>1577</v>
      </c>
      <c r="I301" s="88">
        <v>9</v>
      </c>
      <c r="J301" s="88">
        <v>34583636</v>
      </c>
      <c r="K301" s="88" t="s">
        <v>361</v>
      </c>
      <c r="L301" s="88" t="s">
        <v>355</v>
      </c>
      <c r="M301" s="88">
        <v>0.43737599999999999</v>
      </c>
      <c r="N301" s="88">
        <v>0.147116</v>
      </c>
      <c r="O301" s="88">
        <v>0.19678000000000001</v>
      </c>
      <c r="P301" s="91">
        <v>0.45468999999999998</v>
      </c>
      <c r="Q301" s="88">
        <v>15</v>
      </c>
      <c r="R301" s="91">
        <v>0.69917370000000001</v>
      </c>
      <c r="S301" s="87">
        <f t="shared" si="4"/>
        <v>1.1584883398832735</v>
      </c>
      <c r="T301" s="84" t="s">
        <v>1580</v>
      </c>
      <c r="U301" s="90"/>
    </row>
    <row r="302" spans="1:21" x14ac:dyDescent="0.4">
      <c r="A302" s="89" t="s">
        <v>275</v>
      </c>
      <c r="B302" s="84" t="s">
        <v>1526</v>
      </c>
      <c r="C302" s="84" t="s">
        <v>1522</v>
      </c>
      <c r="D302" s="84" t="s">
        <v>1578</v>
      </c>
      <c r="E302" s="84">
        <v>9</v>
      </c>
      <c r="F302" s="84">
        <v>34636262</v>
      </c>
      <c r="G302" s="88" t="s">
        <v>267</v>
      </c>
      <c r="H302" s="84" t="s">
        <v>1577</v>
      </c>
      <c r="I302" s="84">
        <v>9</v>
      </c>
      <c r="J302" s="84">
        <v>34583636</v>
      </c>
      <c r="K302" s="84" t="s">
        <v>361</v>
      </c>
      <c r="L302" s="84" t="s">
        <v>355</v>
      </c>
      <c r="M302" s="84">
        <v>0.43737599999999999</v>
      </c>
      <c r="N302" s="84">
        <v>3.5573199999999999E-2</v>
      </c>
      <c r="O302" s="84">
        <v>2.7073900000000001E-2</v>
      </c>
      <c r="P302" s="83">
        <v>0.18886910000000001</v>
      </c>
      <c r="Q302" s="84">
        <v>16</v>
      </c>
      <c r="R302" s="83">
        <v>0.76592070000000001</v>
      </c>
      <c r="S302" s="87">
        <f t="shared" si="4"/>
        <v>1.0362134961799125</v>
      </c>
      <c r="T302" s="84" t="s">
        <v>1579</v>
      </c>
      <c r="U302" s="80"/>
    </row>
    <row r="303" spans="1:21" x14ac:dyDescent="0.4">
      <c r="A303" s="89" t="s">
        <v>275</v>
      </c>
      <c r="B303" s="84" t="s">
        <v>1523</v>
      </c>
      <c r="C303" s="84" t="s">
        <v>1522</v>
      </c>
      <c r="D303" s="84" t="s">
        <v>1578</v>
      </c>
      <c r="E303" s="84">
        <v>9</v>
      </c>
      <c r="F303" s="84">
        <v>34636262</v>
      </c>
      <c r="G303" s="88" t="s">
        <v>267</v>
      </c>
      <c r="H303" s="84" t="s">
        <v>1577</v>
      </c>
      <c r="I303" s="84">
        <v>9</v>
      </c>
      <c r="J303" s="84">
        <v>34583636</v>
      </c>
      <c r="K303" s="84" t="s">
        <v>361</v>
      </c>
      <c r="L303" s="84" t="s">
        <v>355</v>
      </c>
      <c r="M303" s="84">
        <v>0.43737599999999999</v>
      </c>
      <c r="N303" s="84">
        <v>7.7429700000000004E-2</v>
      </c>
      <c r="O303" s="84">
        <v>5.1559099999999997E-2</v>
      </c>
      <c r="P303" s="83">
        <v>0.13315730000000001</v>
      </c>
      <c r="Q303" s="84">
        <v>16</v>
      </c>
      <c r="R303" s="83">
        <v>2.2470739999999999E-2</v>
      </c>
      <c r="S303" s="87">
        <f t="shared" si="4"/>
        <v>1.0805062701977228</v>
      </c>
      <c r="T303" s="84" t="s">
        <v>1576</v>
      </c>
      <c r="U303" s="80"/>
    </row>
    <row r="304" spans="1:21" x14ac:dyDescent="0.4">
      <c r="A304" s="89" t="s">
        <v>609</v>
      </c>
      <c r="B304" s="84" t="s">
        <v>1306</v>
      </c>
      <c r="C304" s="84" t="s">
        <v>1522</v>
      </c>
      <c r="D304" s="88" t="s">
        <v>1575</v>
      </c>
      <c r="E304" s="88">
        <v>6</v>
      </c>
      <c r="F304" s="88">
        <v>44194565</v>
      </c>
      <c r="G304" s="88" t="s">
        <v>1564</v>
      </c>
      <c r="H304" s="88" t="s">
        <v>1563</v>
      </c>
      <c r="I304" s="88">
        <v>6</v>
      </c>
      <c r="J304" s="88">
        <v>44224924</v>
      </c>
      <c r="K304" s="88" t="s">
        <v>362</v>
      </c>
      <c r="L304" s="88" t="s">
        <v>356</v>
      </c>
      <c r="M304" s="88">
        <v>0.53777299999999995</v>
      </c>
      <c r="N304" s="88">
        <v>-3.2637199999999998E-2</v>
      </c>
      <c r="O304" s="88">
        <v>0.167245</v>
      </c>
      <c r="P304" s="91">
        <v>0.84527890000000006</v>
      </c>
      <c r="Q304" s="88">
        <v>5</v>
      </c>
      <c r="R304" s="91">
        <v>0.77278690000000005</v>
      </c>
      <c r="S304" s="87">
        <f t="shared" si="4"/>
        <v>0.96788964626172236</v>
      </c>
      <c r="T304" s="84" t="s">
        <v>1574</v>
      </c>
      <c r="U304" s="90"/>
    </row>
    <row r="305" spans="1:21" x14ac:dyDescent="0.4">
      <c r="A305" s="89" t="s">
        <v>609</v>
      </c>
      <c r="B305" s="84" t="s">
        <v>1293</v>
      </c>
      <c r="C305" s="84" t="s">
        <v>1522</v>
      </c>
      <c r="D305" s="88" t="s">
        <v>1565</v>
      </c>
      <c r="E305" s="88">
        <v>6</v>
      </c>
      <c r="F305" s="88">
        <v>44194565</v>
      </c>
      <c r="G305" s="88" t="s">
        <v>1564</v>
      </c>
      <c r="H305" s="88" t="s">
        <v>1563</v>
      </c>
      <c r="I305" s="88">
        <v>6</v>
      </c>
      <c r="J305" s="88">
        <v>44224924</v>
      </c>
      <c r="K305" s="88" t="s">
        <v>362</v>
      </c>
      <c r="L305" s="88" t="s">
        <v>356</v>
      </c>
      <c r="M305" s="88">
        <v>0.53777299999999995</v>
      </c>
      <c r="N305" s="88">
        <v>0.15192800000000001</v>
      </c>
      <c r="O305" s="88">
        <v>0.21938099999999999</v>
      </c>
      <c r="P305" s="91">
        <v>0.48860589999999998</v>
      </c>
      <c r="Q305" s="88">
        <v>5</v>
      </c>
      <c r="R305" s="91">
        <v>0.62171609999999999</v>
      </c>
      <c r="S305" s="87">
        <f t="shared" si="4"/>
        <v>1.1640764199125202</v>
      </c>
      <c r="T305" s="84" t="s">
        <v>1573</v>
      </c>
      <c r="U305" s="90"/>
    </row>
    <row r="306" spans="1:21" x14ac:dyDescent="0.4">
      <c r="A306" s="89" t="s">
        <v>609</v>
      </c>
      <c r="B306" s="84" t="s">
        <v>1295</v>
      </c>
      <c r="C306" s="84" t="s">
        <v>1522</v>
      </c>
      <c r="D306" s="88" t="s">
        <v>1565</v>
      </c>
      <c r="E306" s="88">
        <v>6</v>
      </c>
      <c r="F306" s="88">
        <v>44194565</v>
      </c>
      <c r="G306" s="88" t="s">
        <v>1564</v>
      </c>
      <c r="H306" s="88" t="s">
        <v>1563</v>
      </c>
      <c r="I306" s="88">
        <v>6</v>
      </c>
      <c r="J306" s="88">
        <v>44224924</v>
      </c>
      <c r="K306" s="88" t="s">
        <v>362</v>
      </c>
      <c r="L306" s="88" t="s">
        <v>356</v>
      </c>
      <c r="M306" s="88">
        <v>0.53777299999999995</v>
      </c>
      <c r="N306" s="88">
        <v>0.32257999999999998</v>
      </c>
      <c r="O306" s="88">
        <v>0.22040999999999999</v>
      </c>
      <c r="P306" s="91">
        <v>0.1433191</v>
      </c>
      <c r="Q306" s="88">
        <v>5</v>
      </c>
      <c r="R306" s="91">
        <v>0.47459869999999998</v>
      </c>
      <c r="S306" s="87">
        <f t="shared" si="4"/>
        <v>1.3806853412687994</v>
      </c>
      <c r="T306" s="84" t="s">
        <v>1572</v>
      </c>
      <c r="U306" s="90"/>
    </row>
    <row r="307" spans="1:21" x14ac:dyDescent="0.4">
      <c r="A307" s="89" t="s">
        <v>609</v>
      </c>
      <c r="B307" s="84" t="s">
        <v>628</v>
      </c>
      <c r="C307" s="84" t="s">
        <v>1522</v>
      </c>
      <c r="D307" s="88" t="s">
        <v>1565</v>
      </c>
      <c r="E307" s="88">
        <v>6</v>
      </c>
      <c r="F307" s="88">
        <v>44194565</v>
      </c>
      <c r="G307" s="88" t="s">
        <v>1564</v>
      </c>
      <c r="H307" s="88" t="s">
        <v>1563</v>
      </c>
      <c r="I307" s="88">
        <v>6</v>
      </c>
      <c r="J307" s="88">
        <v>44224924</v>
      </c>
      <c r="K307" s="88" t="s">
        <v>362</v>
      </c>
      <c r="L307" s="88" t="s">
        <v>356</v>
      </c>
      <c r="M307" s="88">
        <v>0.53777299999999995</v>
      </c>
      <c r="N307" s="88">
        <v>0.52096299999999995</v>
      </c>
      <c r="O307" s="88">
        <v>0.508552</v>
      </c>
      <c r="P307" s="91">
        <v>0.30564459999999999</v>
      </c>
      <c r="Q307" s="88">
        <v>5</v>
      </c>
      <c r="R307" s="91">
        <v>0.37020700000000001</v>
      </c>
      <c r="S307" s="87">
        <f t="shared" si="4"/>
        <v>1.6836482225061138</v>
      </c>
      <c r="T307" s="84" t="s">
        <v>1571</v>
      </c>
      <c r="U307" s="90"/>
    </row>
    <row r="308" spans="1:21" x14ac:dyDescent="0.4">
      <c r="A308" s="89" t="s">
        <v>609</v>
      </c>
      <c r="B308" s="84" t="s">
        <v>630</v>
      </c>
      <c r="C308" s="84" t="s">
        <v>1522</v>
      </c>
      <c r="D308" s="88" t="s">
        <v>1565</v>
      </c>
      <c r="E308" s="88">
        <v>6</v>
      </c>
      <c r="F308" s="88">
        <v>44194565</v>
      </c>
      <c r="G308" s="88" t="s">
        <v>1564</v>
      </c>
      <c r="H308" s="88" t="s">
        <v>1563</v>
      </c>
      <c r="I308" s="88">
        <v>6</v>
      </c>
      <c r="J308" s="88">
        <v>44224924</v>
      </c>
      <c r="K308" s="88" t="s">
        <v>362</v>
      </c>
      <c r="L308" s="88" t="s">
        <v>356</v>
      </c>
      <c r="M308" s="88">
        <v>0.53777299999999995</v>
      </c>
      <c r="N308" s="88">
        <v>-0.93147599999999997</v>
      </c>
      <c r="O308" s="88">
        <v>0.37362699999999999</v>
      </c>
      <c r="P308" s="91">
        <v>1.26646E-2</v>
      </c>
      <c r="Q308" s="88">
        <v>5</v>
      </c>
      <c r="R308" s="91">
        <v>0.60710059999999999</v>
      </c>
      <c r="S308" s="87">
        <f t="shared" si="4"/>
        <v>0.3939717786663397</v>
      </c>
      <c r="T308" s="84" t="s">
        <v>1570</v>
      </c>
      <c r="U308" s="90" t="s">
        <v>1312</v>
      </c>
    </row>
    <row r="309" spans="1:21" x14ac:dyDescent="0.4">
      <c r="A309" s="89" t="s">
        <v>609</v>
      </c>
      <c r="B309" s="84" t="s">
        <v>1304</v>
      </c>
      <c r="C309" s="84" t="s">
        <v>1522</v>
      </c>
      <c r="D309" s="88" t="s">
        <v>1565</v>
      </c>
      <c r="E309" s="88">
        <v>6</v>
      </c>
      <c r="F309" s="88">
        <v>44194565</v>
      </c>
      <c r="G309" s="88" t="s">
        <v>1564</v>
      </c>
      <c r="H309" s="88" t="s">
        <v>1563</v>
      </c>
      <c r="I309" s="88">
        <v>6</v>
      </c>
      <c r="J309" s="88">
        <v>44224924</v>
      </c>
      <c r="K309" s="88" t="s">
        <v>362</v>
      </c>
      <c r="L309" s="88" t="s">
        <v>356</v>
      </c>
      <c r="M309" s="88">
        <v>0.53777299999999995</v>
      </c>
      <c r="N309" s="88">
        <v>0.14339499999999999</v>
      </c>
      <c r="O309" s="88">
        <v>0.19934399999999999</v>
      </c>
      <c r="P309" s="91">
        <v>0.47193400000000002</v>
      </c>
      <c r="Q309" s="88">
        <v>5</v>
      </c>
      <c r="R309" s="91">
        <v>0.41733589999999998</v>
      </c>
      <c r="S309" s="87">
        <f t="shared" si="4"/>
        <v>1.1541856149548666</v>
      </c>
      <c r="T309" s="84" t="s">
        <v>1569</v>
      </c>
      <c r="U309" s="90"/>
    </row>
    <row r="310" spans="1:21" x14ac:dyDescent="0.4">
      <c r="A310" s="89" t="s">
        <v>609</v>
      </c>
      <c r="B310" s="84" t="s">
        <v>1297</v>
      </c>
      <c r="C310" s="84" t="s">
        <v>1522</v>
      </c>
      <c r="D310" s="88" t="s">
        <v>1565</v>
      </c>
      <c r="E310" s="88">
        <v>6</v>
      </c>
      <c r="F310" s="88">
        <v>44194565</v>
      </c>
      <c r="G310" s="88" t="s">
        <v>1564</v>
      </c>
      <c r="H310" s="88" t="s">
        <v>1563</v>
      </c>
      <c r="I310" s="88">
        <v>6</v>
      </c>
      <c r="J310" s="88">
        <v>44224924</v>
      </c>
      <c r="K310" s="88" t="s">
        <v>362</v>
      </c>
      <c r="L310" s="88" t="s">
        <v>356</v>
      </c>
      <c r="M310" s="88">
        <v>0.53777299999999995</v>
      </c>
      <c r="N310" s="88">
        <v>4.5898300000000003E-2</v>
      </c>
      <c r="O310" s="88">
        <v>0.25743899999999997</v>
      </c>
      <c r="P310" s="91">
        <v>0.85849660000000005</v>
      </c>
      <c r="Q310" s="88">
        <v>5</v>
      </c>
      <c r="R310" s="91">
        <v>0.35499930000000002</v>
      </c>
      <c r="S310" s="87">
        <f t="shared" si="4"/>
        <v>1.046967928904047</v>
      </c>
      <c r="T310" s="84" t="s">
        <v>1568</v>
      </c>
      <c r="U310" s="90"/>
    </row>
    <row r="311" spans="1:21" x14ac:dyDescent="0.4">
      <c r="A311" s="89" t="s">
        <v>609</v>
      </c>
      <c r="B311" s="84" t="s">
        <v>1302</v>
      </c>
      <c r="C311" s="84" t="s">
        <v>1522</v>
      </c>
      <c r="D311" s="88" t="s">
        <v>1565</v>
      </c>
      <c r="E311" s="88">
        <v>6</v>
      </c>
      <c r="F311" s="88">
        <v>44194565</v>
      </c>
      <c r="G311" s="88" t="s">
        <v>1564</v>
      </c>
      <c r="H311" s="88" t="s">
        <v>1563</v>
      </c>
      <c r="I311" s="88">
        <v>6</v>
      </c>
      <c r="J311" s="88">
        <v>44224924</v>
      </c>
      <c r="K311" s="88" t="s">
        <v>362</v>
      </c>
      <c r="L311" s="88" t="s">
        <v>356</v>
      </c>
      <c r="M311" s="88">
        <v>0.53777299999999995</v>
      </c>
      <c r="N311" s="88">
        <v>1.0601799999999999</v>
      </c>
      <c r="O311" s="88">
        <v>0.61344500000000002</v>
      </c>
      <c r="P311" s="91">
        <v>8.3946530000000005E-2</v>
      </c>
      <c r="Q311" s="88">
        <v>5</v>
      </c>
      <c r="R311" s="91">
        <v>0.44567980000000001</v>
      </c>
      <c r="S311" s="87">
        <f t="shared" si="4"/>
        <v>2.886890582808042</v>
      </c>
      <c r="T311" s="84" t="s">
        <v>1567</v>
      </c>
      <c r="U311" s="90"/>
    </row>
    <row r="312" spans="1:21" x14ac:dyDescent="0.4">
      <c r="A312" s="89" t="s">
        <v>609</v>
      </c>
      <c r="B312" s="84" t="s">
        <v>629</v>
      </c>
      <c r="C312" s="84" t="s">
        <v>1522</v>
      </c>
      <c r="D312" s="88" t="s">
        <v>1565</v>
      </c>
      <c r="E312" s="88">
        <v>6</v>
      </c>
      <c r="F312" s="88">
        <v>44194565</v>
      </c>
      <c r="G312" s="88" t="s">
        <v>1564</v>
      </c>
      <c r="H312" s="88" t="s">
        <v>1563</v>
      </c>
      <c r="I312" s="88">
        <v>6</v>
      </c>
      <c r="J312" s="88">
        <v>44224924</v>
      </c>
      <c r="K312" s="88" t="s">
        <v>362</v>
      </c>
      <c r="L312" s="88" t="s">
        <v>356</v>
      </c>
      <c r="M312" s="88">
        <v>0.53777299999999995</v>
      </c>
      <c r="N312" s="88">
        <v>8.8158399999999998E-2</v>
      </c>
      <c r="O312" s="88">
        <v>0.37802000000000002</v>
      </c>
      <c r="P312" s="91">
        <v>0.81559769999999998</v>
      </c>
      <c r="Q312" s="88">
        <v>5</v>
      </c>
      <c r="R312" s="91">
        <v>0.9372125</v>
      </c>
      <c r="S312" s="87">
        <f t="shared" si="4"/>
        <v>1.0921611066467469</v>
      </c>
      <c r="T312" s="84" t="s">
        <v>1566</v>
      </c>
      <c r="U312" s="90"/>
    </row>
    <row r="313" spans="1:21" x14ac:dyDescent="0.4">
      <c r="A313" s="89" t="s">
        <v>609</v>
      </c>
      <c r="B313" s="84" t="s">
        <v>1526</v>
      </c>
      <c r="C313" s="84" t="s">
        <v>1522</v>
      </c>
      <c r="D313" s="84" t="s">
        <v>1565</v>
      </c>
      <c r="E313" s="84">
        <v>6</v>
      </c>
      <c r="F313" s="84">
        <v>44194565</v>
      </c>
      <c r="G313" s="88" t="s">
        <v>1564</v>
      </c>
      <c r="H313" s="84" t="s">
        <v>1563</v>
      </c>
      <c r="I313" s="84">
        <v>6</v>
      </c>
      <c r="J313" s="84">
        <v>44224924</v>
      </c>
      <c r="K313" s="84" t="s">
        <v>362</v>
      </c>
      <c r="L313" s="84" t="s">
        <v>356</v>
      </c>
      <c r="M313" s="84">
        <v>0.53777299999999995</v>
      </c>
      <c r="N313" s="84">
        <v>-2.5652700000000001E-2</v>
      </c>
      <c r="O313" s="84">
        <v>5.0186099999999997E-2</v>
      </c>
      <c r="P313" s="83">
        <v>0.60924560000000005</v>
      </c>
      <c r="Q313" s="84">
        <v>5</v>
      </c>
      <c r="R313" s="83">
        <v>0.10700800000000001</v>
      </c>
      <c r="S313" s="87">
        <f t="shared" si="4"/>
        <v>0.97467353495300257</v>
      </c>
      <c r="T313" s="84" t="s">
        <v>1562</v>
      </c>
      <c r="U313" s="80"/>
    </row>
    <row r="314" spans="1:21" x14ac:dyDescent="0.4">
      <c r="A314" s="89" t="s">
        <v>57</v>
      </c>
      <c r="B314" s="84" t="s">
        <v>1306</v>
      </c>
      <c r="C314" s="84" t="s">
        <v>1522</v>
      </c>
      <c r="D314" s="88" t="s">
        <v>1561</v>
      </c>
      <c r="E314" s="88">
        <v>17</v>
      </c>
      <c r="F314" s="88">
        <v>19440522</v>
      </c>
      <c r="G314" s="88" t="s">
        <v>295</v>
      </c>
      <c r="H314" s="88" t="s">
        <v>1552</v>
      </c>
      <c r="I314" s="88">
        <v>17</v>
      </c>
      <c r="J314" s="88">
        <v>19637551</v>
      </c>
      <c r="K314" s="88" t="s">
        <v>356</v>
      </c>
      <c r="L314" s="88" t="s">
        <v>355</v>
      </c>
      <c r="M314" s="88">
        <v>0.40159</v>
      </c>
      <c r="N314" s="88">
        <v>0.10223400000000001</v>
      </c>
      <c r="O314" s="88">
        <v>7.2486999999999996E-2</v>
      </c>
      <c r="P314" s="91">
        <v>0.1584274</v>
      </c>
      <c r="Q314" s="88">
        <v>10</v>
      </c>
      <c r="R314" s="91">
        <v>0.15081649999999999</v>
      </c>
      <c r="S314" s="87">
        <f t="shared" si="4"/>
        <v>1.1076426297806274</v>
      </c>
      <c r="T314" s="84" t="s">
        <v>1560</v>
      </c>
      <c r="U314" s="90"/>
    </row>
    <row r="315" spans="1:21" x14ac:dyDescent="0.4">
      <c r="A315" s="89" t="s">
        <v>57</v>
      </c>
      <c r="B315" s="84" t="s">
        <v>1293</v>
      </c>
      <c r="C315" s="84" t="s">
        <v>1522</v>
      </c>
      <c r="D315" s="88" t="s">
        <v>1549</v>
      </c>
      <c r="E315" s="88">
        <v>17</v>
      </c>
      <c r="F315" s="88">
        <v>19440522</v>
      </c>
      <c r="G315" s="88" t="s">
        <v>295</v>
      </c>
      <c r="H315" s="88" t="s">
        <v>1552</v>
      </c>
      <c r="I315" s="88">
        <v>17</v>
      </c>
      <c r="J315" s="88">
        <v>19637551</v>
      </c>
      <c r="K315" s="88" t="s">
        <v>356</v>
      </c>
      <c r="L315" s="88" t="s">
        <v>355</v>
      </c>
      <c r="M315" s="88">
        <v>0.40159</v>
      </c>
      <c r="N315" s="88">
        <v>-3.9936800000000001E-2</v>
      </c>
      <c r="O315" s="88">
        <v>9.4700300000000001E-2</v>
      </c>
      <c r="P315" s="91">
        <v>0.67323120000000003</v>
      </c>
      <c r="Q315" s="88">
        <v>10</v>
      </c>
      <c r="R315" s="91">
        <v>0.58519379999999999</v>
      </c>
      <c r="S315" s="87">
        <f t="shared" si="4"/>
        <v>0.96085016296372983</v>
      </c>
      <c r="T315" s="84" t="s">
        <v>1559</v>
      </c>
      <c r="U315" s="90"/>
    </row>
    <row r="316" spans="1:21" x14ac:dyDescent="0.4">
      <c r="A316" s="89" t="s">
        <v>57</v>
      </c>
      <c r="B316" s="84" t="s">
        <v>1295</v>
      </c>
      <c r="C316" s="84" t="s">
        <v>1522</v>
      </c>
      <c r="D316" s="88" t="s">
        <v>1549</v>
      </c>
      <c r="E316" s="88">
        <v>17</v>
      </c>
      <c r="F316" s="88">
        <v>19440522</v>
      </c>
      <c r="G316" s="88" t="s">
        <v>295</v>
      </c>
      <c r="H316" s="88" t="s">
        <v>1552</v>
      </c>
      <c r="I316" s="88">
        <v>17</v>
      </c>
      <c r="J316" s="88">
        <v>19637551</v>
      </c>
      <c r="K316" s="88" t="s">
        <v>356</v>
      </c>
      <c r="L316" s="88" t="s">
        <v>355</v>
      </c>
      <c r="M316" s="88">
        <v>0.40159</v>
      </c>
      <c r="N316" s="88">
        <v>-7.4748499999999996E-2</v>
      </c>
      <c r="O316" s="88">
        <v>9.4260300000000005E-2</v>
      </c>
      <c r="P316" s="91">
        <v>0.42777720000000002</v>
      </c>
      <c r="Q316" s="88">
        <v>10</v>
      </c>
      <c r="R316" s="91">
        <v>0.57897920000000003</v>
      </c>
      <c r="S316" s="87">
        <f t="shared" si="4"/>
        <v>0.92797684315875595</v>
      </c>
      <c r="T316" s="84" t="s">
        <v>1558</v>
      </c>
      <c r="U316" s="90"/>
    </row>
    <row r="317" spans="1:21" x14ac:dyDescent="0.4">
      <c r="A317" s="89" t="s">
        <v>57</v>
      </c>
      <c r="B317" s="84" t="s">
        <v>628</v>
      </c>
      <c r="C317" s="84" t="s">
        <v>1522</v>
      </c>
      <c r="D317" s="88" t="s">
        <v>1549</v>
      </c>
      <c r="E317" s="88">
        <v>17</v>
      </c>
      <c r="F317" s="88">
        <v>19440522</v>
      </c>
      <c r="G317" s="88" t="s">
        <v>295</v>
      </c>
      <c r="H317" s="88" t="s">
        <v>1552</v>
      </c>
      <c r="I317" s="88">
        <v>17</v>
      </c>
      <c r="J317" s="88">
        <v>19637551</v>
      </c>
      <c r="K317" s="88" t="s">
        <v>356</v>
      </c>
      <c r="L317" s="88" t="s">
        <v>355</v>
      </c>
      <c r="M317" s="88">
        <v>0.40159</v>
      </c>
      <c r="N317" s="88">
        <v>0.35040399999999999</v>
      </c>
      <c r="O317" s="88">
        <v>0.21842900000000001</v>
      </c>
      <c r="P317" s="91">
        <v>0.1086709</v>
      </c>
      <c r="Q317" s="88">
        <v>10</v>
      </c>
      <c r="R317" s="91">
        <v>0.91790620000000001</v>
      </c>
      <c r="S317" s="87">
        <f t="shared" si="4"/>
        <v>1.4196409677057504</v>
      </c>
      <c r="T317" s="84" t="s">
        <v>1557</v>
      </c>
      <c r="U317" s="90"/>
    </row>
    <row r="318" spans="1:21" x14ac:dyDescent="0.4">
      <c r="A318" s="89" t="s">
        <v>57</v>
      </c>
      <c r="B318" s="84" t="s">
        <v>630</v>
      </c>
      <c r="C318" s="84" t="s">
        <v>1522</v>
      </c>
      <c r="D318" s="88" t="s">
        <v>1549</v>
      </c>
      <c r="E318" s="88">
        <v>17</v>
      </c>
      <c r="F318" s="88">
        <v>19440522</v>
      </c>
      <c r="G318" s="88" t="s">
        <v>295</v>
      </c>
      <c r="H318" s="88" t="s">
        <v>1552</v>
      </c>
      <c r="I318" s="88">
        <v>17</v>
      </c>
      <c r="J318" s="88">
        <v>19637551</v>
      </c>
      <c r="K318" s="88" t="s">
        <v>356</v>
      </c>
      <c r="L318" s="88" t="s">
        <v>355</v>
      </c>
      <c r="M318" s="88">
        <v>0.40159</v>
      </c>
      <c r="N318" s="88">
        <v>0.32015300000000002</v>
      </c>
      <c r="O318" s="88">
        <v>0.157108</v>
      </c>
      <c r="P318" s="91">
        <v>4.157015E-2</v>
      </c>
      <c r="Q318" s="88">
        <v>10</v>
      </c>
      <c r="R318" s="91">
        <v>0.1215746</v>
      </c>
      <c r="S318" s="87">
        <f t="shared" si="4"/>
        <v>1.3773384810033145</v>
      </c>
      <c r="T318" s="84" t="s">
        <v>1556</v>
      </c>
      <c r="U318" s="90" t="s">
        <v>1312</v>
      </c>
    </row>
    <row r="319" spans="1:21" x14ac:dyDescent="0.4">
      <c r="A319" s="89" t="s">
        <v>57</v>
      </c>
      <c r="B319" s="84" t="s">
        <v>1304</v>
      </c>
      <c r="C319" s="84" t="s">
        <v>1522</v>
      </c>
      <c r="D319" s="88" t="s">
        <v>1549</v>
      </c>
      <c r="E319" s="88">
        <v>17</v>
      </c>
      <c r="F319" s="88">
        <v>19440522</v>
      </c>
      <c r="G319" s="88" t="s">
        <v>295</v>
      </c>
      <c r="H319" s="88" t="s">
        <v>1552</v>
      </c>
      <c r="I319" s="88">
        <v>17</v>
      </c>
      <c r="J319" s="88">
        <v>19637551</v>
      </c>
      <c r="K319" s="88" t="s">
        <v>356</v>
      </c>
      <c r="L319" s="88" t="s">
        <v>355</v>
      </c>
      <c r="M319" s="88">
        <v>0.40159</v>
      </c>
      <c r="N319" s="88">
        <v>4.2749099999999998E-2</v>
      </c>
      <c r="O319" s="88">
        <v>8.62512E-2</v>
      </c>
      <c r="P319" s="91">
        <v>0.62015160000000003</v>
      </c>
      <c r="Q319" s="88">
        <v>10</v>
      </c>
      <c r="R319" s="91">
        <v>0.52243499999999998</v>
      </c>
      <c r="S319" s="87">
        <f t="shared" si="4"/>
        <v>1.0436760036884147</v>
      </c>
      <c r="T319" s="84" t="s">
        <v>1555</v>
      </c>
      <c r="U319" s="90"/>
    </row>
    <row r="320" spans="1:21" x14ac:dyDescent="0.4">
      <c r="A320" s="89" t="s">
        <v>57</v>
      </c>
      <c r="B320" s="84" t="s">
        <v>1297</v>
      </c>
      <c r="C320" s="84" t="s">
        <v>1522</v>
      </c>
      <c r="D320" s="88" t="s">
        <v>1549</v>
      </c>
      <c r="E320" s="88">
        <v>17</v>
      </c>
      <c r="F320" s="88">
        <v>19440522</v>
      </c>
      <c r="G320" s="88" t="s">
        <v>295</v>
      </c>
      <c r="H320" s="88" t="s">
        <v>1552</v>
      </c>
      <c r="I320" s="88">
        <v>17</v>
      </c>
      <c r="J320" s="88">
        <v>19637551</v>
      </c>
      <c r="K320" s="88" t="s">
        <v>356</v>
      </c>
      <c r="L320" s="88" t="s">
        <v>355</v>
      </c>
      <c r="M320" s="88">
        <v>0.40159</v>
      </c>
      <c r="N320" s="88">
        <v>-0.10249999999999999</v>
      </c>
      <c r="O320" s="88">
        <v>0.11173</v>
      </c>
      <c r="P320" s="91">
        <v>0.35893609999999998</v>
      </c>
      <c r="Q320" s="88">
        <v>10</v>
      </c>
      <c r="R320" s="91">
        <v>0.90140949999999997</v>
      </c>
      <c r="S320" s="87">
        <f t="shared" si="4"/>
        <v>0.90257814975292561</v>
      </c>
      <c r="T320" s="84" t="s">
        <v>1554</v>
      </c>
      <c r="U320" s="90"/>
    </row>
    <row r="321" spans="1:21" x14ac:dyDescent="0.4">
      <c r="A321" s="89" t="s">
        <v>57</v>
      </c>
      <c r="B321" s="84" t="s">
        <v>1302</v>
      </c>
      <c r="C321" s="84" t="s">
        <v>1522</v>
      </c>
      <c r="D321" s="88" t="s">
        <v>1549</v>
      </c>
      <c r="E321" s="88">
        <v>17</v>
      </c>
      <c r="F321" s="88">
        <v>19440522</v>
      </c>
      <c r="G321" s="88" t="s">
        <v>295</v>
      </c>
      <c r="H321" s="88" t="s">
        <v>1552</v>
      </c>
      <c r="I321" s="88">
        <v>17</v>
      </c>
      <c r="J321" s="88">
        <v>19637551</v>
      </c>
      <c r="K321" s="88" t="s">
        <v>356</v>
      </c>
      <c r="L321" s="88" t="s">
        <v>355</v>
      </c>
      <c r="M321" s="88">
        <v>0.40159</v>
      </c>
      <c r="N321" s="88">
        <v>-0.140566</v>
      </c>
      <c r="O321" s="88">
        <v>0.26142300000000002</v>
      </c>
      <c r="P321" s="91">
        <v>0.59078790000000003</v>
      </c>
      <c r="Q321" s="88">
        <v>10</v>
      </c>
      <c r="R321" s="91">
        <v>0.9241954</v>
      </c>
      <c r="S321" s="87">
        <f t="shared" si="4"/>
        <v>0.86886631786336499</v>
      </c>
      <c r="T321" s="84" t="s">
        <v>1553</v>
      </c>
      <c r="U321" s="90"/>
    </row>
    <row r="322" spans="1:21" x14ac:dyDescent="0.4">
      <c r="A322" s="89" t="s">
        <v>57</v>
      </c>
      <c r="B322" s="84" t="s">
        <v>629</v>
      </c>
      <c r="C322" s="84" t="s">
        <v>1522</v>
      </c>
      <c r="D322" s="88" t="s">
        <v>1549</v>
      </c>
      <c r="E322" s="88">
        <v>17</v>
      </c>
      <c r="F322" s="88">
        <v>19440522</v>
      </c>
      <c r="G322" s="88" t="s">
        <v>295</v>
      </c>
      <c r="H322" s="88" t="s">
        <v>1552</v>
      </c>
      <c r="I322" s="88">
        <v>17</v>
      </c>
      <c r="J322" s="88">
        <v>19637551</v>
      </c>
      <c r="K322" s="88" t="s">
        <v>356</v>
      </c>
      <c r="L322" s="88" t="s">
        <v>355</v>
      </c>
      <c r="M322" s="88">
        <v>0.40159</v>
      </c>
      <c r="N322" s="88">
        <v>-6.7624600000000007E-2</v>
      </c>
      <c r="O322" s="88">
        <v>0.16488700000000001</v>
      </c>
      <c r="P322" s="91">
        <v>0.68171230000000005</v>
      </c>
      <c r="Q322" s="88">
        <v>10</v>
      </c>
      <c r="R322" s="91">
        <v>0.63431420000000005</v>
      </c>
      <c r="S322" s="87">
        <f t="shared" si="4"/>
        <v>0.93461126079763612</v>
      </c>
      <c r="T322" s="84" t="s">
        <v>1551</v>
      </c>
      <c r="U322" s="90"/>
    </row>
    <row r="323" spans="1:21" x14ac:dyDescent="0.4">
      <c r="A323" s="89" t="s">
        <v>57</v>
      </c>
      <c r="B323" s="84" t="s">
        <v>1526</v>
      </c>
      <c r="C323" s="84" t="s">
        <v>1522</v>
      </c>
      <c r="D323" s="84" t="s">
        <v>1549</v>
      </c>
      <c r="E323" s="84">
        <v>17</v>
      </c>
      <c r="F323" s="84">
        <v>19440522</v>
      </c>
      <c r="G323" s="88" t="s">
        <v>295</v>
      </c>
      <c r="H323" s="84" t="s">
        <v>1548</v>
      </c>
      <c r="I323" s="84">
        <v>17</v>
      </c>
      <c r="J323" s="84">
        <v>19634707</v>
      </c>
      <c r="K323" s="84" t="s">
        <v>356</v>
      </c>
      <c r="L323" s="84" t="s">
        <v>355</v>
      </c>
      <c r="M323" s="84">
        <v>0.39363799999999999</v>
      </c>
      <c r="N323" s="84">
        <v>2.4471799999999998E-2</v>
      </c>
      <c r="O323" s="84">
        <v>2.1884899999999999E-2</v>
      </c>
      <c r="P323" s="83">
        <v>0.26348070000000001</v>
      </c>
      <c r="Q323" s="84">
        <v>9</v>
      </c>
      <c r="R323" s="83">
        <v>0.96297820000000001</v>
      </c>
      <c r="S323" s="87">
        <f t="shared" ref="S323:S386" si="5">EXP(N323)</f>
        <v>1.0247736920816075</v>
      </c>
      <c r="T323" s="84" t="s">
        <v>1550</v>
      </c>
      <c r="U323" s="80"/>
    </row>
    <row r="324" spans="1:21" x14ac:dyDescent="0.4">
      <c r="A324" s="89" t="s">
        <v>57</v>
      </c>
      <c r="B324" s="84" t="s">
        <v>1523</v>
      </c>
      <c r="C324" s="84" t="s">
        <v>1522</v>
      </c>
      <c r="D324" s="84" t="s">
        <v>1549</v>
      </c>
      <c r="E324" s="84">
        <v>17</v>
      </c>
      <c r="F324" s="84">
        <v>19440522</v>
      </c>
      <c r="G324" s="88" t="s">
        <v>295</v>
      </c>
      <c r="H324" s="84" t="s">
        <v>1548</v>
      </c>
      <c r="I324" s="84">
        <v>17</v>
      </c>
      <c r="J324" s="84">
        <v>19634707</v>
      </c>
      <c r="K324" s="84" t="s">
        <v>356</v>
      </c>
      <c r="L324" s="84" t="s">
        <v>355</v>
      </c>
      <c r="M324" s="84">
        <v>0.39363799999999999</v>
      </c>
      <c r="N324" s="84">
        <v>2.64794E-2</v>
      </c>
      <c r="O324" s="84">
        <v>4.1551100000000001E-2</v>
      </c>
      <c r="P324" s="83">
        <v>0.52394660000000004</v>
      </c>
      <c r="Q324" s="84">
        <v>7</v>
      </c>
      <c r="R324" s="83">
        <v>0.85434189999999999</v>
      </c>
      <c r="S324" s="87">
        <f t="shared" si="5"/>
        <v>1.0268330942820649</v>
      </c>
      <c r="T324" s="84" t="s">
        <v>1547</v>
      </c>
      <c r="U324" s="80"/>
    </row>
    <row r="325" spans="1:21" x14ac:dyDescent="0.4">
      <c r="A325" s="89" t="s">
        <v>608</v>
      </c>
      <c r="B325" s="84" t="s">
        <v>1306</v>
      </c>
      <c r="C325" s="84" t="s">
        <v>1522</v>
      </c>
      <c r="D325" s="88" t="s">
        <v>1546</v>
      </c>
      <c r="E325" s="88">
        <v>19</v>
      </c>
      <c r="F325" s="88">
        <v>49688045</v>
      </c>
      <c r="G325" s="88" t="s">
        <v>1538</v>
      </c>
      <c r="H325" s="88" t="s">
        <v>1290</v>
      </c>
      <c r="I325" s="88">
        <v>19</v>
      </c>
      <c r="J325" s="88">
        <v>49658875</v>
      </c>
      <c r="K325" s="88" t="s">
        <v>355</v>
      </c>
      <c r="L325" s="88" t="s">
        <v>361</v>
      </c>
      <c r="M325" s="88">
        <v>0.457256</v>
      </c>
      <c r="N325" s="88">
        <v>-8.7802699999999997E-3</v>
      </c>
      <c r="O325" s="88">
        <v>6.2673300000000001E-2</v>
      </c>
      <c r="P325" s="91">
        <v>0.88858409999999999</v>
      </c>
      <c r="Q325" s="88">
        <v>20</v>
      </c>
      <c r="R325" s="91">
        <v>0.94560379999999999</v>
      </c>
      <c r="S325" s="87">
        <f t="shared" si="5"/>
        <v>0.99125816400140931</v>
      </c>
      <c r="T325" s="84" t="s">
        <v>1305</v>
      </c>
      <c r="U325" s="90"/>
    </row>
    <row r="326" spans="1:21" x14ac:dyDescent="0.4">
      <c r="A326" s="89" t="s">
        <v>608</v>
      </c>
      <c r="B326" s="84" t="s">
        <v>1293</v>
      </c>
      <c r="C326" s="84" t="s">
        <v>1522</v>
      </c>
      <c r="D326" s="88" t="s">
        <v>1291</v>
      </c>
      <c r="E326" s="88">
        <v>19</v>
      </c>
      <c r="F326" s="88">
        <v>49688045</v>
      </c>
      <c r="G326" s="88" t="s">
        <v>1538</v>
      </c>
      <c r="H326" s="88" t="s">
        <v>1290</v>
      </c>
      <c r="I326" s="88">
        <v>19</v>
      </c>
      <c r="J326" s="88">
        <v>49658875</v>
      </c>
      <c r="K326" s="88" t="s">
        <v>355</v>
      </c>
      <c r="L326" s="88" t="s">
        <v>361</v>
      </c>
      <c r="M326" s="88">
        <v>0.457256</v>
      </c>
      <c r="N326" s="88">
        <v>0.105809</v>
      </c>
      <c r="O326" s="88">
        <v>8.2333299999999998E-2</v>
      </c>
      <c r="P326" s="91">
        <v>0.19874649999999999</v>
      </c>
      <c r="Q326" s="88">
        <v>20</v>
      </c>
      <c r="R326" s="91">
        <v>0.37672600000000001</v>
      </c>
      <c r="S326" s="87">
        <f t="shared" si="5"/>
        <v>1.111609538807014</v>
      </c>
      <c r="T326" s="84" t="s">
        <v>1545</v>
      </c>
      <c r="U326" s="90"/>
    </row>
    <row r="327" spans="1:21" x14ac:dyDescent="0.4">
      <c r="A327" s="89" t="s">
        <v>608</v>
      </c>
      <c r="B327" s="84" t="s">
        <v>1295</v>
      </c>
      <c r="C327" s="84" t="s">
        <v>1522</v>
      </c>
      <c r="D327" s="88" t="s">
        <v>1291</v>
      </c>
      <c r="E327" s="88">
        <v>19</v>
      </c>
      <c r="F327" s="88">
        <v>49688045</v>
      </c>
      <c r="G327" s="88" t="s">
        <v>1538</v>
      </c>
      <c r="H327" s="88" t="s">
        <v>1290</v>
      </c>
      <c r="I327" s="88">
        <v>19</v>
      </c>
      <c r="J327" s="88">
        <v>49658875</v>
      </c>
      <c r="K327" s="88" t="s">
        <v>355</v>
      </c>
      <c r="L327" s="88" t="s">
        <v>361</v>
      </c>
      <c r="M327" s="88">
        <v>0.457256</v>
      </c>
      <c r="N327" s="88">
        <v>8.7540499999999993E-2</v>
      </c>
      <c r="O327" s="88">
        <v>8.1827300000000006E-2</v>
      </c>
      <c r="P327" s="91">
        <v>0.28470020000000001</v>
      </c>
      <c r="Q327" s="88">
        <v>20</v>
      </c>
      <c r="R327" s="91">
        <v>0.3996864</v>
      </c>
      <c r="S327" s="87">
        <f t="shared" si="5"/>
        <v>1.0914864687497927</v>
      </c>
      <c r="T327" s="84" t="s">
        <v>1294</v>
      </c>
      <c r="U327" s="90"/>
    </row>
    <row r="328" spans="1:21" x14ac:dyDescent="0.4">
      <c r="A328" s="89" t="s">
        <v>608</v>
      </c>
      <c r="B328" s="84" t="s">
        <v>628</v>
      </c>
      <c r="C328" s="84" t="s">
        <v>1522</v>
      </c>
      <c r="D328" s="88" t="s">
        <v>1291</v>
      </c>
      <c r="E328" s="88">
        <v>19</v>
      </c>
      <c r="F328" s="88">
        <v>49688045</v>
      </c>
      <c r="G328" s="88" t="s">
        <v>1538</v>
      </c>
      <c r="H328" s="88" t="s">
        <v>1290</v>
      </c>
      <c r="I328" s="88">
        <v>19</v>
      </c>
      <c r="J328" s="88">
        <v>49658875</v>
      </c>
      <c r="K328" s="88" t="s">
        <v>355</v>
      </c>
      <c r="L328" s="88" t="s">
        <v>361</v>
      </c>
      <c r="M328" s="88">
        <v>0.457256</v>
      </c>
      <c r="N328" s="88">
        <v>-3.57373E-2</v>
      </c>
      <c r="O328" s="88">
        <v>0.18859000000000001</v>
      </c>
      <c r="P328" s="91">
        <v>0.84970279999999998</v>
      </c>
      <c r="Q328" s="88">
        <v>20</v>
      </c>
      <c r="R328" s="91">
        <v>0.83547499999999997</v>
      </c>
      <c r="S328" s="87">
        <f t="shared" si="5"/>
        <v>0.96489373777667142</v>
      </c>
      <c r="T328" s="84" t="s">
        <v>1544</v>
      </c>
      <c r="U328" s="90"/>
    </row>
    <row r="329" spans="1:21" x14ac:dyDescent="0.4">
      <c r="A329" s="89" t="s">
        <v>608</v>
      </c>
      <c r="B329" s="84" t="s">
        <v>630</v>
      </c>
      <c r="C329" s="84" t="s">
        <v>1522</v>
      </c>
      <c r="D329" s="88" t="s">
        <v>1291</v>
      </c>
      <c r="E329" s="88">
        <v>19</v>
      </c>
      <c r="F329" s="88">
        <v>49688045</v>
      </c>
      <c r="G329" s="88" t="s">
        <v>1538</v>
      </c>
      <c r="H329" s="88" t="s">
        <v>1290</v>
      </c>
      <c r="I329" s="88">
        <v>19</v>
      </c>
      <c r="J329" s="88">
        <v>49658875</v>
      </c>
      <c r="K329" s="88" t="s">
        <v>355</v>
      </c>
      <c r="L329" s="88" t="s">
        <v>361</v>
      </c>
      <c r="M329" s="88">
        <v>0.457256</v>
      </c>
      <c r="N329" s="88">
        <v>0.13968</v>
      </c>
      <c r="O329" s="88">
        <v>0.13552700000000001</v>
      </c>
      <c r="P329" s="91">
        <v>0.30270609999999998</v>
      </c>
      <c r="Q329" s="88">
        <v>20</v>
      </c>
      <c r="R329" s="91">
        <v>0.4829947</v>
      </c>
      <c r="S329" s="87">
        <f t="shared" si="5"/>
        <v>1.1499057701293298</v>
      </c>
      <c r="T329" s="84" t="s">
        <v>1543</v>
      </c>
      <c r="U329" s="90"/>
    </row>
    <row r="330" spans="1:21" x14ac:dyDescent="0.4">
      <c r="A330" s="89" t="s">
        <v>608</v>
      </c>
      <c r="B330" s="84" t="s">
        <v>1304</v>
      </c>
      <c r="C330" s="84" t="s">
        <v>1522</v>
      </c>
      <c r="D330" s="88" t="s">
        <v>1291</v>
      </c>
      <c r="E330" s="88">
        <v>19</v>
      </c>
      <c r="F330" s="88">
        <v>49688045</v>
      </c>
      <c r="G330" s="88" t="s">
        <v>1538</v>
      </c>
      <c r="H330" s="88" t="s">
        <v>1290</v>
      </c>
      <c r="I330" s="88">
        <v>19</v>
      </c>
      <c r="J330" s="88">
        <v>49658875</v>
      </c>
      <c r="K330" s="88" t="s">
        <v>355</v>
      </c>
      <c r="L330" s="88" t="s">
        <v>361</v>
      </c>
      <c r="M330" s="88">
        <v>0.457256</v>
      </c>
      <c r="N330" s="88">
        <v>-8.4699700000000003E-2</v>
      </c>
      <c r="O330" s="88">
        <v>7.4748499999999996E-2</v>
      </c>
      <c r="P330" s="91">
        <v>0.25716020000000001</v>
      </c>
      <c r="Q330" s="88">
        <v>20</v>
      </c>
      <c r="R330" s="91">
        <v>0.40998420000000002</v>
      </c>
      <c r="S330" s="87">
        <f t="shared" si="5"/>
        <v>0.91878815506036937</v>
      </c>
      <c r="T330" s="84" t="s">
        <v>1542</v>
      </c>
      <c r="U330" s="90"/>
    </row>
    <row r="331" spans="1:21" x14ac:dyDescent="0.4">
      <c r="A331" s="89" t="s">
        <v>608</v>
      </c>
      <c r="B331" s="84" t="s">
        <v>1297</v>
      </c>
      <c r="C331" s="84" t="s">
        <v>1522</v>
      </c>
      <c r="D331" s="88" t="s">
        <v>1291</v>
      </c>
      <c r="E331" s="88">
        <v>19</v>
      </c>
      <c r="F331" s="88">
        <v>49688045</v>
      </c>
      <c r="G331" s="88" t="s">
        <v>1538</v>
      </c>
      <c r="H331" s="88" t="s">
        <v>1290</v>
      </c>
      <c r="I331" s="88">
        <v>19</v>
      </c>
      <c r="J331" s="88">
        <v>49658875</v>
      </c>
      <c r="K331" s="88" t="s">
        <v>355</v>
      </c>
      <c r="L331" s="88" t="s">
        <v>361</v>
      </c>
      <c r="M331" s="88">
        <v>0.457256</v>
      </c>
      <c r="N331" s="88">
        <v>2.5256899999999999E-2</v>
      </c>
      <c r="O331" s="88">
        <v>9.6897200000000003E-2</v>
      </c>
      <c r="P331" s="91">
        <v>0.79435699999999998</v>
      </c>
      <c r="Q331" s="88">
        <v>20</v>
      </c>
      <c r="R331" s="91">
        <v>0.29451909999999998</v>
      </c>
      <c r="S331" s="87">
        <f t="shared" si="5"/>
        <v>1.0255785578159629</v>
      </c>
      <c r="T331" s="84" t="s">
        <v>1296</v>
      </c>
      <c r="U331" s="90"/>
    </row>
    <row r="332" spans="1:21" x14ac:dyDescent="0.4">
      <c r="A332" s="89" t="s">
        <v>608</v>
      </c>
      <c r="B332" s="84" t="s">
        <v>1302</v>
      </c>
      <c r="C332" s="84" t="s">
        <v>1522</v>
      </c>
      <c r="D332" s="88" t="s">
        <v>1291</v>
      </c>
      <c r="E332" s="88">
        <v>19</v>
      </c>
      <c r="F332" s="88">
        <v>49688045</v>
      </c>
      <c r="G332" s="88" t="s">
        <v>1538</v>
      </c>
      <c r="H332" s="88" t="s">
        <v>1290</v>
      </c>
      <c r="I332" s="88">
        <v>19</v>
      </c>
      <c r="J332" s="88">
        <v>49658875</v>
      </c>
      <c r="K332" s="88" t="s">
        <v>355</v>
      </c>
      <c r="L332" s="88" t="s">
        <v>361</v>
      </c>
      <c r="M332" s="88">
        <v>0.457256</v>
      </c>
      <c r="N332" s="88">
        <v>0.147066</v>
      </c>
      <c r="O332" s="88">
        <v>0.223826</v>
      </c>
      <c r="P332" s="91">
        <v>0.51114400000000004</v>
      </c>
      <c r="Q332" s="88">
        <v>20</v>
      </c>
      <c r="R332" s="91">
        <v>0.76174609999999998</v>
      </c>
      <c r="S332" s="87">
        <f t="shared" si="5"/>
        <v>1.1584304169143658</v>
      </c>
      <c r="T332" s="84" t="s">
        <v>1541</v>
      </c>
      <c r="U332" s="90"/>
    </row>
    <row r="333" spans="1:21" x14ac:dyDescent="0.4">
      <c r="A333" s="89" t="s">
        <v>608</v>
      </c>
      <c r="B333" s="84" t="s">
        <v>629</v>
      </c>
      <c r="C333" s="84" t="s">
        <v>1522</v>
      </c>
      <c r="D333" s="88" t="s">
        <v>1291</v>
      </c>
      <c r="E333" s="88">
        <v>19</v>
      </c>
      <c r="F333" s="88">
        <v>49688045</v>
      </c>
      <c r="G333" s="88" t="s">
        <v>1538</v>
      </c>
      <c r="H333" s="88" t="s">
        <v>1290</v>
      </c>
      <c r="I333" s="88">
        <v>19</v>
      </c>
      <c r="J333" s="88">
        <v>49658875</v>
      </c>
      <c r="K333" s="88" t="s">
        <v>355</v>
      </c>
      <c r="L333" s="88" t="s">
        <v>361</v>
      </c>
      <c r="M333" s="88">
        <v>0.457256</v>
      </c>
      <c r="N333" s="88">
        <v>8.7103399999999997E-2</v>
      </c>
      <c r="O333" s="88">
        <v>0.14180999999999999</v>
      </c>
      <c r="P333" s="91">
        <v>0.53906540000000003</v>
      </c>
      <c r="Q333" s="88">
        <v>20</v>
      </c>
      <c r="R333" s="91">
        <v>0.61238700000000001</v>
      </c>
      <c r="S333" s="87">
        <f t="shared" si="5"/>
        <v>1.0910094842668552</v>
      </c>
      <c r="T333" s="84" t="s">
        <v>1540</v>
      </c>
      <c r="U333" s="90"/>
    </row>
    <row r="334" spans="1:21" x14ac:dyDescent="0.4">
      <c r="A334" s="89" t="s">
        <v>608</v>
      </c>
      <c r="B334" s="84" t="s">
        <v>1526</v>
      </c>
      <c r="C334" s="84" t="s">
        <v>1522</v>
      </c>
      <c r="D334" s="84" t="s">
        <v>1291</v>
      </c>
      <c r="E334" s="84">
        <v>19</v>
      </c>
      <c r="F334" s="84">
        <v>49688045</v>
      </c>
      <c r="G334" s="88" t="s">
        <v>1538</v>
      </c>
      <c r="H334" s="84" t="s">
        <v>1290</v>
      </c>
      <c r="I334" s="84">
        <v>19</v>
      </c>
      <c r="J334" s="84">
        <v>49658875</v>
      </c>
      <c r="K334" s="84" t="s">
        <v>355</v>
      </c>
      <c r="L334" s="84" t="s">
        <v>361</v>
      </c>
      <c r="M334" s="84">
        <v>0.457256</v>
      </c>
      <c r="N334" s="84">
        <v>5.5612500000000002E-2</v>
      </c>
      <c r="O334" s="84">
        <v>1.8277999999999999E-2</v>
      </c>
      <c r="P334" s="83">
        <v>2.3454650000000001E-3</v>
      </c>
      <c r="Q334" s="84">
        <v>20</v>
      </c>
      <c r="R334" s="83">
        <v>0.18630720000000001</v>
      </c>
      <c r="S334" s="87">
        <f t="shared" si="5"/>
        <v>1.0571879440263592</v>
      </c>
      <c r="T334" s="84" t="s">
        <v>1539</v>
      </c>
      <c r="U334" s="80" t="s">
        <v>1312</v>
      </c>
    </row>
    <row r="335" spans="1:21" x14ac:dyDescent="0.4">
      <c r="A335" s="89" t="s">
        <v>608</v>
      </c>
      <c r="B335" s="84" t="s">
        <v>1523</v>
      </c>
      <c r="C335" s="84" t="s">
        <v>1522</v>
      </c>
      <c r="D335" s="84" t="s">
        <v>1291</v>
      </c>
      <c r="E335" s="84">
        <v>19</v>
      </c>
      <c r="F335" s="84">
        <v>49688045</v>
      </c>
      <c r="G335" s="88" t="s">
        <v>1538</v>
      </c>
      <c r="H335" s="84" t="s">
        <v>1537</v>
      </c>
      <c r="I335" s="84">
        <v>19</v>
      </c>
      <c r="J335" s="84">
        <v>49654421</v>
      </c>
      <c r="K335" s="84" t="s">
        <v>361</v>
      </c>
      <c r="L335" s="84" t="s">
        <v>362</v>
      </c>
      <c r="M335" s="84">
        <v>0.472167</v>
      </c>
      <c r="N335" s="84">
        <v>-4.5397E-2</v>
      </c>
      <c r="O335" s="84">
        <v>4.3761899999999999E-2</v>
      </c>
      <c r="P335" s="83">
        <v>0.29956640000000001</v>
      </c>
      <c r="Q335" s="84">
        <v>5</v>
      </c>
      <c r="R335" s="83">
        <v>3.5508290000000001E-3</v>
      </c>
      <c r="S335" s="87">
        <f t="shared" si="5"/>
        <v>0.95561802615974711</v>
      </c>
      <c r="T335" s="84" t="s">
        <v>1536</v>
      </c>
      <c r="U335" s="80"/>
    </row>
    <row r="336" spans="1:21" x14ac:dyDescent="0.4">
      <c r="A336" s="89" t="s">
        <v>608</v>
      </c>
      <c r="B336" s="84" t="s">
        <v>1306</v>
      </c>
      <c r="C336" s="84" t="s">
        <v>1522</v>
      </c>
      <c r="D336" s="88" t="s">
        <v>1535</v>
      </c>
      <c r="E336" s="88">
        <v>6</v>
      </c>
      <c r="F336" s="88">
        <v>43746072</v>
      </c>
      <c r="G336" s="88" t="s">
        <v>1520</v>
      </c>
      <c r="H336" s="88" t="s">
        <v>1525</v>
      </c>
      <c r="I336" s="88">
        <v>6</v>
      </c>
      <c r="J336" s="88">
        <v>43693094</v>
      </c>
      <c r="K336" s="88" t="s">
        <v>355</v>
      </c>
      <c r="L336" s="88" t="s">
        <v>361</v>
      </c>
      <c r="M336" s="88">
        <v>0.41451300000000002</v>
      </c>
      <c r="N336" s="88">
        <v>-8.1031699999999998E-2</v>
      </c>
      <c r="O336" s="88">
        <v>5.7950799999999997E-2</v>
      </c>
      <c r="P336" s="91">
        <v>0.16202759999999999</v>
      </c>
      <c r="Q336" s="88">
        <v>4</v>
      </c>
      <c r="R336" s="91">
        <v>0.84434609999999999</v>
      </c>
      <c r="S336" s="87">
        <f t="shared" si="5"/>
        <v>0.92216445836793604</v>
      </c>
      <c r="T336" s="84" t="s">
        <v>1534</v>
      </c>
      <c r="U336" s="90"/>
    </row>
    <row r="337" spans="1:21" x14ac:dyDescent="0.4">
      <c r="A337" s="89" t="s">
        <v>608</v>
      </c>
      <c r="B337" s="84" t="s">
        <v>1293</v>
      </c>
      <c r="C337" s="84" t="s">
        <v>1522</v>
      </c>
      <c r="D337" s="88" t="s">
        <v>1521</v>
      </c>
      <c r="E337" s="88">
        <v>6</v>
      </c>
      <c r="F337" s="88">
        <v>43746072</v>
      </c>
      <c r="G337" s="88" t="s">
        <v>1520</v>
      </c>
      <c r="H337" s="88" t="s">
        <v>1525</v>
      </c>
      <c r="I337" s="88">
        <v>6</v>
      </c>
      <c r="J337" s="88">
        <v>43693094</v>
      </c>
      <c r="K337" s="88" t="s">
        <v>355</v>
      </c>
      <c r="L337" s="88" t="s">
        <v>361</v>
      </c>
      <c r="M337" s="88">
        <v>0.41451300000000002</v>
      </c>
      <c r="N337" s="88">
        <v>1.95322E-2</v>
      </c>
      <c r="O337" s="88">
        <v>7.6168399999999997E-2</v>
      </c>
      <c r="P337" s="91">
        <v>0.79761510000000002</v>
      </c>
      <c r="Q337" s="88">
        <v>4</v>
      </c>
      <c r="R337" s="91">
        <v>0.77375289999999997</v>
      </c>
      <c r="S337" s="87">
        <f t="shared" si="5"/>
        <v>1.0197242014513055</v>
      </c>
      <c r="T337" s="84" t="s">
        <v>1498</v>
      </c>
      <c r="U337" s="90"/>
    </row>
    <row r="338" spans="1:21" x14ac:dyDescent="0.4">
      <c r="A338" s="89" t="s">
        <v>608</v>
      </c>
      <c r="B338" s="84" t="s">
        <v>1295</v>
      </c>
      <c r="C338" s="84" t="s">
        <v>1522</v>
      </c>
      <c r="D338" s="88" t="s">
        <v>1521</v>
      </c>
      <c r="E338" s="88">
        <v>6</v>
      </c>
      <c r="F338" s="88">
        <v>43746072</v>
      </c>
      <c r="G338" s="88" t="s">
        <v>1520</v>
      </c>
      <c r="H338" s="88" t="s">
        <v>1525</v>
      </c>
      <c r="I338" s="88">
        <v>6</v>
      </c>
      <c r="J338" s="88">
        <v>43693094</v>
      </c>
      <c r="K338" s="88" t="s">
        <v>355</v>
      </c>
      <c r="L338" s="88" t="s">
        <v>361</v>
      </c>
      <c r="M338" s="88">
        <v>0.41451300000000002</v>
      </c>
      <c r="N338" s="88">
        <v>3.5209600000000001E-2</v>
      </c>
      <c r="O338" s="88">
        <v>7.5794100000000003E-2</v>
      </c>
      <c r="P338" s="91">
        <v>0.64225849999999995</v>
      </c>
      <c r="Q338" s="88">
        <v>4</v>
      </c>
      <c r="R338" s="91">
        <v>0.72798269999999998</v>
      </c>
      <c r="S338" s="87">
        <f t="shared" si="5"/>
        <v>1.0358367974406826</v>
      </c>
      <c r="T338" s="84" t="s">
        <v>1533</v>
      </c>
      <c r="U338" s="90"/>
    </row>
    <row r="339" spans="1:21" x14ac:dyDescent="0.4">
      <c r="A339" s="89" t="s">
        <v>608</v>
      </c>
      <c r="B339" s="84" t="s">
        <v>628</v>
      </c>
      <c r="C339" s="84" t="s">
        <v>1522</v>
      </c>
      <c r="D339" s="88" t="s">
        <v>1521</v>
      </c>
      <c r="E339" s="88">
        <v>6</v>
      </c>
      <c r="F339" s="88">
        <v>43746072</v>
      </c>
      <c r="G339" s="88" t="s">
        <v>1520</v>
      </c>
      <c r="H339" s="88" t="s">
        <v>1525</v>
      </c>
      <c r="I339" s="88">
        <v>6</v>
      </c>
      <c r="J339" s="88">
        <v>43693094</v>
      </c>
      <c r="K339" s="88" t="s">
        <v>355</v>
      </c>
      <c r="L339" s="88" t="s">
        <v>361</v>
      </c>
      <c r="M339" s="88">
        <v>0.41451300000000002</v>
      </c>
      <c r="N339" s="88">
        <v>-0.30919000000000002</v>
      </c>
      <c r="O339" s="88">
        <v>0.17540900000000001</v>
      </c>
      <c r="P339" s="91">
        <v>7.7954079999999995E-2</v>
      </c>
      <c r="Q339" s="88">
        <v>4</v>
      </c>
      <c r="R339" s="91">
        <v>0.38005719999999998</v>
      </c>
      <c r="S339" s="87">
        <f t="shared" si="5"/>
        <v>0.734041288931082</v>
      </c>
      <c r="T339" s="84" t="s">
        <v>1532</v>
      </c>
      <c r="U339" s="90"/>
    </row>
    <row r="340" spans="1:21" x14ac:dyDescent="0.4">
      <c r="A340" s="89" t="s">
        <v>608</v>
      </c>
      <c r="B340" s="84" t="s">
        <v>630</v>
      </c>
      <c r="C340" s="84" t="s">
        <v>1522</v>
      </c>
      <c r="D340" s="88" t="s">
        <v>1521</v>
      </c>
      <c r="E340" s="88">
        <v>6</v>
      </c>
      <c r="F340" s="88">
        <v>43746072</v>
      </c>
      <c r="G340" s="88" t="s">
        <v>1520</v>
      </c>
      <c r="H340" s="88" t="s">
        <v>1525</v>
      </c>
      <c r="I340" s="88">
        <v>6</v>
      </c>
      <c r="J340" s="88">
        <v>43693094</v>
      </c>
      <c r="K340" s="88" t="s">
        <v>355</v>
      </c>
      <c r="L340" s="88" t="s">
        <v>361</v>
      </c>
      <c r="M340" s="88">
        <v>0.41451300000000002</v>
      </c>
      <c r="N340" s="88">
        <v>-0.18377099999999999</v>
      </c>
      <c r="O340" s="88">
        <v>0.125447</v>
      </c>
      <c r="P340" s="91">
        <v>0.14294019999999999</v>
      </c>
      <c r="Q340" s="88">
        <v>4</v>
      </c>
      <c r="R340" s="91">
        <v>0.79847500000000005</v>
      </c>
      <c r="S340" s="87">
        <f t="shared" si="5"/>
        <v>0.83212633894118604</v>
      </c>
      <c r="T340" s="84" t="s">
        <v>1531</v>
      </c>
      <c r="U340" s="90"/>
    </row>
    <row r="341" spans="1:21" x14ac:dyDescent="0.4">
      <c r="A341" s="89" t="s">
        <v>608</v>
      </c>
      <c r="B341" s="84" t="s">
        <v>1304</v>
      </c>
      <c r="C341" s="84" t="s">
        <v>1522</v>
      </c>
      <c r="D341" s="88" t="s">
        <v>1521</v>
      </c>
      <c r="E341" s="88">
        <v>6</v>
      </c>
      <c r="F341" s="88">
        <v>43746072</v>
      </c>
      <c r="G341" s="88" t="s">
        <v>1520</v>
      </c>
      <c r="H341" s="88" t="s">
        <v>1525</v>
      </c>
      <c r="I341" s="88">
        <v>6</v>
      </c>
      <c r="J341" s="88">
        <v>43693094</v>
      </c>
      <c r="K341" s="88" t="s">
        <v>355</v>
      </c>
      <c r="L341" s="88" t="s">
        <v>361</v>
      </c>
      <c r="M341" s="88">
        <v>0.41451300000000002</v>
      </c>
      <c r="N341" s="88">
        <v>-6.0170800000000003E-2</v>
      </c>
      <c r="O341" s="88">
        <v>6.8917599999999996E-2</v>
      </c>
      <c r="P341" s="91">
        <v>0.38261800000000001</v>
      </c>
      <c r="Q341" s="88">
        <v>4</v>
      </c>
      <c r="R341" s="91">
        <v>0.4652905</v>
      </c>
      <c r="S341" s="87">
        <f t="shared" si="5"/>
        <v>0.94160369393800936</v>
      </c>
      <c r="T341" s="84" t="s">
        <v>1530</v>
      </c>
      <c r="U341" s="90"/>
    </row>
    <row r="342" spans="1:21" x14ac:dyDescent="0.4">
      <c r="A342" s="89" t="s">
        <v>608</v>
      </c>
      <c r="B342" s="84" t="s">
        <v>1297</v>
      </c>
      <c r="C342" s="84" t="s">
        <v>1522</v>
      </c>
      <c r="D342" s="88" t="s">
        <v>1521</v>
      </c>
      <c r="E342" s="88">
        <v>6</v>
      </c>
      <c r="F342" s="88">
        <v>43746072</v>
      </c>
      <c r="G342" s="88" t="s">
        <v>1520</v>
      </c>
      <c r="H342" s="88" t="s">
        <v>1525</v>
      </c>
      <c r="I342" s="88">
        <v>6</v>
      </c>
      <c r="J342" s="88">
        <v>43693094</v>
      </c>
      <c r="K342" s="88" t="s">
        <v>355</v>
      </c>
      <c r="L342" s="88" t="s">
        <v>361</v>
      </c>
      <c r="M342" s="88">
        <v>0.41451300000000002</v>
      </c>
      <c r="N342" s="88">
        <v>-3.0830099999999999E-2</v>
      </c>
      <c r="O342" s="88">
        <v>8.9331400000000005E-2</v>
      </c>
      <c r="P342" s="91">
        <v>0.73000350000000003</v>
      </c>
      <c r="Q342" s="88">
        <v>4</v>
      </c>
      <c r="R342" s="91">
        <v>0.39390969999999997</v>
      </c>
      <c r="S342" s="87">
        <f t="shared" si="5"/>
        <v>0.96964030096912979</v>
      </c>
      <c r="T342" s="84" t="s">
        <v>1529</v>
      </c>
      <c r="U342" s="90"/>
    </row>
    <row r="343" spans="1:21" x14ac:dyDescent="0.4">
      <c r="A343" s="89" t="s">
        <v>608</v>
      </c>
      <c r="B343" s="84" t="s">
        <v>1302</v>
      </c>
      <c r="C343" s="84" t="s">
        <v>1522</v>
      </c>
      <c r="D343" s="88" t="s">
        <v>1521</v>
      </c>
      <c r="E343" s="88">
        <v>6</v>
      </c>
      <c r="F343" s="88">
        <v>43746072</v>
      </c>
      <c r="G343" s="88" t="s">
        <v>1520</v>
      </c>
      <c r="H343" s="88" t="s">
        <v>1525</v>
      </c>
      <c r="I343" s="88">
        <v>6</v>
      </c>
      <c r="J343" s="88">
        <v>43693094</v>
      </c>
      <c r="K343" s="88" t="s">
        <v>355</v>
      </c>
      <c r="L343" s="88" t="s">
        <v>361</v>
      </c>
      <c r="M343" s="88">
        <v>0.41451300000000002</v>
      </c>
      <c r="N343" s="88">
        <v>-0.19083700000000001</v>
      </c>
      <c r="O343" s="88">
        <v>0.20963899999999999</v>
      </c>
      <c r="P343" s="91">
        <v>0.3626587</v>
      </c>
      <c r="Q343" s="88">
        <v>4</v>
      </c>
      <c r="R343" s="91">
        <v>0.43235000000000001</v>
      </c>
      <c r="S343" s="87">
        <f t="shared" si="5"/>
        <v>0.82626725873841722</v>
      </c>
      <c r="T343" s="84" t="s">
        <v>1528</v>
      </c>
      <c r="U343" s="90"/>
    </row>
    <row r="344" spans="1:21" x14ac:dyDescent="0.4">
      <c r="A344" s="89" t="s">
        <v>608</v>
      </c>
      <c r="B344" s="84" t="s">
        <v>629</v>
      </c>
      <c r="C344" s="84" t="s">
        <v>1522</v>
      </c>
      <c r="D344" s="88" t="s">
        <v>1521</v>
      </c>
      <c r="E344" s="88">
        <v>6</v>
      </c>
      <c r="F344" s="88">
        <v>43746072</v>
      </c>
      <c r="G344" s="88" t="s">
        <v>1520</v>
      </c>
      <c r="H344" s="88" t="s">
        <v>1525</v>
      </c>
      <c r="I344" s="88">
        <v>6</v>
      </c>
      <c r="J344" s="88">
        <v>43693094</v>
      </c>
      <c r="K344" s="88" t="s">
        <v>355</v>
      </c>
      <c r="L344" s="88" t="s">
        <v>361</v>
      </c>
      <c r="M344" s="88">
        <v>0.41451300000000002</v>
      </c>
      <c r="N344" s="88">
        <v>0.101766</v>
      </c>
      <c r="O344" s="88">
        <v>0.13147300000000001</v>
      </c>
      <c r="P344" s="91">
        <v>0.43890600000000002</v>
      </c>
      <c r="Q344" s="88">
        <v>4</v>
      </c>
      <c r="R344" s="91">
        <v>0.1077314</v>
      </c>
      <c r="S344" s="87">
        <f t="shared" si="5"/>
        <v>1.107124374311129</v>
      </c>
      <c r="T344" s="84" t="s">
        <v>1527</v>
      </c>
      <c r="U344" s="90"/>
    </row>
    <row r="345" spans="1:21" x14ac:dyDescent="0.4">
      <c r="A345" s="89" t="s">
        <v>608</v>
      </c>
      <c r="B345" s="84" t="s">
        <v>1526</v>
      </c>
      <c r="C345" s="84" t="s">
        <v>1522</v>
      </c>
      <c r="D345" s="84" t="s">
        <v>1521</v>
      </c>
      <c r="E345" s="84">
        <v>6</v>
      </c>
      <c r="F345" s="84">
        <v>43746072</v>
      </c>
      <c r="G345" s="88" t="s">
        <v>1520</v>
      </c>
      <c r="H345" s="84" t="s">
        <v>1525</v>
      </c>
      <c r="I345" s="84">
        <v>6</v>
      </c>
      <c r="J345" s="84">
        <v>43693094</v>
      </c>
      <c r="K345" s="84" t="s">
        <v>355</v>
      </c>
      <c r="L345" s="84" t="s">
        <v>361</v>
      </c>
      <c r="M345" s="84">
        <v>0.41451300000000002</v>
      </c>
      <c r="N345" s="84">
        <v>3.75435E-3</v>
      </c>
      <c r="O345" s="84">
        <v>1.7969300000000001E-2</v>
      </c>
      <c r="P345" s="83">
        <v>0.83450150000000001</v>
      </c>
      <c r="Q345" s="84">
        <v>4</v>
      </c>
      <c r="R345" s="83">
        <v>2.2317790000000001E-2</v>
      </c>
      <c r="S345" s="87">
        <f t="shared" si="5"/>
        <v>1.0037614063999294</v>
      </c>
      <c r="T345" s="84" t="s">
        <v>1524</v>
      </c>
      <c r="U345" s="80"/>
    </row>
    <row r="346" spans="1:21" x14ac:dyDescent="0.4">
      <c r="A346" s="89" t="s">
        <v>608</v>
      </c>
      <c r="B346" s="84" t="s">
        <v>1523</v>
      </c>
      <c r="C346" s="84" t="s">
        <v>1522</v>
      </c>
      <c r="D346" s="84" t="s">
        <v>1521</v>
      </c>
      <c r="E346" s="84">
        <v>6</v>
      </c>
      <c r="F346" s="84">
        <v>43746072</v>
      </c>
      <c r="G346" s="88" t="s">
        <v>1520</v>
      </c>
      <c r="H346" s="84" t="s">
        <v>1519</v>
      </c>
      <c r="I346" s="84">
        <v>6</v>
      </c>
      <c r="J346" s="84">
        <v>43688343</v>
      </c>
      <c r="K346" s="84" t="s">
        <v>356</v>
      </c>
      <c r="L346" s="84" t="s">
        <v>355</v>
      </c>
      <c r="M346" s="84">
        <v>0.38966200000000001</v>
      </c>
      <c r="N346" s="84">
        <v>-3.27893E-2</v>
      </c>
      <c r="O346" s="84">
        <v>5.1836300000000002E-2</v>
      </c>
      <c r="P346" s="83">
        <v>0.52702400000000005</v>
      </c>
      <c r="Q346" s="84" t="s">
        <v>69</v>
      </c>
      <c r="R346" s="83" t="s">
        <v>69</v>
      </c>
      <c r="S346" s="87">
        <f t="shared" si="5"/>
        <v>0.96774244144173638</v>
      </c>
      <c r="T346" s="84" t="s">
        <v>1518</v>
      </c>
      <c r="U346" s="80"/>
    </row>
    <row r="347" spans="1:21" customFormat="1" x14ac:dyDescent="0.4">
      <c r="A347" s="85" t="s">
        <v>346</v>
      </c>
      <c r="B347" s="84" t="s">
        <v>1306</v>
      </c>
      <c r="C347" s="84" t="s">
        <v>1517</v>
      </c>
      <c r="D347" s="84" t="s">
        <v>1511</v>
      </c>
      <c r="E347" s="84">
        <v>11</v>
      </c>
      <c r="F347" s="84">
        <v>17414432</v>
      </c>
      <c r="G347" s="84" t="s">
        <v>1510</v>
      </c>
      <c r="H347" s="84" t="s">
        <v>1509</v>
      </c>
      <c r="I347" s="84">
        <v>11</v>
      </c>
      <c r="J347" s="84">
        <v>17406607</v>
      </c>
      <c r="K347" s="84" t="s">
        <v>355</v>
      </c>
      <c r="L347" s="84" t="s">
        <v>362</v>
      </c>
      <c r="M347" s="84">
        <v>0.428429</v>
      </c>
      <c r="N347" s="84">
        <v>-4.5549399999999997E-2</v>
      </c>
      <c r="O347" s="84">
        <v>3.2088699999999998E-2</v>
      </c>
      <c r="P347" s="83">
        <v>0.15575800000000001</v>
      </c>
      <c r="Q347" s="84">
        <v>3</v>
      </c>
      <c r="R347" s="83">
        <v>0.34764729999999999</v>
      </c>
      <c r="S347" s="82">
        <f t="shared" si="5"/>
        <v>0.95547240106947418</v>
      </c>
      <c r="T347" s="84" t="s">
        <v>1454</v>
      </c>
      <c r="U347" s="86"/>
    </row>
    <row r="348" spans="1:21" customFormat="1" x14ac:dyDescent="0.4">
      <c r="A348" s="85" t="s">
        <v>346</v>
      </c>
      <c r="B348" s="84" t="s">
        <v>1304</v>
      </c>
      <c r="C348" s="84" t="s">
        <v>1517</v>
      </c>
      <c r="D348" s="84" t="s">
        <v>1511</v>
      </c>
      <c r="E348" s="84">
        <v>11</v>
      </c>
      <c r="F348" s="84">
        <v>17414432</v>
      </c>
      <c r="G348" s="84" t="s">
        <v>1510</v>
      </c>
      <c r="H348" s="84" t="s">
        <v>1509</v>
      </c>
      <c r="I348" s="84">
        <v>11</v>
      </c>
      <c r="J348" s="84">
        <v>17406607</v>
      </c>
      <c r="K348" s="84" t="s">
        <v>355</v>
      </c>
      <c r="L348" s="84" t="s">
        <v>362</v>
      </c>
      <c r="M348" s="84">
        <v>0.428429</v>
      </c>
      <c r="N348" s="84">
        <v>-3.9021899999999998E-2</v>
      </c>
      <c r="O348" s="84">
        <v>3.80162E-2</v>
      </c>
      <c r="P348" s="83">
        <v>0.30467660000000002</v>
      </c>
      <c r="Q348" s="84">
        <v>3</v>
      </c>
      <c r="R348" s="83">
        <v>0.19423370000000001</v>
      </c>
      <c r="S348" s="82">
        <f t="shared" si="5"/>
        <v>0.96172964703646735</v>
      </c>
      <c r="T348" s="84" t="s">
        <v>1496</v>
      </c>
      <c r="U348" s="86"/>
    </row>
    <row r="349" spans="1:21" customFormat="1" x14ac:dyDescent="0.4">
      <c r="A349" s="85" t="s">
        <v>346</v>
      </c>
      <c r="B349" s="84" t="s">
        <v>1302</v>
      </c>
      <c r="C349" s="84" t="s">
        <v>1357</v>
      </c>
      <c r="D349" s="84" t="s">
        <v>1511</v>
      </c>
      <c r="E349" s="84">
        <v>11</v>
      </c>
      <c r="F349" s="84">
        <v>17414432</v>
      </c>
      <c r="G349" s="84" t="s">
        <v>1510</v>
      </c>
      <c r="H349" s="84" t="s">
        <v>1509</v>
      </c>
      <c r="I349" s="84">
        <v>11</v>
      </c>
      <c r="J349" s="84">
        <v>17406607</v>
      </c>
      <c r="K349" s="84" t="s">
        <v>355</v>
      </c>
      <c r="L349" s="84" t="s">
        <v>362</v>
      </c>
      <c r="M349" s="84">
        <v>0.428429</v>
      </c>
      <c r="N349" s="84">
        <v>-7.4946899999999997E-2</v>
      </c>
      <c r="O349" s="84">
        <v>0.1145</v>
      </c>
      <c r="P349" s="83">
        <v>0.51275219999999999</v>
      </c>
      <c r="Q349" s="84">
        <v>3</v>
      </c>
      <c r="R349" s="83">
        <v>0.99019889999999999</v>
      </c>
      <c r="S349" s="82">
        <f t="shared" si="5"/>
        <v>0.9277927508156375</v>
      </c>
      <c r="T349" s="84" t="s">
        <v>1516</v>
      </c>
      <c r="U349" s="86"/>
    </row>
    <row r="350" spans="1:21" customFormat="1" x14ac:dyDescent="0.4">
      <c r="A350" s="85" t="s">
        <v>346</v>
      </c>
      <c r="B350" s="84" t="s">
        <v>628</v>
      </c>
      <c r="C350" s="84" t="s">
        <v>1357</v>
      </c>
      <c r="D350" s="84" t="s">
        <v>1511</v>
      </c>
      <c r="E350" s="84">
        <v>11</v>
      </c>
      <c r="F350" s="84">
        <v>17414432</v>
      </c>
      <c r="G350" s="84" t="s">
        <v>1510</v>
      </c>
      <c r="H350" s="84" t="s">
        <v>1509</v>
      </c>
      <c r="I350" s="84">
        <v>11</v>
      </c>
      <c r="J350" s="84">
        <v>17406607</v>
      </c>
      <c r="K350" s="84" t="s">
        <v>355</v>
      </c>
      <c r="L350" s="84" t="s">
        <v>362</v>
      </c>
      <c r="M350" s="84">
        <v>0.428429</v>
      </c>
      <c r="N350" s="84">
        <v>-0.108156</v>
      </c>
      <c r="O350" s="84">
        <v>9.6377000000000004E-2</v>
      </c>
      <c r="P350" s="83">
        <v>0.26176959999999999</v>
      </c>
      <c r="Q350" s="84">
        <v>3</v>
      </c>
      <c r="R350" s="83">
        <v>0.33779940000000003</v>
      </c>
      <c r="S350" s="82">
        <f t="shared" si="5"/>
        <v>0.89748757744715635</v>
      </c>
      <c r="T350" s="84" t="s">
        <v>1482</v>
      </c>
      <c r="U350" s="86"/>
    </row>
    <row r="351" spans="1:21" customFormat="1" x14ac:dyDescent="0.4">
      <c r="A351" s="85" t="s">
        <v>346</v>
      </c>
      <c r="B351" s="84" t="s">
        <v>629</v>
      </c>
      <c r="C351" s="84" t="s">
        <v>1357</v>
      </c>
      <c r="D351" s="84" t="s">
        <v>1511</v>
      </c>
      <c r="E351" s="84">
        <v>11</v>
      </c>
      <c r="F351" s="84">
        <v>17414432</v>
      </c>
      <c r="G351" s="84" t="s">
        <v>1510</v>
      </c>
      <c r="H351" s="84" t="s">
        <v>1509</v>
      </c>
      <c r="I351" s="84">
        <v>11</v>
      </c>
      <c r="J351" s="84">
        <v>17406607</v>
      </c>
      <c r="K351" s="84" t="s">
        <v>355</v>
      </c>
      <c r="L351" s="84" t="s">
        <v>362</v>
      </c>
      <c r="M351" s="84">
        <v>0.428429</v>
      </c>
      <c r="N351" s="84">
        <v>-2.1533500000000001E-2</v>
      </c>
      <c r="O351" s="84">
        <v>7.1733000000000005E-2</v>
      </c>
      <c r="P351" s="83">
        <v>0.76403220000000005</v>
      </c>
      <c r="Q351" s="84">
        <v>3</v>
      </c>
      <c r="R351" s="83">
        <v>0.6316773</v>
      </c>
      <c r="S351" s="82">
        <f t="shared" si="5"/>
        <v>0.97869669058083586</v>
      </c>
      <c r="T351" s="84" t="s">
        <v>1515</v>
      </c>
      <c r="U351" s="86"/>
    </row>
    <row r="352" spans="1:21" customFormat="1" x14ac:dyDescent="0.4">
      <c r="A352" s="85" t="s">
        <v>346</v>
      </c>
      <c r="B352" s="84" t="s">
        <v>630</v>
      </c>
      <c r="C352" s="84" t="s">
        <v>1357</v>
      </c>
      <c r="D352" s="84" t="s">
        <v>1511</v>
      </c>
      <c r="E352" s="84">
        <v>11</v>
      </c>
      <c r="F352" s="84">
        <v>17414432</v>
      </c>
      <c r="G352" s="84" t="s">
        <v>1510</v>
      </c>
      <c r="H352" s="84" t="s">
        <v>1509</v>
      </c>
      <c r="I352" s="84">
        <v>11</v>
      </c>
      <c r="J352" s="84">
        <v>17406607</v>
      </c>
      <c r="K352" s="84" t="s">
        <v>355</v>
      </c>
      <c r="L352" s="84" t="s">
        <v>362</v>
      </c>
      <c r="M352" s="84">
        <v>0.428429</v>
      </c>
      <c r="N352" s="84">
        <v>-7.5852100000000006E-2</v>
      </c>
      <c r="O352" s="84">
        <v>6.9017800000000004E-2</v>
      </c>
      <c r="P352" s="83">
        <v>0.271758</v>
      </c>
      <c r="Q352" s="84">
        <v>3</v>
      </c>
      <c r="R352" s="83">
        <v>0.19040650000000001</v>
      </c>
      <c r="S352" s="82">
        <f t="shared" si="5"/>
        <v>0.92695329281361094</v>
      </c>
      <c r="T352" s="84" t="s">
        <v>1514</v>
      </c>
      <c r="U352" s="86"/>
    </row>
    <row r="353" spans="1:21" customFormat="1" x14ac:dyDescent="0.4">
      <c r="A353" s="85" t="s">
        <v>346</v>
      </c>
      <c r="B353" s="84" t="s">
        <v>1297</v>
      </c>
      <c r="C353" s="84" t="s">
        <v>1357</v>
      </c>
      <c r="D353" s="84" t="s">
        <v>1511</v>
      </c>
      <c r="E353" s="84">
        <v>11</v>
      </c>
      <c r="F353" s="84">
        <v>17414432</v>
      </c>
      <c r="G353" s="84" t="s">
        <v>1510</v>
      </c>
      <c r="H353" s="84" t="s">
        <v>1509</v>
      </c>
      <c r="I353" s="84">
        <v>11</v>
      </c>
      <c r="J353" s="84">
        <v>17406607</v>
      </c>
      <c r="K353" s="84" t="s">
        <v>355</v>
      </c>
      <c r="L353" s="84" t="s">
        <v>362</v>
      </c>
      <c r="M353" s="84">
        <v>0.428429</v>
      </c>
      <c r="N353" s="84">
        <v>-1.7967199999999999E-2</v>
      </c>
      <c r="O353" s="84">
        <v>4.9673099999999998E-2</v>
      </c>
      <c r="P353" s="83">
        <v>0.71756909999999996</v>
      </c>
      <c r="Q353" s="84">
        <v>3</v>
      </c>
      <c r="R353" s="83">
        <v>0.99361739999999998</v>
      </c>
      <c r="S353" s="82">
        <f t="shared" si="5"/>
        <v>0.98219324776849193</v>
      </c>
      <c r="T353" s="84" t="s">
        <v>1513</v>
      </c>
      <c r="U353" s="86"/>
    </row>
    <row r="354" spans="1:21" customFormat="1" x14ac:dyDescent="0.4">
      <c r="A354" s="85" t="s">
        <v>346</v>
      </c>
      <c r="B354" s="84" t="s">
        <v>1295</v>
      </c>
      <c r="C354" s="84" t="s">
        <v>1357</v>
      </c>
      <c r="D354" s="84" t="s">
        <v>1511</v>
      </c>
      <c r="E354" s="84">
        <v>11</v>
      </c>
      <c r="F354" s="84">
        <v>17414432</v>
      </c>
      <c r="G354" s="84" t="s">
        <v>1510</v>
      </c>
      <c r="H354" s="84" t="s">
        <v>1509</v>
      </c>
      <c r="I354" s="84">
        <v>11</v>
      </c>
      <c r="J354" s="84">
        <v>17406607</v>
      </c>
      <c r="K354" s="84" t="s">
        <v>355</v>
      </c>
      <c r="L354" s="84" t="s">
        <v>362</v>
      </c>
      <c r="M354" s="84">
        <v>0.428429</v>
      </c>
      <c r="N354" s="84">
        <v>2.3258299999999999E-2</v>
      </c>
      <c r="O354" s="84">
        <v>4.2123000000000001E-2</v>
      </c>
      <c r="P354" s="83">
        <v>0.58084389999999997</v>
      </c>
      <c r="Q354" s="84">
        <v>3</v>
      </c>
      <c r="R354" s="83">
        <v>0.89623989999999998</v>
      </c>
      <c r="S354" s="82">
        <f t="shared" si="5"/>
        <v>1.0235308834329255</v>
      </c>
      <c r="T354" s="84" t="s">
        <v>1512</v>
      </c>
      <c r="U354" s="86"/>
    </row>
    <row r="355" spans="1:21" customFormat="1" x14ac:dyDescent="0.4">
      <c r="A355" s="85" t="s">
        <v>346</v>
      </c>
      <c r="B355" s="84" t="s">
        <v>1293</v>
      </c>
      <c r="C355" s="84" t="s">
        <v>1357</v>
      </c>
      <c r="D355" s="84" t="s">
        <v>1511</v>
      </c>
      <c r="E355" s="84">
        <v>11</v>
      </c>
      <c r="F355" s="84">
        <v>17414432</v>
      </c>
      <c r="G355" s="84" t="s">
        <v>1510</v>
      </c>
      <c r="H355" s="84" t="s">
        <v>1509</v>
      </c>
      <c r="I355" s="84">
        <v>11</v>
      </c>
      <c r="J355" s="84">
        <v>17406607</v>
      </c>
      <c r="K355" s="84" t="s">
        <v>355</v>
      </c>
      <c r="L355" s="84" t="s">
        <v>362</v>
      </c>
      <c r="M355" s="84">
        <v>0.428429</v>
      </c>
      <c r="N355" s="84">
        <v>1.1587500000000001E-2</v>
      </c>
      <c r="O355" s="84">
        <v>4.2274600000000002E-2</v>
      </c>
      <c r="P355" s="83">
        <v>0.78400800000000004</v>
      </c>
      <c r="Q355" s="84">
        <v>3</v>
      </c>
      <c r="R355" s="83">
        <v>0.76815049999999996</v>
      </c>
      <c r="S355" s="82">
        <f t="shared" si="5"/>
        <v>1.0116548951402951</v>
      </c>
      <c r="T355" s="84" t="s">
        <v>1393</v>
      </c>
      <c r="U355" s="86"/>
    </row>
    <row r="356" spans="1:21" customFormat="1" x14ac:dyDescent="0.4">
      <c r="A356" s="85" t="s">
        <v>275</v>
      </c>
      <c r="B356" s="84" t="s">
        <v>1306</v>
      </c>
      <c r="C356" s="84" t="s">
        <v>1357</v>
      </c>
      <c r="D356" s="84" t="s">
        <v>1501</v>
      </c>
      <c r="E356" s="84">
        <v>7</v>
      </c>
      <c r="F356" s="84">
        <v>134127102</v>
      </c>
      <c r="G356" s="84" t="s">
        <v>1500</v>
      </c>
      <c r="H356" s="84" t="s">
        <v>1499</v>
      </c>
      <c r="I356" s="84">
        <v>7</v>
      </c>
      <c r="J356" s="84">
        <v>134190499</v>
      </c>
      <c r="K356" s="84" t="s">
        <v>355</v>
      </c>
      <c r="L356" s="84" t="s">
        <v>361</v>
      </c>
      <c r="M356" s="84">
        <v>0.408549</v>
      </c>
      <c r="N356" s="84">
        <v>-2.8078700000000002E-2</v>
      </c>
      <c r="O356" s="84">
        <v>5.6028000000000001E-2</v>
      </c>
      <c r="P356" s="83">
        <v>0.61626159999999996</v>
      </c>
      <c r="Q356" s="84">
        <v>10</v>
      </c>
      <c r="R356" s="83">
        <v>0.2684878</v>
      </c>
      <c r="S356" s="82">
        <f t="shared" si="5"/>
        <v>0.97231184284803673</v>
      </c>
      <c r="T356" s="84" t="s">
        <v>1415</v>
      </c>
      <c r="U356" s="86"/>
    </row>
    <row r="357" spans="1:21" customFormat="1" x14ac:dyDescent="0.4">
      <c r="A357" s="85" t="s">
        <v>275</v>
      </c>
      <c r="B357" s="84" t="s">
        <v>1304</v>
      </c>
      <c r="C357" s="84" t="s">
        <v>1357</v>
      </c>
      <c r="D357" s="84" t="s">
        <v>1501</v>
      </c>
      <c r="E357" s="84">
        <v>7</v>
      </c>
      <c r="F357" s="84">
        <v>134127102</v>
      </c>
      <c r="G357" s="84" t="s">
        <v>1500</v>
      </c>
      <c r="H357" s="84" t="s">
        <v>1499</v>
      </c>
      <c r="I357" s="84">
        <v>7</v>
      </c>
      <c r="J357" s="84">
        <v>134190499</v>
      </c>
      <c r="K357" s="84" t="s">
        <v>355</v>
      </c>
      <c r="L357" s="84" t="s">
        <v>361</v>
      </c>
      <c r="M357" s="84">
        <v>0.408549</v>
      </c>
      <c r="N357" s="84">
        <v>-5.0705199999999999E-2</v>
      </c>
      <c r="O357" s="84">
        <v>6.6910899999999995E-2</v>
      </c>
      <c r="P357" s="83">
        <v>0.44856980000000002</v>
      </c>
      <c r="Q357" s="84">
        <v>10</v>
      </c>
      <c r="R357" s="83">
        <v>0.6272527</v>
      </c>
      <c r="S357" s="82">
        <f t="shared" si="5"/>
        <v>0.95055885398151108</v>
      </c>
      <c r="T357" s="84" t="s">
        <v>1508</v>
      </c>
      <c r="U357" s="86"/>
    </row>
    <row r="358" spans="1:21" customFormat="1" x14ac:dyDescent="0.4">
      <c r="A358" s="85" t="s">
        <v>275</v>
      </c>
      <c r="B358" s="84" t="s">
        <v>1302</v>
      </c>
      <c r="C358" s="84" t="s">
        <v>1357</v>
      </c>
      <c r="D358" s="84" t="s">
        <v>1501</v>
      </c>
      <c r="E358" s="84">
        <v>7</v>
      </c>
      <c r="F358" s="84">
        <v>134127102</v>
      </c>
      <c r="G358" s="84" t="s">
        <v>1500</v>
      </c>
      <c r="H358" s="84" t="s">
        <v>1499</v>
      </c>
      <c r="I358" s="84">
        <v>7</v>
      </c>
      <c r="J358" s="84">
        <v>134190499</v>
      </c>
      <c r="K358" s="84" t="s">
        <v>355</v>
      </c>
      <c r="L358" s="84" t="s">
        <v>361</v>
      </c>
      <c r="M358" s="84">
        <v>0.408549</v>
      </c>
      <c r="N358" s="84">
        <v>-8.3263199999999996E-2</v>
      </c>
      <c r="O358" s="84">
        <v>0.20275000000000001</v>
      </c>
      <c r="P358" s="83">
        <v>0.68131520000000001</v>
      </c>
      <c r="Q358" s="84">
        <v>10</v>
      </c>
      <c r="R358" s="83">
        <v>0.42958560000000001</v>
      </c>
      <c r="S358" s="82">
        <f t="shared" si="5"/>
        <v>0.92010894267369292</v>
      </c>
      <c r="T358" s="84" t="s">
        <v>1507</v>
      </c>
      <c r="U358" s="86"/>
    </row>
    <row r="359" spans="1:21" customFormat="1" x14ac:dyDescent="0.4">
      <c r="A359" s="85" t="s">
        <v>275</v>
      </c>
      <c r="B359" s="84" t="s">
        <v>628</v>
      </c>
      <c r="C359" s="84" t="s">
        <v>1357</v>
      </c>
      <c r="D359" s="84" t="s">
        <v>1501</v>
      </c>
      <c r="E359" s="84">
        <v>7</v>
      </c>
      <c r="F359" s="84">
        <v>134127102</v>
      </c>
      <c r="G359" s="84" t="s">
        <v>1500</v>
      </c>
      <c r="H359" s="84" t="s">
        <v>1499</v>
      </c>
      <c r="I359" s="84">
        <v>7</v>
      </c>
      <c r="J359" s="84">
        <v>134190499</v>
      </c>
      <c r="K359" s="84" t="s">
        <v>355</v>
      </c>
      <c r="L359" s="84" t="s">
        <v>361</v>
      </c>
      <c r="M359" s="84">
        <v>0.408549</v>
      </c>
      <c r="N359" s="84">
        <v>-4.8282799999999999E-3</v>
      </c>
      <c r="O359" s="84">
        <v>0.16866300000000001</v>
      </c>
      <c r="P359" s="83">
        <v>0.97716230000000004</v>
      </c>
      <c r="Q359" s="84">
        <v>10</v>
      </c>
      <c r="R359" s="83">
        <v>0.38533309999999998</v>
      </c>
      <c r="S359" s="82">
        <f t="shared" si="5"/>
        <v>0.99518335740679287</v>
      </c>
      <c r="T359" s="84" t="s">
        <v>1506</v>
      </c>
      <c r="U359" s="86"/>
    </row>
    <row r="360" spans="1:21" customFormat="1" x14ac:dyDescent="0.4">
      <c r="A360" s="85" t="s">
        <v>275</v>
      </c>
      <c r="B360" s="84" t="s">
        <v>629</v>
      </c>
      <c r="C360" s="84" t="s">
        <v>1357</v>
      </c>
      <c r="D360" s="84" t="s">
        <v>1501</v>
      </c>
      <c r="E360" s="84">
        <v>7</v>
      </c>
      <c r="F360" s="84">
        <v>134127102</v>
      </c>
      <c r="G360" s="84" t="s">
        <v>1500</v>
      </c>
      <c r="H360" s="84" t="s">
        <v>1499</v>
      </c>
      <c r="I360" s="84">
        <v>7</v>
      </c>
      <c r="J360" s="84">
        <v>134190499</v>
      </c>
      <c r="K360" s="84" t="s">
        <v>355</v>
      </c>
      <c r="L360" s="84" t="s">
        <v>361</v>
      </c>
      <c r="M360" s="84">
        <v>0.408549</v>
      </c>
      <c r="N360" s="84">
        <v>0.408638</v>
      </c>
      <c r="O360" s="84">
        <v>0.14277899999999999</v>
      </c>
      <c r="P360" s="83">
        <v>4.2093510000000001E-3</v>
      </c>
      <c r="Q360" s="84">
        <v>10</v>
      </c>
      <c r="R360" s="83">
        <v>0.39937319999999998</v>
      </c>
      <c r="S360" s="82">
        <f t="shared" si="5"/>
        <v>1.5047668962618781</v>
      </c>
      <c r="T360" s="84" t="s">
        <v>1505</v>
      </c>
      <c r="U360" s="86" t="s">
        <v>1312</v>
      </c>
    </row>
    <row r="361" spans="1:21" customFormat="1" x14ac:dyDescent="0.4">
      <c r="A361" s="85" t="s">
        <v>275</v>
      </c>
      <c r="B361" s="84" t="s">
        <v>630</v>
      </c>
      <c r="C361" s="84" t="s">
        <v>1357</v>
      </c>
      <c r="D361" s="84" t="s">
        <v>1501</v>
      </c>
      <c r="E361" s="84">
        <v>7</v>
      </c>
      <c r="F361" s="84">
        <v>134127102</v>
      </c>
      <c r="G361" s="84" t="s">
        <v>1500</v>
      </c>
      <c r="H361" s="84" t="s">
        <v>1499</v>
      </c>
      <c r="I361" s="84">
        <v>7</v>
      </c>
      <c r="J361" s="84">
        <v>134190499</v>
      </c>
      <c r="K361" s="84" t="s">
        <v>355</v>
      </c>
      <c r="L361" s="84" t="s">
        <v>361</v>
      </c>
      <c r="M361" s="84">
        <v>0.408549</v>
      </c>
      <c r="N361" s="84">
        <v>-5.7233199999999998E-2</v>
      </c>
      <c r="O361" s="84">
        <v>0.12136</v>
      </c>
      <c r="P361" s="83">
        <v>0.63721399999999995</v>
      </c>
      <c r="Q361" s="84">
        <v>10</v>
      </c>
      <c r="R361" s="83">
        <v>5.1387269999999999E-2</v>
      </c>
      <c r="S361" s="82">
        <f t="shared" si="5"/>
        <v>0.94437381571212131</v>
      </c>
      <c r="T361" s="84" t="s">
        <v>1504</v>
      </c>
      <c r="U361" s="86"/>
    </row>
    <row r="362" spans="1:21" customFormat="1" x14ac:dyDescent="0.4">
      <c r="A362" s="85" t="s">
        <v>275</v>
      </c>
      <c r="B362" s="84" t="s">
        <v>1297</v>
      </c>
      <c r="C362" s="84" t="s">
        <v>1357</v>
      </c>
      <c r="D362" s="84" t="s">
        <v>1501</v>
      </c>
      <c r="E362" s="84">
        <v>7</v>
      </c>
      <c r="F362" s="84">
        <v>134127102</v>
      </c>
      <c r="G362" s="84" t="s">
        <v>1500</v>
      </c>
      <c r="H362" s="84" t="s">
        <v>1499</v>
      </c>
      <c r="I362" s="84">
        <v>7</v>
      </c>
      <c r="J362" s="84">
        <v>134190499</v>
      </c>
      <c r="K362" s="84" t="s">
        <v>355</v>
      </c>
      <c r="L362" s="84" t="s">
        <v>361</v>
      </c>
      <c r="M362" s="84">
        <v>0.408549</v>
      </c>
      <c r="N362" s="84">
        <v>-6.2242100000000002E-2</v>
      </c>
      <c r="O362" s="84">
        <v>8.7559100000000001E-2</v>
      </c>
      <c r="P362" s="83">
        <v>0.47717209999999999</v>
      </c>
      <c r="Q362" s="84">
        <v>10</v>
      </c>
      <c r="R362" s="83">
        <v>0.77144239999999997</v>
      </c>
      <c r="S362" s="82">
        <f t="shared" si="5"/>
        <v>0.93965536868637467</v>
      </c>
      <c r="T362" s="84" t="s">
        <v>1503</v>
      </c>
      <c r="U362" s="86"/>
    </row>
    <row r="363" spans="1:21" customFormat="1" x14ac:dyDescent="0.4">
      <c r="A363" s="85" t="s">
        <v>275</v>
      </c>
      <c r="B363" s="84" t="s">
        <v>1295</v>
      </c>
      <c r="C363" s="84" t="s">
        <v>1357</v>
      </c>
      <c r="D363" s="84" t="s">
        <v>1501</v>
      </c>
      <c r="E363" s="84">
        <v>7</v>
      </c>
      <c r="F363" s="84">
        <v>134127102</v>
      </c>
      <c r="G363" s="84" t="s">
        <v>1500</v>
      </c>
      <c r="H363" s="84" t="s">
        <v>1499</v>
      </c>
      <c r="I363" s="84">
        <v>7</v>
      </c>
      <c r="J363" s="84">
        <v>134190499</v>
      </c>
      <c r="K363" s="84" t="s">
        <v>355</v>
      </c>
      <c r="L363" s="84" t="s">
        <v>361</v>
      </c>
      <c r="M363" s="84">
        <v>0.408549</v>
      </c>
      <c r="N363" s="84">
        <v>7.4969700000000004E-3</v>
      </c>
      <c r="O363" s="84">
        <v>7.3953599999999994E-2</v>
      </c>
      <c r="P363" s="83">
        <v>0.9192536</v>
      </c>
      <c r="Q363" s="84">
        <v>10</v>
      </c>
      <c r="R363" s="83">
        <v>0.3369703</v>
      </c>
      <c r="S363" s="82">
        <f t="shared" si="5"/>
        <v>1.0075251426387268</v>
      </c>
      <c r="T363" s="84" t="s">
        <v>1502</v>
      </c>
      <c r="U363" s="86"/>
    </row>
    <row r="364" spans="1:21" customFormat="1" x14ac:dyDescent="0.4">
      <c r="A364" s="85" t="s">
        <v>275</v>
      </c>
      <c r="B364" s="84" t="s">
        <v>1293</v>
      </c>
      <c r="C364" s="84" t="s">
        <v>1357</v>
      </c>
      <c r="D364" s="84" t="s">
        <v>1501</v>
      </c>
      <c r="E364" s="84">
        <v>7</v>
      </c>
      <c r="F364" s="84">
        <v>134127102</v>
      </c>
      <c r="G364" s="84" t="s">
        <v>1500</v>
      </c>
      <c r="H364" s="84" t="s">
        <v>1499</v>
      </c>
      <c r="I364" s="84">
        <v>7</v>
      </c>
      <c r="J364" s="84">
        <v>134190499</v>
      </c>
      <c r="K364" s="84" t="s">
        <v>355</v>
      </c>
      <c r="L364" s="84" t="s">
        <v>361</v>
      </c>
      <c r="M364" s="84">
        <v>0.408549</v>
      </c>
      <c r="N364" s="84">
        <v>1.7777600000000001E-2</v>
      </c>
      <c r="O364" s="84">
        <v>7.4124200000000001E-2</v>
      </c>
      <c r="P364" s="83">
        <v>0.81045800000000001</v>
      </c>
      <c r="Q364" s="84">
        <v>10</v>
      </c>
      <c r="R364" s="83">
        <v>0.53959469999999998</v>
      </c>
      <c r="S364" s="82">
        <f t="shared" si="5"/>
        <v>1.0179365621220444</v>
      </c>
      <c r="T364" s="84" t="s">
        <v>1498</v>
      </c>
      <c r="U364" s="86"/>
    </row>
    <row r="365" spans="1:21" customFormat="1" x14ac:dyDescent="0.4">
      <c r="A365" s="85" t="s">
        <v>346</v>
      </c>
      <c r="B365" s="84" t="s">
        <v>1306</v>
      </c>
      <c r="C365" s="84" t="s">
        <v>1357</v>
      </c>
      <c r="D365" s="84" t="s">
        <v>1490</v>
      </c>
      <c r="E365" s="84">
        <v>7</v>
      </c>
      <c r="F365" s="84">
        <v>117105838</v>
      </c>
      <c r="G365" s="84" t="s">
        <v>1489</v>
      </c>
      <c r="H365" s="84" t="s">
        <v>1488</v>
      </c>
      <c r="I365" s="84">
        <v>7</v>
      </c>
      <c r="J365" s="84">
        <v>117101285</v>
      </c>
      <c r="K365" s="84" t="s">
        <v>362</v>
      </c>
      <c r="L365" s="84" t="s">
        <v>356</v>
      </c>
      <c r="M365" s="84">
        <v>0.44135200000000002</v>
      </c>
      <c r="N365" s="84">
        <v>-7.2983300000000001E-2</v>
      </c>
      <c r="O365" s="84">
        <v>3.6033200000000001E-2</v>
      </c>
      <c r="P365" s="83">
        <v>4.28213E-2</v>
      </c>
      <c r="Q365" s="84">
        <v>4</v>
      </c>
      <c r="R365" s="83">
        <v>0.33359739999999999</v>
      </c>
      <c r="S365" s="82">
        <f t="shared" si="5"/>
        <v>0.92961635448928304</v>
      </c>
      <c r="T365" s="84" t="s">
        <v>1497</v>
      </c>
      <c r="U365" s="86" t="s">
        <v>1312</v>
      </c>
    </row>
    <row r="366" spans="1:21" customFormat="1" x14ac:dyDescent="0.4">
      <c r="A366" s="85" t="s">
        <v>346</v>
      </c>
      <c r="B366" s="84" t="s">
        <v>1304</v>
      </c>
      <c r="C366" s="84" t="s">
        <v>1357</v>
      </c>
      <c r="D366" s="84" t="s">
        <v>1490</v>
      </c>
      <c r="E366" s="84">
        <v>7</v>
      </c>
      <c r="F366" s="84">
        <v>117105838</v>
      </c>
      <c r="G366" s="84" t="s">
        <v>1489</v>
      </c>
      <c r="H366" s="84" t="s">
        <v>1488</v>
      </c>
      <c r="I366" s="84">
        <v>7</v>
      </c>
      <c r="J366" s="84">
        <v>117101285</v>
      </c>
      <c r="K366" s="84" t="s">
        <v>362</v>
      </c>
      <c r="L366" s="84" t="s">
        <v>356</v>
      </c>
      <c r="M366" s="84">
        <v>0.44135200000000002</v>
      </c>
      <c r="N366" s="84">
        <v>-3.88265E-2</v>
      </c>
      <c r="O366" s="84">
        <v>4.2088199999999999E-2</v>
      </c>
      <c r="P366" s="83">
        <v>0.35626609999999997</v>
      </c>
      <c r="Q366" s="84">
        <v>4</v>
      </c>
      <c r="R366" s="83">
        <v>7.2767999999999999E-2</v>
      </c>
      <c r="S366" s="82">
        <f t="shared" si="5"/>
        <v>0.96191758737067101</v>
      </c>
      <c r="T366" s="84" t="s">
        <v>1496</v>
      </c>
      <c r="U366" s="86"/>
    </row>
    <row r="367" spans="1:21" customFormat="1" x14ac:dyDescent="0.4">
      <c r="A367" s="85" t="s">
        <v>346</v>
      </c>
      <c r="B367" s="84" t="s">
        <v>1302</v>
      </c>
      <c r="C367" s="84" t="s">
        <v>1357</v>
      </c>
      <c r="D367" s="84" t="s">
        <v>1490</v>
      </c>
      <c r="E367" s="84">
        <v>7</v>
      </c>
      <c r="F367" s="84">
        <v>117105838</v>
      </c>
      <c r="G367" s="84" t="s">
        <v>1489</v>
      </c>
      <c r="H367" s="84" t="s">
        <v>1488</v>
      </c>
      <c r="I367" s="84">
        <v>7</v>
      </c>
      <c r="J367" s="84">
        <v>117101285</v>
      </c>
      <c r="K367" s="84" t="s">
        <v>362</v>
      </c>
      <c r="L367" s="84" t="s">
        <v>356</v>
      </c>
      <c r="M367" s="84">
        <v>0.44135200000000002</v>
      </c>
      <c r="N367" s="84">
        <v>5.9603900000000001E-2</v>
      </c>
      <c r="O367" s="84">
        <v>0.12720200000000001</v>
      </c>
      <c r="P367" s="83">
        <v>0.63937089999999996</v>
      </c>
      <c r="Q367" s="84">
        <v>4</v>
      </c>
      <c r="R367" s="83">
        <v>0.58524869999999996</v>
      </c>
      <c r="S367" s="82">
        <f t="shared" si="5"/>
        <v>1.0614160363768099</v>
      </c>
      <c r="T367" s="84" t="s">
        <v>1495</v>
      </c>
      <c r="U367" s="86"/>
    </row>
    <row r="368" spans="1:21" customFormat="1" x14ac:dyDescent="0.4">
      <c r="A368" s="85" t="s">
        <v>346</v>
      </c>
      <c r="B368" s="84" t="s">
        <v>628</v>
      </c>
      <c r="C368" s="84" t="s">
        <v>1357</v>
      </c>
      <c r="D368" s="84" t="s">
        <v>1490</v>
      </c>
      <c r="E368" s="84">
        <v>7</v>
      </c>
      <c r="F368" s="84">
        <v>117105838</v>
      </c>
      <c r="G368" s="84" t="s">
        <v>1489</v>
      </c>
      <c r="H368" s="84" t="s">
        <v>1488</v>
      </c>
      <c r="I368" s="84">
        <v>7</v>
      </c>
      <c r="J368" s="84">
        <v>117101285</v>
      </c>
      <c r="K368" s="84" t="s">
        <v>362</v>
      </c>
      <c r="L368" s="84" t="s">
        <v>356</v>
      </c>
      <c r="M368" s="84">
        <v>0.44135200000000002</v>
      </c>
      <c r="N368" s="84">
        <v>-0.12414</v>
      </c>
      <c r="O368" s="84">
        <v>0.107283</v>
      </c>
      <c r="P368" s="83">
        <v>0.2472202</v>
      </c>
      <c r="Q368" s="84">
        <v>4</v>
      </c>
      <c r="R368" s="83">
        <v>5.0521169999999997E-2</v>
      </c>
      <c r="S368" s="82">
        <f t="shared" si="5"/>
        <v>0.8832561763617458</v>
      </c>
      <c r="T368" s="84" t="s">
        <v>1494</v>
      </c>
      <c r="U368" s="86"/>
    </row>
    <row r="369" spans="1:21" customFormat="1" x14ac:dyDescent="0.4">
      <c r="A369" s="85" t="s">
        <v>346</v>
      </c>
      <c r="B369" s="84" t="s">
        <v>629</v>
      </c>
      <c r="C369" s="84" t="s">
        <v>1357</v>
      </c>
      <c r="D369" s="84" t="s">
        <v>1490</v>
      </c>
      <c r="E369" s="84">
        <v>7</v>
      </c>
      <c r="F369" s="84">
        <v>117105838</v>
      </c>
      <c r="G369" s="84" t="s">
        <v>1489</v>
      </c>
      <c r="H369" s="84" t="s">
        <v>1488</v>
      </c>
      <c r="I369" s="84">
        <v>7</v>
      </c>
      <c r="J369" s="84">
        <v>117101285</v>
      </c>
      <c r="K369" s="84" t="s">
        <v>362</v>
      </c>
      <c r="L369" s="84" t="s">
        <v>356</v>
      </c>
      <c r="M369" s="84">
        <v>0.44135200000000002</v>
      </c>
      <c r="N369" s="84">
        <v>-3.8144400000000002E-2</v>
      </c>
      <c r="O369" s="84">
        <v>7.9744599999999999E-2</v>
      </c>
      <c r="P369" s="83">
        <v>0.63241369999999997</v>
      </c>
      <c r="Q369" s="84">
        <v>4</v>
      </c>
      <c r="R369" s="83">
        <v>0.85691269999999997</v>
      </c>
      <c r="S369" s="82">
        <f t="shared" si="5"/>
        <v>0.96257393517898882</v>
      </c>
      <c r="T369" s="84" t="s">
        <v>1493</v>
      </c>
      <c r="U369" s="86"/>
    </row>
    <row r="370" spans="1:21" customFormat="1" x14ac:dyDescent="0.4">
      <c r="A370" s="85" t="s">
        <v>346</v>
      </c>
      <c r="B370" s="84" t="s">
        <v>630</v>
      </c>
      <c r="C370" s="84" t="s">
        <v>1357</v>
      </c>
      <c r="D370" s="84" t="s">
        <v>1490</v>
      </c>
      <c r="E370" s="84">
        <v>7</v>
      </c>
      <c r="F370" s="84">
        <v>117105838</v>
      </c>
      <c r="G370" s="84" t="s">
        <v>1489</v>
      </c>
      <c r="H370" s="84" t="s">
        <v>1488</v>
      </c>
      <c r="I370" s="84">
        <v>7</v>
      </c>
      <c r="J370" s="84">
        <v>117101285</v>
      </c>
      <c r="K370" s="84" t="s">
        <v>362</v>
      </c>
      <c r="L370" s="84" t="s">
        <v>356</v>
      </c>
      <c r="M370" s="84">
        <v>0.44135200000000002</v>
      </c>
      <c r="N370" s="84">
        <v>-6.0154800000000001E-2</v>
      </c>
      <c r="O370" s="84">
        <v>7.6359399999999994E-2</v>
      </c>
      <c r="P370" s="83">
        <v>0.43082239999999999</v>
      </c>
      <c r="Q370" s="84">
        <v>4</v>
      </c>
      <c r="R370" s="83">
        <v>0.33543840000000003</v>
      </c>
      <c r="S370" s="82">
        <f t="shared" si="5"/>
        <v>0.9416187597176382</v>
      </c>
      <c r="T370" s="84" t="s">
        <v>1492</v>
      </c>
      <c r="U370" s="86"/>
    </row>
    <row r="371" spans="1:21" customFormat="1" x14ac:dyDescent="0.4">
      <c r="A371" s="85" t="s">
        <v>346</v>
      </c>
      <c r="B371" s="84" t="s">
        <v>1297</v>
      </c>
      <c r="C371" s="84" t="s">
        <v>1357</v>
      </c>
      <c r="D371" s="84" t="s">
        <v>1490</v>
      </c>
      <c r="E371" s="84">
        <v>7</v>
      </c>
      <c r="F371" s="84">
        <v>117105838</v>
      </c>
      <c r="G371" s="84" t="s">
        <v>1489</v>
      </c>
      <c r="H371" s="84" t="s">
        <v>1488</v>
      </c>
      <c r="I371" s="84">
        <v>7</v>
      </c>
      <c r="J371" s="84">
        <v>117101285</v>
      </c>
      <c r="K371" s="84" t="s">
        <v>362</v>
      </c>
      <c r="L371" s="84" t="s">
        <v>356</v>
      </c>
      <c r="M371" s="84">
        <v>0.44135200000000002</v>
      </c>
      <c r="N371" s="84">
        <v>8.0958500000000003E-2</v>
      </c>
      <c r="O371" s="84">
        <v>5.6140299999999997E-2</v>
      </c>
      <c r="P371" s="83">
        <v>0.14928140000000001</v>
      </c>
      <c r="Q371" s="84">
        <v>4</v>
      </c>
      <c r="R371" s="83">
        <v>0.46047870000000002</v>
      </c>
      <c r="S371" s="82">
        <f t="shared" si="5"/>
        <v>1.0843258961083189</v>
      </c>
      <c r="T371" s="84" t="s">
        <v>1491</v>
      </c>
      <c r="U371" s="86"/>
    </row>
    <row r="372" spans="1:21" customFormat="1" x14ac:dyDescent="0.4">
      <c r="A372" s="85" t="s">
        <v>346</v>
      </c>
      <c r="B372" s="84" t="s">
        <v>1295</v>
      </c>
      <c r="C372" s="84" t="s">
        <v>1357</v>
      </c>
      <c r="D372" s="84" t="s">
        <v>1490</v>
      </c>
      <c r="E372" s="84">
        <v>7</v>
      </c>
      <c r="F372" s="84">
        <v>117105838</v>
      </c>
      <c r="G372" s="84" t="s">
        <v>1489</v>
      </c>
      <c r="H372" s="84" t="s">
        <v>1488</v>
      </c>
      <c r="I372" s="84">
        <v>7</v>
      </c>
      <c r="J372" s="84">
        <v>117101285</v>
      </c>
      <c r="K372" s="84" t="s">
        <v>362</v>
      </c>
      <c r="L372" s="84" t="s">
        <v>356</v>
      </c>
      <c r="M372" s="84">
        <v>0.44135200000000002</v>
      </c>
      <c r="N372" s="84">
        <v>3.04053E-2</v>
      </c>
      <c r="O372" s="84">
        <v>4.6881199999999998E-2</v>
      </c>
      <c r="P372" s="83">
        <v>0.51662169999999996</v>
      </c>
      <c r="Q372" s="84">
        <v>4</v>
      </c>
      <c r="R372" s="83">
        <v>0.93561209999999995</v>
      </c>
      <c r="S372" s="82">
        <f t="shared" si="5"/>
        <v>1.0308722618229627</v>
      </c>
      <c r="T372" s="84" t="s">
        <v>1487</v>
      </c>
      <c r="U372" s="86"/>
    </row>
    <row r="373" spans="1:21" customFormat="1" x14ac:dyDescent="0.4">
      <c r="A373" s="85" t="s">
        <v>346</v>
      </c>
      <c r="B373" s="84" t="s">
        <v>1293</v>
      </c>
      <c r="C373" s="84" t="s">
        <v>1357</v>
      </c>
      <c r="D373" s="84" t="s">
        <v>1490</v>
      </c>
      <c r="E373" s="84">
        <v>7</v>
      </c>
      <c r="F373" s="84">
        <v>117105838</v>
      </c>
      <c r="G373" s="84" t="s">
        <v>1489</v>
      </c>
      <c r="H373" s="84" t="s">
        <v>1488</v>
      </c>
      <c r="I373" s="84">
        <v>7</v>
      </c>
      <c r="J373" s="84">
        <v>117101285</v>
      </c>
      <c r="K373" s="84" t="s">
        <v>362</v>
      </c>
      <c r="L373" s="84" t="s">
        <v>356</v>
      </c>
      <c r="M373" s="84">
        <v>0.44135200000000002</v>
      </c>
      <c r="N373" s="84">
        <v>2.9093600000000001E-2</v>
      </c>
      <c r="O373" s="84">
        <v>4.7134099999999998E-2</v>
      </c>
      <c r="P373" s="83">
        <v>0.53706799999999999</v>
      </c>
      <c r="Q373" s="84">
        <v>4</v>
      </c>
      <c r="R373" s="83">
        <v>0.71898379999999995</v>
      </c>
      <c r="S373" s="82">
        <f t="shared" si="5"/>
        <v>1.0295209531266882</v>
      </c>
      <c r="T373" s="84" t="s">
        <v>1487</v>
      </c>
      <c r="U373" s="86"/>
    </row>
    <row r="374" spans="1:21" customFormat="1" x14ac:dyDescent="0.4">
      <c r="A374" s="85" t="s">
        <v>604</v>
      </c>
      <c r="B374" s="84" t="s">
        <v>1306</v>
      </c>
      <c r="C374" s="84" t="s">
        <v>1357</v>
      </c>
      <c r="D374" s="84" t="s">
        <v>1346</v>
      </c>
      <c r="E374" s="84">
        <v>4</v>
      </c>
      <c r="F374" s="84">
        <v>166282346</v>
      </c>
      <c r="G374" s="84" t="s">
        <v>306</v>
      </c>
      <c r="H374" s="84" t="s">
        <v>1479</v>
      </c>
      <c r="I374" s="84">
        <v>4</v>
      </c>
      <c r="J374" s="84">
        <v>166352900</v>
      </c>
      <c r="K374" s="84" t="s">
        <v>362</v>
      </c>
      <c r="L374" s="84" t="s">
        <v>361</v>
      </c>
      <c r="M374" s="84">
        <v>0.483101</v>
      </c>
      <c r="N374" s="84">
        <v>3.9941299999999999E-2</v>
      </c>
      <c r="O374" s="84">
        <v>4.2486599999999999E-2</v>
      </c>
      <c r="P374" s="83">
        <v>0.34717140000000002</v>
      </c>
      <c r="Q374" s="84">
        <v>11</v>
      </c>
      <c r="R374" s="83">
        <v>0.87371849999999995</v>
      </c>
      <c r="S374" s="82">
        <f t="shared" si="5"/>
        <v>1.0407496803930636</v>
      </c>
      <c r="T374" s="84" t="s">
        <v>1486</v>
      </c>
      <c r="U374" s="86"/>
    </row>
    <row r="375" spans="1:21" customFormat="1" x14ac:dyDescent="0.4">
      <c r="A375" s="85" t="s">
        <v>604</v>
      </c>
      <c r="B375" s="84" t="s">
        <v>1304</v>
      </c>
      <c r="C375" s="84" t="s">
        <v>1357</v>
      </c>
      <c r="D375" s="84" t="s">
        <v>1346</v>
      </c>
      <c r="E375" s="84">
        <v>4</v>
      </c>
      <c r="F375" s="84">
        <v>166282346</v>
      </c>
      <c r="G375" s="84" t="s">
        <v>306</v>
      </c>
      <c r="H375" s="84" t="s">
        <v>1479</v>
      </c>
      <c r="I375" s="84">
        <v>4</v>
      </c>
      <c r="J375" s="84">
        <v>166352900</v>
      </c>
      <c r="K375" s="84" t="s">
        <v>362</v>
      </c>
      <c r="L375" s="84" t="s">
        <v>361</v>
      </c>
      <c r="M375" s="84">
        <v>0.483101</v>
      </c>
      <c r="N375" s="84">
        <v>5.6493799999999997E-2</v>
      </c>
      <c r="O375" s="84">
        <v>5.0674999999999998E-2</v>
      </c>
      <c r="P375" s="83">
        <v>0.26492569999999999</v>
      </c>
      <c r="Q375" s="84">
        <v>11</v>
      </c>
      <c r="R375" s="83">
        <v>0.6797396</v>
      </c>
      <c r="S375" s="82">
        <f t="shared" si="5"/>
        <v>1.0581200544355513</v>
      </c>
      <c r="T375" s="84" t="s">
        <v>1485</v>
      </c>
      <c r="U375" s="86"/>
    </row>
    <row r="376" spans="1:21" customFormat="1" x14ac:dyDescent="0.4">
      <c r="A376" s="85" t="s">
        <v>604</v>
      </c>
      <c r="B376" s="84" t="s">
        <v>1302</v>
      </c>
      <c r="C376" s="84" t="s">
        <v>1357</v>
      </c>
      <c r="D376" s="84" t="s">
        <v>1346</v>
      </c>
      <c r="E376" s="84">
        <v>4</v>
      </c>
      <c r="F376" s="84">
        <v>166282346</v>
      </c>
      <c r="G376" s="84" t="s">
        <v>306</v>
      </c>
      <c r="H376" s="84" t="s">
        <v>1479</v>
      </c>
      <c r="I376" s="84">
        <v>4</v>
      </c>
      <c r="J376" s="84">
        <v>166352900</v>
      </c>
      <c r="K376" s="84" t="s">
        <v>362</v>
      </c>
      <c r="L376" s="84" t="s">
        <v>361</v>
      </c>
      <c r="M376" s="84">
        <v>0.483101</v>
      </c>
      <c r="N376" s="84">
        <v>-4.6365999999999997E-2</v>
      </c>
      <c r="O376" s="84">
        <v>0.152807</v>
      </c>
      <c r="P376" s="83">
        <v>0.76156299999999999</v>
      </c>
      <c r="Q376" s="84">
        <v>11</v>
      </c>
      <c r="R376" s="83">
        <v>0.81014419999999998</v>
      </c>
      <c r="S376" s="82">
        <f t="shared" si="5"/>
        <v>0.95469248079155011</v>
      </c>
      <c r="T376" s="84" t="s">
        <v>1484</v>
      </c>
      <c r="U376" s="86"/>
    </row>
    <row r="377" spans="1:21" customFormat="1" x14ac:dyDescent="0.4">
      <c r="A377" s="85" t="s">
        <v>604</v>
      </c>
      <c r="B377" s="84" t="s">
        <v>628</v>
      </c>
      <c r="C377" s="84" t="s">
        <v>1357</v>
      </c>
      <c r="D377" s="84" t="s">
        <v>1346</v>
      </c>
      <c r="E377" s="84">
        <v>4</v>
      </c>
      <c r="F377" s="84">
        <v>166282346</v>
      </c>
      <c r="G377" s="84" t="s">
        <v>306</v>
      </c>
      <c r="H377" s="84" t="s">
        <v>1479</v>
      </c>
      <c r="I377" s="84">
        <v>4</v>
      </c>
      <c r="J377" s="84">
        <v>166352900</v>
      </c>
      <c r="K377" s="84" t="s">
        <v>362</v>
      </c>
      <c r="L377" s="84" t="s">
        <v>361</v>
      </c>
      <c r="M377" s="84">
        <v>0.483101</v>
      </c>
      <c r="N377" s="84">
        <v>2.83577E-2</v>
      </c>
      <c r="O377" s="84">
        <v>0.127496</v>
      </c>
      <c r="P377" s="83">
        <v>0.82398680000000002</v>
      </c>
      <c r="Q377" s="84">
        <v>11</v>
      </c>
      <c r="R377" s="83">
        <v>0.79706929999999998</v>
      </c>
      <c r="S377" s="82">
        <f t="shared" si="5"/>
        <v>1.0287636073568367</v>
      </c>
      <c r="T377" s="84" t="s">
        <v>1483</v>
      </c>
      <c r="U377" s="86"/>
    </row>
    <row r="378" spans="1:21" customFormat="1" x14ac:dyDescent="0.4">
      <c r="A378" s="85" t="s">
        <v>604</v>
      </c>
      <c r="B378" s="84" t="s">
        <v>629</v>
      </c>
      <c r="C378" s="84" t="s">
        <v>1357</v>
      </c>
      <c r="D378" s="84" t="s">
        <v>1346</v>
      </c>
      <c r="E378" s="84">
        <v>4</v>
      </c>
      <c r="F378" s="84">
        <v>166282346</v>
      </c>
      <c r="G378" s="84" t="s">
        <v>306</v>
      </c>
      <c r="H378" s="84" t="s">
        <v>1479</v>
      </c>
      <c r="I378" s="84">
        <v>4</v>
      </c>
      <c r="J378" s="84">
        <v>166352900</v>
      </c>
      <c r="K378" s="84" t="s">
        <v>362</v>
      </c>
      <c r="L378" s="84" t="s">
        <v>361</v>
      </c>
      <c r="M378" s="84">
        <v>0.483101</v>
      </c>
      <c r="N378" s="84">
        <v>-0.110899</v>
      </c>
      <c r="O378" s="84">
        <v>9.67692E-2</v>
      </c>
      <c r="P378" s="83">
        <v>0.25179010000000002</v>
      </c>
      <c r="Q378" s="84">
        <v>11</v>
      </c>
      <c r="R378" s="83">
        <v>0.98823859999999997</v>
      </c>
      <c r="S378" s="82">
        <f t="shared" si="5"/>
        <v>0.89502914230746156</v>
      </c>
      <c r="T378" s="84" t="s">
        <v>1482</v>
      </c>
      <c r="U378" s="86"/>
    </row>
    <row r="379" spans="1:21" customFormat="1" x14ac:dyDescent="0.4">
      <c r="A379" s="85" t="s">
        <v>604</v>
      </c>
      <c r="B379" s="84" t="s">
        <v>630</v>
      </c>
      <c r="C379" s="84" t="s">
        <v>1357</v>
      </c>
      <c r="D379" s="84" t="s">
        <v>1346</v>
      </c>
      <c r="E379" s="84">
        <v>4</v>
      </c>
      <c r="F379" s="84">
        <v>166282346</v>
      </c>
      <c r="G379" s="84" t="s">
        <v>306</v>
      </c>
      <c r="H379" s="84" t="s">
        <v>1479</v>
      </c>
      <c r="I379" s="84">
        <v>4</v>
      </c>
      <c r="J379" s="84">
        <v>166352900</v>
      </c>
      <c r="K379" s="84" t="s">
        <v>362</v>
      </c>
      <c r="L379" s="84" t="s">
        <v>361</v>
      </c>
      <c r="M379" s="84">
        <v>0.483101</v>
      </c>
      <c r="N379" s="84">
        <v>0.16020799999999999</v>
      </c>
      <c r="O379" s="84">
        <v>9.3338500000000005E-2</v>
      </c>
      <c r="P379" s="83">
        <v>8.6084949999999993E-2</v>
      </c>
      <c r="Q379" s="84">
        <v>11</v>
      </c>
      <c r="R379" s="83">
        <v>0.4673736</v>
      </c>
      <c r="S379" s="82">
        <f t="shared" si="5"/>
        <v>1.1737549866401238</v>
      </c>
      <c r="T379" s="84" t="s">
        <v>1481</v>
      </c>
      <c r="U379" s="86"/>
    </row>
    <row r="380" spans="1:21" customFormat="1" x14ac:dyDescent="0.4">
      <c r="A380" s="85" t="s">
        <v>604</v>
      </c>
      <c r="B380" s="84" t="s">
        <v>1297</v>
      </c>
      <c r="C380" s="84" t="s">
        <v>1357</v>
      </c>
      <c r="D380" s="84" t="s">
        <v>1346</v>
      </c>
      <c r="E380" s="84">
        <v>4</v>
      </c>
      <c r="F380" s="84">
        <v>166282346</v>
      </c>
      <c r="G380" s="84" t="s">
        <v>306</v>
      </c>
      <c r="H380" s="84" t="s">
        <v>1479</v>
      </c>
      <c r="I380" s="84">
        <v>4</v>
      </c>
      <c r="J380" s="84">
        <v>166352900</v>
      </c>
      <c r="K380" s="84" t="s">
        <v>362</v>
      </c>
      <c r="L380" s="84" t="s">
        <v>361</v>
      </c>
      <c r="M380" s="84">
        <v>0.483101</v>
      </c>
      <c r="N380" s="84">
        <v>6.8425500000000002E-3</v>
      </c>
      <c r="O380" s="84">
        <v>6.5265699999999996E-2</v>
      </c>
      <c r="P380" s="83">
        <v>0.91650160000000003</v>
      </c>
      <c r="Q380" s="84">
        <v>11</v>
      </c>
      <c r="R380" s="83">
        <v>0.15953249999999999</v>
      </c>
      <c r="S380" s="82">
        <f t="shared" si="5"/>
        <v>1.0068660137319743</v>
      </c>
      <c r="T380" s="84" t="s">
        <v>1480</v>
      </c>
      <c r="U380" s="86"/>
    </row>
    <row r="381" spans="1:21" customFormat="1" x14ac:dyDescent="0.4">
      <c r="A381" s="85" t="s">
        <v>604</v>
      </c>
      <c r="B381" s="84" t="s">
        <v>1295</v>
      </c>
      <c r="C381" s="84" t="s">
        <v>1357</v>
      </c>
      <c r="D381" s="84" t="s">
        <v>1346</v>
      </c>
      <c r="E381" s="84">
        <v>4</v>
      </c>
      <c r="F381" s="84">
        <v>166282346</v>
      </c>
      <c r="G381" s="84" t="s">
        <v>306</v>
      </c>
      <c r="H381" s="84" t="s">
        <v>1479</v>
      </c>
      <c r="I381" s="84">
        <v>4</v>
      </c>
      <c r="J381" s="84">
        <v>166352900</v>
      </c>
      <c r="K381" s="84" t="s">
        <v>362</v>
      </c>
      <c r="L381" s="84" t="s">
        <v>361</v>
      </c>
      <c r="M381" s="84">
        <v>0.483101</v>
      </c>
      <c r="N381" s="84">
        <v>-9.5390600000000002E-3</v>
      </c>
      <c r="O381" s="84">
        <v>5.5397700000000001E-2</v>
      </c>
      <c r="P381" s="83">
        <v>0.86328629999999995</v>
      </c>
      <c r="Q381" s="84">
        <v>11</v>
      </c>
      <c r="R381" s="83">
        <v>0.20666370000000001</v>
      </c>
      <c r="S381" s="82">
        <f t="shared" si="5"/>
        <v>0.99050629251150557</v>
      </c>
      <c r="T381" s="84" t="s">
        <v>1456</v>
      </c>
      <c r="U381" s="86"/>
    </row>
    <row r="382" spans="1:21" customFormat="1" x14ac:dyDescent="0.4">
      <c r="A382" s="85" t="s">
        <v>604</v>
      </c>
      <c r="B382" s="84" t="s">
        <v>1293</v>
      </c>
      <c r="C382" s="84" t="s">
        <v>1357</v>
      </c>
      <c r="D382" s="84" t="s">
        <v>1346</v>
      </c>
      <c r="E382" s="84">
        <v>4</v>
      </c>
      <c r="F382" s="84">
        <v>166282346</v>
      </c>
      <c r="G382" s="84" t="s">
        <v>306</v>
      </c>
      <c r="H382" s="84" t="s">
        <v>1479</v>
      </c>
      <c r="I382" s="84">
        <v>4</v>
      </c>
      <c r="J382" s="84">
        <v>166352900</v>
      </c>
      <c r="K382" s="84" t="s">
        <v>362</v>
      </c>
      <c r="L382" s="84" t="s">
        <v>361</v>
      </c>
      <c r="M382" s="84">
        <v>0.483101</v>
      </c>
      <c r="N382" s="84">
        <v>1.9980100000000001E-2</v>
      </c>
      <c r="O382" s="84">
        <v>5.5595199999999997E-2</v>
      </c>
      <c r="P382" s="83">
        <v>0.71930629999999995</v>
      </c>
      <c r="Q382" s="84">
        <v>11</v>
      </c>
      <c r="R382" s="83">
        <v>0.13943939999999999</v>
      </c>
      <c r="S382" s="82">
        <f t="shared" si="5"/>
        <v>1.0201810382220928</v>
      </c>
      <c r="T382" s="84" t="s">
        <v>1478</v>
      </c>
      <c r="U382" s="86"/>
    </row>
    <row r="383" spans="1:21" customFormat="1" x14ac:dyDescent="0.4">
      <c r="A383" s="85" t="s">
        <v>346</v>
      </c>
      <c r="B383" s="84" t="s">
        <v>1306</v>
      </c>
      <c r="C383" s="84" t="s">
        <v>1357</v>
      </c>
      <c r="D383" s="84" t="s">
        <v>1471</v>
      </c>
      <c r="E383" s="84">
        <v>11</v>
      </c>
      <c r="F383" s="84">
        <v>68522088</v>
      </c>
      <c r="G383" s="84" t="s">
        <v>337</v>
      </c>
      <c r="H383" s="84" t="s">
        <v>1470</v>
      </c>
      <c r="I383" s="84">
        <v>11</v>
      </c>
      <c r="J383" s="84">
        <v>68613367</v>
      </c>
      <c r="K383" s="84" t="s">
        <v>356</v>
      </c>
      <c r="L383" s="84" t="s">
        <v>355</v>
      </c>
      <c r="M383" s="84">
        <v>0.542744</v>
      </c>
      <c r="N383" s="84">
        <v>-8.8945200000000002E-2</v>
      </c>
      <c r="O383" s="84">
        <v>5.38586E-2</v>
      </c>
      <c r="P383" s="83">
        <v>9.8645099999999999E-2</v>
      </c>
      <c r="Q383" s="84">
        <v>7</v>
      </c>
      <c r="R383" s="83">
        <v>0.25650889999999998</v>
      </c>
      <c r="S383" s="82">
        <f t="shared" si="5"/>
        <v>0.91489570848556789</v>
      </c>
      <c r="T383" s="84" t="s">
        <v>1422</v>
      </c>
      <c r="U383" s="86"/>
    </row>
    <row r="384" spans="1:21" customFormat="1" x14ac:dyDescent="0.4">
      <c r="A384" s="85" t="s">
        <v>346</v>
      </c>
      <c r="B384" s="84" t="s">
        <v>1304</v>
      </c>
      <c r="C384" s="84" t="s">
        <v>1357</v>
      </c>
      <c r="D384" s="84" t="s">
        <v>1471</v>
      </c>
      <c r="E384" s="84">
        <v>11</v>
      </c>
      <c r="F384" s="84">
        <v>68522088</v>
      </c>
      <c r="G384" s="84" t="s">
        <v>337</v>
      </c>
      <c r="H384" s="84" t="s">
        <v>1470</v>
      </c>
      <c r="I384" s="84">
        <v>11</v>
      </c>
      <c r="J384" s="84">
        <v>68613367</v>
      </c>
      <c r="K384" s="84" t="s">
        <v>356</v>
      </c>
      <c r="L384" s="84" t="s">
        <v>355</v>
      </c>
      <c r="M384" s="84">
        <v>0.542744</v>
      </c>
      <c r="N384" s="84">
        <v>-0.10376299999999999</v>
      </c>
      <c r="O384" s="84">
        <v>6.4067899999999997E-2</v>
      </c>
      <c r="P384" s="83">
        <v>0.1053234</v>
      </c>
      <c r="Q384" s="84">
        <v>7</v>
      </c>
      <c r="R384" s="83">
        <v>0.39306029999999997</v>
      </c>
      <c r="S384" s="82">
        <f t="shared" si="5"/>
        <v>0.90143891312915514</v>
      </c>
      <c r="T384" s="84" t="s">
        <v>1477</v>
      </c>
      <c r="U384" s="86"/>
    </row>
    <row r="385" spans="1:21" customFormat="1" x14ac:dyDescent="0.4">
      <c r="A385" s="85" t="s">
        <v>346</v>
      </c>
      <c r="B385" s="84" t="s">
        <v>1302</v>
      </c>
      <c r="C385" s="84" t="s">
        <v>1357</v>
      </c>
      <c r="D385" s="84" t="s">
        <v>1471</v>
      </c>
      <c r="E385" s="84">
        <v>11</v>
      </c>
      <c r="F385" s="84">
        <v>68522088</v>
      </c>
      <c r="G385" s="84" t="s">
        <v>337</v>
      </c>
      <c r="H385" s="84" t="s">
        <v>1470</v>
      </c>
      <c r="I385" s="84">
        <v>11</v>
      </c>
      <c r="J385" s="84">
        <v>68613367</v>
      </c>
      <c r="K385" s="84" t="s">
        <v>356</v>
      </c>
      <c r="L385" s="84" t="s">
        <v>355</v>
      </c>
      <c r="M385" s="84">
        <v>0.542744</v>
      </c>
      <c r="N385" s="84">
        <v>-8.6789199999999997E-2</v>
      </c>
      <c r="O385" s="84">
        <v>0.18828</v>
      </c>
      <c r="P385" s="83">
        <v>0.64482969999999995</v>
      </c>
      <c r="Q385" s="84">
        <v>7</v>
      </c>
      <c r="R385" s="83">
        <v>0.41599330000000001</v>
      </c>
      <c r="S385" s="82">
        <f t="shared" si="5"/>
        <v>0.91687035153336804</v>
      </c>
      <c r="T385" s="84" t="s">
        <v>1476</v>
      </c>
      <c r="U385" s="86"/>
    </row>
    <row r="386" spans="1:21" customFormat="1" x14ac:dyDescent="0.4">
      <c r="A386" s="85" t="s">
        <v>346</v>
      </c>
      <c r="B386" s="84" t="s">
        <v>628</v>
      </c>
      <c r="C386" s="84" t="s">
        <v>1357</v>
      </c>
      <c r="D386" s="84" t="s">
        <v>1471</v>
      </c>
      <c r="E386" s="84">
        <v>11</v>
      </c>
      <c r="F386" s="84">
        <v>68522088</v>
      </c>
      <c r="G386" s="84" t="s">
        <v>337</v>
      </c>
      <c r="H386" s="84" t="s">
        <v>1470</v>
      </c>
      <c r="I386" s="84">
        <v>11</v>
      </c>
      <c r="J386" s="84">
        <v>68613367</v>
      </c>
      <c r="K386" s="84" t="s">
        <v>356</v>
      </c>
      <c r="L386" s="84" t="s">
        <v>355</v>
      </c>
      <c r="M386" s="84">
        <v>0.542744</v>
      </c>
      <c r="N386" s="84">
        <v>-0.162132</v>
      </c>
      <c r="O386" s="84">
        <v>0.15934699999999999</v>
      </c>
      <c r="P386" s="83">
        <v>0.30892570000000003</v>
      </c>
      <c r="Q386" s="84">
        <v>7</v>
      </c>
      <c r="R386" s="83">
        <v>0.56891119999999995</v>
      </c>
      <c r="S386" s="82">
        <f t="shared" si="5"/>
        <v>0.85032895370995143</v>
      </c>
      <c r="T386" s="84" t="s">
        <v>1475</v>
      </c>
      <c r="U386" s="86"/>
    </row>
    <row r="387" spans="1:21" customFormat="1" x14ac:dyDescent="0.4">
      <c r="A387" s="85" t="s">
        <v>346</v>
      </c>
      <c r="B387" s="84" t="s">
        <v>629</v>
      </c>
      <c r="C387" s="84" t="s">
        <v>1357</v>
      </c>
      <c r="D387" s="84" t="s">
        <v>1471</v>
      </c>
      <c r="E387" s="84">
        <v>11</v>
      </c>
      <c r="F387" s="84">
        <v>68522088</v>
      </c>
      <c r="G387" s="84" t="s">
        <v>337</v>
      </c>
      <c r="H387" s="84" t="s">
        <v>1470</v>
      </c>
      <c r="I387" s="84">
        <v>11</v>
      </c>
      <c r="J387" s="84">
        <v>68613367</v>
      </c>
      <c r="K387" s="84" t="s">
        <v>356</v>
      </c>
      <c r="L387" s="84" t="s">
        <v>355</v>
      </c>
      <c r="M387" s="84">
        <v>0.542744</v>
      </c>
      <c r="N387" s="84">
        <v>6.1975500000000003E-2</v>
      </c>
      <c r="O387" s="84">
        <v>0.11841500000000001</v>
      </c>
      <c r="P387" s="83">
        <v>0.6007131</v>
      </c>
      <c r="Q387" s="84">
        <v>7</v>
      </c>
      <c r="R387" s="83">
        <v>0.59284009999999998</v>
      </c>
      <c r="S387" s="82">
        <f t="shared" ref="S387:S450" si="6">EXP(N387)</f>
        <v>1.0639362779699069</v>
      </c>
      <c r="T387" s="84" t="s">
        <v>1474</v>
      </c>
      <c r="U387" s="86"/>
    </row>
    <row r="388" spans="1:21" customFormat="1" x14ac:dyDescent="0.4">
      <c r="A388" s="85" t="s">
        <v>346</v>
      </c>
      <c r="B388" s="84" t="s">
        <v>630</v>
      </c>
      <c r="C388" s="84" t="s">
        <v>1357</v>
      </c>
      <c r="D388" s="84" t="s">
        <v>1471</v>
      </c>
      <c r="E388" s="84">
        <v>11</v>
      </c>
      <c r="F388" s="84">
        <v>68522088</v>
      </c>
      <c r="G388" s="84" t="s">
        <v>337</v>
      </c>
      <c r="H388" s="84" t="s">
        <v>1470</v>
      </c>
      <c r="I388" s="84">
        <v>11</v>
      </c>
      <c r="J388" s="84">
        <v>68613367</v>
      </c>
      <c r="K388" s="84" t="s">
        <v>356</v>
      </c>
      <c r="L388" s="84" t="s">
        <v>355</v>
      </c>
      <c r="M388" s="84">
        <v>0.542744</v>
      </c>
      <c r="N388" s="84">
        <v>-0.12234399999999999</v>
      </c>
      <c r="O388" s="84">
        <v>0.11429499999999999</v>
      </c>
      <c r="P388" s="83">
        <v>0.28443040000000003</v>
      </c>
      <c r="Q388" s="84">
        <v>7</v>
      </c>
      <c r="R388" s="83">
        <v>0.61928760000000005</v>
      </c>
      <c r="S388" s="82">
        <f t="shared" si="6"/>
        <v>0.88484392983031601</v>
      </c>
      <c r="T388" s="84" t="s">
        <v>1473</v>
      </c>
      <c r="U388" s="86"/>
    </row>
    <row r="389" spans="1:21" customFormat="1" x14ac:dyDescent="0.4">
      <c r="A389" s="85" t="s">
        <v>346</v>
      </c>
      <c r="B389" s="84" t="s">
        <v>1297</v>
      </c>
      <c r="C389" s="84" t="s">
        <v>1357</v>
      </c>
      <c r="D389" s="84" t="s">
        <v>1471</v>
      </c>
      <c r="E389" s="84">
        <v>11</v>
      </c>
      <c r="F389" s="84">
        <v>68522088</v>
      </c>
      <c r="G389" s="84" t="s">
        <v>337</v>
      </c>
      <c r="H389" s="84" t="s">
        <v>1470</v>
      </c>
      <c r="I389" s="84">
        <v>11</v>
      </c>
      <c r="J389" s="84">
        <v>68613367</v>
      </c>
      <c r="K389" s="84" t="s">
        <v>356</v>
      </c>
      <c r="L389" s="84" t="s">
        <v>355</v>
      </c>
      <c r="M389" s="84">
        <v>0.542744</v>
      </c>
      <c r="N389" s="84">
        <v>5.3664999999999997E-2</v>
      </c>
      <c r="O389" s="84">
        <v>8.1834900000000002E-2</v>
      </c>
      <c r="P389" s="83">
        <v>0.51197110000000001</v>
      </c>
      <c r="Q389" s="84">
        <v>7</v>
      </c>
      <c r="R389" s="83">
        <v>0.82702779999999998</v>
      </c>
      <c r="S389" s="82">
        <f t="shared" si="6"/>
        <v>1.0551310740326247</v>
      </c>
      <c r="T389" s="84" t="s">
        <v>1472</v>
      </c>
      <c r="U389" s="86"/>
    </row>
    <row r="390" spans="1:21" customFormat="1" x14ac:dyDescent="0.4">
      <c r="A390" s="85" t="s">
        <v>346</v>
      </c>
      <c r="B390" s="84" t="s">
        <v>1295</v>
      </c>
      <c r="C390" s="84" t="s">
        <v>1357</v>
      </c>
      <c r="D390" s="84" t="s">
        <v>1471</v>
      </c>
      <c r="E390" s="84">
        <v>11</v>
      </c>
      <c r="F390" s="84">
        <v>68522088</v>
      </c>
      <c r="G390" s="84" t="s">
        <v>337</v>
      </c>
      <c r="H390" s="84" t="s">
        <v>1470</v>
      </c>
      <c r="I390" s="84">
        <v>11</v>
      </c>
      <c r="J390" s="84">
        <v>68613367</v>
      </c>
      <c r="K390" s="84" t="s">
        <v>356</v>
      </c>
      <c r="L390" s="84" t="s">
        <v>355</v>
      </c>
      <c r="M390" s="84">
        <v>0.542744</v>
      </c>
      <c r="N390" s="84">
        <v>5.6644199999999999E-2</v>
      </c>
      <c r="O390" s="84">
        <v>6.9149799999999997E-2</v>
      </c>
      <c r="P390" s="83">
        <v>0.4126995</v>
      </c>
      <c r="Q390" s="84">
        <v>7</v>
      </c>
      <c r="R390" s="83">
        <v>0.9383551</v>
      </c>
      <c r="S390" s="82">
        <f t="shared" si="6"/>
        <v>1.0582792076597609</v>
      </c>
      <c r="T390" s="84" t="s">
        <v>1469</v>
      </c>
      <c r="U390" s="86"/>
    </row>
    <row r="391" spans="1:21" customFormat="1" x14ac:dyDescent="0.4">
      <c r="A391" s="85" t="s">
        <v>346</v>
      </c>
      <c r="B391" s="84" t="s">
        <v>1293</v>
      </c>
      <c r="C391" s="84" t="s">
        <v>1357</v>
      </c>
      <c r="D391" s="84" t="s">
        <v>1471</v>
      </c>
      <c r="E391" s="84">
        <v>11</v>
      </c>
      <c r="F391" s="84">
        <v>68522088</v>
      </c>
      <c r="G391" s="84" t="s">
        <v>337</v>
      </c>
      <c r="H391" s="84" t="s">
        <v>1470</v>
      </c>
      <c r="I391" s="84">
        <v>11</v>
      </c>
      <c r="J391" s="84">
        <v>68613367</v>
      </c>
      <c r="K391" s="84" t="s">
        <v>356</v>
      </c>
      <c r="L391" s="84" t="s">
        <v>355</v>
      </c>
      <c r="M391" s="84">
        <v>0.542744</v>
      </c>
      <c r="N391" s="84">
        <v>5.53506E-2</v>
      </c>
      <c r="O391" s="84">
        <v>6.9592000000000001E-2</v>
      </c>
      <c r="P391" s="83">
        <v>0.42640440000000002</v>
      </c>
      <c r="Q391" s="84">
        <v>7</v>
      </c>
      <c r="R391" s="83">
        <v>0.92510349999999997</v>
      </c>
      <c r="S391" s="82">
        <f t="shared" si="6"/>
        <v>1.0569111027577653</v>
      </c>
      <c r="T391" s="84" t="s">
        <v>1469</v>
      </c>
      <c r="U391" s="86"/>
    </row>
    <row r="392" spans="1:21" customFormat="1" x14ac:dyDescent="0.4">
      <c r="A392" s="85" t="s">
        <v>605</v>
      </c>
      <c r="B392" s="84" t="s">
        <v>1306</v>
      </c>
      <c r="C392" s="84" t="s">
        <v>1357</v>
      </c>
      <c r="D392" s="84" t="s">
        <v>1461</v>
      </c>
      <c r="E392" s="84">
        <v>4</v>
      </c>
      <c r="F392" s="84">
        <v>159593277</v>
      </c>
      <c r="G392" s="84" t="s">
        <v>292</v>
      </c>
      <c r="H392" s="84" t="s">
        <v>1460</v>
      </c>
      <c r="I392" s="84">
        <v>4</v>
      </c>
      <c r="J392" s="84">
        <v>159459912</v>
      </c>
      <c r="K392" s="84" t="s">
        <v>361</v>
      </c>
      <c r="L392" s="84" t="s">
        <v>362</v>
      </c>
      <c r="M392" s="84">
        <v>0.50397599999999998</v>
      </c>
      <c r="N392" s="84">
        <v>0.100243</v>
      </c>
      <c r="O392" s="84">
        <v>4.88812E-2</v>
      </c>
      <c r="P392" s="83">
        <v>4.0291449999999999E-2</v>
      </c>
      <c r="Q392" s="84" t="s">
        <v>69</v>
      </c>
      <c r="R392" s="83" t="s">
        <v>69</v>
      </c>
      <c r="S392" s="82">
        <f t="shared" si="6"/>
        <v>1.1054395072410019</v>
      </c>
      <c r="T392" s="84" t="s">
        <v>1376</v>
      </c>
      <c r="U392" s="86"/>
    </row>
    <row r="393" spans="1:21" customFormat="1" x14ac:dyDescent="0.4">
      <c r="A393" s="85" t="s">
        <v>605</v>
      </c>
      <c r="B393" s="84" t="s">
        <v>1304</v>
      </c>
      <c r="C393" s="84" t="s">
        <v>1357</v>
      </c>
      <c r="D393" s="84" t="s">
        <v>1461</v>
      </c>
      <c r="E393" s="84">
        <v>4</v>
      </c>
      <c r="F393" s="84">
        <v>159593277</v>
      </c>
      <c r="G393" s="84" t="s">
        <v>292</v>
      </c>
      <c r="H393" s="84" t="s">
        <v>1460</v>
      </c>
      <c r="I393" s="84">
        <v>4</v>
      </c>
      <c r="J393" s="84">
        <v>159459912</v>
      </c>
      <c r="K393" s="84" t="s">
        <v>361</v>
      </c>
      <c r="L393" s="84" t="s">
        <v>362</v>
      </c>
      <c r="M393" s="84">
        <v>0.50397599999999998</v>
      </c>
      <c r="N393" s="84">
        <v>0.115379</v>
      </c>
      <c r="O393" s="84">
        <v>5.7918600000000001E-2</v>
      </c>
      <c r="P393" s="83">
        <v>4.6361279999999998E-2</v>
      </c>
      <c r="Q393" s="84" t="s">
        <v>69</v>
      </c>
      <c r="R393" s="83" t="s">
        <v>69</v>
      </c>
      <c r="S393" s="82">
        <f t="shared" si="6"/>
        <v>1.1222987081884694</v>
      </c>
      <c r="T393" s="84" t="s">
        <v>1468</v>
      </c>
      <c r="U393" s="86"/>
    </row>
    <row r="394" spans="1:21" customFormat="1" x14ac:dyDescent="0.4">
      <c r="A394" s="85" t="s">
        <v>605</v>
      </c>
      <c r="B394" s="84" t="s">
        <v>1302</v>
      </c>
      <c r="C394" s="84" t="s">
        <v>1357</v>
      </c>
      <c r="D394" s="84" t="s">
        <v>1461</v>
      </c>
      <c r="E394" s="84">
        <v>4</v>
      </c>
      <c r="F394" s="84">
        <v>159593277</v>
      </c>
      <c r="G394" s="84" t="s">
        <v>292</v>
      </c>
      <c r="H394" s="84" t="s">
        <v>1460</v>
      </c>
      <c r="I394" s="84">
        <v>4</v>
      </c>
      <c r="J394" s="84">
        <v>159459912</v>
      </c>
      <c r="K394" s="84" t="s">
        <v>361</v>
      </c>
      <c r="L394" s="84" t="s">
        <v>362</v>
      </c>
      <c r="M394" s="84">
        <v>0.50397599999999998</v>
      </c>
      <c r="N394" s="84">
        <v>-0.14249800000000001</v>
      </c>
      <c r="O394" s="84">
        <v>0.1704</v>
      </c>
      <c r="P394" s="83">
        <v>0.4030126</v>
      </c>
      <c r="Q394" s="84" t="s">
        <v>69</v>
      </c>
      <c r="R394" s="83" t="s">
        <v>69</v>
      </c>
      <c r="S394" s="82">
        <f t="shared" si="6"/>
        <v>0.86718928866909795</v>
      </c>
      <c r="T394" s="84" t="s">
        <v>1467</v>
      </c>
      <c r="U394" s="86"/>
    </row>
    <row r="395" spans="1:21" customFormat="1" x14ac:dyDescent="0.4">
      <c r="A395" s="85" t="s">
        <v>605</v>
      </c>
      <c r="B395" s="84" t="s">
        <v>628</v>
      </c>
      <c r="C395" s="84" t="s">
        <v>1357</v>
      </c>
      <c r="D395" s="84" t="s">
        <v>1461</v>
      </c>
      <c r="E395" s="84">
        <v>4</v>
      </c>
      <c r="F395" s="84">
        <v>159593277</v>
      </c>
      <c r="G395" s="84" t="s">
        <v>292</v>
      </c>
      <c r="H395" s="84" t="s">
        <v>1460</v>
      </c>
      <c r="I395" s="84">
        <v>4</v>
      </c>
      <c r="J395" s="84">
        <v>159459912</v>
      </c>
      <c r="K395" s="84" t="s">
        <v>361</v>
      </c>
      <c r="L395" s="84" t="s">
        <v>362</v>
      </c>
      <c r="M395" s="84">
        <v>0.50397599999999998</v>
      </c>
      <c r="N395" s="84">
        <v>0.223887</v>
      </c>
      <c r="O395" s="84">
        <v>0.144287</v>
      </c>
      <c r="P395" s="83">
        <v>0.1207399</v>
      </c>
      <c r="Q395" s="84" t="s">
        <v>69</v>
      </c>
      <c r="R395" s="83" t="s">
        <v>69</v>
      </c>
      <c r="S395" s="82">
        <f t="shared" si="6"/>
        <v>1.2509296563903289</v>
      </c>
      <c r="T395" s="84" t="s">
        <v>1466</v>
      </c>
      <c r="U395" s="86"/>
    </row>
    <row r="396" spans="1:21" customFormat="1" x14ac:dyDescent="0.4">
      <c r="A396" s="85" t="s">
        <v>605</v>
      </c>
      <c r="B396" s="84" t="s">
        <v>629</v>
      </c>
      <c r="C396" s="84" t="s">
        <v>1357</v>
      </c>
      <c r="D396" s="84" t="s">
        <v>1461</v>
      </c>
      <c r="E396" s="84">
        <v>4</v>
      </c>
      <c r="F396" s="84">
        <v>159593277</v>
      </c>
      <c r="G396" s="84" t="s">
        <v>292</v>
      </c>
      <c r="H396" s="84" t="s">
        <v>1460</v>
      </c>
      <c r="I396" s="84">
        <v>4</v>
      </c>
      <c r="J396" s="84">
        <v>159459912</v>
      </c>
      <c r="K396" s="84" t="s">
        <v>361</v>
      </c>
      <c r="L396" s="84" t="s">
        <v>362</v>
      </c>
      <c r="M396" s="84">
        <v>0.50397599999999998</v>
      </c>
      <c r="N396" s="84">
        <v>0.17977299999999999</v>
      </c>
      <c r="O396" s="84">
        <v>0.108741</v>
      </c>
      <c r="P396" s="83">
        <v>9.8286310000000002E-2</v>
      </c>
      <c r="Q396" s="84" t="s">
        <v>69</v>
      </c>
      <c r="R396" s="83" t="s">
        <v>69</v>
      </c>
      <c r="S396" s="82">
        <f t="shared" si="6"/>
        <v>1.1969456256237543</v>
      </c>
      <c r="T396" s="84" t="s">
        <v>1465</v>
      </c>
      <c r="U396" s="86"/>
    </row>
    <row r="397" spans="1:21" customFormat="1" x14ac:dyDescent="0.4">
      <c r="A397" s="85" t="s">
        <v>605</v>
      </c>
      <c r="B397" s="84" t="s">
        <v>630</v>
      </c>
      <c r="C397" s="84" t="s">
        <v>1357</v>
      </c>
      <c r="D397" s="84" t="s">
        <v>1461</v>
      </c>
      <c r="E397" s="84">
        <v>4</v>
      </c>
      <c r="F397" s="84">
        <v>159593277</v>
      </c>
      <c r="G397" s="84" t="s">
        <v>292</v>
      </c>
      <c r="H397" s="84" t="s">
        <v>1460</v>
      </c>
      <c r="I397" s="84">
        <v>4</v>
      </c>
      <c r="J397" s="84">
        <v>159459912</v>
      </c>
      <c r="K397" s="84" t="s">
        <v>361</v>
      </c>
      <c r="L397" s="84" t="s">
        <v>362</v>
      </c>
      <c r="M397" s="84">
        <v>0.50397599999999998</v>
      </c>
      <c r="N397" s="84">
        <v>0.185084</v>
      </c>
      <c r="O397" s="84">
        <v>0.104463</v>
      </c>
      <c r="P397" s="83">
        <v>7.6433950000000001E-2</v>
      </c>
      <c r="Q397" s="84" t="s">
        <v>69</v>
      </c>
      <c r="R397" s="83" t="s">
        <v>69</v>
      </c>
      <c r="S397" s="82">
        <f t="shared" si="6"/>
        <v>1.2033195147217397</v>
      </c>
      <c r="T397" s="84" t="s">
        <v>1464</v>
      </c>
      <c r="U397" s="86"/>
    </row>
    <row r="398" spans="1:21" customFormat="1" x14ac:dyDescent="0.4">
      <c r="A398" s="85" t="s">
        <v>605</v>
      </c>
      <c r="B398" s="84" t="s">
        <v>1297</v>
      </c>
      <c r="C398" s="84" t="s">
        <v>1357</v>
      </c>
      <c r="D398" s="84" t="s">
        <v>1461</v>
      </c>
      <c r="E398" s="84">
        <v>4</v>
      </c>
      <c r="F398" s="84">
        <v>159593277</v>
      </c>
      <c r="G398" s="84" t="s">
        <v>292</v>
      </c>
      <c r="H398" s="84" t="s">
        <v>1460</v>
      </c>
      <c r="I398" s="84">
        <v>4</v>
      </c>
      <c r="J398" s="84">
        <v>159459912</v>
      </c>
      <c r="K398" s="84" t="s">
        <v>361</v>
      </c>
      <c r="L398" s="84" t="s">
        <v>362</v>
      </c>
      <c r="M398" s="84">
        <v>0.50397599999999998</v>
      </c>
      <c r="N398" s="84">
        <v>0.16420599999999999</v>
      </c>
      <c r="O398" s="84">
        <v>7.6131199999999996E-2</v>
      </c>
      <c r="P398" s="83">
        <v>3.1014839999999998E-2</v>
      </c>
      <c r="Q398" s="84" t="s">
        <v>69</v>
      </c>
      <c r="R398" s="83" t="s">
        <v>69</v>
      </c>
      <c r="S398" s="82">
        <f t="shared" si="6"/>
        <v>1.1784570522426994</v>
      </c>
      <c r="T398" s="84" t="s">
        <v>1463</v>
      </c>
      <c r="U398" s="86"/>
    </row>
    <row r="399" spans="1:21" customFormat="1" x14ac:dyDescent="0.4">
      <c r="A399" s="85" t="s">
        <v>605</v>
      </c>
      <c r="B399" s="84" t="s">
        <v>1295</v>
      </c>
      <c r="C399" s="84" t="s">
        <v>1357</v>
      </c>
      <c r="D399" s="84" t="s">
        <v>1461</v>
      </c>
      <c r="E399" s="84">
        <v>4</v>
      </c>
      <c r="F399" s="84">
        <v>159593277</v>
      </c>
      <c r="G399" s="84" t="s">
        <v>292</v>
      </c>
      <c r="H399" s="84" t="s">
        <v>1460</v>
      </c>
      <c r="I399" s="84">
        <v>4</v>
      </c>
      <c r="J399" s="84">
        <v>159459912</v>
      </c>
      <c r="K399" s="84" t="s">
        <v>361</v>
      </c>
      <c r="L399" s="84" t="s">
        <v>362</v>
      </c>
      <c r="M399" s="84">
        <v>0.50397599999999998</v>
      </c>
      <c r="N399" s="84">
        <v>6.0012999999999997E-2</v>
      </c>
      <c r="O399" s="84">
        <v>6.26612E-2</v>
      </c>
      <c r="P399" s="83">
        <v>0.33819460000000001</v>
      </c>
      <c r="Q399" s="84" t="s">
        <v>69</v>
      </c>
      <c r="R399" s="83" t="s">
        <v>69</v>
      </c>
      <c r="S399" s="82">
        <f t="shared" si="6"/>
        <v>1.0618503505101904</v>
      </c>
      <c r="T399" s="84" t="s">
        <v>1462</v>
      </c>
      <c r="U399" s="86"/>
    </row>
    <row r="400" spans="1:21" customFormat="1" x14ac:dyDescent="0.4">
      <c r="A400" s="85" t="s">
        <v>605</v>
      </c>
      <c r="B400" s="84" t="s">
        <v>1293</v>
      </c>
      <c r="C400" s="84" t="s">
        <v>1357</v>
      </c>
      <c r="D400" s="84" t="s">
        <v>1461</v>
      </c>
      <c r="E400" s="84">
        <v>4</v>
      </c>
      <c r="F400" s="84">
        <v>159593277</v>
      </c>
      <c r="G400" s="84" t="s">
        <v>292</v>
      </c>
      <c r="H400" s="84" t="s">
        <v>1460</v>
      </c>
      <c r="I400" s="84">
        <v>4</v>
      </c>
      <c r="J400" s="84">
        <v>159459912</v>
      </c>
      <c r="K400" s="84" t="s">
        <v>361</v>
      </c>
      <c r="L400" s="84" t="s">
        <v>362</v>
      </c>
      <c r="M400" s="84">
        <v>0.50397599999999998</v>
      </c>
      <c r="N400" s="84">
        <v>0.111993</v>
      </c>
      <c r="O400" s="84">
        <v>6.4218300000000006E-2</v>
      </c>
      <c r="P400" s="83">
        <v>8.1168329999999997E-2</v>
      </c>
      <c r="Q400" s="84" t="s">
        <v>69</v>
      </c>
      <c r="R400" s="83" t="s">
        <v>69</v>
      </c>
      <c r="S400" s="82">
        <f t="shared" si="6"/>
        <v>1.1185050310824243</v>
      </c>
      <c r="T400" s="84" t="s">
        <v>1459</v>
      </c>
      <c r="U400" s="86"/>
    </row>
    <row r="401" spans="1:21" customFormat="1" x14ac:dyDescent="0.4">
      <c r="A401" s="85" t="s">
        <v>1322</v>
      </c>
      <c r="B401" s="84" t="s">
        <v>1306</v>
      </c>
      <c r="C401" s="84" t="s">
        <v>1357</v>
      </c>
      <c r="D401" s="84" t="s">
        <v>1321</v>
      </c>
      <c r="E401" s="84">
        <v>17</v>
      </c>
      <c r="F401" s="84">
        <v>78075355</v>
      </c>
      <c r="G401" s="84" t="s">
        <v>287</v>
      </c>
      <c r="H401" s="84" t="s">
        <v>1453</v>
      </c>
      <c r="I401" s="84">
        <v>17</v>
      </c>
      <c r="J401" s="84">
        <v>78127292</v>
      </c>
      <c r="K401" s="84" t="s">
        <v>362</v>
      </c>
      <c r="L401" s="84" t="s">
        <v>356</v>
      </c>
      <c r="M401" s="84">
        <v>0.57852899999999996</v>
      </c>
      <c r="N401" s="84">
        <v>-2.5709800000000001E-2</v>
      </c>
      <c r="O401" s="84">
        <v>2.5663100000000001E-2</v>
      </c>
      <c r="P401" s="83">
        <v>0.31643080000000001</v>
      </c>
      <c r="Q401" s="84">
        <v>5</v>
      </c>
      <c r="R401" s="83">
        <v>0.69751070000000004</v>
      </c>
      <c r="S401" s="82">
        <f t="shared" si="6"/>
        <v>0.97461788268304417</v>
      </c>
      <c r="T401" s="84" t="s">
        <v>1354</v>
      </c>
      <c r="U401" s="86"/>
    </row>
    <row r="402" spans="1:21" customFormat="1" x14ac:dyDescent="0.4">
      <c r="A402" s="85" t="s">
        <v>1322</v>
      </c>
      <c r="B402" s="84" t="s">
        <v>1304</v>
      </c>
      <c r="C402" s="84" t="s">
        <v>1357</v>
      </c>
      <c r="D402" s="84" t="s">
        <v>1321</v>
      </c>
      <c r="E402" s="84">
        <v>17</v>
      </c>
      <c r="F402" s="84">
        <v>78075355</v>
      </c>
      <c r="G402" s="84" t="s">
        <v>287</v>
      </c>
      <c r="H402" s="84" t="s">
        <v>1453</v>
      </c>
      <c r="I402" s="84">
        <v>17</v>
      </c>
      <c r="J402" s="84">
        <v>78127292</v>
      </c>
      <c r="K402" s="84" t="s">
        <v>362</v>
      </c>
      <c r="L402" s="84" t="s">
        <v>356</v>
      </c>
      <c r="M402" s="84">
        <v>0.57852899999999996</v>
      </c>
      <c r="N402" s="84">
        <v>-2.1437600000000001E-2</v>
      </c>
      <c r="O402" s="84">
        <v>3.04455E-2</v>
      </c>
      <c r="P402" s="83">
        <v>0.48135149999999999</v>
      </c>
      <c r="Q402" s="84">
        <v>5</v>
      </c>
      <c r="R402" s="83">
        <v>0.91594279999999995</v>
      </c>
      <c r="S402" s="82">
        <f t="shared" si="6"/>
        <v>0.97879055209405019</v>
      </c>
      <c r="T402" s="84" t="s">
        <v>1458</v>
      </c>
      <c r="U402" s="86"/>
    </row>
    <row r="403" spans="1:21" customFormat="1" x14ac:dyDescent="0.4">
      <c r="A403" s="85" t="s">
        <v>1322</v>
      </c>
      <c r="B403" s="84" t="s">
        <v>1302</v>
      </c>
      <c r="C403" s="84" t="s">
        <v>1357</v>
      </c>
      <c r="D403" s="84" t="s">
        <v>1321</v>
      </c>
      <c r="E403" s="84">
        <v>17</v>
      </c>
      <c r="F403" s="84">
        <v>78075355</v>
      </c>
      <c r="G403" s="84" t="s">
        <v>287</v>
      </c>
      <c r="H403" s="84" t="s">
        <v>1453</v>
      </c>
      <c r="I403" s="84">
        <v>17</v>
      </c>
      <c r="J403" s="84">
        <v>78127292</v>
      </c>
      <c r="K403" s="84" t="s">
        <v>362</v>
      </c>
      <c r="L403" s="84" t="s">
        <v>356</v>
      </c>
      <c r="M403" s="84">
        <v>0.57852899999999996</v>
      </c>
      <c r="N403" s="84">
        <v>-0.102627</v>
      </c>
      <c r="O403" s="84">
        <v>9.2712299999999997E-2</v>
      </c>
      <c r="P403" s="83">
        <v>0.268318</v>
      </c>
      <c r="Q403" s="84">
        <v>5</v>
      </c>
      <c r="R403" s="83">
        <v>0.18201999999999999</v>
      </c>
      <c r="S403" s="82">
        <f t="shared" si="6"/>
        <v>0.90246352960644027</v>
      </c>
      <c r="T403" s="84" t="s">
        <v>1457</v>
      </c>
      <c r="U403" s="86"/>
    </row>
    <row r="404" spans="1:21" customFormat="1" x14ac:dyDescent="0.4">
      <c r="A404" s="85" t="s">
        <v>1322</v>
      </c>
      <c r="B404" s="84" t="s">
        <v>628</v>
      </c>
      <c r="C404" s="84" t="s">
        <v>1357</v>
      </c>
      <c r="D404" s="84" t="s">
        <v>1321</v>
      </c>
      <c r="E404" s="84">
        <v>17</v>
      </c>
      <c r="F404" s="84">
        <v>78075355</v>
      </c>
      <c r="G404" s="84" t="s">
        <v>287</v>
      </c>
      <c r="H404" s="84" t="s">
        <v>1453</v>
      </c>
      <c r="I404" s="84">
        <v>17</v>
      </c>
      <c r="J404" s="84">
        <v>78127292</v>
      </c>
      <c r="K404" s="84" t="s">
        <v>362</v>
      </c>
      <c r="L404" s="84" t="s">
        <v>356</v>
      </c>
      <c r="M404" s="84">
        <v>0.57852899999999996</v>
      </c>
      <c r="N404" s="84">
        <v>-6.7045499999999994E-2</v>
      </c>
      <c r="O404" s="84">
        <v>7.7610999999999999E-2</v>
      </c>
      <c r="P404" s="83">
        <v>0.38766149999999999</v>
      </c>
      <c r="Q404" s="84">
        <v>5</v>
      </c>
      <c r="R404" s="83">
        <v>0.21744240000000001</v>
      </c>
      <c r="S404" s="82">
        <f t="shared" si="6"/>
        <v>0.93515265092314503</v>
      </c>
      <c r="T404" s="84" t="s">
        <v>1382</v>
      </c>
      <c r="U404" s="86"/>
    </row>
    <row r="405" spans="1:21" customFormat="1" x14ac:dyDescent="0.4">
      <c r="A405" s="85" t="s">
        <v>1322</v>
      </c>
      <c r="B405" s="84" t="s">
        <v>629</v>
      </c>
      <c r="C405" s="84" t="s">
        <v>1357</v>
      </c>
      <c r="D405" s="84" t="s">
        <v>1321</v>
      </c>
      <c r="E405" s="84">
        <v>17</v>
      </c>
      <c r="F405" s="84">
        <v>78075355</v>
      </c>
      <c r="G405" s="84" t="s">
        <v>287</v>
      </c>
      <c r="H405" s="84" t="s">
        <v>1453</v>
      </c>
      <c r="I405" s="84">
        <v>17</v>
      </c>
      <c r="J405" s="84">
        <v>78127292</v>
      </c>
      <c r="K405" s="84" t="s">
        <v>362</v>
      </c>
      <c r="L405" s="84" t="s">
        <v>356</v>
      </c>
      <c r="M405" s="84">
        <v>0.57852899999999996</v>
      </c>
      <c r="N405" s="84">
        <v>-2.74802E-2</v>
      </c>
      <c r="O405" s="84">
        <v>5.80933E-2</v>
      </c>
      <c r="P405" s="83">
        <v>0.63618790000000003</v>
      </c>
      <c r="Q405" s="84">
        <v>5</v>
      </c>
      <c r="R405" s="83">
        <v>8.3932729999999997E-2</v>
      </c>
      <c r="S405" s="82">
        <f t="shared" si="6"/>
        <v>0.97289394566287268</v>
      </c>
      <c r="T405" s="84" t="s">
        <v>1415</v>
      </c>
      <c r="U405" s="86"/>
    </row>
    <row r="406" spans="1:21" customFormat="1" x14ac:dyDescent="0.4">
      <c r="A406" s="85" t="s">
        <v>1322</v>
      </c>
      <c r="B406" s="84" t="s">
        <v>630</v>
      </c>
      <c r="C406" s="84" t="s">
        <v>1357</v>
      </c>
      <c r="D406" s="84" t="s">
        <v>1321</v>
      </c>
      <c r="E406" s="84">
        <v>17</v>
      </c>
      <c r="F406" s="84">
        <v>78075355</v>
      </c>
      <c r="G406" s="84" t="s">
        <v>287</v>
      </c>
      <c r="H406" s="84" t="s">
        <v>1453</v>
      </c>
      <c r="I406" s="84">
        <v>17</v>
      </c>
      <c r="J406" s="84">
        <v>78127292</v>
      </c>
      <c r="K406" s="84" t="s">
        <v>362</v>
      </c>
      <c r="L406" s="84" t="s">
        <v>356</v>
      </c>
      <c r="M406" s="84">
        <v>0.57852899999999996</v>
      </c>
      <c r="N406" s="84">
        <v>-1.03436E-2</v>
      </c>
      <c r="O406" s="84">
        <v>5.5677499999999998E-2</v>
      </c>
      <c r="P406" s="83">
        <v>0.8526203</v>
      </c>
      <c r="Q406" s="84">
        <v>5</v>
      </c>
      <c r="R406" s="83">
        <v>0.64722349999999995</v>
      </c>
      <c r="S406" s="82">
        <f t="shared" si="6"/>
        <v>0.98970971106271566</v>
      </c>
      <c r="T406" s="84" t="s">
        <v>1456</v>
      </c>
      <c r="U406" s="86"/>
    </row>
    <row r="407" spans="1:21" customFormat="1" x14ac:dyDescent="0.4">
      <c r="A407" s="85" t="s">
        <v>1322</v>
      </c>
      <c r="B407" s="84" t="s">
        <v>1297</v>
      </c>
      <c r="C407" s="84" t="s">
        <v>1357</v>
      </c>
      <c r="D407" s="84" t="s">
        <v>1321</v>
      </c>
      <c r="E407" s="84">
        <v>17</v>
      </c>
      <c r="F407" s="84">
        <v>78075355</v>
      </c>
      <c r="G407" s="84" t="s">
        <v>287</v>
      </c>
      <c r="H407" s="84" t="s">
        <v>1453</v>
      </c>
      <c r="I407" s="84">
        <v>17</v>
      </c>
      <c r="J407" s="84">
        <v>78127292</v>
      </c>
      <c r="K407" s="84" t="s">
        <v>362</v>
      </c>
      <c r="L407" s="84" t="s">
        <v>356</v>
      </c>
      <c r="M407" s="84">
        <v>0.57852899999999996</v>
      </c>
      <c r="N407" s="84">
        <v>-6.8007700000000004E-2</v>
      </c>
      <c r="O407" s="84">
        <v>3.9436699999999998E-2</v>
      </c>
      <c r="P407" s="83">
        <v>8.4621479999999999E-2</v>
      </c>
      <c r="Q407" s="84">
        <v>5</v>
      </c>
      <c r="R407" s="83">
        <v>0.91028980000000004</v>
      </c>
      <c r="S407" s="82">
        <f t="shared" si="6"/>
        <v>0.93425327979926309</v>
      </c>
      <c r="T407" s="84" t="s">
        <v>1455</v>
      </c>
      <c r="U407" s="86"/>
    </row>
    <row r="408" spans="1:21" customFormat="1" x14ac:dyDescent="0.4">
      <c r="A408" s="85" t="s">
        <v>1322</v>
      </c>
      <c r="B408" s="84" t="s">
        <v>1295</v>
      </c>
      <c r="C408" s="84" t="s">
        <v>1357</v>
      </c>
      <c r="D408" s="84" t="s">
        <v>1321</v>
      </c>
      <c r="E408" s="84">
        <v>17</v>
      </c>
      <c r="F408" s="84">
        <v>78075355</v>
      </c>
      <c r="G408" s="84" t="s">
        <v>287</v>
      </c>
      <c r="H408" s="84" t="s">
        <v>1453</v>
      </c>
      <c r="I408" s="84">
        <v>17</v>
      </c>
      <c r="J408" s="84">
        <v>78127292</v>
      </c>
      <c r="K408" s="84" t="s">
        <v>362</v>
      </c>
      <c r="L408" s="84" t="s">
        <v>356</v>
      </c>
      <c r="M408" s="84">
        <v>0.57852899999999996</v>
      </c>
      <c r="N408" s="84">
        <v>-4.32986E-2</v>
      </c>
      <c r="O408" s="84">
        <v>3.3690699999999997E-2</v>
      </c>
      <c r="P408" s="83">
        <v>0.1987294</v>
      </c>
      <c r="Q408" s="84">
        <v>5</v>
      </c>
      <c r="R408" s="83">
        <v>0.37875330000000001</v>
      </c>
      <c r="S408" s="82">
        <f t="shared" si="6"/>
        <v>0.95762540042633493</v>
      </c>
      <c r="T408" s="84" t="s">
        <v>1454</v>
      </c>
      <c r="U408" s="86"/>
    </row>
    <row r="409" spans="1:21" customFormat="1" x14ac:dyDescent="0.4">
      <c r="A409" s="85" t="s">
        <v>1322</v>
      </c>
      <c r="B409" s="84" t="s">
        <v>1293</v>
      </c>
      <c r="C409" s="84" t="s">
        <v>1357</v>
      </c>
      <c r="D409" s="84" t="s">
        <v>1321</v>
      </c>
      <c r="E409" s="84">
        <v>17</v>
      </c>
      <c r="F409" s="84">
        <v>78075355</v>
      </c>
      <c r="G409" s="84" t="s">
        <v>287</v>
      </c>
      <c r="H409" s="84" t="s">
        <v>1453</v>
      </c>
      <c r="I409" s="84">
        <v>17</v>
      </c>
      <c r="J409" s="84">
        <v>78127292</v>
      </c>
      <c r="K409" s="84" t="s">
        <v>362</v>
      </c>
      <c r="L409" s="84" t="s">
        <v>356</v>
      </c>
      <c r="M409" s="84">
        <v>0.57852899999999996</v>
      </c>
      <c r="N409" s="84">
        <v>-5.0899899999999998E-2</v>
      </c>
      <c r="O409" s="84">
        <v>3.3766499999999998E-2</v>
      </c>
      <c r="P409" s="83">
        <v>0.1317053</v>
      </c>
      <c r="Q409" s="84">
        <v>5</v>
      </c>
      <c r="R409" s="83">
        <v>0.38554369999999999</v>
      </c>
      <c r="S409" s="82">
        <f t="shared" si="6"/>
        <v>0.95037379818840695</v>
      </c>
      <c r="T409" s="84" t="s">
        <v>1332</v>
      </c>
      <c r="U409" s="86"/>
    </row>
    <row r="410" spans="1:21" customFormat="1" x14ac:dyDescent="0.4">
      <c r="A410" s="85" t="s">
        <v>1322</v>
      </c>
      <c r="B410" s="84" t="s">
        <v>1306</v>
      </c>
      <c r="C410" s="84" t="s">
        <v>1357</v>
      </c>
      <c r="D410" s="84" t="s">
        <v>1445</v>
      </c>
      <c r="E410" s="84">
        <v>11</v>
      </c>
      <c r="F410" s="84">
        <v>62392298</v>
      </c>
      <c r="G410" s="84" t="s">
        <v>286</v>
      </c>
      <c r="H410" s="84" t="s">
        <v>1444</v>
      </c>
      <c r="I410" s="84">
        <v>11</v>
      </c>
      <c r="J410" s="84">
        <v>62430335</v>
      </c>
      <c r="K410" s="84" t="s">
        <v>356</v>
      </c>
      <c r="L410" s="84" t="s">
        <v>355</v>
      </c>
      <c r="M410" s="84">
        <v>0.46421499999999999</v>
      </c>
      <c r="N410" s="84">
        <v>7.7036700000000001E-3</v>
      </c>
      <c r="O410" s="84">
        <v>5.2339999999999998E-2</v>
      </c>
      <c r="P410" s="83">
        <v>0.88298580000000004</v>
      </c>
      <c r="Q410" s="84" t="s">
        <v>69</v>
      </c>
      <c r="R410" s="83" t="s">
        <v>69</v>
      </c>
      <c r="S410" s="82">
        <f t="shared" si="6"/>
        <v>1.0077334196103935</v>
      </c>
      <c r="T410" s="84" t="s">
        <v>1452</v>
      </c>
      <c r="U410" s="86"/>
    </row>
    <row r="411" spans="1:21" customFormat="1" x14ac:dyDescent="0.4">
      <c r="A411" s="85" t="s">
        <v>1322</v>
      </c>
      <c r="B411" s="84" t="s">
        <v>1304</v>
      </c>
      <c r="C411" s="84" t="s">
        <v>1357</v>
      </c>
      <c r="D411" s="84" t="s">
        <v>1445</v>
      </c>
      <c r="E411" s="84">
        <v>11</v>
      </c>
      <c r="F411" s="84">
        <v>62392298</v>
      </c>
      <c r="G411" s="84" t="s">
        <v>286</v>
      </c>
      <c r="H411" s="84" t="s">
        <v>1444</v>
      </c>
      <c r="I411" s="84">
        <v>11</v>
      </c>
      <c r="J411" s="84">
        <v>62430335</v>
      </c>
      <c r="K411" s="84" t="s">
        <v>356</v>
      </c>
      <c r="L411" s="84" t="s">
        <v>355</v>
      </c>
      <c r="M411" s="84">
        <v>0.46421499999999999</v>
      </c>
      <c r="N411" s="84">
        <v>-1.82258E-2</v>
      </c>
      <c r="O411" s="84">
        <v>6.2284800000000001E-2</v>
      </c>
      <c r="P411" s="83">
        <v>0.76981160000000004</v>
      </c>
      <c r="Q411" s="84" t="s">
        <v>69</v>
      </c>
      <c r="R411" s="83" t="s">
        <v>69</v>
      </c>
      <c r="S411" s="82">
        <f t="shared" si="6"/>
        <v>0.98193928543336417</v>
      </c>
      <c r="T411" s="84" t="s">
        <v>1441</v>
      </c>
      <c r="U411" s="86"/>
    </row>
    <row r="412" spans="1:21" customFormat="1" x14ac:dyDescent="0.4">
      <c r="A412" s="85" t="s">
        <v>1322</v>
      </c>
      <c r="B412" s="84" t="s">
        <v>1302</v>
      </c>
      <c r="C412" s="84" t="s">
        <v>1357</v>
      </c>
      <c r="D412" s="84" t="s">
        <v>1445</v>
      </c>
      <c r="E412" s="84">
        <v>11</v>
      </c>
      <c r="F412" s="84">
        <v>62392298</v>
      </c>
      <c r="G412" s="84" t="s">
        <v>286</v>
      </c>
      <c r="H412" s="84" t="s">
        <v>1444</v>
      </c>
      <c r="I412" s="84">
        <v>11</v>
      </c>
      <c r="J412" s="84">
        <v>62430335</v>
      </c>
      <c r="K412" s="84" t="s">
        <v>356</v>
      </c>
      <c r="L412" s="84" t="s">
        <v>355</v>
      </c>
      <c r="M412" s="84">
        <v>0.46421499999999999</v>
      </c>
      <c r="N412" s="84">
        <v>9.6645400000000006E-2</v>
      </c>
      <c r="O412" s="84">
        <v>0.18918499999999999</v>
      </c>
      <c r="P412" s="83">
        <v>0.60945559999999999</v>
      </c>
      <c r="Q412" s="84" t="s">
        <v>69</v>
      </c>
      <c r="R412" s="83" t="s">
        <v>69</v>
      </c>
      <c r="S412" s="82">
        <f t="shared" si="6"/>
        <v>1.1014697231989379</v>
      </c>
      <c r="T412" s="84" t="s">
        <v>1451</v>
      </c>
      <c r="U412" s="86"/>
    </row>
    <row r="413" spans="1:21" customFormat="1" x14ac:dyDescent="0.4">
      <c r="A413" s="85" t="s">
        <v>1322</v>
      </c>
      <c r="B413" s="84" t="s">
        <v>628</v>
      </c>
      <c r="C413" s="84" t="s">
        <v>1357</v>
      </c>
      <c r="D413" s="84" t="s">
        <v>1445</v>
      </c>
      <c r="E413" s="84">
        <v>11</v>
      </c>
      <c r="F413" s="84">
        <v>62392298</v>
      </c>
      <c r="G413" s="84" t="s">
        <v>286</v>
      </c>
      <c r="H413" s="84" t="s">
        <v>1444</v>
      </c>
      <c r="I413" s="84">
        <v>11</v>
      </c>
      <c r="J413" s="84">
        <v>62430335</v>
      </c>
      <c r="K413" s="84" t="s">
        <v>356</v>
      </c>
      <c r="L413" s="84" t="s">
        <v>355</v>
      </c>
      <c r="M413" s="84">
        <v>0.46421499999999999</v>
      </c>
      <c r="N413" s="84">
        <v>0.20198099999999999</v>
      </c>
      <c r="O413" s="84">
        <v>0.161326</v>
      </c>
      <c r="P413" s="83">
        <v>0.21056800000000001</v>
      </c>
      <c r="Q413" s="84" t="s">
        <v>69</v>
      </c>
      <c r="R413" s="83" t="s">
        <v>69</v>
      </c>
      <c r="S413" s="82">
        <f t="shared" si="6"/>
        <v>1.2238247552201071</v>
      </c>
      <c r="T413" s="84" t="s">
        <v>1450</v>
      </c>
      <c r="U413" s="86"/>
    </row>
    <row r="414" spans="1:21" customFormat="1" x14ac:dyDescent="0.4">
      <c r="A414" s="85" t="s">
        <v>1322</v>
      </c>
      <c r="B414" s="84" t="s">
        <v>629</v>
      </c>
      <c r="C414" s="84" t="s">
        <v>1357</v>
      </c>
      <c r="D414" s="84" t="s">
        <v>1445</v>
      </c>
      <c r="E414" s="84">
        <v>11</v>
      </c>
      <c r="F414" s="84">
        <v>62392298</v>
      </c>
      <c r="G414" s="84" t="s">
        <v>286</v>
      </c>
      <c r="H414" s="84" t="s">
        <v>1444</v>
      </c>
      <c r="I414" s="84">
        <v>11</v>
      </c>
      <c r="J414" s="84">
        <v>62430335</v>
      </c>
      <c r="K414" s="84" t="s">
        <v>356</v>
      </c>
      <c r="L414" s="84" t="s">
        <v>355</v>
      </c>
      <c r="M414" s="84">
        <v>0.46421499999999999</v>
      </c>
      <c r="N414" s="84">
        <v>-6.7629099999999998E-2</v>
      </c>
      <c r="O414" s="84">
        <v>0.119282</v>
      </c>
      <c r="P414" s="83">
        <v>0.57073479999999999</v>
      </c>
      <c r="Q414" s="84" t="s">
        <v>69</v>
      </c>
      <c r="R414" s="83" t="s">
        <v>69</v>
      </c>
      <c r="S414" s="82">
        <f t="shared" si="6"/>
        <v>0.9346070550564255</v>
      </c>
      <c r="T414" s="84" t="s">
        <v>1449</v>
      </c>
      <c r="U414" s="86"/>
    </row>
    <row r="415" spans="1:21" customFormat="1" x14ac:dyDescent="0.4">
      <c r="A415" s="85" t="s">
        <v>1322</v>
      </c>
      <c r="B415" s="84" t="s">
        <v>630</v>
      </c>
      <c r="C415" s="84" t="s">
        <v>1357</v>
      </c>
      <c r="D415" s="84" t="s">
        <v>1445</v>
      </c>
      <c r="E415" s="84">
        <v>11</v>
      </c>
      <c r="F415" s="84">
        <v>62392298</v>
      </c>
      <c r="G415" s="84" t="s">
        <v>286</v>
      </c>
      <c r="H415" s="84" t="s">
        <v>1444</v>
      </c>
      <c r="I415" s="84">
        <v>11</v>
      </c>
      <c r="J415" s="84">
        <v>62430335</v>
      </c>
      <c r="K415" s="84" t="s">
        <v>356</v>
      </c>
      <c r="L415" s="84" t="s">
        <v>355</v>
      </c>
      <c r="M415" s="84">
        <v>0.46421499999999999</v>
      </c>
      <c r="N415" s="84">
        <v>0.230543</v>
      </c>
      <c r="O415" s="84">
        <v>0.11869499999999999</v>
      </c>
      <c r="P415" s="83">
        <v>5.2099069999999997E-2</v>
      </c>
      <c r="Q415" s="84" t="s">
        <v>69</v>
      </c>
      <c r="R415" s="83" t="s">
        <v>69</v>
      </c>
      <c r="S415" s="82">
        <f t="shared" si="6"/>
        <v>1.2592836153169356</v>
      </c>
      <c r="T415" s="84" t="s">
        <v>1448</v>
      </c>
      <c r="U415" s="86"/>
    </row>
    <row r="416" spans="1:21" customFormat="1" x14ac:dyDescent="0.4">
      <c r="A416" s="85" t="s">
        <v>1322</v>
      </c>
      <c r="B416" s="84" t="s">
        <v>1297</v>
      </c>
      <c r="C416" s="84" t="s">
        <v>1357</v>
      </c>
      <c r="D416" s="84" t="s">
        <v>1445</v>
      </c>
      <c r="E416" s="84">
        <v>11</v>
      </c>
      <c r="F416" s="84">
        <v>62392298</v>
      </c>
      <c r="G416" s="84" t="s">
        <v>286</v>
      </c>
      <c r="H416" s="84" t="s">
        <v>1444</v>
      </c>
      <c r="I416" s="84">
        <v>11</v>
      </c>
      <c r="J416" s="84">
        <v>62430335</v>
      </c>
      <c r="K416" s="84" t="s">
        <v>356</v>
      </c>
      <c r="L416" s="84" t="s">
        <v>355</v>
      </c>
      <c r="M416" s="84">
        <v>0.46421499999999999</v>
      </c>
      <c r="N416" s="84">
        <v>-1.47046E-3</v>
      </c>
      <c r="O416" s="84">
        <v>7.9984E-2</v>
      </c>
      <c r="P416" s="83">
        <v>0.98533219999999999</v>
      </c>
      <c r="Q416" s="84" t="s">
        <v>69</v>
      </c>
      <c r="R416" s="83" t="s">
        <v>69</v>
      </c>
      <c r="S416" s="82">
        <f t="shared" si="6"/>
        <v>0.99853062059658293</v>
      </c>
      <c r="T416" s="84" t="s">
        <v>1447</v>
      </c>
      <c r="U416" s="86"/>
    </row>
    <row r="417" spans="1:21" customFormat="1" x14ac:dyDescent="0.4">
      <c r="A417" s="85" t="s">
        <v>1322</v>
      </c>
      <c r="B417" s="84" t="s">
        <v>1295</v>
      </c>
      <c r="C417" s="84" t="s">
        <v>1357</v>
      </c>
      <c r="D417" s="84" t="s">
        <v>1445</v>
      </c>
      <c r="E417" s="84">
        <v>11</v>
      </c>
      <c r="F417" s="84">
        <v>62392298</v>
      </c>
      <c r="G417" s="84" t="s">
        <v>286</v>
      </c>
      <c r="H417" s="84" t="s">
        <v>1444</v>
      </c>
      <c r="I417" s="84">
        <v>11</v>
      </c>
      <c r="J417" s="84">
        <v>62430335</v>
      </c>
      <c r="K417" s="84" t="s">
        <v>356</v>
      </c>
      <c r="L417" s="84" t="s">
        <v>355</v>
      </c>
      <c r="M417" s="84">
        <v>0.46421499999999999</v>
      </c>
      <c r="N417" s="84">
        <v>-4.3864500000000001E-2</v>
      </c>
      <c r="O417" s="84">
        <v>6.8767400000000006E-2</v>
      </c>
      <c r="P417" s="83">
        <v>0.52356049999999998</v>
      </c>
      <c r="Q417" s="84" t="s">
        <v>69</v>
      </c>
      <c r="R417" s="83" t="s">
        <v>69</v>
      </c>
      <c r="S417" s="82">
        <f t="shared" si="6"/>
        <v>0.95708363351963799</v>
      </c>
      <c r="T417" s="84" t="s">
        <v>1446</v>
      </c>
      <c r="U417" s="86"/>
    </row>
    <row r="418" spans="1:21" customFormat="1" x14ac:dyDescent="0.4">
      <c r="A418" s="85" t="s">
        <v>1322</v>
      </c>
      <c r="B418" s="84" t="s">
        <v>1293</v>
      </c>
      <c r="C418" s="84" t="s">
        <v>1357</v>
      </c>
      <c r="D418" s="84" t="s">
        <v>1445</v>
      </c>
      <c r="E418" s="84">
        <v>11</v>
      </c>
      <c r="F418" s="84">
        <v>62392298</v>
      </c>
      <c r="G418" s="84" t="s">
        <v>286</v>
      </c>
      <c r="H418" s="84" t="s">
        <v>1444</v>
      </c>
      <c r="I418" s="84">
        <v>11</v>
      </c>
      <c r="J418" s="84">
        <v>62430335</v>
      </c>
      <c r="K418" s="84" t="s">
        <v>356</v>
      </c>
      <c r="L418" s="84" t="s">
        <v>355</v>
      </c>
      <c r="M418" s="84">
        <v>0.46421499999999999</v>
      </c>
      <c r="N418" s="84">
        <v>-2.2106000000000001E-2</v>
      </c>
      <c r="O418" s="84">
        <v>6.8613900000000005E-2</v>
      </c>
      <c r="P418" s="83">
        <v>0.74731639999999999</v>
      </c>
      <c r="Q418" s="84" t="s">
        <v>69</v>
      </c>
      <c r="R418" s="83" t="s">
        <v>69</v>
      </c>
      <c r="S418" s="82">
        <f t="shared" si="6"/>
        <v>0.97813654708185405</v>
      </c>
      <c r="T418" s="84" t="s">
        <v>1423</v>
      </c>
      <c r="U418" s="86"/>
    </row>
    <row r="419" spans="1:21" customFormat="1" x14ac:dyDescent="0.4">
      <c r="A419" s="85" t="s">
        <v>609</v>
      </c>
      <c r="B419" s="84" t="s">
        <v>1306</v>
      </c>
      <c r="C419" s="84" t="s">
        <v>1357</v>
      </c>
      <c r="D419" s="84" t="s">
        <v>1437</v>
      </c>
      <c r="E419" s="84">
        <v>11</v>
      </c>
      <c r="F419" s="84">
        <v>67351066</v>
      </c>
      <c r="G419" s="84" t="s">
        <v>320</v>
      </c>
      <c r="H419" s="84" t="s">
        <v>1436</v>
      </c>
      <c r="I419" s="84">
        <v>11</v>
      </c>
      <c r="J419" s="84">
        <v>67310936</v>
      </c>
      <c r="K419" s="84" t="s">
        <v>362</v>
      </c>
      <c r="L419" s="84" t="s">
        <v>355</v>
      </c>
      <c r="M419" s="84">
        <v>0.41153099999999998</v>
      </c>
      <c r="N419" s="84">
        <v>-5.3105599999999998E-3</v>
      </c>
      <c r="O419" s="84">
        <v>1.73093E-2</v>
      </c>
      <c r="P419" s="83">
        <v>0.75899240000000001</v>
      </c>
      <c r="Q419" s="84">
        <v>9</v>
      </c>
      <c r="R419" s="83">
        <v>0.49851109999999998</v>
      </c>
      <c r="S419" s="82">
        <f t="shared" si="6"/>
        <v>0.99470351609541718</v>
      </c>
      <c r="T419" s="84" t="s">
        <v>1443</v>
      </c>
      <c r="U419" s="86"/>
    </row>
    <row r="420" spans="1:21" customFormat="1" x14ac:dyDescent="0.4">
      <c r="A420" s="85" t="s">
        <v>609</v>
      </c>
      <c r="B420" s="84" t="s">
        <v>1304</v>
      </c>
      <c r="C420" s="84" t="s">
        <v>1357</v>
      </c>
      <c r="D420" s="84" t="s">
        <v>1437</v>
      </c>
      <c r="E420" s="84">
        <v>11</v>
      </c>
      <c r="F420" s="84">
        <v>67351066</v>
      </c>
      <c r="G420" s="84" t="s">
        <v>320</v>
      </c>
      <c r="H420" s="84" t="s">
        <v>1436</v>
      </c>
      <c r="I420" s="84">
        <v>11</v>
      </c>
      <c r="J420" s="84">
        <v>67310936</v>
      </c>
      <c r="K420" s="84" t="s">
        <v>362</v>
      </c>
      <c r="L420" s="84" t="s">
        <v>355</v>
      </c>
      <c r="M420" s="84">
        <v>0.41153099999999998</v>
      </c>
      <c r="N420" s="84">
        <v>-1.96221E-2</v>
      </c>
      <c r="O420" s="84">
        <v>2.0645E-2</v>
      </c>
      <c r="P420" s="83">
        <v>0.34188220000000002</v>
      </c>
      <c r="Q420" s="84">
        <v>9</v>
      </c>
      <c r="R420" s="83">
        <v>0.44336550000000002</v>
      </c>
      <c r="S420" s="82">
        <f t="shared" si="6"/>
        <v>0.98056916038452224</v>
      </c>
      <c r="T420" s="84" t="s">
        <v>1442</v>
      </c>
      <c r="U420" s="86"/>
    </row>
    <row r="421" spans="1:21" customFormat="1" x14ac:dyDescent="0.4">
      <c r="A421" s="85" t="s">
        <v>609</v>
      </c>
      <c r="B421" s="84" t="s">
        <v>1302</v>
      </c>
      <c r="C421" s="84" t="s">
        <v>1357</v>
      </c>
      <c r="D421" s="84" t="s">
        <v>1437</v>
      </c>
      <c r="E421" s="84">
        <v>11</v>
      </c>
      <c r="F421" s="84">
        <v>67351066</v>
      </c>
      <c r="G421" s="84" t="s">
        <v>320</v>
      </c>
      <c r="H421" s="84" t="s">
        <v>1436</v>
      </c>
      <c r="I421" s="84">
        <v>11</v>
      </c>
      <c r="J421" s="84">
        <v>67310936</v>
      </c>
      <c r="K421" s="84" t="s">
        <v>362</v>
      </c>
      <c r="L421" s="84" t="s">
        <v>355</v>
      </c>
      <c r="M421" s="84">
        <v>0.41153099999999998</v>
      </c>
      <c r="N421" s="84">
        <v>-2.0522200000000001E-2</v>
      </c>
      <c r="O421" s="84">
        <v>6.2486600000000003E-2</v>
      </c>
      <c r="P421" s="83">
        <v>0.74259050000000004</v>
      </c>
      <c r="Q421" s="84">
        <v>9</v>
      </c>
      <c r="R421" s="83">
        <v>0.78353439999999996</v>
      </c>
      <c r="S421" s="82">
        <f t="shared" si="6"/>
        <v>0.97968694718287408</v>
      </c>
      <c r="T421" s="84" t="s">
        <v>1441</v>
      </c>
      <c r="U421" s="86"/>
    </row>
    <row r="422" spans="1:21" customFormat="1" x14ac:dyDescent="0.4">
      <c r="A422" s="85" t="s">
        <v>609</v>
      </c>
      <c r="B422" s="84" t="s">
        <v>628</v>
      </c>
      <c r="C422" s="84" t="s">
        <v>1357</v>
      </c>
      <c r="D422" s="84" t="s">
        <v>1437</v>
      </c>
      <c r="E422" s="84">
        <v>11</v>
      </c>
      <c r="F422" s="84">
        <v>67351066</v>
      </c>
      <c r="G422" s="84" t="s">
        <v>320</v>
      </c>
      <c r="H422" s="84" t="s">
        <v>1436</v>
      </c>
      <c r="I422" s="84">
        <v>11</v>
      </c>
      <c r="J422" s="84">
        <v>67310936</v>
      </c>
      <c r="K422" s="84" t="s">
        <v>362</v>
      </c>
      <c r="L422" s="84" t="s">
        <v>355</v>
      </c>
      <c r="M422" s="84">
        <v>0.41153099999999998</v>
      </c>
      <c r="N422" s="84">
        <v>-6.4189599999999999E-2</v>
      </c>
      <c r="O422" s="84">
        <v>5.2469500000000002E-2</v>
      </c>
      <c r="P422" s="83">
        <v>0.22118979999999999</v>
      </c>
      <c r="Q422" s="84">
        <v>9</v>
      </c>
      <c r="R422" s="83">
        <v>0.5762178</v>
      </c>
      <c r="S422" s="82">
        <f t="shared" si="6"/>
        <v>0.93782717064152987</v>
      </c>
      <c r="T422" s="84" t="s">
        <v>1440</v>
      </c>
      <c r="U422" s="86"/>
    </row>
    <row r="423" spans="1:21" customFormat="1" x14ac:dyDescent="0.4">
      <c r="A423" s="85" t="s">
        <v>609</v>
      </c>
      <c r="B423" s="84" t="s">
        <v>629</v>
      </c>
      <c r="C423" s="84" t="s">
        <v>1357</v>
      </c>
      <c r="D423" s="84" t="s">
        <v>1437</v>
      </c>
      <c r="E423" s="84">
        <v>11</v>
      </c>
      <c r="F423" s="84">
        <v>67351066</v>
      </c>
      <c r="G423" s="84" t="s">
        <v>320</v>
      </c>
      <c r="H423" s="84" t="s">
        <v>1436</v>
      </c>
      <c r="I423" s="84">
        <v>11</v>
      </c>
      <c r="J423" s="84">
        <v>67310936</v>
      </c>
      <c r="K423" s="84" t="s">
        <v>362</v>
      </c>
      <c r="L423" s="84" t="s">
        <v>355</v>
      </c>
      <c r="M423" s="84">
        <v>0.41153099999999998</v>
      </c>
      <c r="N423" s="84">
        <v>-1.0941299999999999E-2</v>
      </c>
      <c r="O423" s="84">
        <v>3.9208800000000002E-2</v>
      </c>
      <c r="P423" s="83">
        <v>0.78020500000000004</v>
      </c>
      <c r="Q423" s="84">
        <v>9</v>
      </c>
      <c r="R423" s="83">
        <v>0.64932889999999999</v>
      </c>
      <c r="S423" s="82">
        <f t="shared" si="6"/>
        <v>0.98911833831776375</v>
      </c>
      <c r="T423" s="84" t="s">
        <v>1439</v>
      </c>
      <c r="U423" s="86"/>
    </row>
    <row r="424" spans="1:21" customFormat="1" x14ac:dyDescent="0.4">
      <c r="A424" s="85" t="s">
        <v>609</v>
      </c>
      <c r="B424" s="84" t="s">
        <v>630</v>
      </c>
      <c r="C424" s="84" t="s">
        <v>1357</v>
      </c>
      <c r="D424" s="84" t="s">
        <v>1437</v>
      </c>
      <c r="E424" s="84">
        <v>11</v>
      </c>
      <c r="F424" s="84">
        <v>67351066</v>
      </c>
      <c r="G424" s="84" t="s">
        <v>320</v>
      </c>
      <c r="H424" s="84" t="s">
        <v>1436</v>
      </c>
      <c r="I424" s="84">
        <v>11</v>
      </c>
      <c r="J424" s="84">
        <v>67310936</v>
      </c>
      <c r="K424" s="84" t="s">
        <v>362</v>
      </c>
      <c r="L424" s="84" t="s">
        <v>355</v>
      </c>
      <c r="M424" s="84">
        <v>0.41153099999999998</v>
      </c>
      <c r="N424" s="84">
        <v>5.1048200000000002E-2</v>
      </c>
      <c r="O424" s="84">
        <v>3.7441200000000001E-2</v>
      </c>
      <c r="P424" s="83">
        <v>0.17274919999999999</v>
      </c>
      <c r="Q424" s="84">
        <v>9</v>
      </c>
      <c r="R424" s="83">
        <v>0.48026279999999999</v>
      </c>
      <c r="S424" s="82">
        <f t="shared" si="6"/>
        <v>1.0523736164690791</v>
      </c>
      <c r="T424" s="84" t="s">
        <v>1438</v>
      </c>
      <c r="U424" s="86"/>
    </row>
    <row r="425" spans="1:21" customFormat="1" x14ac:dyDescent="0.4">
      <c r="A425" s="85" t="s">
        <v>609</v>
      </c>
      <c r="B425" s="84" t="s">
        <v>1297</v>
      </c>
      <c r="C425" s="84" t="s">
        <v>1357</v>
      </c>
      <c r="D425" s="84" t="s">
        <v>1437</v>
      </c>
      <c r="E425" s="84">
        <v>11</v>
      </c>
      <c r="F425" s="84">
        <v>67351066</v>
      </c>
      <c r="G425" s="84" t="s">
        <v>320</v>
      </c>
      <c r="H425" s="84" t="s">
        <v>1436</v>
      </c>
      <c r="I425" s="84">
        <v>11</v>
      </c>
      <c r="J425" s="84">
        <v>67310936</v>
      </c>
      <c r="K425" s="84" t="s">
        <v>362</v>
      </c>
      <c r="L425" s="84" t="s">
        <v>355</v>
      </c>
      <c r="M425" s="84">
        <v>0.41153099999999998</v>
      </c>
      <c r="N425" s="84">
        <v>1.69604E-2</v>
      </c>
      <c r="O425" s="84">
        <v>2.6937099999999999E-2</v>
      </c>
      <c r="P425" s="83">
        <v>0.52893789999999996</v>
      </c>
      <c r="Q425" s="84">
        <v>9</v>
      </c>
      <c r="R425" s="83">
        <v>0.14299510000000001</v>
      </c>
      <c r="S425" s="82">
        <f t="shared" si="6"/>
        <v>1.0171050441679894</v>
      </c>
      <c r="T425" s="84" t="s">
        <v>1344</v>
      </c>
      <c r="U425" s="86"/>
    </row>
    <row r="426" spans="1:21" customFormat="1" x14ac:dyDescent="0.4">
      <c r="A426" s="85" t="s">
        <v>609</v>
      </c>
      <c r="B426" s="84" t="s">
        <v>1295</v>
      </c>
      <c r="C426" s="84" t="s">
        <v>1357</v>
      </c>
      <c r="D426" s="84" t="s">
        <v>1437</v>
      </c>
      <c r="E426" s="84">
        <v>11</v>
      </c>
      <c r="F426" s="84">
        <v>67351066</v>
      </c>
      <c r="G426" s="84" t="s">
        <v>320</v>
      </c>
      <c r="H426" s="84" t="s">
        <v>1436</v>
      </c>
      <c r="I426" s="84">
        <v>11</v>
      </c>
      <c r="J426" s="84">
        <v>67310936</v>
      </c>
      <c r="K426" s="84" t="s">
        <v>362</v>
      </c>
      <c r="L426" s="84" t="s">
        <v>355</v>
      </c>
      <c r="M426" s="84">
        <v>0.41153099999999998</v>
      </c>
      <c r="N426" s="84">
        <v>6.8304300000000004E-4</v>
      </c>
      <c r="O426" s="84">
        <v>2.2862400000000001E-2</v>
      </c>
      <c r="P426" s="83">
        <v>0.97616579999999997</v>
      </c>
      <c r="Q426" s="84">
        <v>9</v>
      </c>
      <c r="R426" s="83">
        <v>3.6906500000000002E-2</v>
      </c>
      <c r="S426" s="82">
        <f t="shared" si="6"/>
        <v>1.0006832763269911</v>
      </c>
      <c r="T426" s="84" t="s">
        <v>1416</v>
      </c>
      <c r="U426" s="86"/>
    </row>
    <row r="427" spans="1:21" customFormat="1" x14ac:dyDescent="0.4">
      <c r="A427" s="85" t="s">
        <v>609</v>
      </c>
      <c r="B427" s="84" t="s">
        <v>1293</v>
      </c>
      <c r="C427" s="84" t="s">
        <v>1357</v>
      </c>
      <c r="D427" s="84" t="s">
        <v>1437</v>
      </c>
      <c r="E427" s="84">
        <v>11</v>
      </c>
      <c r="F427" s="84">
        <v>67351066</v>
      </c>
      <c r="G427" s="84" t="s">
        <v>320</v>
      </c>
      <c r="H427" s="84" t="s">
        <v>1436</v>
      </c>
      <c r="I427" s="84">
        <v>11</v>
      </c>
      <c r="J427" s="84">
        <v>67310936</v>
      </c>
      <c r="K427" s="84" t="s">
        <v>362</v>
      </c>
      <c r="L427" s="84" t="s">
        <v>355</v>
      </c>
      <c r="M427" s="84">
        <v>0.41153099999999998</v>
      </c>
      <c r="N427" s="84">
        <v>6.1772199999999998E-3</v>
      </c>
      <c r="O427" s="84">
        <v>2.2928500000000001E-2</v>
      </c>
      <c r="P427" s="83">
        <v>0.78761219999999998</v>
      </c>
      <c r="Q427" s="84">
        <v>9</v>
      </c>
      <c r="R427" s="83">
        <v>9.8943699999999996E-2</v>
      </c>
      <c r="S427" s="82">
        <f t="shared" si="6"/>
        <v>1.0061963383693158</v>
      </c>
      <c r="T427" s="84" t="s">
        <v>1416</v>
      </c>
      <c r="U427" s="86"/>
    </row>
    <row r="428" spans="1:21" customFormat="1" x14ac:dyDescent="0.4">
      <c r="A428" s="85" t="s">
        <v>604</v>
      </c>
      <c r="B428" s="84" t="s">
        <v>1306</v>
      </c>
      <c r="C428" s="84" t="s">
        <v>1357</v>
      </c>
      <c r="D428" s="84" t="s">
        <v>1427</v>
      </c>
      <c r="E428" s="84">
        <v>15</v>
      </c>
      <c r="F428" s="84">
        <v>99192200</v>
      </c>
      <c r="G428" s="84" t="s">
        <v>308</v>
      </c>
      <c r="H428" s="84" t="s">
        <v>1426</v>
      </c>
      <c r="I428" s="84">
        <v>15</v>
      </c>
      <c r="J428" s="84">
        <v>99522106</v>
      </c>
      <c r="K428" s="84" t="s">
        <v>356</v>
      </c>
      <c r="L428" s="84" t="s">
        <v>355</v>
      </c>
      <c r="M428" s="84">
        <v>0.54671999999999998</v>
      </c>
      <c r="N428" s="84">
        <v>-8.3047899999999994E-2</v>
      </c>
      <c r="O428" s="84">
        <v>6.2806899999999999E-2</v>
      </c>
      <c r="P428" s="83">
        <v>0.18607679999999999</v>
      </c>
      <c r="Q428" s="84">
        <v>5</v>
      </c>
      <c r="R428" s="83">
        <v>0.53373219999999999</v>
      </c>
      <c r="S428" s="82">
        <f t="shared" si="6"/>
        <v>0.92030706345598745</v>
      </c>
      <c r="T428" s="84" t="s">
        <v>1435</v>
      </c>
      <c r="U428" s="86"/>
    </row>
    <row r="429" spans="1:21" customFormat="1" x14ac:dyDescent="0.4">
      <c r="A429" s="85" t="s">
        <v>604</v>
      </c>
      <c r="B429" s="84" t="s">
        <v>1304</v>
      </c>
      <c r="C429" s="84" t="s">
        <v>1357</v>
      </c>
      <c r="D429" s="84" t="s">
        <v>1427</v>
      </c>
      <c r="E429" s="84">
        <v>15</v>
      </c>
      <c r="F429" s="84">
        <v>99192200</v>
      </c>
      <c r="G429" s="84" t="s">
        <v>308</v>
      </c>
      <c r="H429" s="84" t="s">
        <v>1426</v>
      </c>
      <c r="I429" s="84">
        <v>15</v>
      </c>
      <c r="J429" s="84">
        <v>99522106</v>
      </c>
      <c r="K429" s="84" t="s">
        <v>356</v>
      </c>
      <c r="L429" s="84" t="s">
        <v>355</v>
      </c>
      <c r="M429" s="84">
        <v>0.54671999999999998</v>
      </c>
      <c r="N429" s="84">
        <v>-6.6678500000000002E-2</v>
      </c>
      <c r="O429" s="84">
        <v>7.3697200000000004E-2</v>
      </c>
      <c r="P429" s="83">
        <v>0.36559059999999999</v>
      </c>
      <c r="Q429" s="84">
        <v>5</v>
      </c>
      <c r="R429" s="83">
        <v>0.75546570000000002</v>
      </c>
      <c r="S429" s="82">
        <f t="shared" si="6"/>
        <v>0.93549591493112638</v>
      </c>
      <c r="T429" s="84" t="s">
        <v>1434</v>
      </c>
      <c r="U429" s="86"/>
    </row>
    <row r="430" spans="1:21" customFormat="1" x14ac:dyDescent="0.4">
      <c r="A430" s="85" t="s">
        <v>604</v>
      </c>
      <c r="B430" s="84" t="s">
        <v>1302</v>
      </c>
      <c r="C430" s="84" t="s">
        <v>1357</v>
      </c>
      <c r="D430" s="84" t="s">
        <v>1427</v>
      </c>
      <c r="E430" s="84">
        <v>15</v>
      </c>
      <c r="F430" s="84">
        <v>99192200</v>
      </c>
      <c r="G430" s="84" t="s">
        <v>308</v>
      </c>
      <c r="H430" s="84" t="s">
        <v>1426</v>
      </c>
      <c r="I430" s="84">
        <v>15</v>
      </c>
      <c r="J430" s="84">
        <v>99522106</v>
      </c>
      <c r="K430" s="84" t="s">
        <v>356</v>
      </c>
      <c r="L430" s="84" t="s">
        <v>355</v>
      </c>
      <c r="M430" s="84">
        <v>0.54671999999999998</v>
      </c>
      <c r="N430" s="84">
        <v>0.17935100000000001</v>
      </c>
      <c r="O430" s="84">
        <v>0.221801</v>
      </c>
      <c r="P430" s="83">
        <v>0.41873660000000001</v>
      </c>
      <c r="Q430" s="84">
        <v>5</v>
      </c>
      <c r="R430" s="83">
        <v>0.20264119999999999</v>
      </c>
      <c r="S430" s="82">
        <f t="shared" si="6"/>
        <v>1.1964406211331831</v>
      </c>
      <c r="T430" s="84" t="s">
        <v>1433</v>
      </c>
      <c r="U430" s="86"/>
    </row>
    <row r="431" spans="1:21" customFormat="1" x14ac:dyDescent="0.4">
      <c r="A431" s="85" t="s">
        <v>604</v>
      </c>
      <c r="B431" s="84" t="s">
        <v>628</v>
      </c>
      <c r="C431" s="84" t="s">
        <v>1357</v>
      </c>
      <c r="D431" s="84" t="s">
        <v>1427</v>
      </c>
      <c r="E431" s="84">
        <v>15</v>
      </c>
      <c r="F431" s="84">
        <v>99192200</v>
      </c>
      <c r="G431" s="84" t="s">
        <v>308</v>
      </c>
      <c r="H431" s="84" t="s">
        <v>1426</v>
      </c>
      <c r="I431" s="84">
        <v>15</v>
      </c>
      <c r="J431" s="84">
        <v>99522106</v>
      </c>
      <c r="K431" s="84" t="s">
        <v>356</v>
      </c>
      <c r="L431" s="84" t="s">
        <v>355</v>
      </c>
      <c r="M431" s="84">
        <v>0.54671999999999998</v>
      </c>
      <c r="N431" s="84">
        <v>-0.31066199999999999</v>
      </c>
      <c r="O431" s="84">
        <v>0.19267799999999999</v>
      </c>
      <c r="P431" s="83">
        <v>0.1068876</v>
      </c>
      <c r="Q431" s="84">
        <v>5</v>
      </c>
      <c r="R431" s="83">
        <v>8.9319800000000005E-2</v>
      </c>
      <c r="S431" s="82">
        <f t="shared" si="6"/>
        <v>0.73296157501817427</v>
      </c>
      <c r="T431" s="84" t="s">
        <v>1432</v>
      </c>
      <c r="U431" s="86"/>
    </row>
    <row r="432" spans="1:21" customFormat="1" x14ac:dyDescent="0.4">
      <c r="A432" s="85" t="s">
        <v>604</v>
      </c>
      <c r="B432" s="84" t="s">
        <v>629</v>
      </c>
      <c r="C432" s="84" t="s">
        <v>1357</v>
      </c>
      <c r="D432" s="84" t="s">
        <v>1427</v>
      </c>
      <c r="E432" s="84">
        <v>15</v>
      </c>
      <c r="F432" s="84">
        <v>99192200</v>
      </c>
      <c r="G432" s="84" t="s">
        <v>308</v>
      </c>
      <c r="H432" s="84" t="s">
        <v>1426</v>
      </c>
      <c r="I432" s="84">
        <v>15</v>
      </c>
      <c r="J432" s="84">
        <v>99522106</v>
      </c>
      <c r="K432" s="84" t="s">
        <v>356</v>
      </c>
      <c r="L432" s="84" t="s">
        <v>355</v>
      </c>
      <c r="M432" s="84">
        <v>0.54671999999999998</v>
      </c>
      <c r="N432" s="84">
        <v>9.4168399999999999E-2</v>
      </c>
      <c r="O432" s="84">
        <v>0.13838700000000001</v>
      </c>
      <c r="P432" s="83">
        <v>0.49620540000000002</v>
      </c>
      <c r="Q432" s="84">
        <v>5</v>
      </c>
      <c r="R432" s="83">
        <v>0.66519119999999998</v>
      </c>
      <c r="S432" s="82">
        <f t="shared" si="6"/>
        <v>1.0987447589560468</v>
      </c>
      <c r="T432" s="84" t="s">
        <v>1431</v>
      </c>
      <c r="U432" s="86"/>
    </row>
    <row r="433" spans="1:21" customFormat="1" x14ac:dyDescent="0.4">
      <c r="A433" s="85" t="s">
        <v>604</v>
      </c>
      <c r="B433" s="84" t="s">
        <v>630</v>
      </c>
      <c r="C433" s="84" t="s">
        <v>1357</v>
      </c>
      <c r="D433" s="84" t="s">
        <v>1427</v>
      </c>
      <c r="E433" s="84">
        <v>15</v>
      </c>
      <c r="F433" s="84">
        <v>99192200</v>
      </c>
      <c r="G433" s="84" t="s">
        <v>308</v>
      </c>
      <c r="H433" s="84" t="s">
        <v>1426</v>
      </c>
      <c r="I433" s="84">
        <v>15</v>
      </c>
      <c r="J433" s="84">
        <v>99522106</v>
      </c>
      <c r="K433" s="84" t="s">
        <v>356</v>
      </c>
      <c r="L433" s="84" t="s">
        <v>355</v>
      </c>
      <c r="M433" s="84">
        <v>0.54671999999999998</v>
      </c>
      <c r="N433" s="84">
        <v>-8.4515800000000002E-2</v>
      </c>
      <c r="O433" s="84">
        <v>0.132795</v>
      </c>
      <c r="P433" s="83">
        <v>0.52449020000000002</v>
      </c>
      <c r="Q433" s="84">
        <v>5</v>
      </c>
      <c r="R433" s="83">
        <v>0.22603999999999999</v>
      </c>
      <c r="S433" s="82">
        <f t="shared" si="6"/>
        <v>0.9189571357393822</v>
      </c>
      <c r="T433" s="84" t="s">
        <v>1430</v>
      </c>
      <c r="U433" s="86"/>
    </row>
    <row r="434" spans="1:21" customFormat="1" x14ac:dyDescent="0.4">
      <c r="A434" s="85" t="s">
        <v>604</v>
      </c>
      <c r="B434" s="84" t="s">
        <v>1297</v>
      </c>
      <c r="C434" s="84" t="s">
        <v>1357</v>
      </c>
      <c r="D434" s="84" t="s">
        <v>1427</v>
      </c>
      <c r="E434" s="84">
        <v>15</v>
      </c>
      <c r="F434" s="84">
        <v>99192200</v>
      </c>
      <c r="G434" s="84" t="s">
        <v>308</v>
      </c>
      <c r="H434" s="84" t="s">
        <v>1426</v>
      </c>
      <c r="I434" s="84">
        <v>15</v>
      </c>
      <c r="J434" s="84">
        <v>99522106</v>
      </c>
      <c r="K434" s="84" t="s">
        <v>356</v>
      </c>
      <c r="L434" s="84" t="s">
        <v>355</v>
      </c>
      <c r="M434" s="84">
        <v>0.54671999999999998</v>
      </c>
      <c r="N434" s="84">
        <v>6.7790600000000006E-2</v>
      </c>
      <c r="O434" s="84">
        <v>9.58706E-2</v>
      </c>
      <c r="P434" s="83">
        <v>0.47950110000000001</v>
      </c>
      <c r="Q434" s="84">
        <v>5</v>
      </c>
      <c r="R434" s="83">
        <v>0.55171020000000004</v>
      </c>
      <c r="S434" s="82">
        <f t="shared" si="6"/>
        <v>1.0701411974484227</v>
      </c>
      <c r="T434" s="84" t="s">
        <v>1429</v>
      </c>
      <c r="U434" s="86"/>
    </row>
    <row r="435" spans="1:21" customFormat="1" x14ac:dyDescent="0.4">
      <c r="A435" s="85" t="s">
        <v>604</v>
      </c>
      <c r="B435" s="84" t="s">
        <v>1295</v>
      </c>
      <c r="C435" s="84" t="s">
        <v>1357</v>
      </c>
      <c r="D435" s="84" t="s">
        <v>1427</v>
      </c>
      <c r="E435" s="84">
        <v>15</v>
      </c>
      <c r="F435" s="84">
        <v>99192200</v>
      </c>
      <c r="G435" s="84" t="s">
        <v>308</v>
      </c>
      <c r="H435" s="84" t="s">
        <v>1426</v>
      </c>
      <c r="I435" s="84">
        <v>15</v>
      </c>
      <c r="J435" s="84">
        <v>99522106</v>
      </c>
      <c r="K435" s="84" t="s">
        <v>356</v>
      </c>
      <c r="L435" s="84" t="s">
        <v>355</v>
      </c>
      <c r="M435" s="84">
        <v>0.54671999999999998</v>
      </c>
      <c r="N435" s="84">
        <v>3.7698500000000003E-2</v>
      </c>
      <c r="O435" s="84">
        <v>8.0749299999999996E-2</v>
      </c>
      <c r="P435" s="83">
        <v>0.64060110000000003</v>
      </c>
      <c r="Q435" s="84">
        <v>5</v>
      </c>
      <c r="R435" s="83">
        <v>7.5018619999999994E-2</v>
      </c>
      <c r="S435" s="82">
        <f t="shared" si="6"/>
        <v>1.0384181026185435</v>
      </c>
      <c r="T435" s="84" t="s">
        <v>1428</v>
      </c>
      <c r="U435" s="86"/>
    </row>
    <row r="436" spans="1:21" customFormat="1" x14ac:dyDescent="0.4">
      <c r="A436" s="85" t="s">
        <v>604</v>
      </c>
      <c r="B436" s="84" t="s">
        <v>1293</v>
      </c>
      <c r="C436" s="84" t="s">
        <v>1357</v>
      </c>
      <c r="D436" s="84" t="s">
        <v>1427</v>
      </c>
      <c r="E436" s="84">
        <v>15</v>
      </c>
      <c r="F436" s="84">
        <v>99192200</v>
      </c>
      <c r="G436" s="84" t="s">
        <v>308</v>
      </c>
      <c r="H436" s="84" t="s">
        <v>1426</v>
      </c>
      <c r="I436" s="84">
        <v>15</v>
      </c>
      <c r="J436" s="84">
        <v>99522106</v>
      </c>
      <c r="K436" s="84" t="s">
        <v>356</v>
      </c>
      <c r="L436" s="84" t="s">
        <v>355</v>
      </c>
      <c r="M436" s="84">
        <v>0.54671999999999998</v>
      </c>
      <c r="N436" s="84">
        <v>3.2587499999999998E-2</v>
      </c>
      <c r="O436" s="84">
        <v>8.1254999999999994E-2</v>
      </c>
      <c r="P436" s="83">
        <v>0.68838169999999999</v>
      </c>
      <c r="Q436" s="84">
        <v>5</v>
      </c>
      <c r="R436" s="83">
        <v>0.46104889999999998</v>
      </c>
      <c r="S436" s="82">
        <f t="shared" si="6"/>
        <v>1.033124287564321</v>
      </c>
      <c r="T436" s="84" t="s">
        <v>1425</v>
      </c>
      <c r="U436" s="86"/>
    </row>
    <row r="437" spans="1:21" customFormat="1" x14ac:dyDescent="0.4">
      <c r="A437" s="85" t="s">
        <v>604</v>
      </c>
      <c r="B437" s="84" t="s">
        <v>1306</v>
      </c>
      <c r="C437" s="84" t="s">
        <v>1357</v>
      </c>
      <c r="D437" s="84" t="s">
        <v>1419</v>
      </c>
      <c r="E437" s="84">
        <v>4</v>
      </c>
      <c r="F437" s="84">
        <v>57896939</v>
      </c>
      <c r="G437" s="84" t="s">
        <v>1418</v>
      </c>
      <c r="H437" s="84" t="s">
        <v>1417</v>
      </c>
      <c r="I437" s="84">
        <v>4</v>
      </c>
      <c r="J437" s="84">
        <v>57946388</v>
      </c>
      <c r="K437" s="84" t="s">
        <v>356</v>
      </c>
      <c r="L437" s="84" t="s">
        <v>361</v>
      </c>
      <c r="M437" s="84">
        <v>0.59940400000000005</v>
      </c>
      <c r="N437" s="84">
        <v>-4.9215200000000004E-4</v>
      </c>
      <c r="O437" s="84">
        <v>1.84285E-2</v>
      </c>
      <c r="P437" s="83">
        <v>0.97869419999999996</v>
      </c>
      <c r="Q437" s="84">
        <v>8</v>
      </c>
      <c r="R437" s="83">
        <v>0.36081400000000002</v>
      </c>
      <c r="S437" s="82">
        <f t="shared" si="6"/>
        <v>0.99950796908693029</v>
      </c>
      <c r="T437" s="84" t="s">
        <v>1424</v>
      </c>
      <c r="U437" s="86"/>
    </row>
    <row r="438" spans="1:21" customFormat="1" x14ac:dyDescent="0.4">
      <c r="A438" s="85" t="s">
        <v>604</v>
      </c>
      <c r="B438" s="84" t="s">
        <v>1304</v>
      </c>
      <c r="C438" s="84" t="s">
        <v>1357</v>
      </c>
      <c r="D438" s="84" t="s">
        <v>1419</v>
      </c>
      <c r="E438" s="84">
        <v>4</v>
      </c>
      <c r="F438" s="84">
        <v>57896939</v>
      </c>
      <c r="G438" s="84" t="s">
        <v>1418</v>
      </c>
      <c r="H438" s="84" t="s">
        <v>1417</v>
      </c>
      <c r="I438" s="84">
        <v>4</v>
      </c>
      <c r="J438" s="84">
        <v>57946388</v>
      </c>
      <c r="K438" s="84" t="s">
        <v>356</v>
      </c>
      <c r="L438" s="84" t="s">
        <v>361</v>
      </c>
      <c r="M438" s="84">
        <v>0.59940400000000005</v>
      </c>
      <c r="N438" s="84">
        <v>6.6527599999999998E-3</v>
      </c>
      <c r="O438" s="84">
        <v>2.1901299999999999E-2</v>
      </c>
      <c r="P438" s="83">
        <v>0.76130989999999998</v>
      </c>
      <c r="Q438" s="84">
        <v>8</v>
      </c>
      <c r="R438" s="83">
        <v>0.15419859999999999</v>
      </c>
      <c r="S438" s="82">
        <f t="shared" si="6"/>
        <v>1.0066749387638607</v>
      </c>
      <c r="T438" s="84" t="s">
        <v>1416</v>
      </c>
      <c r="U438" s="86"/>
    </row>
    <row r="439" spans="1:21" customFormat="1" x14ac:dyDescent="0.4">
      <c r="A439" s="85" t="s">
        <v>604</v>
      </c>
      <c r="B439" s="84" t="s">
        <v>1302</v>
      </c>
      <c r="C439" s="84" t="s">
        <v>1357</v>
      </c>
      <c r="D439" s="84" t="s">
        <v>1419</v>
      </c>
      <c r="E439" s="84">
        <v>4</v>
      </c>
      <c r="F439" s="84">
        <v>57896939</v>
      </c>
      <c r="G439" s="84" t="s">
        <v>1418</v>
      </c>
      <c r="H439" s="84" t="s">
        <v>1417</v>
      </c>
      <c r="I439" s="84">
        <v>4</v>
      </c>
      <c r="J439" s="84">
        <v>57946388</v>
      </c>
      <c r="K439" s="84" t="s">
        <v>356</v>
      </c>
      <c r="L439" s="84" t="s">
        <v>361</v>
      </c>
      <c r="M439" s="84">
        <v>0.59940400000000005</v>
      </c>
      <c r="N439" s="84">
        <v>-1.8305999999999999E-2</v>
      </c>
      <c r="O439" s="84">
        <v>6.6723500000000005E-2</v>
      </c>
      <c r="P439" s="83">
        <v>0.78381129999999999</v>
      </c>
      <c r="Q439" s="84">
        <v>8</v>
      </c>
      <c r="R439" s="83">
        <v>0.92888499999999996</v>
      </c>
      <c r="S439" s="82">
        <f t="shared" si="6"/>
        <v>0.98186053706052445</v>
      </c>
      <c r="T439" s="84" t="s">
        <v>1423</v>
      </c>
      <c r="U439" s="86"/>
    </row>
    <row r="440" spans="1:21" customFormat="1" x14ac:dyDescent="0.4">
      <c r="A440" s="85" t="s">
        <v>604</v>
      </c>
      <c r="B440" s="84" t="s">
        <v>628</v>
      </c>
      <c r="C440" s="84" t="s">
        <v>1357</v>
      </c>
      <c r="D440" s="84" t="s">
        <v>1419</v>
      </c>
      <c r="E440" s="84">
        <v>4</v>
      </c>
      <c r="F440" s="84">
        <v>57896939</v>
      </c>
      <c r="G440" s="84" t="s">
        <v>1418</v>
      </c>
      <c r="H440" s="84" t="s">
        <v>1417</v>
      </c>
      <c r="I440" s="84">
        <v>4</v>
      </c>
      <c r="J440" s="84">
        <v>57946388</v>
      </c>
      <c r="K440" s="84" t="s">
        <v>356</v>
      </c>
      <c r="L440" s="84" t="s">
        <v>361</v>
      </c>
      <c r="M440" s="84">
        <v>0.59940400000000005</v>
      </c>
      <c r="N440" s="84">
        <v>-8.5976800000000006E-2</v>
      </c>
      <c r="O440" s="84">
        <v>5.6161700000000002E-2</v>
      </c>
      <c r="P440" s="83">
        <v>0.1257992</v>
      </c>
      <c r="Q440" s="84">
        <v>8</v>
      </c>
      <c r="R440" s="83">
        <v>0.93673030000000002</v>
      </c>
      <c r="S440" s="82">
        <f t="shared" si="6"/>
        <v>0.91761551965326016</v>
      </c>
      <c r="T440" s="84" t="s">
        <v>1422</v>
      </c>
      <c r="U440" s="86"/>
    </row>
    <row r="441" spans="1:21" customFormat="1" x14ac:dyDescent="0.4">
      <c r="A441" s="85" t="s">
        <v>604</v>
      </c>
      <c r="B441" s="84" t="s">
        <v>629</v>
      </c>
      <c r="C441" s="84" t="s">
        <v>1357</v>
      </c>
      <c r="D441" s="84" t="s">
        <v>1419</v>
      </c>
      <c r="E441" s="84">
        <v>4</v>
      </c>
      <c r="F441" s="84">
        <v>57896939</v>
      </c>
      <c r="G441" s="84" t="s">
        <v>1418</v>
      </c>
      <c r="H441" s="84" t="s">
        <v>1417</v>
      </c>
      <c r="I441" s="84">
        <v>4</v>
      </c>
      <c r="J441" s="84">
        <v>57946388</v>
      </c>
      <c r="K441" s="84" t="s">
        <v>356</v>
      </c>
      <c r="L441" s="84" t="s">
        <v>361</v>
      </c>
      <c r="M441" s="84">
        <v>0.59940400000000005</v>
      </c>
      <c r="N441" s="84">
        <v>6.2634999999999996E-2</v>
      </c>
      <c r="O441" s="84">
        <v>4.1762300000000002E-2</v>
      </c>
      <c r="P441" s="83">
        <v>0.1336666</v>
      </c>
      <c r="Q441" s="84">
        <v>8</v>
      </c>
      <c r="R441" s="83">
        <v>0.92183420000000005</v>
      </c>
      <c r="S441" s="82">
        <f t="shared" si="6"/>
        <v>1.0646381753704557</v>
      </c>
      <c r="T441" s="84" t="s">
        <v>1421</v>
      </c>
      <c r="U441" s="86"/>
    </row>
    <row r="442" spans="1:21" customFormat="1" x14ac:dyDescent="0.4">
      <c r="A442" s="85" t="s">
        <v>604</v>
      </c>
      <c r="B442" s="84" t="s">
        <v>630</v>
      </c>
      <c r="C442" s="84" t="s">
        <v>1357</v>
      </c>
      <c r="D442" s="84" t="s">
        <v>1419</v>
      </c>
      <c r="E442" s="84">
        <v>4</v>
      </c>
      <c r="F442" s="84">
        <v>57896939</v>
      </c>
      <c r="G442" s="84" t="s">
        <v>1418</v>
      </c>
      <c r="H442" s="84" t="s">
        <v>1417</v>
      </c>
      <c r="I442" s="84">
        <v>4</v>
      </c>
      <c r="J442" s="84">
        <v>57946388</v>
      </c>
      <c r="K442" s="84" t="s">
        <v>356</v>
      </c>
      <c r="L442" s="84" t="s">
        <v>361</v>
      </c>
      <c r="M442" s="84">
        <v>0.59940400000000005</v>
      </c>
      <c r="N442" s="84">
        <v>-4.42882E-2</v>
      </c>
      <c r="O442" s="84">
        <v>4.0134999999999997E-2</v>
      </c>
      <c r="P442" s="83">
        <v>0.26981899999999998</v>
      </c>
      <c r="Q442" s="84">
        <v>8</v>
      </c>
      <c r="R442" s="83">
        <v>0.38037320000000002</v>
      </c>
      <c r="S442" s="82">
        <f t="shared" si="6"/>
        <v>0.95667820308061957</v>
      </c>
      <c r="T442" s="84" t="s">
        <v>1420</v>
      </c>
      <c r="U442" s="86"/>
    </row>
    <row r="443" spans="1:21" customFormat="1" x14ac:dyDescent="0.4">
      <c r="A443" s="85" t="s">
        <v>604</v>
      </c>
      <c r="B443" s="84" t="s">
        <v>1297</v>
      </c>
      <c r="C443" s="84" t="s">
        <v>1357</v>
      </c>
      <c r="D443" s="84" t="s">
        <v>1419</v>
      </c>
      <c r="E443" s="84">
        <v>4</v>
      </c>
      <c r="F443" s="84">
        <v>57896939</v>
      </c>
      <c r="G443" s="84" t="s">
        <v>1418</v>
      </c>
      <c r="H443" s="84" t="s">
        <v>1417</v>
      </c>
      <c r="I443" s="84">
        <v>4</v>
      </c>
      <c r="J443" s="84">
        <v>57946388</v>
      </c>
      <c r="K443" s="84" t="s">
        <v>356</v>
      </c>
      <c r="L443" s="84" t="s">
        <v>361</v>
      </c>
      <c r="M443" s="84">
        <v>0.59940400000000005</v>
      </c>
      <c r="N443" s="84">
        <v>7.8763300000000008E-3</v>
      </c>
      <c r="O443" s="84">
        <v>2.8325599999999999E-2</v>
      </c>
      <c r="P443" s="83">
        <v>0.78096290000000002</v>
      </c>
      <c r="Q443" s="84">
        <v>8</v>
      </c>
      <c r="R443" s="83">
        <v>0.91816719999999996</v>
      </c>
      <c r="S443" s="82">
        <f t="shared" si="6"/>
        <v>1.0079074298844983</v>
      </c>
      <c r="T443" s="84" t="s">
        <v>1347</v>
      </c>
      <c r="U443" s="86"/>
    </row>
    <row r="444" spans="1:21" customFormat="1" x14ac:dyDescent="0.4">
      <c r="A444" s="85" t="s">
        <v>604</v>
      </c>
      <c r="B444" s="84" t="s">
        <v>1295</v>
      </c>
      <c r="C444" s="84" t="s">
        <v>1357</v>
      </c>
      <c r="D444" s="84" t="s">
        <v>1419</v>
      </c>
      <c r="E444" s="84">
        <v>4</v>
      </c>
      <c r="F444" s="84">
        <v>57896939</v>
      </c>
      <c r="G444" s="84" t="s">
        <v>1418</v>
      </c>
      <c r="H444" s="84" t="s">
        <v>1417</v>
      </c>
      <c r="I444" s="84">
        <v>4</v>
      </c>
      <c r="J444" s="84">
        <v>57946388</v>
      </c>
      <c r="K444" s="84" t="s">
        <v>356</v>
      </c>
      <c r="L444" s="84" t="s">
        <v>361</v>
      </c>
      <c r="M444" s="84">
        <v>0.59940400000000005</v>
      </c>
      <c r="N444" s="84">
        <v>1.47537E-2</v>
      </c>
      <c r="O444" s="84">
        <v>2.4154499999999999E-2</v>
      </c>
      <c r="P444" s="83">
        <v>0.54132939999999996</v>
      </c>
      <c r="Q444" s="84">
        <v>8</v>
      </c>
      <c r="R444" s="83">
        <v>0.78700040000000004</v>
      </c>
      <c r="S444" s="82">
        <f t="shared" si="6"/>
        <v>1.0148630730556285</v>
      </c>
      <c r="T444" s="84" t="s">
        <v>1395</v>
      </c>
      <c r="U444" s="86"/>
    </row>
    <row r="445" spans="1:21" customFormat="1" x14ac:dyDescent="0.4">
      <c r="A445" s="85" t="s">
        <v>604</v>
      </c>
      <c r="B445" s="84" t="s">
        <v>1293</v>
      </c>
      <c r="C445" s="84" t="s">
        <v>1357</v>
      </c>
      <c r="D445" s="84" t="s">
        <v>1419</v>
      </c>
      <c r="E445" s="84">
        <v>4</v>
      </c>
      <c r="F445" s="84">
        <v>57896939</v>
      </c>
      <c r="G445" s="84" t="s">
        <v>1418</v>
      </c>
      <c r="H445" s="84" t="s">
        <v>1417</v>
      </c>
      <c r="I445" s="84">
        <v>4</v>
      </c>
      <c r="J445" s="84">
        <v>57946388</v>
      </c>
      <c r="K445" s="84" t="s">
        <v>356</v>
      </c>
      <c r="L445" s="84" t="s">
        <v>361</v>
      </c>
      <c r="M445" s="84">
        <v>0.59940400000000005</v>
      </c>
      <c r="N445" s="84">
        <v>5.1746700000000001E-3</v>
      </c>
      <c r="O445" s="84">
        <v>2.4186800000000001E-2</v>
      </c>
      <c r="P445" s="83">
        <v>0.83058949999999998</v>
      </c>
      <c r="Q445" s="84">
        <v>8</v>
      </c>
      <c r="R445" s="83">
        <v>0.83004889999999998</v>
      </c>
      <c r="S445" s="82">
        <f t="shared" si="6"/>
        <v>1.0051880817285817</v>
      </c>
      <c r="T445" s="84" t="s">
        <v>1416</v>
      </c>
      <c r="U445" s="86"/>
    </row>
    <row r="446" spans="1:21" customFormat="1" x14ac:dyDescent="0.4">
      <c r="A446" s="85" t="s">
        <v>608</v>
      </c>
      <c r="B446" s="84" t="s">
        <v>1306</v>
      </c>
      <c r="C446" s="84" t="s">
        <v>1357</v>
      </c>
      <c r="D446" s="84" t="s">
        <v>1408</v>
      </c>
      <c r="E446" s="84">
        <v>1</v>
      </c>
      <c r="F446" s="84">
        <v>160007257</v>
      </c>
      <c r="G446" s="84" t="s">
        <v>1407</v>
      </c>
      <c r="H446" s="84" t="s">
        <v>1406</v>
      </c>
      <c r="I446" s="84">
        <v>1</v>
      </c>
      <c r="J446" s="84">
        <v>160043589</v>
      </c>
      <c r="K446" s="84" t="s">
        <v>361</v>
      </c>
      <c r="L446" s="84" t="s">
        <v>362</v>
      </c>
      <c r="M446" s="84">
        <v>0.52882700000000005</v>
      </c>
      <c r="N446" s="84">
        <v>-2.7823400000000002E-2</v>
      </c>
      <c r="O446" s="84">
        <v>4.6568600000000002E-2</v>
      </c>
      <c r="P446" s="83">
        <v>0.5501935</v>
      </c>
      <c r="Q446" s="84">
        <v>6</v>
      </c>
      <c r="R446" s="83">
        <v>0.42258410000000002</v>
      </c>
      <c r="S446" s="82">
        <f t="shared" si="6"/>
        <v>0.97256010575092688</v>
      </c>
      <c r="T446" s="84" t="s">
        <v>1377</v>
      </c>
      <c r="U446" s="86"/>
    </row>
    <row r="447" spans="1:21" customFormat="1" x14ac:dyDescent="0.4">
      <c r="A447" s="85" t="s">
        <v>608</v>
      </c>
      <c r="B447" s="84" t="s">
        <v>1304</v>
      </c>
      <c r="C447" s="84" t="s">
        <v>1357</v>
      </c>
      <c r="D447" s="84" t="s">
        <v>1408</v>
      </c>
      <c r="E447" s="84">
        <v>1</v>
      </c>
      <c r="F447" s="84">
        <v>160007257</v>
      </c>
      <c r="G447" s="84" t="s">
        <v>1407</v>
      </c>
      <c r="H447" s="84" t="s">
        <v>1406</v>
      </c>
      <c r="I447" s="84">
        <v>1</v>
      </c>
      <c r="J447" s="84">
        <v>160043589</v>
      </c>
      <c r="K447" s="84" t="s">
        <v>361</v>
      </c>
      <c r="L447" s="84" t="s">
        <v>362</v>
      </c>
      <c r="M447" s="84">
        <v>0.52882700000000005</v>
      </c>
      <c r="N447" s="84">
        <v>-2.59717E-2</v>
      </c>
      <c r="O447" s="84">
        <v>5.5381E-2</v>
      </c>
      <c r="P447" s="83">
        <v>0.63909479999999996</v>
      </c>
      <c r="Q447" s="84">
        <v>6</v>
      </c>
      <c r="R447" s="83">
        <v>0.45577050000000002</v>
      </c>
      <c r="S447" s="82">
        <f t="shared" si="6"/>
        <v>0.97436266368195656</v>
      </c>
      <c r="T447" s="84" t="s">
        <v>1415</v>
      </c>
      <c r="U447" s="86"/>
    </row>
    <row r="448" spans="1:21" customFormat="1" x14ac:dyDescent="0.4">
      <c r="A448" s="85" t="s">
        <v>608</v>
      </c>
      <c r="B448" s="84" t="s">
        <v>1302</v>
      </c>
      <c r="C448" s="84" t="s">
        <v>1357</v>
      </c>
      <c r="D448" s="84" t="s">
        <v>1408</v>
      </c>
      <c r="E448" s="84">
        <v>1</v>
      </c>
      <c r="F448" s="84">
        <v>160007257</v>
      </c>
      <c r="G448" s="84" t="s">
        <v>1407</v>
      </c>
      <c r="H448" s="84" t="s">
        <v>1406</v>
      </c>
      <c r="I448" s="84">
        <v>1</v>
      </c>
      <c r="J448" s="84">
        <v>160043589</v>
      </c>
      <c r="K448" s="84" t="s">
        <v>361</v>
      </c>
      <c r="L448" s="84" t="s">
        <v>362</v>
      </c>
      <c r="M448" s="84">
        <v>0.52882700000000005</v>
      </c>
      <c r="N448" s="84">
        <v>0.12711800000000001</v>
      </c>
      <c r="O448" s="84">
        <v>0.16999400000000001</v>
      </c>
      <c r="P448" s="83">
        <v>0.45459169999999999</v>
      </c>
      <c r="Q448" s="84">
        <v>6</v>
      </c>
      <c r="R448" s="83">
        <v>0.81091869999999999</v>
      </c>
      <c r="S448" s="82">
        <f t="shared" si="6"/>
        <v>1.1355510048946689</v>
      </c>
      <c r="T448" s="84" t="s">
        <v>1414</v>
      </c>
      <c r="U448" s="86"/>
    </row>
    <row r="449" spans="1:21" customFormat="1" x14ac:dyDescent="0.4">
      <c r="A449" s="85" t="s">
        <v>608</v>
      </c>
      <c r="B449" s="84" t="s">
        <v>628</v>
      </c>
      <c r="C449" s="84" t="s">
        <v>1357</v>
      </c>
      <c r="D449" s="84" t="s">
        <v>1408</v>
      </c>
      <c r="E449" s="84">
        <v>1</v>
      </c>
      <c r="F449" s="84">
        <v>160007257</v>
      </c>
      <c r="G449" s="84" t="s">
        <v>1407</v>
      </c>
      <c r="H449" s="84" t="s">
        <v>1406</v>
      </c>
      <c r="I449" s="84">
        <v>1</v>
      </c>
      <c r="J449" s="84">
        <v>160043589</v>
      </c>
      <c r="K449" s="84" t="s">
        <v>361</v>
      </c>
      <c r="L449" s="84" t="s">
        <v>362</v>
      </c>
      <c r="M449" s="84">
        <v>0.52882700000000005</v>
      </c>
      <c r="N449" s="84">
        <v>4.6764600000000003E-2</v>
      </c>
      <c r="O449" s="84">
        <v>0.141703</v>
      </c>
      <c r="P449" s="83">
        <v>0.74138559999999998</v>
      </c>
      <c r="Q449" s="84">
        <v>6</v>
      </c>
      <c r="R449" s="83">
        <v>0.65558519999999998</v>
      </c>
      <c r="S449" s="82">
        <f t="shared" si="6"/>
        <v>1.0478753101963161</v>
      </c>
      <c r="T449" s="84" t="s">
        <v>1413</v>
      </c>
      <c r="U449" s="86"/>
    </row>
    <row r="450" spans="1:21" customFormat="1" x14ac:dyDescent="0.4">
      <c r="A450" s="85" t="s">
        <v>608</v>
      </c>
      <c r="B450" s="84" t="s">
        <v>629</v>
      </c>
      <c r="C450" s="84" t="s">
        <v>1357</v>
      </c>
      <c r="D450" s="84" t="s">
        <v>1408</v>
      </c>
      <c r="E450" s="84">
        <v>1</v>
      </c>
      <c r="F450" s="84">
        <v>160007257</v>
      </c>
      <c r="G450" s="84" t="s">
        <v>1407</v>
      </c>
      <c r="H450" s="84" t="s">
        <v>1406</v>
      </c>
      <c r="I450" s="84">
        <v>1</v>
      </c>
      <c r="J450" s="84">
        <v>160043589</v>
      </c>
      <c r="K450" s="84" t="s">
        <v>361</v>
      </c>
      <c r="L450" s="84" t="s">
        <v>362</v>
      </c>
      <c r="M450" s="84">
        <v>0.52882700000000005</v>
      </c>
      <c r="N450" s="84">
        <v>-1.7419899999999999E-2</v>
      </c>
      <c r="O450" s="84">
        <v>0.10553700000000001</v>
      </c>
      <c r="P450" s="83">
        <v>0.86889709999999998</v>
      </c>
      <c r="Q450" s="84">
        <v>6</v>
      </c>
      <c r="R450" s="83">
        <v>0.67548240000000004</v>
      </c>
      <c r="S450" s="82">
        <f t="shared" si="6"/>
        <v>0.98273094926158744</v>
      </c>
      <c r="T450" s="84" t="s">
        <v>1412</v>
      </c>
      <c r="U450" s="86"/>
    </row>
    <row r="451" spans="1:21" customFormat="1" x14ac:dyDescent="0.4">
      <c r="A451" s="85" t="s">
        <v>608</v>
      </c>
      <c r="B451" s="84" t="s">
        <v>630</v>
      </c>
      <c r="C451" s="84" t="s">
        <v>1357</v>
      </c>
      <c r="D451" s="84" t="s">
        <v>1408</v>
      </c>
      <c r="E451" s="84">
        <v>1</v>
      </c>
      <c r="F451" s="84">
        <v>160007257</v>
      </c>
      <c r="G451" s="84" t="s">
        <v>1407</v>
      </c>
      <c r="H451" s="84" t="s">
        <v>1406</v>
      </c>
      <c r="I451" s="84">
        <v>1</v>
      </c>
      <c r="J451" s="84">
        <v>160043589</v>
      </c>
      <c r="K451" s="84" t="s">
        <v>361</v>
      </c>
      <c r="L451" s="84" t="s">
        <v>362</v>
      </c>
      <c r="M451" s="84">
        <v>0.52882700000000005</v>
      </c>
      <c r="N451" s="84">
        <v>0.106248</v>
      </c>
      <c r="O451" s="84">
        <v>0.102329</v>
      </c>
      <c r="P451" s="83">
        <v>0.29912889999999998</v>
      </c>
      <c r="Q451" s="84">
        <v>6</v>
      </c>
      <c r="R451" s="83">
        <v>0.37872660000000002</v>
      </c>
      <c r="S451" s="82">
        <f t="shared" ref="S451:S514" si="7">EXP(N451)</f>
        <v>1.1120976425254774</v>
      </c>
      <c r="T451" s="84" t="s">
        <v>1411</v>
      </c>
      <c r="U451" s="86"/>
    </row>
    <row r="452" spans="1:21" customFormat="1" x14ac:dyDescent="0.4">
      <c r="A452" s="85" t="s">
        <v>608</v>
      </c>
      <c r="B452" s="84" t="s">
        <v>1297</v>
      </c>
      <c r="C452" s="84" t="s">
        <v>1357</v>
      </c>
      <c r="D452" s="84" t="s">
        <v>1408</v>
      </c>
      <c r="E452" s="84">
        <v>1</v>
      </c>
      <c r="F452" s="84">
        <v>160007257</v>
      </c>
      <c r="G452" s="84" t="s">
        <v>1407</v>
      </c>
      <c r="H452" s="84" t="s">
        <v>1406</v>
      </c>
      <c r="I452" s="84">
        <v>1</v>
      </c>
      <c r="J452" s="84">
        <v>160043589</v>
      </c>
      <c r="K452" s="84" t="s">
        <v>361</v>
      </c>
      <c r="L452" s="84" t="s">
        <v>362</v>
      </c>
      <c r="M452" s="84">
        <v>0.52882700000000005</v>
      </c>
      <c r="N452" s="84">
        <v>-7.6769799999999999E-2</v>
      </c>
      <c r="O452" s="84">
        <v>7.1569400000000005E-2</v>
      </c>
      <c r="P452" s="83">
        <v>0.28342230000000002</v>
      </c>
      <c r="Q452" s="84">
        <v>6</v>
      </c>
      <c r="R452" s="83">
        <v>0.38054369999999998</v>
      </c>
      <c r="S452" s="82">
        <f t="shared" si="7"/>
        <v>0.92610301798507422</v>
      </c>
      <c r="T452" s="84" t="s">
        <v>1410</v>
      </c>
      <c r="U452" s="86"/>
    </row>
    <row r="453" spans="1:21" customFormat="1" x14ac:dyDescent="0.4">
      <c r="A453" s="85" t="s">
        <v>608</v>
      </c>
      <c r="B453" s="84" t="s">
        <v>1295</v>
      </c>
      <c r="C453" s="84" t="s">
        <v>1357</v>
      </c>
      <c r="D453" s="84" t="s">
        <v>1408</v>
      </c>
      <c r="E453" s="84">
        <v>1</v>
      </c>
      <c r="F453" s="84">
        <v>160007257</v>
      </c>
      <c r="G453" s="84" t="s">
        <v>1407</v>
      </c>
      <c r="H453" s="84" t="s">
        <v>1406</v>
      </c>
      <c r="I453" s="84">
        <v>1</v>
      </c>
      <c r="J453" s="84">
        <v>160043589</v>
      </c>
      <c r="K453" s="84" t="s">
        <v>361</v>
      </c>
      <c r="L453" s="84" t="s">
        <v>362</v>
      </c>
      <c r="M453" s="84">
        <v>0.52882700000000005</v>
      </c>
      <c r="N453" s="84">
        <v>-6.8548300000000006E-2</v>
      </c>
      <c r="O453" s="84">
        <v>6.1396300000000001E-2</v>
      </c>
      <c r="P453" s="83">
        <v>0.26421309999999998</v>
      </c>
      <c r="Q453" s="84">
        <v>6</v>
      </c>
      <c r="R453" s="83">
        <v>0.82696700000000001</v>
      </c>
      <c r="S453" s="82">
        <f t="shared" si="7"/>
        <v>0.93374835896860098</v>
      </c>
      <c r="T453" s="84" t="s">
        <v>1409</v>
      </c>
      <c r="U453" s="86"/>
    </row>
    <row r="454" spans="1:21" customFormat="1" x14ac:dyDescent="0.4">
      <c r="A454" s="85" t="s">
        <v>608</v>
      </c>
      <c r="B454" s="84" t="s">
        <v>1293</v>
      </c>
      <c r="C454" s="84" t="s">
        <v>1357</v>
      </c>
      <c r="D454" s="84" t="s">
        <v>1408</v>
      </c>
      <c r="E454" s="84">
        <v>1</v>
      </c>
      <c r="F454" s="84">
        <v>160007257</v>
      </c>
      <c r="G454" s="84" t="s">
        <v>1407</v>
      </c>
      <c r="H454" s="84" t="s">
        <v>1406</v>
      </c>
      <c r="I454" s="84">
        <v>1</v>
      </c>
      <c r="J454" s="84">
        <v>160043589</v>
      </c>
      <c r="K454" s="84" t="s">
        <v>361</v>
      </c>
      <c r="L454" s="84" t="s">
        <v>362</v>
      </c>
      <c r="M454" s="84">
        <v>0.52882700000000005</v>
      </c>
      <c r="N454" s="84">
        <v>-7.8104999999999994E-2</v>
      </c>
      <c r="O454" s="84">
        <v>6.16781E-2</v>
      </c>
      <c r="P454" s="83">
        <v>0.2053944</v>
      </c>
      <c r="Q454" s="84">
        <v>6</v>
      </c>
      <c r="R454" s="83">
        <v>0.70328179999999996</v>
      </c>
      <c r="S454" s="82">
        <f t="shared" si="7"/>
        <v>0.92486731037744019</v>
      </c>
      <c r="T454" s="84" t="s">
        <v>1323</v>
      </c>
      <c r="U454" s="86"/>
    </row>
    <row r="455" spans="1:21" customFormat="1" x14ac:dyDescent="0.4">
      <c r="A455" s="85" t="s">
        <v>608</v>
      </c>
      <c r="B455" s="84" t="s">
        <v>1306</v>
      </c>
      <c r="C455" s="84" t="s">
        <v>1357</v>
      </c>
      <c r="D455" s="84" t="s">
        <v>1399</v>
      </c>
      <c r="E455" s="84">
        <v>11</v>
      </c>
      <c r="F455" s="84">
        <v>17407406</v>
      </c>
      <c r="G455" s="84" t="s">
        <v>344</v>
      </c>
      <c r="H455" s="84" t="s">
        <v>1398</v>
      </c>
      <c r="I455" s="84">
        <v>11</v>
      </c>
      <c r="J455" s="84">
        <v>17070581</v>
      </c>
      <c r="K455" s="84" t="s">
        <v>355</v>
      </c>
      <c r="L455" s="84" t="s">
        <v>356</v>
      </c>
      <c r="M455" s="84">
        <v>0.49801200000000001</v>
      </c>
      <c r="N455" s="84">
        <v>0.12334100000000001</v>
      </c>
      <c r="O455" s="84">
        <v>6.2062699999999998E-2</v>
      </c>
      <c r="P455" s="83">
        <v>4.6882729999999997E-2</v>
      </c>
      <c r="Q455" s="84">
        <v>5</v>
      </c>
      <c r="R455" s="83">
        <v>0.60718490000000003</v>
      </c>
      <c r="S455" s="82">
        <f t="shared" si="7"/>
        <v>1.1312701182926923</v>
      </c>
      <c r="T455" s="84" t="s">
        <v>1375</v>
      </c>
      <c r="U455" s="86" t="s">
        <v>1312</v>
      </c>
    </row>
    <row r="456" spans="1:21" customFormat="1" x14ac:dyDescent="0.4">
      <c r="A456" s="85" t="s">
        <v>608</v>
      </c>
      <c r="B456" s="84" t="s">
        <v>1304</v>
      </c>
      <c r="C456" s="84" t="s">
        <v>1357</v>
      </c>
      <c r="D456" s="84" t="s">
        <v>1399</v>
      </c>
      <c r="E456" s="84">
        <v>11</v>
      </c>
      <c r="F456" s="84">
        <v>17407406</v>
      </c>
      <c r="G456" s="84" t="s">
        <v>344</v>
      </c>
      <c r="H456" s="84" t="s">
        <v>1398</v>
      </c>
      <c r="I456" s="84">
        <v>11</v>
      </c>
      <c r="J456" s="84">
        <v>17070581</v>
      </c>
      <c r="K456" s="84" t="s">
        <v>355</v>
      </c>
      <c r="L456" s="84" t="s">
        <v>356</v>
      </c>
      <c r="M456" s="84">
        <v>0.49801200000000001</v>
      </c>
      <c r="N456" s="84">
        <v>0.15353700000000001</v>
      </c>
      <c r="O456" s="84">
        <v>7.4247400000000005E-2</v>
      </c>
      <c r="P456" s="83">
        <v>3.8648490000000001E-2</v>
      </c>
      <c r="Q456" s="84">
        <v>5</v>
      </c>
      <c r="R456" s="83">
        <v>0.61521809999999999</v>
      </c>
      <c r="S456" s="82">
        <f t="shared" si="7"/>
        <v>1.1659509265083094</v>
      </c>
      <c r="T456" s="84" t="s">
        <v>1405</v>
      </c>
      <c r="U456" s="86" t="s">
        <v>1312</v>
      </c>
    </row>
    <row r="457" spans="1:21" customFormat="1" x14ac:dyDescent="0.4">
      <c r="A457" s="85" t="s">
        <v>608</v>
      </c>
      <c r="B457" s="84" t="s">
        <v>1302</v>
      </c>
      <c r="C457" s="84" t="s">
        <v>1357</v>
      </c>
      <c r="D457" s="84" t="s">
        <v>1399</v>
      </c>
      <c r="E457" s="84">
        <v>11</v>
      </c>
      <c r="F457" s="84">
        <v>17407406</v>
      </c>
      <c r="G457" s="84" t="s">
        <v>344</v>
      </c>
      <c r="H457" s="84" t="s">
        <v>1398</v>
      </c>
      <c r="I457" s="84">
        <v>11</v>
      </c>
      <c r="J457" s="84">
        <v>17070581</v>
      </c>
      <c r="K457" s="84" t="s">
        <v>355</v>
      </c>
      <c r="L457" s="84" t="s">
        <v>356</v>
      </c>
      <c r="M457" s="84">
        <v>0.49801200000000001</v>
      </c>
      <c r="N457" s="84">
        <v>-3.0113899999999999E-2</v>
      </c>
      <c r="O457" s="84">
        <v>0.210483</v>
      </c>
      <c r="P457" s="83">
        <v>0.88623450000000004</v>
      </c>
      <c r="Q457" s="84">
        <v>5</v>
      </c>
      <c r="R457" s="83">
        <v>0.42610710000000002</v>
      </c>
      <c r="S457" s="82">
        <f t="shared" si="7"/>
        <v>0.97033500609689483</v>
      </c>
      <c r="T457" s="84" t="s">
        <v>1404</v>
      </c>
      <c r="U457" s="86"/>
    </row>
    <row r="458" spans="1:21" customFormat="1" x14ac:dyDescent="0.4">
      <c r="A458" s="85" t="s">
        <v>608</v>
      </c>
      <c r="B458" s="84" t="s">
        <v>628</v>
      </c>
      <c r="C458" s="84" t="s">
        <v>1357</v>
      </c>
      <c r="D458" s="84" t="s">
        <v>1399</v>
      </c>
      <c r="E458" s="84">
        <v>11</v>
      </c>
      <c r="F458" s="84">
        <v>17407406</v>
      </c>
      <c r="G458" s="84" t="s">
        <v>344</v>
      </c>
      <c r="H458" s="84" t="s">
        <v>1398</v>
      </c>
      <c r="I458" s="84">
        <v>11</v>
      </c>
      <c r="J458" s="84">
        <v>17070581</v>
      </c>
      <c r="K458" s="84" t="s">
        <v>355</v>
      </c>
      <c r="L458" s="84" t="s">
        <v>356</v>
      </c>
      <c r="M458" s="84">
        <v>0.49801200000000001</v>
      </c>
      <c r="N458" s="84">
        <v>4.2582200000000001E-2</v>
      </c>
      <c r="O458" s="84">
        <v>0.176734</v>
      </c>
      <c r="P458" s="83">
        <v>0.80960149999999997</v>
      </c>
      <c r="Q458" s="84">
        <v>5</v>
      </c>
      <c r="R458" s="83">
        <v>9.7926620000000006E-2</v>
      </c>
      <c r="S458" s="82">
        <f t="shared" si="7"/>
        <v>1.0435018286987063</v>
      </c>
      <c r="T458" s="84" t="s">
        <v>1403</v>
      </c>
      <c r="U458" s="86"/>
    </row>
    <row r="459" spans="1:21" customFormat="1" x14ac:dyDescent="0.4">
      <c r="A459" s="85" t="s">
        <v>608</v>
      </c>
      <c r="B459" s="84" t="s">
        <v>629</v>
      </c>
      <c r="C459" s="84" t="s">
        <v>1357</v>
      </c>
      <c r="D459" s="84" t="s">
        <v>1399</v>
      </c>
      <c r="E459" s="84">
        <v>11</v>
      </c>
      <c r="F459" s="84">
        <v>17407406</v>
      </c>
      <c r="G459" s="84" t="s">
        <v>344</v>
      </c>
      <c r="H459" s="84" t="s">
        <v>1398</v>
      </c>
      <c r="I459" s="84">
        <v>11</v>
      </c>
      <c r="J459" s="84">
        <v>17070581</v>
      </c>
      <c r="K459" s="84" t="s">
        <v>355</v>
      </c>
      <c r="L459" s="84" t="s">
        <v>356</v>
      </c>
      <c r="M459" s="84">
        <v>0.49801200000000001</v>
      </c>
      <c r="N459" s="84">
        <v>-2.4759099999999999E-2</v>
      </c>
      <c r="O459" s="84">
        <v>0.132636</v>
      </c>
      <c r="P459" s="83">
        <v>0.85191910000000004</v>
      </c>
      <c r="Q459" s="84">
        <v>5</v>
      </c>
      <c r="R459" s="83">
        <v>0.50935269999999999</v>
      </c>
      <c r="S459" s="82">
        <f t="shared" si="7"/>
        <v>0.97554489248840037</v>
      </c>
      <c r="T459" s="84" t="s">
        <v>1402</v>
      </c>
      <c r="U459" s="86"/>
    </row>
    <row r="460" spans="1:21" customFormat="1" x14ac:dyDescent="0.4">
      <c r="A460" s="85" t="s">
        <v>608</v>
      </c>
      <c r="B460" s="84" t="s">
        <v>630</v>
      </c>
      <c r="C460" s="84" t="s">
        <v>1357</v>
      </c>
      <c r="D460" s="84" t="s">
        <v>1399</v>
      </c>
      <c r="E460" s="84">
        <v>11</v>
      </c>
      <c r="F460" s="84">
        <v>17407406</v>
      </c>
      <c r="G460" s="84" t="s">
        <v>344</v>
      </c>
      <c r="H460" s="84" t="s">
        <v>1398</v>
      </c>
      <c r="I460" s="84">
        <v>11</v>
      </c>
      <c r="J460" s="84">
        <v>17070581</v>
      </c>
      <c r="K460" s="84" t="s">
        <v>355</v>
      </c>
      <c r="L460" s="84" t="s">
        <v>356</v>
      </c>
      <c r="M460" s="84">
        <v>0.49801200000000001</v>
      </c>
      <c r="N460" s="84">
        <v>0.18559600000000001</v>
      </c>
      <c r="O460" s="84">
        <v>0.13030900000000001</v>
      </c>
      <c r="P460" s="83">
        <v>0.15436540000000001</v>
      </c>
      <c r="Q460" s="84">
        <v>5</v>
      </c>
      <c r="R460" s="83">
        <v>0.21884139999999999</v>
      </c>
      <c r="S460" s="82">
        <f t="shared" si="7"/>
        <v>1.2039357720616939</v>
      </c>
      <c r="T460" s="84" t="s">
        <v>1401</v>
      </c>
      <c r="U460" s="86"/>
    </row>
    <row r="461" spans="1:21" customFormat="1" x14ac:dyDescent="0.4">
      <c r="A461" s="85" t="s">
        <v>608</v>
      </c>
      <c r="B461" s="84" t="s">
        <v>1297</v>
      </c>
      <c r="C461" s="84" t="s">
        <v>1357</v>
      </c>
      <c r="D461" s="84" t="s">
        <v>1399</v>
      </c>
      <c r="E461" s="84">
        <v>11</v>
      </c>
      <c r="F461" s="84">
        <v>17407406</v>
      </c>
      <c r="G461" s="84" t="s">
        <v>344</v>
      </c>
      <c r="H461" s="84" t="s">
        <v>1398</v>
      </c>
      <c r="I461" s="84">
        <v>11</v>
      </c>
      <c r="J461" s="84">
        <v>17070581</v>
      </c>
      <c r="K461" s="84" t="s">
        <v>355</v>
      </c>
      <c r="L461" s="84" t="s">
        <v>356</v>
      </c>
      <c r="M461" s="84">
        <v>0.49801200000000001</v>
      </c>
      <c r="N461" s="84">
        <v>-2.2818299999999999E-3</v>
      </c>
      <c r="O461" s="84">
        <v>8.9029700000000003E-2</v>
      </c>
      <c r="P461" s="83">
        <v>0.97955250000000005</v>
      </c>
      <c r="Q461" s="84">
        <v>5</v>
      </c>
      <c r="R461" s="83">
        <v>0.49383870000000002</v>
      </c>
      <c r="S461" s="82">
        <f t="shared" si="7"/>
        <v>0.99772077139505122</v>
      </c>
      <c r="T461" s="84" t="s">
        <v>1400</v>
      </c>
      <c r="U461" s="86"/>
    </row>
    <row r="462" spans="1:21" customFormat="1" x14ac:dyDescent="0.4">
      <c r="A462" s="85" t="s">
        <v>608</v>
      </c>
      <c r="B462" s="84" t="s">
        <v>1295</v>
      </c>
      <c r="C462" s="84" t="s">
        <v>1357</v>
      </c>
      <c r="D462" s="84" t="s">
        <v>1399</v>
      </c>
      <c r="E462" s="84">
        <v>11</v>
      </c>
      <c r="F462" s="84">
        <v>17407406</v>
      </c>
      <c r="G462" s="84" t="s">
        <v>344</v>
      </c>
      <c r="H462" s="84" t="s">
        <v>1398</v>
      </c>
      <c r="I462" s="84">
        <v>11</v>
      </c>
      <c r="J462" s="84">
        <v>17070581</v>
      </c>
      <c r="K462" s="84" t="s">
        <v>355</v>
      </c>
      <c r="L462" s="84" t="s">
        <v>356</v>
      </c>
      <c r="M462" s="84">
        <v>0.49801200000000001</v>
      </c>
      <c r="N462" s="84">
        <v>1.2074100000000001E-2</v>
      </c>
      <c r="O462" s="84">
        <v>7.6189699999999999E-2</v>
      </c>
      <c r="P462" s="83">
        <v>0.87408280000000005</v>
      </c>
      <c r="Q462" s="84">
        <v>5</v>
      </c>
      <c r="R462" s="83">
        <v>0.53043669999999998</v>
      </c>
      <c r="S462" s="82">
        <f t="shared" si="7"/>
        <v>1.0121472862012997</v>
      </c>
      <c r="T462" s="84" t="s">
        <v>1397</v>
      </c>
      <c r="U462" s="86"/>
    </row>
    <row r="463" spans="1:21" customFormat="1" x14ac:dyDescent="0.4">
      <c r="A463" s="85" t="s">
        <v>608</v>
      </c>
      <c r="B463" s="84" t="s">
        <v>1293</v>
      </c>
      <c r="C463" s="84" t="s">
        <v>1357</v>
      </c>
      <c r="D463" s="84" t="s">
        <v>1399</v>
      </c>
      <c r="E463" s="84">
        <v>11</v>
      </c>
      <c r="F463" s="84">
        <v>17407406</v>
      </c>
      <c r="G463" s="84" t="s">
        <v>344</v>
      </c>
      <c r="H463" s="84" t="s">
        <v>1398</v>
      </c>
      <c r="I463" s="84">
        <v>11</v>
      </c>
      <c r="J463" s="84">
        <v>17070581</v>
      </c>
      <c r="K463" s="84" t="s">
        <v>355</v>
      </c>
      <c r="L463" s="84" t="s">
        <v>356</v>
      </c>
      <c r="M463" s="84">
        <v>0.49801200000000001</v>
      </c>
      <c r="N463" s="84">
        <v>1.5665599999999998E-2</v>
      </c>
      <c r="O463" s="84">
        <v>7.6295199999999994E-2</v>
      </c>
      <c r="P463" s="83">
        <v>0.83731520000000004</v>
      </c>
      <c r="Q463" s="84">
        <v>5</v>
      </c>
      <c r="R463" s="83">
        <v>0.48912879999999997</v>
      </c>
      <c r="S463" s="82">
        <f t="shared" si="7"/>
        <v>1.0157889487808247</v>
      </c>
      <c r="T463" s="84" t="s">
        <v>1397</v>
      </c>
      <c r="U463" s="86"/>
    </row>
    <row r="464" spans="1:21" customFormat="1" x14ac:dyDescent="0.4">
      <c r="A464" s="85" t="s">
        <v>1322</v>
      </c>
      <c r="B464" s="84" t="s">
        <v>1306</v>
      </c>
      <c r="C464" s="84" t="s">
        <v>1357</v>
      </c>
      <c r="D464" s="84" t="s">
        <v>1390</v>
      </c>
      <c r="E464" s="84">
        <v>7</v>
      </c>
      <c r="F464" s="84">
        <v>141607613</v>
      </c>
      <c r="G464" s="84" t="s">
        <v>103</v>
      </c>
      <c r="H464" s="84" t="s">
        <v>1389</v>
      </c>
      <c r="I464" s="84">
        <v>7</v>
      </c>
      <c r="J464" s="84">
        <v>141501943</v>
      </c>
      <c r="K464" s="84" t="s">
        <v>362</v>
      </c>
      <c r="L464" s="84" t="s">
        <v>355</v>
      </c>
      <c r="M464" s="84">
        <v>0.473161</v>
      </c>
      <c r="N464" s="84">
        <v>8.1064199999999996E-3</v>
      </c>
      <c r="O464" s="84">
        <v>1.8801600000000002E-2</v>
      </c>
      <c r="P464" s="83">
        <v>0.66635469999999997</v>
      </c>
      <c r="Q464" s="84">
        <v>10</v>
      </c>
      <c r="R464" s="83">
        <v>0.75787760000000004</v>
      </c>
      <c r="S464" s="82">
        <f t="shared" si="7"/>
        <v>1.0081393659871061</v>
      </c>
      <c r="T464" s="84" t="s">
        <v>1396</v>
      </c>
      <c r="U464" s="86"/>
    </row>
    <row r="465" spans="1:21" customFormat="1" x14ac:dyDescent="0.4">
      <c r="A465" s="85" t="s">
        <v>1322</v>
      </c>
      <c r="B465" s="84" t="s">
        <v>1304</v>
      </c>
      <c r="C465" s="84" t="s">
        <v>1357</v>
      </c>
      <c r="D465" s="84" t="s">
        <v>1390</v>
      </c>
      <c r="E465" s="84">
        <v>7</v>
      </c>
      <c r="F465" s="84">
        <v>141607613</v>
      </c>
      <c r="G465" s="84" t="s">
        <v>103</v>
      </c>
      <c r="H465" s="84" t="s">
        <v>1389</v>
      </c>
      <c r="I465" s="84">
        <v>7</v>
      </c>
      <c r="J465" s="84">
        <v>141501943</v>
      </c>
      <c r="K465" s="84" t="s">
        <v>362</v>
      </c>
      <c r="L465" s="84" t="s">
        <v>355</v>
      </c>
      <c r="M465" s="84">
        <v>0.473161</v>
      </c>
      <c r="N465" s="84">
        <v>1.71036E-2</v>
      </c>
      <c r="O465" s="84">
        <v>2.2371800000000001E-2</v>
      </c>
      <c r="P465" s="83">
        <v>0.44456000000000001</v>
      </c>
      <c r="Q465" s="84">
        <v>10</v>
      </c>
      <c r="R465" s="83">
        <v>0.80432789999999998</v>
      </c>
      <c r="S465" s="82">
        <f t="shared" si="7"/>
        <v>1.0172507040393122</v>
      </c>
      <c r="T465" s="84" t="s">
        <v>1395</v>
      </c>
      <c r="U465" s="86"/>
    </row>
    <row r="466" spans="1:21" customFormat="1" x14ac:dyDescent="0.4">
      <c r="A466" s="85" t="s">
        <v>1322</v>
      </c>
      <c r="B466" s="84" t="s">
        <v>1302</v>
      </c>
      <c r="C466" s="84" t="s">
        <v>1357</v>
      </c>
      <c r="D466" s="84" t="s">
        <v>1390</v>
      </c>
      <c r="E466" s="84">
        <v>7</v>
      </c>
      <c r="F466" s="84">
        <v>141607613</v>
      </c>
      <c r="G466" s="84" t="s">
        <v>103</v>
      </c>
      <c r="H466" s="84" t="s">
        <v>1389</v>
      </c>
      <c r="I466" s="84">
        <v>7</v>
      </c>
      <c r="J466" s="84">
        <v>141501943</v>
      </c>
      <c r="K466" s="84" t="s">
        <v>362</v>
      </c>
      <c r="L466" s="84" t="s">
        <v>355</v>
      </c>
      <c r="M466" s="84">
        <v>0.473161</v>
      </c>
      <c r="N466" s="84">
        <v>-9.3401000000000005E-3</v>
      </c>
      <c r="O466" s="84">
        <v>6.8700700000000003E-2</v>
      </c>
      <c r="P466" s="83">
        <v>0.89185800000000004</v>
      </c>
      <c r="Q466" s="84">
        <v>10</v>
      </c>
      <c r="R466" s="83">
        <v>0.66613440000000002</v>
      </c>
      <c r="S466" s="82">
        <f t="shared" si="7"/>
        <v>0.9907033832494001</v>
      </c>
      <c r="T466" s="84" t="s">
        <v>1366</v>
      </c>
      <c r="U466" s="86"/>
    </row>
    <row r="467" spans="1:21" customFormat="1" x14ac:dyDescent="0.4">
      <c r="A467" s="85" t="s">
        <v>1322</v>
      </c>
      <c r="B467" s="84" t="s">
        <v>628</v>
      </c>
      <c r="C467" s="84" t="s">
        <v>1357</v>
      </c>
      <c r="D467" s="84" t="s">
        <v>1390</v>
      </c>
      <c r="E467" s="84">
        <v>7</v>
      </c>
      <c r="F467" s="84">
        <v>141607613</v>
      </c>
      <c r="G467" s="84" t="s">
        <v>103</v>
      </c>
      <c r="H467" s="84" t="s">
        <v>1389</v>
      </c>
      <c r="I467" s="84">
        <v>7</v>
      </c>
      <c r="J467" s="84">
        <v>141501943</v>
      </c>
      <c r="K467" s="84" t="s">
        <v>362</v>
      </c>
      <c r="L467" s="84" t="s">
        <v>355</v>
      </c>
      <c r="M467" s="84">
        <v>0.473161</v>
      </c>
      <c r="N467" s="84">
        <v>-4.6387499999999998E-2</v>
      </c>
      <c r="O467" s="84">
        <v>5.7266600000000001E-2</v>
      </c>
      <c r="P467" s="83">
        <v>0.41792449999999998</v>
      </c>
      <c r="Q467" s="84">
        <v>10</v>
      </c>
      <c r="R467" s="83">
        <v>0.59836610000000001</v>
      </c>
      <c r="S467" s="82">
        <f t="shared" si="7"/>
        <v>0.95467195512386482</v>
      </c>
      <c r="T467" s="84" t="s">
        <v>1394</v>
      </c>
      <c r="U467" s="86"/>
    </row>
    <row r="468" spans="1:21" customFormat="1" x14ac:dyDescent="0.4">
      <c r="A468" s="85" t="s">
        <v>1322</v>
      </c>
      <c r="B468" s="84" t="s">
        <v>629</v>
      </c>
      <c r="C468" s="84" t="s">
        <v>1357</v>
      </c>
      <c r="D468" s="84" t="s">
        <v>1390</v>
      </c>
      <c r="E468" s="84">
        <v>7</v>
      </c>
      <c r="F468" s="84">
        <v>141607613</v>
      </c>
      <c r="G468" s="84" t="s">
        <v>103</v>
      </c>
      <c r="H468" s="84" t="s">
        <v>1389</v>
      </c>
      <c r="I468" s="84">
        <v>7</v>
      </c>
      <c r="J468" s="84">
        <v>141501943</v>
      </c>
      <c r="K468" s="84" t="s">
        <v>362</v>
      </c>
      <c r="L468" s="84" t="s">
        <v>355</v>
      </c>
      <c r="M468" s="84">
        <v>0.473161</v>
      </c>
      <c r="N468" s="84">
        <v>7.7079999999999996E-3</v>
      </c>
      <c r="O468" s="84">
        <v>4.2832000000000002E-2</v>
      </c>
      <c r="P468" s="83">
        <v>0.85718479999999997</v>
      </c>
      <c r="Q468" s="84">
        <v>10</v>
      </c>
      <c r="R468" s="83">
        <v>0.1429763</v>
      </c>
      <c r="S468" s="82">
        <f t="shared" si="7"/>
        <v>1.0077377831055476</v>
      </c>
      <c r="T468" s="84" t="s">
        <v>1393</v>
      </c>
      <c r="U468" s="86"/>
    </row>
    <row r="469" spans="1:21" customFormat="1" x14ac:dyDescent="0.4">
      <c r="A469" s="85" t="s">
        <v>1322</v>
      </c>
      <c r="B469" s="84" t="s">
        <v>630</v>
      </c>
      <c r="C469" s="84" t="s">
        <v>1357</v>
      </c>
      <c r="D469" s="84" t="s">
        <v>1390</v>
      </c>
      <c r="E469" s="84">
        <v>7</v>
      </c>
      <c r="F469" s="84">
        <v>141607613</v>
      </c>
      <c r="G469" s="84" t="s">
        <v>103</v>
      </c>
      <c r="H469" s="84" t="s">
        <v>1389</v>
      </c>
      <c r="I469" s="84">
        <v>7</v>
      </c>
      <c r="J469" s="84">
        <v>141501943</v>
      </c>
      <c r="K469" s="84" t="s">
        <v>362</v>
      </c>
      <c r="L469" s="84" t="s">
        <v>355</v>
      </c>
      <c r="M469" s="84">
        <v>0.473161</v>
      </c>
      <c r="N469" s="84">
        <v>1.5239600000000001E-2</v>
      </c>
      <c r="O469" s="84">
        <v>4.0888399999999998E-2</v>
      </c>
      <c r="P469" s="83">
        <v>0.70936330000000003</v>
      </c>
      <c r="Q469" s="84">
        <v>10</v>
      </c>
      <c r="R469" s="83">
        <v>0.47486230000000001</v>
      </c>
      <c r="S469" s="82">
        <f t="shared" si="7"/>
        <v>1.0153563148462148</v>
      </c>
      <c r="T469" s="84" t="s">
        <v>1392</v>
      </c>
      <c r="U469" s="86"/>
    </row>
    <row r="470" spans="1:21" customFormat="1" x14ac:dyDescent="0.4">
      <c r="A470" s="85" t="s">
        <v>1322</v>
      </c>
      <c r="B470" s="84" t="s">
        <v>1297</v>
      </c>
      <c r="C470" s="84" t="s">
        <v>1357</v>
      </c>
      <c r="D470" s="84" t="s">
        <v>1390</v>
      </c>
      <c r="E470" s="84">
        <v>7</v>
      </c>
      <c r="F470" s="84">
        <v>141607613</v>
      </c>
      <c r="G470" s="84" t="s">
        <v>103</v>
      </c>
      <c r="H470" s="84" t="s">
        <v>1389</v>
      </c>
      <c r="I470" s="84">
        <v>7</v>
      </c>
      <c r="J470" s="84">
        <v>141501943</v>
      </c>
      <c r="K470" s="84" t="s">
        <v>362</v>
      </c>
      <c r="L470" s="84" t="s">
        <v>355</v>
      </c>
      <c r="M470" s="84">
        <v>0.473161</v>
      </c>
      <c r="N470" s="84">
        <v>-1.88538E-2</v>
      </c>
      <c r="O470" s="84">
        <v>2.8759799999999999E-2</v>
      </c>
      <c r="P470" s="83">
        <v>0.51210659999999997</v>
      </c>
      <c r="Q470" s="84">
        <v>10</v>
      </c>
      <c r="R470" s="83">
        <v>6.2407890000000001E-2</v>
      </c>
      <c r="S470" s="82">
        <f t="shared" si="7"/>
        <v>0.98132282115215663</v>
      </c>
      <c r="T470" s="84" t="s">
        <v>1391</v>
      </c>
      <c r="U470" s="86"/>
    </row>
    <row r="471" spans="1:21" customFormat="1" x14ac:dyDescent="0.4">
      <c r="A471" s="85" t="s">
        <v>1322</v>
      </c>
      <c r="B471" s="84" t="s">
        <v>1295</v>
      </c>
      <c r="C471" s="84" t="s">
        <v>1357</v>
      </c>
      <c r="D471" s="84" t="s">
        <v>1390</v>
      </c>
      <c r="E471" s="84">
        <v>7</v>
      </c>
      <c r="F471" s="84">
        <v>141607613</v>
      </c>
      <c r="G471" s="84" t="s">
        <v>103</v>
      </c>
      <c r="H471" s="84" t="s">
        <v>1389</v>
      </c>
      <c r="I471" s="84">
        <v>7</v>
      </c>
      <c r="J471" s="84">
        <v>141501943</v>
      </c>
      <c r="K471" s="84" t="s">
        <v>362</v>
      </c>
      <c r="L471" s="84" t="s">
        <v>355</v>
      </c>
      <c r="M471" s="84">
        <v>0.473161</v>
      </c>
      <c r="N471" s="84">
        <v>-7.8431799999999999E-3</v>
      </c>
      <c r="O471" s="84">
        <v>2.4605800000000001E-2</v>
      </c>
      <c r="P471" s="83">
        <v>0.74991350000000001</v>
      </c>
      <c r="Q471" s="84">
        <v>10</v>
      </c>
      <c r="R471" s="83">
        <v>1.459716E-2</v>
      </c>
      <c r="S471" s="82">
        <f t="shared" si="7"/>
        <v>0.99218749748086166</v>
      </c>
      <c r="T471" s="84" t="s">
        <v>1388</v>
      </c>
      <c r="U471" s="86"/>
    </row>
    <row r="472" spans="1:21" customFormat="1" x14ac:dyDescent="0.4">
      <c r="A472" s="85" t="s">
        <v>1322</v>
      </c>
      <c r="B472" s="84" t="s">
        <v>1293</v>
      </c>
      <c r="C472" s="84" t="s">
        <v>1357</v>
      </c>
      <c r="D472" s="84" t="s">
        <v>1390</v>
      </c>
      <c r="E472" s="84">
        <v>7</v>
      </c>
      <c r="F472" s="84">
        <v>141607613</v>
      </c>
      <c r="G472" s="84" t="s">
        <v>103</v>
      </c>
      <c r="H472" s="84" t="s">
        <v>1389</v>
      </c>
      <c r="I472" s="84">
        <v>7</v>
      </c>
      <c r="J472" s="84">
        <v>141501943</v>
      </c>
      <c r="K472" s="84" t="s">
        <v>362</v>
      </c>
      <c r="L472" s="84" t="s">
        <v>355</v>
      </c>
      <c r="M472" s="84">
        <v>0.473161</v>
      </c>
      <c r="N472" s="84">
        <v>-5.1794600000000003E-3</v>
      </c>
      <c r="O472" s="84">
        <v>2.4632399999999999E-2</v>
      </c>
      <c r="P472" s="83">
        <v>0.83345650000000004</v>
      </c>
      <c r="Q472" s="84">
        <v>10</v>
      </c>
      <c r="R472" s="83">
        <v>1.240547E-2</v>
      </c>
      <c r="S472" s="82">
        <f t="shared" si="7"/>
        <v>0.99483393027484002</v>
      </c>
      <c r="T472" s="84" t="s">
        <v>1388</v>
      </c>
      <c r="U472" s="86"/>
    </row>
    <row r="473" spans="1:21" customFormat="1" x14ac:dyDescent="0.4">
      <c r="A473" s="85" t="s">
        <v>609</v>
      </c>
      <c r="B473" s="84" t="s">
        <v>1306</v>
      </c>
      <c r="C473" s="84" t="s">
        <v>1357</v>
      </c>
      <c r="D473" s="84" t="s">
        <v>1379</v>
      </c>
      <c r="E473" s="84">
        <v>6</v>
      </c>
      <c r="F473" s="84">
        <v>33161365</v>
      </c>
      <c r="G473" s="84" t="s">
        <v>315</v>
      </c>
      <c r="H473" s="84" t="s">
        <v>1378</v>
      </c>
      <c r="I473" s="84">
        <v>6</v>
      </c>
      <c r="J473" s="84">
        <v>33442575</v>
      </c>
      <c r="K473" s="84" t="s">
        <v>361</v>
      </c>
      <c r="L473" s="84" t="s">
        <v>362</v>
      </c>
      <c r="M473" s="84">
        <v>0.51192800000000005</v>
      </c>
      <c r="N473" s="84">
        <v>-1.7652999999999999E-2</v>
      </c>
      <c r="O473" s="84">
        <v>3.5978599999999999E-2</v>
      </c>
      <c r="P473" s="83">
        <v>0.62367240000000002</v>
      </c>
      <c r="Q473" s="84">
        <v>5</v>
      </c>
      <c r="R473" s="83">
        <v>0.68614299999999995</v>
      </c>
      <c r="S473" s="82">
        <f t="shared" si="7"/>
        <v>0.98250190137388294</v>
      </c>
      <c r="T473" s="84" t="s">
        <v>1387</v>
      </c>
      <c r="U473" s="86"/>
    </row>
    <row r="474" spans="1:21" customFormat="1" x14ac:dyDescent="0.4">
      <c r="A474" s="85" t="s">
        <v>609</v>
      </c>
      <c r="B474" s="84" t="s">
        <v>1304</v>
      </c>
      <c r="C474" s="84" t="s">
        <v>1357</v>
      </c>
      <c r="D474" s="84" t="s">
        <v>1379</v>
      </c>
      <c r="E474" s="84">
        <v>6</v>
      </c>
      <c r="F474" s="84">
        <v>33161365</v>
      </c>
      <c r="G474" s="84" t="s">
        <v>315</v>
      </c>
      <c r="H474" s="84" t="s">
        <v>1378</v>
      </c>
      <c r="I474" s="84">
        <v>6</v>
      </c>
      <c r="J474" s="84">
        <v>33442575</v>
      </c>
      <c r="K474" s="84" t="s">
        <v>361</v>
      </c>
      <c r="L474" s="84" t="s">
        <v>362</v>
      </c>
      <c r="M474" s="84">
        <v>0.51192800000000005</v>
      </c>
      <c r="N474" s="84">
        <v>-1.8387899999999999E-2</v>
      </c>
      <c r="O474" s="84">
        <v>4.2726500000000001E-2</v>
      </c>
      <c r="P474" s="83">
        <v>0.66693210000000003</v>
      </c>
      <c r="Q474" s="84">
        <v>5</v>
      </c>
      <c r="R474" s="83">
        <v>0.81007340000000005</v>
      </c>
      <c r="S474" s="82">
        <f t="shared" si="7"/>
        <v>0.98178012597541808</v>
      </c>
      <c r="T474" s="84" t="s">
        <v>1386</v>
      </c>
      <c r="U474" s="86"/>
    </row>
    <row r="475" spans="1:21" customFormat="1" x14ac:dyDescent="0.4">
      <c r="A475" s="85" t="s">
        <v>609</v>
      </c>
      <c r="B475" s="84" t="s">
        <v>1302</v>
      </c>
      <c r="C475" s="84" t="s">
        <v>1357</v>
      </c>
      <c r="D475" s="84" t="s">
        <v>1379</v>
      </c>
      <c r="E475" s="84">
        <v>6</v>
      </c>
      <c r="F475" s="84">
        <v>33161365</v>
      </c>
      <c r="G475" s="84" t="s">
        <v>315</v>
      </c>
      <c r="H475" s="84" t="s">
        <v>1378</v>
      </c>
      <c r="I475" s="84">
        <v>6</v>
      </c>
      <c r="J475" s="84">
        <v>33442575</v>
      </c>
      <c r="K475" s="84" t="s">
        <v>361</v>
      </c>
      <c r="L475" s="84" t="s">
        <v>362</v>
      </c>
      <c r="M475" s="84">
        <v>0.51192800000000005</v>
      </c>
      <c r="N475" s="84">
        <v>0.165466</v>
      </c>
      <c r="O475" s="84">
        <v>0.13150400000000001</v>
      </c>
      <c r="P475" s="83">
        <v>0.20829819999999999</v>
      </c>
      <c r="Q475" s="84">
        <v>5</v>
      </c>
      <c r="R475" s="83">
        <v>0.4267842</v>
      </c>
      <c r="S475" s="82">
        <f t="shared" si="7"/>
        <v>1.1799428439807498</v>
      </c>
      <c r="T475" s="84" t="s">
        <v>1385</v>
      </c>
      <c r="U475" s="86"/>
    </row>
    <row r="476" spans="1:21" customFormat="1" x14ac:dyDescent="0.4">
      <c r="A476" s="85" t="s">
        <v>609</v>
      </c>
      <c r="B476" s="84" t="s">
        <v>628</v>
      </c>
      <c r="C476" s="84" t="s">
        <v>1357</v>
      </c>
      <c r="D476" s="84" t="s">
        <v>1379</v>
      </c>
      <c r="E476" s="84">
        <v>6</v>
      </c>
      <c r="F476" s="84">
        <v>33161365</v>
      </c>
      <c r="G476" s="84" t="s">
        <v>315</v>
      </c>
      <c r="H476" s="84" t="s">
        <v>1378</v>
      </c>
      <c r="I476" s="84">
        <v>6</v>
      </c>
      <c r="J476" s="84">
        <v>33442575</v>
      </c>
      <c r="K476" s="84" t="s">
        <v>361</v>
      </c>
      <c r="L476" s="84" t="s">
        <v>362</v>
      </c>
      <c r="M476" s="84">
        <v>0.51192800000000005</v>
      </c>
      <c r="N476" s="84">
        <v>-3.2160399999999999E-2</v>
      </c>
      <c r="O476" s="84">
        <v>0.10900899999999999</v>
      </c>
      <c r="P476" s="83">
        <v>0.76797360000000003</v>
      </c>
      <c r="Q476" s="84">
        <v>5</v>
      </c>
      <c r="R476" s="83">
        <v>0.15604770000000001</v>
      </c>
      <c r="S476" s="82">
        <f t="shared" si="7"/>
        <v>0.96835124608171208</v>
      </c>
      <c r="T476" s="84" t="s">
        <v>1384</v>
      </c>
      <c r="U476" s="86"/>
    </row>
    <row r="477" spans="1:21" customFormat="1" x14ac:dyDescent="0.4">
      <c r="A477" s="85" t="s">
        <v>609</v>
      </c>
      <c r="B477" s="84" t="s">
        <v>629</v>
      </c>
      <c r="C477" s="84" t="s">
        <v>1357</v>
      </c>
      <c r="D477" s="84" t="s">
        <v>1379</v>
      </c>
      <c r="E477" s="84">
        <v>6</v>
      </c>
      <c r="F477" s="84">
        <v>33161365</v>
      </c>
      <c r="G477" s="84" t="s">
        <v>315</v>
      </c>
      <c r="H477" s="84" t="s">
        <v>1378</v>
      </c>
      <c r="I477" s="84">
        <v>6</v>
      </c>
      <c r="J477" s="84">
        <v>33442575</v>
      </c>
      <c r="K477" s="84" t="s">
        <v>361</v>
      </c>
      <c r="L477" s="84" t="s">
        <v>362</v>
      </c>
      <c r="M477" s="84">
        <v>0.51192800000000005</v>
      </c>
      <c r="N477" s="84">
        <v>9.6671199999999999E-2</v>
      </c>
      <c r="O477" s="84">
        <v>8.2211699999999999E-2</v>
      </c>
      <c r="P477" s="83">
        <v>0.23964240000000001</v>
      </c>
      <c r="Q477" s="84">
        <v>5</v>
      </c>
      <c r="R477" s="83">
        <v>0.59427750000000001</v>
      </c>
      <c r="S477" s="82">
        <f t="shared" si="7"/>
        <v>1.1014981414843907</v>
      </c>
      <c r="T477" s="84" t="s">
        <v>1383</v>
      </c>
      <c r="U477" s="86"/>
    </row>
    <row r="478" spans="1:21" customFormat="1" x14ac:dyDescent="0.4">
      <c r="A478" s="85" t="s">
        <v>609</v>
      </c>
      <c r="B478" s="84" t="s">
        <v>630</v>
      </c>
      <c r="C478" s="84" t="s">
        <v>1357</v>
      </c>
      <c r="D478" s="84" t="s">
        <v>1379</v>
      </c>
      <c r="E478" s="84">
        <v>6</v>
      </c>
      <c r="F478" s="84">
        <v>33161365</v>
      </c>
      <c r="G478" s="84" t="s">
        <v>315</v>
      </c>
      <c r="H478" s="84" t="s">
        <v>1378</v>
      </c>
      <c r="I478" s="84">
        <v>6</v>
      </c>
      <c r="J478" s="84">
        <v>33442575</v>
      </c>
      <c r="K478" s="84" t="s">
        <v>361</v>
      </c>
      <c r="L478" s="84" t="s">
        <v>362</v>
      </c>
      <c r="M478" s="84">
        <v>0.51192800000000005</v>
      </c>
      <c r="N478" s="84">
        <v>-7.1100099999999999E-2</v>
      </c>
      <c r="O478" s="84">
        <v>7.8190999999999997E-2</v>
      </c>
      <c r="P478" s="83">
        <v>0.36318519999999999</v>
      </c>
      <c r="Q478" s="84">
        <v>5</v>
      </c>
      <c r="R478" s="83">
        <v>0.40570630000000002</v>
      </c>
      <c r="S478" s="82">
        <f t="shared" si="7"/>
        <v>0.93136865745866315</v>
      </c>
      <c r="T478" s="84" t="s">
        <v>1382</v>
      </c>
      <c r="U478" s="86"/>
    </row>
    <row r="479" spans="1:21" customFormat="1" x14ac:dyDescent="0.4">
      <c r="A479" s="85" t="s">
        <v>609</v>
      </c>
      <c r="B479" s="84" t="s">
        <v>1297</v>
      </c>
      <c r="C479" s="84" t="s">
        <v>1357</v>
      </c>
      <c r="D479" s="84" t="s">
        <v>1379</v>
      </c>
      <c r="E479" s="84">
        <v>6</v>
      </c>
      <c r="F479" s="84">
        <v>33161365</v>
      </c>
      <c r="G479" s="84" t="s">
        <v>315</v>
      </c>
      <c r="H479" s="84" t="s">
        <v>1378</v>
      </c>
      <c r="I479" s="84">
        <v>6</v>
      </c>
      <c r="J479" s="84">
        <v>33442575</v>
      </c>
      <c r="K479" s="84" t="s">
        <v>361</v>
      </c>
      <c r="L479" s="84" t="s">
        <v>362</v>
      </c>
      <c r="M479" s="84">
        <v>0.51192800000000005</v>
      </c>
      <c r="N479" s="84">
        <v>1.3680400000000001E-2</v>
      </c>
      <c r="O479" s="84">
        <v>5.4849299999999997E-2</v>
      </c>
      <c r="P479" s="83">
        <v>0.80303760000000002</v>
      </c>
      <c r="Q479" s="84">
        <v>5</v>
      </c>
      <c r="R479" s="83">
        <v>0.36746289999999998</v>
      </c>
      <c r="S479" s="82">
        <f t="shared" si="7"/>
        <v>1.0137744048576161</v>
      </c>
      <c r="T479" s="84" t="s">
        <v>1381</v>
      </c>
      <c r="U479" s="86"/>
    </row>
    <row r="480" spans="1:21" customFormat="1" x14ac:dyDescent="0.4">
      <c r="A480" s="85" t="s">
        <v>609</v>
      </c>
      <c r="B480" s="84" t="s">
        <v>1295</v>
      </c>
      <c r="C480" s="84" t="s">
        <v>1357</v>
      </c>
      <c r="D480" s="84" t="s">
        <v>1379</v>
      </c>
      <c r="E480" s="84">
        <v>6</v>
      </c>
      <c r="F480" s="84">
        <v>33161365</v>
      </c>
      <c r="G480" s="84" t="s">
        <v>315</v>
      </c>
      <c r="H480" s="84" t="s">
        <v>1378</v>
      </c>
      <c r="I480" s="84">
        <v>6</v>
      </c>
      <c r="J480" s="84">
        <v>33442575</v>
      </c>
      <c r="K480" s="84" t="s">
        <v>361</v>
      </c>
      <c r="L480" s="84" t="s">
        <v>362</v>
      </c>
      <c r="M480" s="84">
        <v>0.51192800000000005</v>
      </c>
      <c r="N480" s="84">
        <v>-3.3380699999999999E-2</v>
      </c>
      <c r="O480" s="84">
        <v>4.7018900000000002E-2</v>
      </c>
      <c r="P480" s="83">
        <v>0.47773969999999999</v>
      </c>
      <c r="Q480" s="84">
        <v>5</v>
      </c>
      <c r="R480" s="83">
        <v>0.24580450000000001</v>
      </c>
      <c r="S480" s="82">
        <f t="shared" si="7"/>
        <v>0.96717028776438618</v>
      </c>
      <c r="T480" s="84" t="s">
        <v>1380</v>
      </c>
      <c r="U480" s="86"/>
    </row>
    <row r="481" spans="1:21" customFormat="1" x14ac:dyDescent="0.4">
      <c r="A481" s="85" t="s">
        <v>609</v>
      </c>
      <c r="B481" s="84" t="s">
        <v>1293</v>
      </c>
      <c r="C481" s="84" t="s">
        <v>1357</v>
      </c>
      <c r="D481" s="84" t="s">
        <v>1379</v>
      </c>
      <c r="E481" s="84">
        <v>6</v>
      </c>
      <c r="F481" s="84">
        <v>33161365</v>
      </c>
      <c r="G481" s="84" t="s">
        <v>315</v>
      </c>
      <c r="H481" s="84" t="s">
        <v>1378</v>
      </c>
      <c r="I481" s="84">
        <v>6</v>
      </c>
      <c r="J481" s="84">
        <v>33442575</v>
      </c>
      <c r="K481" s="84" t="s">
        <v>361</v>
      </c>
      <c r="L481" s="84" t="s">
        <v>362</v>
      </c>
      <c r="M481" s="84">
        <v>0.51192800000000005</v>
      </c>
      <c r="N481" s="84">
        <v>-2.46111E-2</v>
      </c>
      <c r="O481" s="84">
        <v>4.7065999999999997E-2</v>
      </c>
      <c r="P481" s="83">
        <v>0.6010392</v>
      </c>
      <c r="Q481" s="84">
        <v>5</v>
      </c>
      <c r="R481" s="83">
        <v>0.18761420000000001</v>
      </c>
      <c r="S481" s="82">
        <f t="shared" si="7"/>
        <v>0.97568928381718334</v>
      </c>
      <c r="T481" s="84" t="s">
        <v>1377</v>
      </c>
      <c r="U481" s="86"/>
    </row>
    <row r="482" spans="1:21" customFormat="1" x14ac:dyDescent="0.4">
      <c r="A482" s="85" t="s">
        <v>609</v>
      </c>
      <c r="B482" s="84" t="s">
        <v>1306</v>
      </c>
      <c r="C482" s="84" t="s">
        <v>1357</v>
      </c>
      <c r="D482" s="84" t="s">
        <v>1368</v>
      </c>
      <c r="E482" s="84">
        <v>7</v>
      </c>
      <c r="F482" s="84">
        <v>100770370</v>
      </c>
      <c r="G482" s="84" t="s">
        <v>318</v>
      </c>
      <c r="H482" s="84" t="s">
        <v>1367</v>
      </c>
      <c r="I482" s="84">
        <v>7</v>
      </c>
      <c r="J482" s="84">
        <v>100787241</v>
      </c>
      <c r="K482" s="84" t="s">
        <v>361</v>
      </c>
      <c r="L482" s="84" t="s">
        <v>362</v>
      </c>
      <c r="M482" s="84">
        <v>0.45328000000000002</v>
      </c>
      <c r="N482" s="84">
        <v>9.8458100000000007E-2</v>
      </c>
      <c r="O482" s="84">
        <v>5.2164599999999998E-2</v>
      </c>
      <c r="P482" s="83">
        <v>5.9099499999999999E-2</v>
      </c>
      <c r="Q482" s="84">
        <v>4</v>
      </c>
      <c r="R482" s="83">
        <v>0.79063190000000005</v>
      </c>
      <c r="S482" s="82">
        <f t="shared" si="7"/>
        <v>1.1034681681095042</v>
      </c>
      <c r="T482" s="84" t="s">
        <v>1376</v>
      </c>
      <c r="U482" s="86"/>
    </row>
    <row r="483" spans="1:21" customFormat="1" x14ac:dyDescent="0.4">
      <c r="A483" s="85" t="s">
        <v>609</v>
      </c>
      <c r="B483" s="84" t="s">
        <v>1304</v>
      </c>
      <c r="C483" s="84" t="s">
        <v>1357</v>
      </c>
      <c r="D483" s="84" t="s">
        <v>1368</v>
      </c>
      <c r="E483" s="84">
        <v>7</v>
      </c>
      <c r="F483" s="84">
        <v>100770370</v>
      </c>
      <c r="G483" s="84" t="s">
        <v>318</v>
      </c>
      <c r="H483" s="84" t="s">
        <v>1367</v>
      </c>
      <c r="I483" s="84">
        <v>7</v>
      </c>
      <c r="J483" s="84">
        <v>100787241</v>
      </c>
      <c r="K483" s="84" t="s">
        <v>361</v>
      </c>
      <c r="L483" s="84" t="s">
        <v>362</v>
      </c>
      <c r="M483" s="84">
        <v>0.45328000000000002</v>
      </c>
      <c r="N483" s="84">
        <v>0.12148</v>
      </c>
      <c r="O483" s="84">
        <v>6.21805E-2</v>
      </c>
      <c r="P483" s="83">
        <v>5.0740319999999998E-2</v>
      </c>
      <c r="Q483" s="84">
        <v>4</v>
      </c>
      <c r="R483" s="83">
        <v>0.86597389999999996</v>
      </c>
      <c r="S483" s="82">
        <f t="shared" si="7"/>
        <v>1.1291667823636755</v>
      </c>
      <c r="T483" s="84" t="s">
        <v>1375</v>
      </c>
      <c r="U483" s="86"/>
    </row>
    <row r="484" spans="1:21" customFormat="1" x14ac:dyDescent="0.4">
      <c r="A484" s="85" t="s">
        <v>609</v>
      </c>
      <c r="B484" s="84" t="s">
        <v>1302</v>
      </c>
      <c r="C484" s="84" t="s">
        <v>1357</v>
      </c>
      <c r="D484" s="84" t="s">
        <v>1368</v>
      </c>
      <c r="E484" s="84">
        <v>7</v>
      </c>
      <c r="F484" s="84">
        <v>100770370</v>
      </c>
      <c r="G484" s="84" t="s">
        <v>318</v>
      </c>
      <c r="H484" s="84" t="s">
        <v>1367</v>
      </c>
      <c r="I484" s="84">
        <v>7</v>
      </c>
      <c r="J484" s="84">
        <v>100787241</v>
      </c>
      <c r="K484" s="84" t="s">
        <v>361</v>
      </c>
      <c r="L484" s="84" t="s">
        <v>362</v>
      </c>
      <c r="M484" s="84">
        <v>0.45328000000000002</v>
      </c>
      <c r="N484" s="84">
        <v>2.7846200000000002E-2</v>
      </c>
      <c r="O484" s="84">
        <v>0.18224599999999999</v>
      </c>
      <c r="P484" s="83">
        <v>0.87856049999999997</v>
      </c>
      <c r="Q484" s="84">
        <v>4</v>
      </c>
      <c r="R484" s="83">
        <v>0.1673337</v>
      </c>
      <c r="S484" s="82">
        <f t="shared" si="7"/>
        <v>1.0282375293275996</v>
      </c>
      <c r="T484" s="84" t="s">
        <v>1374</v>
      </c>
      <c r="U484" s="86"/>
    </row>
    <row r="485" spans="1:21" customFormat="1" x14ac:dyDescent="0.4">
      <c r="A485" s="85" t="s">
        <v>609</v>
      </c>
      <c r="B485" s="84" t="s">
        <v>628</v>
      </c>
      <c r="C485" s="84" t="s">
        <v>1357</v>
      </c>
      <c r="D485" s="84" t="s">
        <v>1368</v>
      </c>
      <c r="E485" s="84">
        <v>7</v>
      </c>
      <c r="F485" s="84">
        <v>100770370</v>
      </c>
      <c r="G485" s="84" t="s">
        <v>318</v>
      </c>
      <c r="H485" s="84" t="s">
        <v>1367</v>
      </c>
      <c r="I485" s="84">
        <v>7</v>
      </c>
      <c r="J485" s="84">
        <v>100787241</v>
      </c>
      <c r="K485" s="84" t="s">
        <v>361</v>
      </c>
      <c r="L485" s="84" t="s">
        <v>362</v>
      </c>
      <c r="M485" s="84">
        <v>0.45328000000000002</v>
      </c>
      <c r="N485" s="84">
        <v>7.3834300000000005E-2</v>
      </c>
      <c r="O485" s="84">
        <v>0.152031</v>
      </c>
      <c r="P485" s="83">
        <v>0.62721309999999997</v>
      </c>
      <c r="Q485" s="84">
        <v>4</v>
      </c>
      <c r="R485" s="83">
        <v>7.91467E-2</v>
      </c>
      <c r="S485" s="82">
        <f t="shared" si="7"/>
        <v>1.0766283933904004</v>
      </c>
      <c r="T485" s="84" t="s">
        <v>1373</v>
      </c>
      <c r="U485" s="86"/>
    </row>
    <row r="486" spans="1:21" customFormat="1" x14ac:dyDescent="0.4">
      <c r="A486" s="85" t="s">
        <v>609</v>
      </c>
      <c r="B486" s="84" t="s">
        <v>629</v>
      </c>
      <c r="C486" s="84" t="s">
        <v>1357</v>
      </c>
      <c r="D486" s="84" t="s">
        <v>1368</v>
      </c>
      <c r="E486" s="84">
        <v>7</v>
      </c>
      <c r="F486" s="84">
        <v>100770370</v>
      </c>
      <c r="G486" s="84" t="s">
        <v>318</v>
      </c>
      <c r="H486" s="84" t="s">
        <v>1367</v>
      </c>
      <c r="I486" s="84">
        <v>7</v>
      </c>
      <c r="J486" s="84">
        <v>100787241</v>
      </c>
      <c r="K486" s="84" t="s">
        <v>361</v>
      </c>
      <c r="L486" s="84" t="s">
        <v>362</v>
      </c>
      <c r="M486" s="84">
        <v>0.45328000000000002</v>
      </c>
      <c r="N486" s="84">
        <v>4.6528300000000002E-2</v>
      </c>
      <c r="O486" s="84">
        <v>0.11367099999999999</v>
      </c>
      <c r="P486" s="83">
        <v>0.68230100000000005</v>
      </c>
      <c r="Q486" s="84">
        <v>4</v>
      </c>
      <c r="R486" s="83">
        <v>0.1716608</v>
      </c>
      <c r="S486" s="82">
        <f t="shared" si="7"/>
        <v>1.0476277265136809</v>
      </c>
      <c r="T486" s="84" t="s">
        <v>1372</v>
      </c>
      <c r="U486" s="86"/>
    </row>
    <row r="487" spans="1:21" customFormat="1" x14ac:dyDescent="0.4">
      <c r="A487" s="85" t="s">
        <v>609</v>
      </c>
      <c r="B487" s="84" t="s">
        <v>630</v>
      </c>
      <c r="C487" s="84" t="s">
        <v>1357</v>
      </c>
      <c r="D487" s="84" t="s">
        <v>1368</v>
      </c>
      <c r="E487" s="84">
        <v>7</v>
      </c>
      <c r="F487" s="84">
        <v>100770370</v>
      </c>
      <c r="G487" s="84" t="s">
        <v>318</v>
      </c>
      <c r="H487" s="84" t="s">
        <v>1367</v>
      </c>
      <c r="I487" s="84">
        <v>7</v>
      </c>
      <c r="J487" s="84">
        <v>100787241</v>
      </c>
      <c r="K487" s="84" t="s">
        <v>361</v>
      </c>
      <c r="L487" s="84" t="s">
        <v>362</v>
      </c>
      <c r="M487" s="84">
        <v>0.45328000000000002</v>
      </c>
      <c r="N487" s="84">
        <v>5.8151000000000001E-2</v>
      </c>
      <c r="O487" s="84">
        <v>0.109065</v>
      </c>
      <c r="P487" s="83">
        <v>0.59391150000000004</v>
      </c>
      <c r="Q487" s="84">
        <v>4</v>
      </c>
      <c r="R487" s="83">
        <v>0.49982650000000001</v>
      </c>
      <c r="S487" s="82">
        <f t="shared" si="7"/>
        <v>1.0598750247565287</v>
      </c>
      <c r="T487" s="84" t="s">
        <v>1371</v>
      </c>
      <c r="U487" s="86"/>
    </row>
    <row r="488" spans="1:21" customFormat="1" x14ac:dyDescent="0.4">
      <c r="A488" s="85" t="s">
        <v>609</v>
      </c>
      <c r="B488" s="84" t="s">
        <v>1297</v>
      </c>
      <c r="C488" s="84" t="s">
        <v>1357</v>
      </c>
      <c r="D488" s="84" t="s">
        <v>1368</v>
      </c>
      <c r="E488" s="84">
        <v>7</v>
      </c>
      <c r="F488" s="84">
        <v>100770370</v>
      </c>
      <c r="G488" s="84" t="s">
        <v>318</v>
      </c>
      <c r="H488" s="84" t="s">
        <v>1367</v>
      </c>
      <c r="I488" s="84">
        <v>7</v>
      </c>
      <c r="J488" s="84">
        <v>100787241</v>
      </c>
      <c r="K488" s="84" t="s">
        <v>361</v>
      </c>
      <c r="L488" s="84" t="s">
        <v>362</v>
      </c>
      <c r="M488" s="84">
        <v>0.45328000000000002</v>
      </c>
      <c r="N488" s="84">
        <v>-3.2335099999999999E-2</v>
      </c>
      <c r="O488" s="84">
        <v>7.7366000000000004E-2</v>
      </c>
      <c r="P488" s="83">
        <v>0.67598400000000003</v>
      </c>
      <c r="Q488" s="84">
        <v>4</v>
      </c>
      <c r="R488" s="83">
        <v>0.82438420000000001</v>
      </c>
      <c r="S488" s="82">
        <f t="shared" si="7"/>
        <v>0.96818208989524479</v>
      </c>
      <c r="T488" s="84" t="s">
        <v>1370</v>
      </c>
      <c r="U488" s="86"/>
    </row>
    <row r="489" spans="1:21" customFormat="1" x14ac:dyDescent="0.4">
      <c r="A489" s="85" t="s">
        <v>609</v>
      </c>
      <c r="B489" s="84" t="s">
        <v>1295</v>
      </c>
      <c r="C489" s="84" t="s">
        <v>1357</v>
      </c>
      <c r="D489" s="84" t="s">
        <v>1368</v>
      </c>
      <c r="E489" s="84">
        <v>7</v>
      </c>
      <c r="F489" s="84">
        <v>100770370</v>
      </c>
      <c r="G489" s="84" t="s">
        <v>318</v>
      </c>
      <c r="H489" s="84" t="s">
        <v>1367</v>
      </c>
      <c r="I489" s="84">
        <v>7</v>
      </c>
      <c r="J489" s="84">
        <v>100787241</v>
      </c>
      <c r="K489" s="84" t="s">
        <v>361</v>
      </c>
      <c r="L489" s="84" t="s">
        <v>362</v>
      </c>
      <c r="M489" s="84">
        <v>0.45328000000000002</v>
      </c>
      <c r="N489" s="84">
        <v>3.2171199999999997E-2</v>
      </c>
      <c r="O489" s="84">
        <v>6.6175399999999995E-2</v>
      </c>
      <c r="P489" s="83">
        <v>0.62686070000000005</v>
      </c>
      <c r="Q489" s="84">
        <v>4</v>
      </c>
      <c r="R489" s="83">
        <v>0.48899819999999999</v>
      </c>
      <c r="S489" s="82">
        <f t="shared" si="7"/>
        <v>1.0326942874341452</v>
      </c>
      <c r="T489" s="84" t="s">
        <v>1369</v>
      </c>
      <c r="U489" s="86"/>
    </row>
    <row r="490" spans="1:21" customFormat="1" x14ac:dyDescent="0.4">
      <c r="A490" s="85" t="s">
        <v>609</v>
      </c>
      <c r="B490" s="84" t="s">
        <v>1293</v>
      </c>
      <c r="C490" s="84" t="s">
        <v>1357</v>
      </c>
      <c r="D490" s="84" t="s">
        <v>1368</v>
      </c>
      <c r="E490" s="84">
        <v>7</v>
      </c>
      <c r="F490" s="84">
        <v>100770370</v>
      </c>
      <c r="G490" s="84" t="s">
        <v>318</v>
      </c>
      <c r="H490" s="84" t="s">
        <v>1367</v>
      </c>
      <c r="I490" s="84">
        <v>7</v>
      </c>
      <c r="J490" s="84">
        <v>100787241</v>
      </c>
      <c r="K490" s="84" t="s">
        <v>361</v>
      </c>
      <c r="L490" s="84" t="s">
        <v>362</v>
      </c>
      <c r="M490" s="84">
        <v>0.45328000000000002</v>
      </c>
      <c r="N490" s="84">
        <v>-6.5079999999999999E-3</v>
      </c>
      <c r="O490" s="84">
        <v>6.6241499999999995E-2</v>
      </c>
      <c r="P490" s="83">
        <v>0.92173649999999996</v>
      </c>
      <c r="Q490" s="84">
        <v>4</v>
      </c>
      <c r="R490" s="83">
        <v>0.54350080000000001</v>
      </c>
      <c r="S490" s="82">
        <f t="shared" si="7"/>
        <v>0.99351313116660589</v>
      </c>
      <c r="T490" s="84" t="s">
        <v>1366</v>
      </c>
      <c r="U490" s="86"/>
    </row>
    <row r="491" spans="1:21" customFormat="1" x14ac:dyDescent="0.4">
      <c r="A491" s="85" t="s">
        <v>608</v>
      </c>
      <c r="B491" s="84" t="s">
        <v>1306</v>
      </c>
      <c r="C491" s="84" t="s">
        <v>1357</v>
      </c>
      <c r="D491" s="84" t="s">
        <v>1291</v>
      </c>
      <c r="E491" s="84">
        <v>19</v>
      </c>
      <c r="F491" s="84">
        <v>49660998</v>
      </c>
      <c r="G491" s="84" t="s">
        <v>335</v>
      </c>
      <c r="H491" s="84" t="s">
        <v>1356</v>
      </c>
      <c r="I491" s="84">
        <v>19</v>
      </c>
      <c r="J491" s="84">
        <v>49666573</v>
      </c>
      <c r="K491" s="84" t="s">
        <v>361</v>
      </c>
      <c r="L491" s="84" t="s">
        <v>362</v>
      </c>
      <c r="M491" s="84">
        <v>0.55566599999999999</v>
      </c>
      <c r="N491" s="84">
        <v>6.1538500000000003E-2</v>
      </c>
      <c r="O491" s="84">
        <v>5.8568599999999998E-2</v>
      </c>
      <c r="P491" s="83">
        <v>0.29339330000000002</v>
      </c>
      <c r="Q491" s="84" t="s">
        <v>69</v>
      </c>
      <c r="R491" s="83" t="s">
        <v>69</v>
      </c>
      <c r="S491" s="82">
        <f t="shared" si="7"/>
        <v>1.0634714393910609</v>
      </c>
      <c r="T491" s="84" t="s">
        <v>1365</v>
      </c>
      <c r="U491" s="86"/>
    </row>
    <row r="492" spans="1:21" customFormat="1" x14ac:dyDescent="0.4">
      <c r="A492" s="85" t="s">
        <v>608</v>
      </c>
      <c r="B492" s="84" t="s">
        <v>1304</v>
      </c>
      <c r="C492" s="84" t="s">
        <v>1357</v>
      </c>
      <c r="D492" s="84" t="s">
        <v>1291</v>
      </c>
      <c r="E492" s="84">
        <v>19</v>
      </c>
      <c r="F492" s="84">
        <v>49660998</v>
      </c>
      <c r="G492" s="84" t="s">
        <v>335</v>
      </c>
      <c r="H492" s="84" t="s">
        <v>1356</v>
      </c>
      <c r="I492" s="84">
        <v>19</v>
      </c>
      <c r="J492" s="84">
        <v>49666573</v>
      </c>
      <c r="K492" s="84" t="s">
        <v>361</v>
      </c>
      <c r="L492" s="84" t="s">
        <v>362</v>
      </c>
      <c r="M492" s="84">
        <v>0.55566599999999999</v>
      </c>
      <c r="N492" s="84">
        <v>7.4777800000000005E-2</v>
      </c>
      <c r="O492" s="84">
        <v>6.9598900000000005E-2</v>
      </c>
      <c r="P492" s="83">
        <v>0.28263840000000001</v>
      </c>
      <c r="Q492" s="84" t="s">
        <v>69</v>
      </c>
      <c r="R492" s="83" t="s">
        <v>69</v>
      </c>
      <c r="S492" s="82">
        <f t="shared" si="7"/>
        <v>1.0776446716334351</v>
      </c>
      <c r="T492" s="84" t="s">
        <v>1364</v>
      </c>
      <c r="U492" s="86"/>
    </row>
    <row r="493" spans="1:21" customFormat="1" x14ac:dyDescent="0.4">
      <c r="A493" s="85" t="s">
        <v>608</v>
      </c>
      <c r="B493" s="84" t="s">
        <v>1302</v>
      </c>
      <c r="C493" s="84" t="s">
        <v>1357</v>
      </c>
      <c r="D493" s="84" t="s">
        <v>1291</v>
      </c>
      <c r="E493" s="84">
        <v>19</v>
      </c>
      <c r="F493" s="84">
        <v>49660998</v>
      </c>
      <c r="G493" s="84" t="s">
        <v>335</v>
      </c>
      <c r="H493" s="84" t="s">
        <v>1356</v>
      </c>
      <c r="I493" s="84">
        <v>19</v>
      </c>
      <c r="J493" s="84">
        <v>49666573</v>
      </c>
      <c r="K493" s="84" t="s">
        <v>361</v>
      </c>
      <c r="L493" s="84" t="s">
        <v>362</v>
      </c>
      <c r="M493" s="84">
        <v>0.55566599999999999</v>
      </c>
      <c r="N493" s="84">
        <v>0.218082</v>
      </c>
      <c r="O493" s="84">
        <v>0.20866799999999999</v>
      </c>
      <c r="P493" s="83">
        <v>0.29597079999999998</v>
      </c>
      <c r="Q493" s="84" t="s">
        <v>69</v>
      </c>
      <c r="R493" s="83" t="s">
        <v>69</v>
      </c>
      <c r="S493" s="82">
        <f t="shared" si="7"/>
        <v>1.2436890459396608</v>
      </c>
      <c r="T493" s="84" t="s">
        <v>1363</v>
      </c>
      <c r="U493" s="86"/>
    </row>
    <row r="494" spans="1:21" customFormat="1" x14ac:dyDescent="0.4">
      <c r="A494" s="85" t="s">
        <v>608</v>
      </c>
      <c r="B494" s="84" t="s">
        <v>628</v>
      </c>
      <c r="C494" s="84" t="s">
        <v>1357</v>
      </c>
      <c r="D494" s="84" t="s">
        <v>1291</v>
      </c>
      <c r="E494" s="84">
        <v>19</v>
      </c>
      <c r="F494" s="84">
        <v>49660998</v>
      </c>
      <c r="G494" s="84" t="s">
        <v>335</v>
      </c>
      <c r="H494" s="84" t="s">
        <v>1356</v>
      </c>
      <c r="I494" s="84">
        <v>19</v>
      </c>
      <c r="J494" s="84">
        <v>49666573</v>
      </c>
      <c r="K494" s="84" t="s">
        <v>361</v>
      </c>
      <c r="L494" s="84" t="s">
        <v>362</v>
      </c>
      <c r="M494" s="84">
        <v>0.55566599999999999</v>
      </c>
      <c r="N494" s="84">
        <v>1.3688799999999999E-2</v>
      </c>
      <c r="O494" s="84">
        <v>0.173515</v>
      </c>
      <c r="P494" s="83">
        <v>0.93711889999999998</v>
      </c>
      <c r="Q494" s="84" t="s">
        <v>69</v>
      </c>
      <c r="R494" s="83" t="s">
        <v>69</v>
      </c>
      <c r="S494" s="82">
        <f t="shared" si="7"/>
        <v>1.013782920598383</v>
      </c>
      <c r="T494" s="84" t="s">
        <v>1362</v>
      </c>
      <c r="U494" s="86"/>
    </row>
    <row r="495" spans="1:21" customFormat="1" x14ac:dyDescent="0.4">
      <c r="A495" s="85" t="s">
        <v>608</v>
      </c>
      <c r="B495" s="84" t="s">
        <v>629</v>
      </c>
      <c r="C495" s="84" t="s">
        <v>1357</v>
      </c>
      <c r="D495" s="84" t="s">
        <v>1291</v>
      </c>
      <c r="E495" s="84">
        <v>19</v>
      </c>
      <c r="F495" s="84">
        <v>49660998</v>
      </c>
      <c r="G495" s="84" t="s">
        <v>335</v>
      </c>
      <c r="H495" s="84" t="s">
        <v>1356</v>
      </c>
      <c r="I495" s="84">
        <v>19</v>
      </c>
      <c r="J495" s="84">
        <v>49666573</v>
      </c>
      <c r="K495" s="84" t="s">
        <v>361</v>
      </c>
      <c r="L495" s="84" t="s">
        <v>362</v>
      </c>
      <c r="M495" s="84">
        <v>0.55566599999999999</v>
      </c>
      <c r="N495" s="84">
        <v>-0.12009400000000001</v>
      </c>
      <c r="O495" s="84">
        <v>0.131996</v>
      </c>
      <c r="P495" s="83">
        <v>0.36291279999999998</v>
      </c>
      <c r="Q495" s="84" t="s">
        <v>69</v>
      </c>
      <c r="R495" s="83" t="s">
        <v>69</v>
      </c>
      <c r="S495" s="82">
        <f t="shared" si="7"/>
        <v>0.88683707011439783</v>
      </c>
      <c r="T495" s="84" t="s">
        <v>1361</v>
      </c>
      <c r="U495" s="86"/>
    </row>
    <row r="496" spans="1:21" customFormat="1" x14ac:dyDescent="0.4">
      <c r="A496" s="85" t="s">
        <v>608</v>
      </c>
      <c r="B496" s="84" t="s">
        <v>630</v>
      </c>
      <c r="C496" s="84" t="s">
        <v>1357</v>
      </c>
      <c r="D496" s="84" t="s">
        <v>1291</v>
      </c>
      <c r="E496" s="84">
        <v>19</v>
      </c>
      <c r="F496" s="84">
        <v>49660998</v>
      </c>
      <c r="G496" s="84" t="s">
        <v>335</v>
      </c>
      <c r="H496" s="84" t="s">
        <v>1356</v>
      </c>
      <c r="I496" s="84">
        <v>19</v>
      </c>
      <c r="J496" s="84">
        <v>49666573</v>
      </c>
      <c r="K496" s="84" t="s">
        <v>361</v>
      </c>
      <c r="L496" s="84" t="s">
        <v>362</v>
      </c>
      <c r="M496" s="84">
        <v>0.55566599999999999</v>
      </c>
      <c r="N496" s="84">
        <v>4.6092599999999997E-2</v>
      </c>
      <c r="O496" s="84">
        <v>0.12517300000000001</v>
      </c>
      <c r="P496" s="83">
        <v>0.71270160000000005</v>
      </c>
      <c r="Q496" s="84" t="s">
        <v>69</v>
      </c>
      <c r="R496" s="83" t="s">
        <v>69</v>
      </c>
      <c r="S496" s="82">
        <f t="shared" si="7"/>
        <v>1.0471713745367361</v>
      </c>
      <c r="T496" s="84" t="s">
        <v>1360</v>
      </c>
      <c r="U496" s="86"/>
    </row>
    <row r="497" spans="1:23" customFormat="1" x14ac:dyDescent="0.4">
      <c r="A497" s="85" t="s">
        <v>608</v>
      </c>
      <c r="B497" s="84" t="s">
        <v>1297</v>
      </c>
      <c r="C497" s="84" t="s">
        <v>1357</v>
      </c>
      <c r="D497" s="84" t="s">
        <v>1291</v>
      </c>
      <c r="E497" s="84">
        <v>19</v>
      </c>
      <c r="F497" s="84">
        <v>49660998</v>
      </c>
      <c r="G497" s="84" t="s">
        <v>335</v>
      </c>
      <c r="H497" s="84" t="s">
        <v>1356</v>
      </c>
      <c r="I497" s="84">
        <v>19</v>
      </c>
      <c r="J497" s="84">
        <v>49666573</v>
      </c>
      <c r="K497" s="84" t="s">
        <v>361</v>
      </c>
      <c r="L497" s="84" t="s">
        <v>362</v>
      </c>
      <c r="M497" s="84">
        <v>0.55566599999999999</v>
      </c>
      <c r="N497" s="84">
        <v>-4.6092599999999997E-2</v>
      </c>
      <c r="O497" s="84">
        <v>8.8894500000000001E-2</v>
      </c>
      <c r="P497" s="83">
        <v>0.60410350000000002</v>
      </c>
      <c r="Q497" s="84" t="s">
        <v>69</v>
      </c>
      <c r="R497" s="83" t="s">
        <v>69</v>
      </c>
      <c r="S497" s="82">
        <f t="shared" si="7"/>
        <v>0.95495352939951716</v>
      </c>
      <c r="T497" s="84" t="s">
        <v>1359</v>
      </c>
      <c r="U497" s="86"/>
    </row>
    <row r="498" spans="1:23" customFormat="1" x14ac:dyDescent="0.4">
      <c r="A498" s="85" t="s">
        <v>608</v>
      </c>
      <c r="B498" s="84" t="s">
        <v>1295</v>
      </c>
      <c r="C498" s="84" t="s">
        <v>1357</v>
      </c>
      <c r="D498" s="84" t="s">
        <v>1291</v>
      </c>
      <c r="E498" s="84">
        <v>19</v>
      </c>
      <c r="F498" s="84">
        <v>49660998</v>
      </c>
      <c r="G498" s="84" t="s">
        <v>335</v>
      </c>
      <c r="H498" s="84" t="s">
        <v>1356</v>
      </c>
      <c r="I498" s="84">
        <v>19</v>
      </c>
      <c r="J498" s="84">
        <v>49666573</v>
      </c>
      <c r="K498" s="84" t="s">
        <v>361</v>
      </c>
      <c r="L498" s="84" t="s">
        <v>362</v>
      </c>
      <c r="M498" s="84">
        <v>0.55566599999999999</v>
      </c>
      <c r="N498" s="84">
        <v>-4.5969999999999997E-2</v>
      </c>
      <c r="O498" s="84">
        <v>7.6194700000000004E-2</v>
      </c>
      <c r="P498" s="83">
        <v>0.54629430000000001</v>
      </c>
      <c r="Q498" s="84" t="s">
        <v>69</v>
      </c>
      <c r="R498" s="83" t="s">
        <v>69</v>
      </c>
      <c r="S498" s="82">
        <f t="shared" si="7"/>
        <v>0.95507061387935355</v>
      </c>
      <c r="T498" s="84" t="s">
        <v>1358</v>
      </c>
      <c r="U498" s="86"/>
    </row>
    <row r="499" spans="1:23" customFormat="1" x14ac:dyDescent="0.4">
      <c r="A499" s="85" t="s">
        <v>608</v>
      </c>
      <c r="B499" s="84" t="s">
        <v>1293</v>
      </c>
      <c r="C499" s="84" t="s">
        <v>1357</v>
      </c>
      <c r="D499" s="84" t="s">
        <v>1291</v>
      </c>
      <c r="E499" s="84">
        <v>19</v>
      </c>
      <c r="F499" s="84">
        <v>49660998</v>
      </c>
      <c r="G499" s="84" t="s">
        <v>335</v>
      </c>
      <c r="H499" s="84" t="s">
        <v>1356</v>
      </c>
      <c r="I499" s="84">
        <v>19</v>
      </c>
      <c r="J499" s="84">
        <v>49666573</v>
      </c>
      <c r="K499" s="84" t="s">
        <v>361</v>
      </c>
      <c r="L499" s="84" t="s">
        <v>362</v>
      </c>
      <c r="M499" s="84">
        <v>0.55566599999999999</v>
      </c>
      <c r="N499" s="84">
        <v>-8.0661999999999998E-2</v>
      </c>
      <c r="O499" s="84">
        <v>7.6926400000000006E-2</v>
      </c>
      <c r="P499" s="83">
        <v>0.29438039999999999</v>
      </c>
      <c r="Q499" s="84" t="s">
        <v>69</v>
      </c>
      <c r="R499" s="83" t="s">
        <v>69</v>
      </c>
      <c r="S499" s="82">
        <f t="shared" si="7"/>
        <v>0.92250544559579994</v>
      </c>
      <c r="T499" s="84" t="s">
        <v>1355</v>
      </c>
      <c r="U499" s="86"/>
    </row>
    <row r="500" spans="1:23" customFormat="1" x14ac:dyDescent="0.4">
      <c r="A500" s="85" t="s">
        <v>604</v>
      </c>
      <c r="B500" s="84" t="s">
        <v>1306</v>
      </c>
      <c r="C500" s="84" t="s">
        <v>1334</v>
      </c>
      <c r="D500" s="84" t="s">
        <v>1346</v>
      </c>
      <c r="E500" s="84">
        <v>4</v>
      </c>
      <c r="F500" s="84">
        <v>166282346</v>
      </c>
      <c r="G500" s="84" t="s">
        <v>306</v>
      </c>
      <c r="H500" s="84" t="s">
        <v>1345</v>
      </c>
      <c r="I500" s="84">
        <v>4</v>
      </c>
      <c r="J500" s="84">
        <v>166314972</v>
      </c>
      <c r="K500" s="84" t="s">
        <v>361</v>
      </c>
      <c r="L500" s="84" t="s">
        <v>362</v>
      </c>
      <c r="M500" s="84">
        <v>0.5</v>
      </c>
      <c r="N500" s="84">
        <v>-2.2560500000000001E-2</v>
      </c>
      <c r="O500" s="84">
        <v>2.3013499999999999E-2</v>
      </c>
      <c r="P500" s="83">
        <v>0.32693050000000001</v>
      </c>
      <c r="Q500" s="84">
        <v>11</v>
      </c>
      <c r="R500" s="83">
        <v>0.91509799999999997</v>
      </c>
      <c r="S500" s="84">
        <f t="shared" si="7"/>
        <v>0.97769208503285709</v>
      </c>
      <c r="T500" s="84" t="s">
        <v>1354</v>
      </c>
      <c r="U500" s="80"/>
      <c r="V500" s="71"/>
      <c r="W500" s="71"/>
    </row>
    <row r="501" spans="1:23" customFormat="1" x14ac:dyDescent="0.4">
      <c r="A501" s="85" t="s">
        <v>604</v>
      </c>
      <c r="B501" s="84" t="s">
        <v>1304</v>
      </c>
      <c r="C501" s="84" t="s">
        <v>1334</v>
      </c>
      <c r="D501" s="84" t="s">
        <v>1346</v>
      </c>
      <c r="E501" s="84">
        <v>4</v>
      </c>
      <c r="F501" s="84">
        <v>166282346</v>
      </c>
      <c r="G501" s="84" t="s">
        <v>306</v>
      </c>
      <c r="H501" s="84" t="s">
        <v>1345</v>
      </c>
      <c r="I501" s="84">
        <v>4</v>
      </c>
      <c r="J501" s="84">
        <v>166314972</v>
      </c>
      <c r="K501" s="84" t="s">
        <v>361</v>
      </c>
      <c r="L501" s="84" t="s">
        <v>362</v>
      </c>
      <c r="M501" s="84">
        <v>0.5</v>
      </c>
      <c r="N501" s="84">
        <v>-5.1552199999999999E-2</v>
      </c>
      <c r="O501" s="84">
        <v>2.79417E-2</v>
      </c>
      <c r="P501" s="83">
        <v>6.5038650000000003E-2</v>
      </c>
      <c r="Q501" s="84">
        <v>11</v>
      </c>
      <c r="R501" s="83">
        <v>0.54071360000000002</v>
      </c>
      <c r="S501" s="84">
        <f t="shared" si="7"/>
        <v>0.94975407150568047</v>
      </c>
      <c r="T501" s="84" t="s">
        <v>1353</v>
      </c>
      <c r="U501" s="80"/>
      <c r="V501" s="71"/>
      <c r="W501" s="71"/>
    </row>
    <row r="502" spans="1:23" customFormat="1" x14ac:dyDescent="0.4">
      <c r="A502" s="85" t="s">
        <v>604</v>
      </c>
      <c r="B502" s="84" t="s">
        <v>1302</v>
      </c>
      <c r="C502" s="84" t="s">
        <v>1336</v>
      </c>
      <c r="D502" s="84" t="s">
        <v>1346</v>
      </c>
      <c r="E502" s="84">
        <v>4</v>
      </c>
      <c r="F502" s="84">
        <v>166282346</v>
      </c>
      <c r="G502" s="84" t="s">
        <v>306</v>
      </c>
      <c r="H502" s="84" t="s">
        <v>1345</v>
      </c>
      <c r="I502" s="84">
        <v>4</v>
      </c>
      <c r="J502" s="84">
        <v>166314972</v>
      </c>
      <c r="K502" s="84" t="s">
        <v>361</v>
      </c>
      <c r="L502" s="84" t="s">
        <v>362</v>
      </c>
      <c r="M502" s="84">
        <v>0.5</v>
      </c>
      <c r="N502" s="84">
        <v>-2.02735E-2</v>
      </c>
      <c r="O502" s="84">
        <v>8.2767400000000005E-2</v>
      </c>
      <c r="P502" s="83">
        <v>0.80649859999999995</v>
      </c>
      <c r="Q502" s="84">
        <v>11</v>
      </c>
      <c r="R502" s="83">
        <v>0.5578668</v>
      </c>
      <c r="S502" s="84">
        <f t="shared" si="7"/>
        <v>0.979930625626797</v>
      </c>
      <c r="T502" s="84" t="s">
        <v>1352</v>
      </c>
      <c r="U502" s="80"/>
      <c r="V502" s="71"/>
      <c r="W502" s="71"/>
    </row>
    <row r="503" spans="1:23" customFormat="1" x14ac:dyDescent="0.4">
      <c r="A503" s="85" t="s">
        <v>604</v>
      </c>
      <c r="B503" s="84" t="s">
        <v>628</v>
      </c>
      <c r="C503" s="84" t="s">
        <v>1336</v>
      </c>
      <c r="D503" s="84" t="s">
        <v>1346</v>
      </c>
      <c r="E503" s="84">
        <v>4</v>
      </c>
      <c r="F503" s="84">
        <v>166282346</v>
      </c>
      <c r="G503" s="84" t="s">
        <v>306</v>
      </c>
      <c r="H503" s="84" t="s">
        <v>1345</v>
      </c>
      <c r="I503" s="84">
        <v>4</v>
      </c>
      <c r="J503" s="84">
        <v>166314972</v>
      </c>
      <c r="K503" s="84" t="s">
        <v>361</v>
      </c>
      <c r="L503" s="84" t="s">
        <v>362</v>
      </c>
      <c r="M503" s="84">
        <v>0.5</v>
      </c>
      <c r="N503" s="84">
        <v>2.7220500000000002E-2</v>
      </c>
      <c r="O503" s="84">
        <v>6.9486599999999996E-2</v>
      </c>
      <c r="P503" s="83">
        <v>0.69525219999999999</v>
      </c>
      <c r="Q503" s="84">
        <v>11</v>
      </c>
      <c r="R503" s="83">
        <v>0.69818020000000003</v>
      </c>
      <c r="S503" s="84">
        <f t="shared" si="7"/>
        <v>1.0275943623412742</v>
      </c>
      <c r="T503" s="84" t="s">
        <v>1351</v>
      </c>
      <c r="U503" s="80"/>
      <c r="V503" s="71"/>
      <c r="W503" s="71"/>
    </row>
    <row r="504" spans="1:23" customFormat="1" x14ac:dyDescent="0.4">
      <c r="A504" s="85" t="s">
        <v>604</v>
      </c>
      <c r="B504" s="84" t="s">
        <v>629</v>
      </c>
      <c r="C504" s="84" t="s">
        <v>1336</v>
      </c>
      <c r="D504" s="84" t="s">
        <v>1346</v>
      </c>
      <c r="E504" s="84">
        <v>4</v>
      </c>
      <c r="F504" s="84">
        <v>166282346</v>
      </c>
      <c r="G504" s="84" t="s">
        <v>306</v>
      </c>
      <c r="H504" s="84" t="s">
        <v>1345</v>
      </c>
      <c r="I504" s="84">
        <v>4</v>
      </c>
      <c r="J504" s="84">
        <v>166314972</v>
      </c>
      <c r="K504" s="84" t="s">
        <v>361</v>
      </c>
      <c r="L504" s="84" t="s">
        <v>362</v>
      </c>
      <c r="M504" s="84">
        <v>0.5</v>
      </c>
      <c r="N504" s="84">
        <v>4.59636E-2</v>
      </c>
      <c r="O504" s="84">
        <v>5.2306699999999998E-2</v>
      </c>
      <c r="P504" s="83">
        <v>0.37954579999999999</v>
      </c>
      <c r="Q504" s="84">
        <v>11</v>
      </c>
      <c r="R504" s="83">
        <v>0.82716940000000005</v>
      </c>
      <c r="S504" s="84">
        <f t="shared" si="7"/>
        <v>1.0470362981420358</v>
      </c>
      <c r="T504" s="84" t="s">
        <v>1350</v>
      </c>
      <c r="U504" s="80"/>
      <c r="V504" s="71"/>
      <c r="W504" s="71"/>
    </row>
    <row r="505" spans="1:23" customFormat="1" x14ac:dyDescent="0.4">
      <c r="A505" s="85" t="s">
        <v>604</v>
      </c>
      <c r="B505" s="84" t="s">
        <v>630</v>
      </c>
      <c r="C505" s="84" t="s">
        <v>1336</v>
      </c>
      <c r="D505" s="84" t="s">
        <v>1346</v>
      </c>
      <c r="E505" s="84">
        <v>4</v>
      </c>
      <c r="F505" s="84">
        <v>166282346</v>
      </c>
      <c r="G505" s="84" t="s">
        <v>306</v>
      </c>
      <c r="H505" s="84" t="s">
        <v>1345</v>
      </c>
      <c r="I505" s="84">
        <v>4</v>
      </c>
      <c r="J505" s="84">
        <v>166314972</v>
      </c>
      <c r="K505" s="84" t="s">
        <v>361</v>
      </c>
      <c r="L505" s="84" t="s">
        <v>362</v>
      </c>
      <c r="M505" s="84">
        <v>0.5</v>
      </c>
      <c r="N505" s="84">
        <v>-2.8063100000000001E-2</v>
      </c>
      <c r="O505" s="84">
        <v>4.9821799999999999E-2</v>
      </c>
      <c r="P505" s="83">
        <v>0.57325199999999998</v>
      </c>
      <c r="Q505" s="84">
        <v>11</v>
      </c>
      <c r="R505" s="83">
        <v>9.4759300000000005E-2</v>
      </c>
      <c r="S505" s="84">
        <f t="shared" si="7"/>
        <v>0.97232701103109664</v>
      </c>
      <c r="T505" s="84" t="s">
        <v>1349</v>
      </c>
      <c r="U505" s="80"/>
      <c r="V505" s="71"/>
      <c r="W505" s="71"/>
    </row>
    <row r="506" spans="1:23" customFormat="1" x14ac:dyDescent="0.4">
      <c r="A506" s="85" t="s">
        <v>604</v>
      </c>
      <c r="B506" s="84" t="s">
        <v>1297</v>
      </c>
      <c r="C506" s="84" t="s">
        <v>1336</v>
      </c>
      <c r="D506" s="84" t="s">
        <v>1346</v>
      </c>
      <c r="E506" s="84">
        <v>4</v>
      </c>
      <c r="F506" s="84">
        <v>166282346</v>
      </c>
      <c r="G506" s="84" t="s">
        <v>306</v>
      </c>
      <c r="H506" s="84" t="s">
        <v>1345</v>
      </c>
      <c r="I506" s="84">
        <v>4</v>
      </c>
      <c r="J506" s="84">
        <v>166314972</v>
      </c>
      <c r="K506" s="84" t="s">
        <v>361</v>
      </c>
      <c r="L506" s="84" t="s">
        <v>362</v>
      </c>
      <c r="M506" s="84">
        <v>0.5</v>
      </c>
      <c r="N506" s="84">
        <v>5.3323299999999997E-3</v>
      </c>
      <c r="O506" s="84">
        <v>3.49994E-2</v>
      </c>
      <c r="P506" s="83">
        <v>0.87890699999999999</v>
      </c>
      <c r="Q506" s="84">
        <v>11</v>
      </c>
      <c r="R506" s="83">
        <v>0.72403700000000004</v>
      </c>
      <c r="S506" s="84">
        <f t="shared" si="7"/>
        <v>1.0053465721750205</v>
      </c>
      <c r="T506" s="84" t="s">
        <v>1348</v>
      </c>
      <c r="U506" s="80"/>
      <c r="V506" s="71"/>
      <c r="W506" s="71"/>
    </row>
    <row r="507" spans="1:23" customFormat="1" x14ac:dyDescent="0.4">
      <c r="A507" s="85" t="s">
        <v>604</v>
      </c>
      <c r="B507" s="84" t="s">
        <v>1295</v>
      </c>
      <c r="C507" s="84" t="s">
        <v>1336</v>
      </c>
      <c r="D507" s="84" t="s">
        <v>1346</v>
      </c>
      <c r="E507" s="84">
        <v>4</v>
      </c>
      <c r="F507" s="84">
        <v>166282346</v>
      </c>
      <c r="G507" s="84" t="s">
        <v>306</v>
      </c>
      <c r="H507" s="84" t="s">
        <v>1345</v>
      </c>
      <c r="I507" s="84">
        <v>4</v>
      </c>
      <c r="J507" s="84">
        <v>166314972</v>
      </c>
      <c r="K507" s="84" t="s">
        <v>361</v>
      </c>
      <c r="L507" s="84" t="s">
        <v>362</v>
      </c>
      <c r="M507" s="84">
        <v>0.5</v>
      </c>
      <c r="N507" s="84">
        <v>7.4697299999999999E-3</v>
      </c>
      <c r="O507" s="84">
        <v>2.9866400000000001E-2</v>
      </c>
      <c r="P507" s="83">
        <v>0.80250619999999995</v>
      </c>
      <c r="Q507" s="84">
        <v>11</v>
      </c>
      <c r="R507" s="83">
        <v>0.99811689999999997</v>
      </c>
      <c r="S507" s="84">
        <f t="shared" si="7"/>
        <v>1.0074976980276387</v>
      </c>
      <c r="T507" s="84" t="s">
        <v>1347</v>
      </c>
      <c r="U507" s="80"/>
      <c r="V507" s="71"/>
      <c r="W507" s="71"/>
    </row>
    <row r="508" spans="1:23" customFormat="1" x14ac:dyDescent="0.4">
      <c r="A508" s="85" t="s">
        <v>604</v>
      </c>
      <c r="B508" s="84" t="s">
        <v>1293</v>
      </c>
      <c r="C508" s="84" t="s">
        <v>1336</v>
      </c>
      <c r="D508" s="84" t="s">
        <v>1346</v>
      </c>
      <c r="E508" s="84">
        <v>4</v>
      </c>
      <c r="F508" s="84">
        <v>166282346</v>
      </c>
      <c r="G508" s="84" t="s">
        <v>306</v>
      </c>
      <c r="H508" s="84" t="s">
        <v>1345</v>
      </c>
      <c r="I508" s="84">
        <v>4</v>
      </c>
      <c r="J508" s="84">
        <v>166314972</v>
      </c>
      <c r="K508" s="84" t="s">
        <v>361</v>
      </c>
      <c r="L508" s="84" t="s">
        <v>362</v>
      </c>
      <c r="M508" s="84">
        <v>0.5</v>
      </c>
      <c r="N508" s="84">
        <v>1.2774499999999999E-2</v>
      </c>
      <c r="O508" s="84">
        <v>2.98952E-2</v>
      </c>
      <c r="P508" s="83">
        <v>0.66915259999999999</v>
      </c>
      <c r="Q508" s="84">
        <v>11</v>
      </c>
      <c r="R508" s="83">
        <v>0.55928389999999994</v>
      </c>
      <c r="S508" s="84">
        <f t="shared" si="7"/>
        <v>1.0128564424780928</v>
      </c>
      <c r="T508" s="84" t="s">
        <v>1344</v>
      </c>
      <c r="U508" s="80"/>
      <c r="V508" s="71"/>
      <c r="W508" s="71"/>
    </row>
    <row r="509" spans="1:23" customFormat="1" x14ac:dyDescent="0.4">
      <c r="A509" s="85" t="s">
        <v>1322</v>
      </c>
      <c r="B509" s="84" t="s">
        <v>1306</v>
      </c>
      <c r="C509" s="84" t="s">
        <v>1336</v>
      </c>
      <c r="D509" s="84" t="s">
        <v>1321</v>
      </c>
      <c r="E509" s="84">
        <v>17</v>
      </c>
      <c r="F509" s="84">
        <v>78075355</v>
      </c>
      <c r="G509" s="84" t="s">
        <v>287</v>
      </c>
      <c r="H509" s="84" t="s">
        <v>1333</v>
      </c>
      <c r="I509" s="84">
        <v>17</v>
      </c>
      <c r="J509" s="84">
        <v>78074468</v>
      </c>
      <c r="K509" s="84" t="s">
        <v>355</v>
      </c>
      <c r="L509" s="84" t="s">
        <v>356</v>
      </c>
      <c r="M509" s="84">
        <v>0.37773400000000001</v>
      </c>
      <c r="N509" s="84">
        <v>-3.6565899999999998E-2</v>
      </c>
      <c r="O509" s="84">
        <v>2.6659800000000001E-2</v>
      </c>
      <c r="P509" s="83">
        <v>0.17019480000000001</v>
      </c>
      <c r="Q509" s="84">
        <v>6</v>
      </c>
      <c r="R509" s="83">
        <v>0.98896550000000005</v>
      </c>
      <c r="S509" s="84">
        <f t="shared" si="7"/>
        <v>0.96409455797146792</v>
      </c>
      <c r="T509" s="84" t="s">
        <v>1343</v>
      </c>
      <c r="U509" s="80"/>
      <c r="V509" s="71"/>
      <c r="W509" s="71"/>
    </row>
    <row r="510" spans="1:23" customFormat="1" x14ac:dyDescent="0.4">
      <c r="A510" s="85" t="s">
        <v>1322</v>
      </c>
      <c r="B510" s="84" t="s">
        <v>1304</v>
      </c>
      <c r="C510" s="84" t="s">
        <v>1336</v>
      </c>
      <c r="D510" s="84" t="s">
        <v>1321</v>
      </c>
      <c r="E510" s="84">
        <v>17</v>
      </c>
      <c r="F510" s="84">
        <v>78075355</v>
      </c>
      <c r="G510" s="84" t="s">
        <v>287</v>
      </c>
      <c r="H510" s="84" t="s">
        <v>1333</v>
      </c>
      <c r="I510" s="84">
        <v>17</v>
      </c>
      <c r="J510" s="84">
        <v>78074468</v>
      </c>
      <c r="K510" s="84" t="s">
        <v>355</v>
      </c>
      <c r="L510" s="84" t="s">
        <v>356</v>
      </c>
      <c r="M510" s="84">
        <v>0.37773400000000001</v>
      </c>
      <c r="N510" s="84">
        <v>-3.7146699999999998E-2</v>
      </c>
      <c r="O510" s="84">
        <v>3.15275E-2</v>
      </c>
      <c r="P510" s="83">
        <v>0.23870479999999999</v>
      </c>
      <c r="Q510" s="84">
        <v>6</v>
      </c>
      <c r="R510" s="83">
        <v>0.90459619999999996</v>
      </c>
      <c r="S510" s="84">
        <f t="shared" si="7"/>
        <v>0.96353477442907476</v>
      </c>
      <c r="T510" s="84" t="s">
        <v>1342</v>
      </c>
      <c r="U510" s="80"/>
      <c r="V510" s="71"/>
      <c r="W510" s="71"/>
    </row>
    <row r="511" spans="1:23" customFormat="1" x14ac:dyDescent="0.4">
      <c r="A511" s="85" t="s">
        <v>1322</v>
      </c>
      <c r="B511" s="84" t="s">
        <v>1302</v>
      </c>
      <c r="C511" s="84" t="s">
        <v>1336</v>
      </c>
      <c r="D511" s="84" t="s">
        <v>1321</v>
      </c>
      <c r="E511" s="84">
        <v>17</v>
      </c>
      <c r="F511" s="84">
        <v>78075355</v>
      </c>
      <c r="G511" s="84" t="s">
        <v>287</v>
      </c>
      <c r="H511" s="84" t="s">
        <v>1333</v>
      </c>
      <c r="I511" s="84">
        <v>17</v>
      </c>
      <c r="J511" s="84">
        <v>78074468</v>
      </c>
      <c r="K511" s="84" t="s">
        <v>355</v>
      </c>
      <c r="L511" s="84" t="s">
        <v>356</v>
      </c>
      <c r="M511" s="84">
        <v>0.37773400000000001</v>
      </c>
      <c r="N511" s="84">
        <v>-0.118544</v>
      </c>
      <c r="O511" s="84">
        <v>9.60762E-2</v>
      </c>
      <c r="P511" s="83">
        <v>0.21725700000000001</v>
      </c>
      <c r="Q511" s="84">
        <v>6</v>
      </c>
      <c r="R511" s="83">
        <v>0.74519199999999997</v>
      </c>
      <c r="S511" s="84">
        <f t="shared" si="7"/>
        <v>0.88821273343673068</v>
      </c>
      <c r="T511" s="84" t="s">
        <v>1341</v>
      </c>
      <c r="U511" s="80"/>
      <c r="V511" s="71"/>
      <c r="W511" s="71"/>
    </row>
    <row r="512" spans="1:23" customFormat="1" x14ac:dyDescent="0.4">
      <c r="A512" s="85" t="s">
        <v>1322</v>
      </c>
      <c r="B512" s="84" t="s">
        <v>628</v>
      </c>
      <c r="C512" s="84" t="s">
        <v>1336</v>
      </c>
      <c r="D512" s="84" t="s">
        <v>1321</v>
      </c>
      <c r="E512" s="84">
        <v>17</v>
      </c>
      <c r="F512" s="84">
        <v>78075355</v>
      </c>
      <c r="G512" s="84" t="s">
        <v>287</v>
      </c>
      <c r="H512" s="84" t="s">
        <v>1333</v>
      </c>
      <c r="I512" s="84">
        <v>17</v>
      </c>
      <c r="J512" s="84">
        <v>78074468</v>
      </c>
      <c r="K512" s="84" t="s">
        <v>355</v>
      </c>
      <c r="L512" s="84" t="s">
        <v>356</v>
      </c>
      <c r="M512" s="84">
        <v>0.37773400000000001</v>
      </c>
      <c r="N512" s="84">
        <v>4.5470299999999998E-2</v>
      </c>
      <c r="O512" s="84">
        <v>7.9249899999999998E-2</v>
      </c>
      <c r="P512" s="83">
        <v>0.56613119999999995</v>
      </c>
      <c r="Q512" s="84">
        <v>6</v>
      </c>
      <c r="R512" s="83">
        <v>6.6106659999999998E-2</v>
      </c>
      <c r="S512" s="84">
        <f t="shared" si="7"/>
        <v>1.0465199225106832</v>
      </c>
      <c r="T512" s="84" t="s">
        <v>1340</v>
      </c>
      <c r="U512" s="80"/>
      <c r="V512" s="71"/>
      <c r="W512" s="71"/>
    </row>
    <row r="513" spans="1:23" customFormat="1" x14ac:dyDescent="0.4">
      <c r="A513" s="85" t="s">
        <v>1322</v>
      </c>
      <c r="B513" s="84" t="s">
        <v>629</v>
      </c>
      <c r="C513" s="84" t="s">
        <v>1336</v>
      </c>
      <c r="D513" s="84" t="s">
        <v>1321</v>
      </c>
      <c r="E513" s="84">
        <v>17</v>
      </c>
      <c r="F513" s="84">
        <v>78075355</v>
      </c>
      <c r="G513" s="84" t="s">
        <v>287</v>
      </c>
      <c r="H513" s="84" t="s">
        <v>1333</v>
      </c>
      <c r="I513" s="84">
        <v>17</v>
      </c>
      <c r="J513" s="84">
        <v>78074468</v>
      </c>
      <c r="K513" s="84" t="s">
        <v>355</v>
      </c>
      <c r="L513" s="84" t="s">
        <v>356</v>
      </c>
      <c r="M513" s="84">
        <v>0.37773400000000001</v>
      </c>
      <c r="N513" s="84">
        <v>2.4061099999999998E-2</v>
      </c>
      <c r="O513" s="84">
        <v>5.9161100000000001E-2</v>
      </c>
      <c r="P513" s="83">
        <v>0.68422450000000001</v>
      </c>
      <c r="Q513" s="84">
        <v>6</v>
      </c>
      <c r="R513" s="83">
        <v>0.25223129999999999</v>
      </c>
      <c r="S513" s="84">
        <f t="shared" si="7"/>
        <v>1.0243529039410291</v>
      </c>
      <c r="T513" s="84" t="s">
        <v>1339</v>
      </c>
      <c r="U513" s="80"/>
      <c r="V513" s="71"/>
      <c r="W513" s="71"/>
    </row>
    <row r="514" spans="1:23" customFormat="1" x14ac:dyDescent="0.4">
      <c r="A514" s="85" t="s">
        <v>1322</v>
      </c>
      <c r="B514" s="84" t="s">
        <v>630</v>
      </c>
      <c r="C514" s="84" t="s">
        <v>1336</v>
      </c>
      <c r="D514" s="84" t="s">
        <v>1321</v>
      </c>
      <c r="E514" s="84">
        <v>17</v>
      </c>
      <c r="F514" s="84">
        <v>78075355</v>
      </c>
      <c r="G514" s="84" t="s">
        <v>287</v>
      </c>
      <c r="H514" s="84" t="s">
        <v>1333</v>
      </c>
      <c r="I514" s="84">
        <v>17</v>
      </c>
      <c r="J514" s="84">
        <v>78074468</v>
      </c>
      <c r="K514" s="84" t="s">
        <v>355</v>
      </c>
      <c r="L514" s="84" t="s">
        <v>356</v>
      </c>
      <c r="M514" s="84">
        <v>0.37773400000000001</v>
      </c>
      <c r="N514" s="84">
        <v>-9.6263799999999997E-2</v>
      </c>
      <c r="O514" s="84">
        <v>5.84497E-2</v>
      </c>
      <c r="P514" s="83">
        <v>9.956769E-2</v>
      </c>
      <c r="Q514" s="84">
        <v>6</v>
      </c>
      <c r="R514" s="83">
        <v>0.6214885</v>
      </c>
      <c r="S514" s="84">
        <f t="shared" si="7"/>
        <v>0.90822439486869311</v>
      </c>
      <c r="T514" s="84" t="s">
        <v>1338</v>
      </c>
      <c r="U514" s="80"/>
      <c r="V514" s="71"/>
      <c r="W514" s="71"/>
    </row>
    <row r="515" spans="1:23" customFormat="1" x14ac:dyDescent="0.4">
      <c r="A515" s="85" t="s">
        <v>1322</v>
      </c>
      <c r="B515" s="84" t="s">
        <v>1297</v>
      </c>
      <c r="C515" s="84" t="s">
        <v>1336</v>
      </c>
      <c r="D515" s="84" t="s">
        <v>1321</v>
      </c>
      <c r="E515" s="84">
        <v>17</v>
      </c>
      <c r="F515" s="84">
        <v>78075355</v>
      </c>
      <c r="G515" s="84" t="s">
        <v>287</v>
      </c>
      <c r="H515" s="84" t="s">
        <v>1333</v>
      </c>
      <c r="I515" s="84">
        <v>17</v>
      </c>
      <c r="J515" s="84">
        <v>78074468</v>
      </c>
      <c r="K515" s="84" t="s">
        <v>355</v>
      </c>
      <c r="L515" s="84" t="s">
        <v>356</v>
      </c>
      <c r="M515" s="84">
        <v>0.37773400000000001</v>
      </c>
      <c r="N515" s="84">
        <v>-8.3662200000000006E-2</v>
      </c>
      <c r="O515" s="84">
        <v>4.2071299999999999E-2</v>
      </c>
      <c r="P515" s="83">
        <v>4.6747370000000003E-2</v>
      </c>
      <c r="Q515" s="84">
        <v>6</v>
      </c>
      <c r="R515" s="83">
        <v>0.88512060000000004</v>
      </c>
      <c r="S515" s="84">
        <f t="shared" ref="S515:S544" si="8">EXP(N515)</f>
        <v>0.91974189243695792</v>
      </c>
      <c r="T515" s="84" t="s">
        <v>1337</v>
      </c>
      <c r="U515" s="80" t="s">
        <v>1312</v>
      </c>
      <c r="V515" s="71"/>
      <c r="W515" s="71"/>
    </row>
    <row r="516" spans="1:23" customFormat="1" x14ac:dyDescent="0.4">
      <c r="A516" s="85" t="s">
        <v>1322</v>
      </c>
      <c r="B516" s="84" t="s">
        <v>1295</v>
      </c>
      <c r="C516" s="84" t="s">
        <v>1336</v>
      </c>
      <c r="D516" s="84" t="s">
        <v>1321</v>
      </c>
      <c r="E516" s="84">
        <v>17</v>
      </c>
      <c r="F516" s="84">
        <v>78075355</v>
      </c>
      <c r="G516" s="84" t="s">
        <v>287</v>
      </c>
      <c r="H516" s="84" t="s">
        <v>1333</v>
      </c>
      <c r="I516" s="84">
        <v>17</v>
      </c>
      <c r="J516" s="84">
        <v>78074468</v>
      </c>
      <c r="K516" s="84" t="s">
        <v>355</v>
      </c>
      <c r="L516" s="84" t="s">
        <v>356</v>
      </c>
      <c r="M516" s="84">
        <v>0.37773400000000001</v>
      </c>
      <c r="N516" s="84">
        <v>-4.3050600000000001E-2</v>
      </c>
      <c r="O516" s="84">
        <v>3.4973499999999998E-2</v>
      </c>
      <c r="P516" s="83">
        <v>0.2183409</v>
      </c>
      <c r="Q516" s="84">
        <v>6</v>
      </c>
      <c r="R516" s="83">
        <v>0.82092430000000005</v>
      </c>
      <c r="S516" s="84">
        <f t="shared" si="8"/>
        <v>0.95786292097697157</v>
      </c>
      <c r="T516" s="84" t="s">
        <v>1335</v>
      </c>
      <c r="U516" s="80"/>
      <c r="V516" s="71"/>
      <c r="W516" s="71"/>
    </row>
    <row r="517" spans="1:23" customFormat="1" x14ac:dyDescent="0.4">
      <c r="A517" s="85" t="s">
        <v>1322</v>
      </c>
      <c r="B517" s="84" t="s">
        <v>1293</v>
      </c>
      <c r="C517" s="84" t="s">
        <v>1334</v>
      </c>
      <c r="D517" s="84" t="s">
        <v>1321</v>
      </c>
      <c r="E517" s="84">
        <v>17</v>
      </c>
      <c r="F517" s="84">
        <v>78075355</v>
      </c>
      <c r="G517" s="84" t="s">
        <v>287</v>
      </c>
      <c r="H517" s="84" t="s">
        <v>1333</v>
      </c>
      <c r="I517" s="84">
        <v>17</v>
      </c>
      <c r="J517" s="84">
        <v>78074468</v>
      </c>
      <c r="K517" s="84" t="s">
        <v>355</v>
      </c>
      <c r="L517" s="84" t="s">
        <v>356</v>
      </c>
      <c r="M517" s="84">
        <v>0.37773400000000001</v>
      </c>
      <c r="N517" s="84">
        <v>-5.2109799999999998E-2</v>
      </c>
      <c r="O517" s="84">
        <v>3.5304799999999997E-2</v>
      </c>
      <c r="P517" s="83">
        <v>0.13994429999999999</v>
      </c>
      <c r="Q517" s="84">
        <v>6</v>
      </c>
      <c r="R517" s="83">
        <v>0.93002649999999998</v>
      </c>
      <c r="S517" s="84">
        <f t="shared" si="8"/>
        <v>0.94922463625567421</v>
      </c>
      <c r="T517" s="84" t="s">
        <v>1332</v>
      </c>
      <c r="U517" s="80"/>
      <c r="V517" s="71"/>
      <c r="W517" s="71"/>
    </row>
    <row r="518" spans="1:23" customFormat="1" x14ac:dyDescent="0.4">
      <c r="A518" s="85" t="s">
        <v>1322</v>
      </c>
      <c r="B518" s="84" t="s">
        <v>1306</v>
      </c>
      <c r="C518" s="84" t="s">
        <v>1330</v>
      </c>
      <c r="D518" s="84" t="s">
        <v>1321</v>
      </c>
      <c r="E518" s="84">
        <v>17</v>
      </c>
      <c r="F518" s="84">
        <v>78075355</v>
      </c>
      <c r="G518" s="84" t="s">
        <v>287</v>
      </c>
      <c r="H518" s="84" t="s">
        <v>1320</v>
      </c>
      <c r="I518" s="84">
        <v>17</v>
      </c>
      <c r="J518" s="84">
        <v>78118569</v>
      </c>
      <c r="K518" s="84" t="s">
        <v>362</v>
      </c>
      <c r="L518" s="84" t="s">
        <v>361</v>
      </c>
      <c r="M518" s="84">
        <v>0.57852899999999996</v>
      </c>
      <c r="N518" s="84">
        <v>-5.2068299999999998E-2</v>
      </c>
      <c r="O518" s="84">
        <v>4.5145999999999999E-2</v>
      </c>
      <c r="P518" s="83">
        <v>0.24877369999999999</v>
      </c>
      <c r="Q518" s="84">
        <v>9</v>
      </c>
      <c r="R518" s="83">
        <v>0.8250014</v>
      </c>
      <c r="S518" s="82">
        <f t="shared" si="8"/>
        <v>0.94926402989549119</v>
      </c>
      <c r="T518" s="81" t="s">
        <v>1331</v>
      </c>
      <c r="U518" s="80"/>
    </row>
    <row r="519" spans="1:23" customFormat="1" x14ac:dyDescent="0.4">
      <c r="A519" s="85" t="s">
        <v>1322</v>
      </c>
      <c r="B519" s="84" t="s">
        <v>1304</v>
      </c>
      <c r="C519" s="84" t="s">
        <v>1330</v>
      </c>
      <c r="D519" s="84" t="s">
        <v>1321</v>
      </c>
      <c r="E519" s="84">
        <v>17</v>
      </c>
      <c r="F519" s="84">
        <v>78075355</v>
      </c>
      <c r="G519" s="84" t="s">
        <v>287</v>
      </c>
      <c r="H519" s="84" t="s">
        <v>1320</v>
      </c>
      <c r="I519" s="84">
        <v>17</v>
      </c>
      <c r="J519" s="84">
        <v>78118569</v>
      </c>
      <c r="K519" s="84" t="s">
        <v>362</v>
      </c>
      <c r="L519" s="84" t="s">
        <v>361</v>
      </c>
      <c r="M519" s="84">
        <v>0.57852899999999996</v>
      </c>
      <c r="N519" s="84">
        <v>-5.0035700000000002E-2</v>
      </c>
      <c r="O519" s="84">
        <v>5.3572500000000002E-2</v>
      </c>
      <c r="P519" s="83">
        <v>0.35031309999999999</v>
      </c>
      <c r="Q519" s="84">
        <v>9</v>
      </c>
      <c r="R519" s="83">
        <v>0.98070170000000001</v>
      </c>
      <c r="S519" s="82">
        <f t="shared" si="8"/>
        <v>0.95119546621641826</v>
      </c>
      <c r="T519" s="81" t="s">
        <v>1329</v>
      </c>
      <c r="U519" s="80"/>
    </row>
    <row r="520" spans="1:23" customFormat="1" x14ac:dyDescent="0.4">
      <c r="A520" s="85" t="s">
        <v>1322</v>
      </c>
      <c r="B520" s="84" t="s">
        <v>1302</v>
      </c>
      <c r="C520" s="84" t="s">
        <v>1292</v>
      </c>
      <c r="D520" s="84" t="s">
        <v>1321</v>
      </c>
      <c r="E520" s="84">
        <v>17</v>
      </c>
      <c r="F520" s="84">
        <v>78075355</v>
      </c>
      <c r="G520" s="84" t="s">
        <v>287</v>
      </c>
      <c r="H520" s="84" t="s">
        <v>1320</v>
      </c>
      <c r="I520" s="84">
        <v>17</v>
      </c>
      <c r="J520" s="84">
        <v>78118569</v>
      </c>
      <c r="K520" s="84" t="s">
        <v>362</v>
      </c>
      <c r="L520" s="84" t="s">
        <v>361</v>
      </c>
      <c r="M520" s="84">
        <v>0.57852899999999996</v>
      </c>
      <c r="N520" s="84">
        <v>-0.17324500000000001</v>
      </c>
      <c r="O520" s="84">
        <v>0.16278999999999999</v>
      </c>
      <c r="P520" s="83">
        <v>0.28722619999999999</v>
      </c>
      <c r="Q520" s="84">
        <v>9</v>
      </c>
      <c r="R520" s="83">
        <v>0.41348960000000001</v>
      </c>
      <c r="S520" s="82">
        <f t="shared" si="8"/>
        <v>0.84093156137156744</v>
      </c>
      <c r="T520" s="81" t="s">
        <v>1328</v>
      </c>
      <c r="U520" s="80"/>
    </row>
    <row r="521" spans="1:23" customFormat="1" x14ac:dyDescent="0.4">
      <c r="A521" s="85" t="s">
        <v>1322</v>
      </c>
      <c r="B521" s="84" t="s">
        <v>628</v>
      </c>
      <c r="C521" s="84" t="s">
        <v>1292</v>
      </c>
      <c r="D521" s="84" t="s">
        <v>1321</v>
      </c>
      <c r="E521" s="84">
        <v>17</v>
      </c>
      <c r="F521" s="84">
        <v>78075355</v>
      </c>
      <c r="G521" s="84" t="s">
        <v>287</v>
      </c>
      <c r="H521" s="84" t="s">
        <v>1320</v>
      </c>
      <c r="I521" s="84">
        <v>17</v>
      </c>
      <c r="J521" s="84">
        <v>78118569</v>
      </c>
      <c r="K521" s="84" t="s">
        <v>362</v>
      </c>
      <c r="L521" s="84" t="s">
        <v>361</v>
      </c>
      <c r="M521" s="84">
        <v>0.57852899999999996</v>
      </c>
      <c r="N521" s="84">
        <v>-0.11717900000000001</v>
      </c>
      <c r="O521" s="84">
        <v>0.136403</v>
      </c>
      <c r="P521" s="83">
        <v>0.39030550000000003</v>
      </c>
      <c r="Q521" s="84">
        <v>9</v>
      </c>
      <c r="R521" s="83">
        <v>0.2527201</v>
      </c>
      <c r="S521" s="82">
        <f t="shared" si="8"/>
        <v>0.88942597166458437</v>
      </c>
      <c r="T521" s="81" t="s">
        <v>1327</v>
      </c>
      <c r="U521" s="80"/>
    </row>
    <row r="522" spans="1:23" customFormat="1" x14ac:dyDescent="0.4">
      <c r="A522" s="85" t="s">
        <v>1322</v>
      </c>
      <c r="B522" s="84" t="s">
        <v>629</v>
      </c>
      <c r="C522" s="84" t="s">
        <v>1292</v>
      </c>
      <c r="D522" s="84" t="s">
        <v>1321</v>
      </c>
      <c r="E522" s="84">
        <v>17</v>
      </c>
      <c r="F522" s="84">
        <v>78075355</v>
      </c>
      <c r="G522" s="84" t="s">
        <v>287</v>
      </c>
      <c r="H522" s="84" t="s">
        <v>1320</v>
      </c>
      <c r="I522" s="84">
        <v>17</v>
      </c>
      <c r="J522" s="84">
        <v>78118569</v>
      </c>
      <c r="K522" s="84" t="s">
        <v>362</v>
      </c>
      <c r="L522" s="84" t="s">
        <v>361</v>
      </c>
      <c r="M522" s="84">
        <v>0.57852899999999996</v>
      </c>
      <c r="N522" s="84">
        <v>-6.2570100000000003E-2</v>
      </c>
      <c r="O522" s="84">
        <v>0.102158</v>
      </c>
      <c r="P522" s="83">
        <v>0.54021989999999998</v>
      </c>
      <c r="Q522" s="84">
        <v>9</v>
      </c>
      <c r="R522" s="83">
        <v>0.42408839999999998</v>
      </c>
      <c r="S522" s="82">
        <f t="shared" si="8"/>
        <v>0.93934721226586126</v>
      </c>
      <c r="T522" s="81" t="s">
        <v>1326</v>
      </c>
      <c r="U522" s="80"/>
    </row>
    <row r="523" spans="1:23" customFormat="1" x14ac:dyDescent="0.4">
      <c r="A523" s="85" t="s">
        <v>1322</v>
      </c>
      <c r="B523" s="84" t="s">
        <v>630</v>
      </c>
      <c r="C523" s="84" t="s">
        <v>1292</v>
      </c>
      <c r="D523" s="84" t="s">
        <v>1321</v>
      </c>
      <c r="E523" s="84">
        <v>17</v>
      </c>
      <c r="F523" s="84">
        <v>78075355</v>
      </c>
      <c r="G523" s="84" t="s">
        <v>287</v>
      </c>
      <c r="H523" s="84" t="s">
        <v>1320</v>
      </c>
      <c r="I523" s="84">
        <v>17</v>
      </c>
      <c r="J523" s="84">
        <v>78118569</v>
      </c>
      <c r="K523" s="84" t="s">
        <v>362</v>
      </c>
      <c r="L523" s="84" t="s">
        <v>361</v>
      </c>
      <c r="M523" s="84">
        <v>0.57852899999999996</v>
      </c>
      <c r="N523" s="84">
        <v>-2.8385199999999999E-2</v>
      </c>
      <c r="O523" s="84">
        <v>9.7827999999999998E-2</v>
      </c>
      <c r="P523" s="83">
        <v>0.77169829999999995</v>
      </c>
      <c r="Q523" s="84">
        <v>9</v>
      </c>
      <c r="R523" s="83">
        <v>0.37530010000000003</v>
      </c>
      <c r="S523" s="82">
        <f t="shared" si="8"/>
        <v>0.97201387493411917</v>
      </c>
      <c r="T523" s="81" t="s">
        <v>1325</v>
      </c>
      <c r="U523" s="80"/>
    </row>
    <row r="524" spans="1:23" customFormat="1" x14ac:dyDescent="0.4">
      <c r="A524" s="85" t="s">
        <v>1322</v>
      </c>
      <c r="B524" s="84" t="s">
        <v>1297</v>
      </c>
      <c r="C524" s="84" t="s">
        <v>1292</v>
      </c>
      <c r="D524" s="84" t="s">
        <v>1321</v>
      </c>
      <c r="E524" s="84">
        <v>17</v>
      </c>
      <c r="F524" s="84">
        <v>78075355</v>
      </c>
      <c r="G524" s="84" t="s">
        <v>287</v>
      </c>
      <c r="H524" s="84" t="s">
        <v>1320</v>
      </c>
      <c r="I524" s="84">
        <v>17</v>
      </c>
      <c r="J524" s="84">
        <v>78118569</v>
      </c>
      <c r="K524" s="84" t="s">
        <v>362</v>
      </c>
      <c r="L524" s="84" t="s">
        <v>361</v>
      </c>
      <c r="M524" s="84">
        <v>0.57852899999999996</v>
      </c>
      <c r="N524" s="84">
        <v>-0.113792</v>
      </c>
      <c r="O524" s="84">
        <v>6.9333199999999998E-2</v>
      </c>
      <c r="P524" s="83">
        <v>0.1007501</v>
      </c>
      <c r="Q524" s="84">
        <v>9</v>
      </c>
      <c r="R524" s="83">
        <v>0.64430050000000005</v>
      </c>
      <c r="S524" s="82">
        <f t="shared" si="8"/>
        <v>0.89244356483989429</v>
      </c>
      <c r="T524" s="81" t="s">
        <v>1324</v>
      </c>
      <c r="U524" s="80"/>
    </row>
    <row r="525" spans="1:23" customFormat="1" x14ac:dyDescent="0.4">
      <c r="A525" s="85" t="s">
        <v>1322</v>
      </c>
      <c r="B525" s="84" t="s">
        <v>1295</v>
      </c>
      <c r="C525" s="84" t="s">
        <v>1292</v>
      </c>
      <c r="D525" s="84" t="s">
        <v>1321</v>
      </c>
      <c r="E525" s="84">
        <v>17</v>
      </c>
      <c r="F525" s="84">
        <v>78075355</v>
      </c>
      <c r="G525" s="84" t="s">
        <v>287</v>
      </c>
      <c r="H525" s="84" t="s">
        <v>1320</v>
      </c>
      <c r="I525" s="84">
        <v>17</v>
      </c>
      <c r="J525" s="84">
        <v>78118569</v>
      </c>
      <c r="K525" s="84" t="s">
        <v>362</v>
      </c>
      <c r="L525" s="84" t="s">
        <v>361</v>
      </c>
      <c r="M525" s="84">
        <v>0.57852899999999996</v>
      </c>
      <c r="N525" s="84">
        <v>-7.7543500000000001E-2</v>
      </c>
      <c r="O525" s="84">
        <v>5.9235700000000002E-2</v>
      </c>
      <c r="P525" s="83">
        <v>0.19051119999999999</v>
      </c>
      <c r="Q525" s="84">
        <v>9</v>
      </c>
      <c r="R525" s="83">
        <v>0.57428159999999995</v>
      </c>
      <c r="S525" s="82">
        <f t="shared" si="8"/>
        <v>0.92538676919663254</v>
      </c>
      <c r="T525" s="81" t="s">
        <v>1323</v>
      </c>
      <c r="U525" s="80"/>
    </row>
    <row r="526" spans="1:23" customFormat="1" x14ac:dyDescent="0.4">
      <c r="A526" s="85" t="s">
        <v>1322</v>
      </c>
      <c r="B526" s="84" t="s">
        <v>1293</v>
      </c>
      <c r="C526" s="84" t="s">
        <v>1292</v>
      </c>
      <c r="D526" s="84" t="s">
        <v>1321</v>
      </c>
      <c r="E526" s="84">
        <v>17</v>
      </c>
      <c r="F526" s="84">
        <v>78075355</v>
      </c>
      <c r="G526" s="84" t="s">
        <v>287</v>
      </c>
      <c r="H526" s="84" t="s">
        <v>1320</v>
      </c>
      <c r="I526" s="84">
        <v>17</v>
      </c>
      <c r="J526" s="84">
        <v>78118569</v>
      </c>
      <c r="K526" s="84" t="s">
        <v>362</v>
      </c>
      <c r="L526" s="84" t="s">
        <v>361</v>
      </c>
      <c r="M526" s="84">
        <v>0.57852899999999996</v>
      </c>
      <c r="N526" s="84">
        <v>-8.8282399999999997E-2</v>
      </c>
      <c r="O526" s="84">
        <v>5.9365000000000001E-2</v>
      </c>
      <c r="P526" s="83">
        <v>0.1369852</v>
      </c>
      <c r="Q526" s="84">
        <v>9</v>
      </c>
      <c r="R526" s="83">
        <v>0.70947369999999998</v>
      </c>
      <c r="S526" s="82">
        <f t="shared" si="8"/>
        <v>0.91550230236415697</v>
      </c>
      <c r="T526" s="81" t="s">
        <v>1319</v>
      </c>
      <c r="U526" s="80"/>
    </row>
    <row r="527" spans="1:23" customFormat="1" x14ac:dyDescent="0.4">
      <c r="A527" s="85" t="s">
        <v>275</v>
      </c>
      <c r="B527" s="84" t="s">
        <v>1306</v>
      </c>
      <c r="C527" s="84" t="s">
        <v>1292</v>
      </c>
      <c r="D527" s="84" t="s">
        <v>1309</v>
      </c>
      <c r="E527" s="84">
        <v>2</v>
      </c>
      <c r="F527" s="84">
        <v>238767536</v>
      </c>
      <c r="G527" s="84" t="s">
        <v>407</v>
      </c>
      <c r="H527" s="84" t="s">
        <v>1308</v>
      </c>
      <c r="I527" s="84">
        <v>2</v>
      </c>
      <c r="J527" s="84">
        <v>238806370</v>
      </c>
      <c r="K527" s="84" t="s">
        <v>362</v>
      </c>
      <c r="L527" s="84" t="s">
        <v>361</v>
      </c>
      <c r="M527" s="84">
        <v>0.51292199999999999</v>
      </c>
      <c r="N527" s="84">
        <v>0.119491</v>
      </c>
      <c r="O527" s="84">
        <v>6.8946499999999994E-2</v>
      </c>
      <c r="P527" s="83">
        <v>8.3077750000000006E-2</v>
      </c>
      <c r="Q527" s="84">
        <v>6</v>
      </c>
      <c r="R527" s="83">
        <v>0.92816089999999996</v>
      </c>
      <c r="S527" s="82">
        <f t="shared" si="8"/>
        <v>1.1269231017136498</v>
      </c>
      <c r="T527" s="81" t="s">
        <v>1318</v>
      </c>
      <c r="U527" s="80"/>
    </row>
    <row r="528" spans="1:23" customFormat="1" x14ac:dyDescent="0.4">
      <c r="A528" s="85" t="s">
        <v>275</v>
      </c>
      <c r="B528" s="84" t="s">
        <v>1304</v>
      </c>
      <c r="C528" s="84" t="s">
        <v>1292</v>
      </c>
      <c r="D528" s="84" t="s">
        <v>1309</v>
      </c>
      <c r="E528" s="84">
        <v>2</v>
      </c>
      <c r="F528" s="84">
        <v>238767536</v>
      </c>
      <c r="G528" s="84" t="s">
        <v>407</v>
      </c>
      <c r="H528" s="84" t="s">
        <v>1308</v>
      </c>
      <c r="I528" s="84">
        <v>2</v>
      </c>
      <c r="J528" s="84">
        <v>238806370</v>
      </c>
      <c r="K528" s="84" t="s">
        <v>362</v>
      </c>
      <c r="L528" s="84" t="s">
        <v>361</v>
      </c>
      <c r="M528" s="84">
        <v>0.51292199999999999</v>
      </c>
      <c r="N528" s="84">
        <v>0.24948999999999999</v>
      </c>
      <c r="O528" s="84">
        <v>8.6863899999999994E-2</v>
      </c>
      <c r="P528" s="83">
        <v>4.0763520000000001E-3</v>
      </c>
      <c r="Q528" s="84">
        <v>6</v>
      </c>
      <c r="R528" s="83">
        <v>0.45833600000000002</v>
      </c>
      <c r="S528" s="82">
        <f t="shared" si="8"/>
        <v>1.2833707306843518</v>
      </c>
      <c r="T528" s="81" t="s">
        <v>1317</v>
      </c>
      <c r="U528" s="80" t="s">
        <v>1316</v>
      </c>
    </row>
    <row r="529" spans="1:21" customFormat="1" x14ac:dyDescent="0.4">
      <c r="A529" s="85" t="s">
        <v>275</v>
      </c>
      <c r="B529" s="84" t="s">
        <v>1302</v>
      </c>
      <c r="C529" s="84" t="s">
        <v>1292</v>
      </c>
      <c r="D529" s="84" t="s">
        <v>1309</v>
      </c>
      <c r="E529" s="84">
        <v>2</v>
      </c>
      <c r="F529" s="84">
        <v>238767536</v>
      </c>
      <c r="G529" s="84" t="s">
        <v>407</v>
      </c>
      <c r="H529" s="84" t="s">
        <v>1308</v>
      </c>
      <c r="I529" s="84">
        <v>2</v>
      </c>
      <c r="J529" s="84">
        <v>238806370</v>
      </c>
      <c r="K529" s="84" t="s">
        <v>362</v>
      </c>
      <c r="L529" s="84" t="s">
        <v>361</v>
      </c>
      <c r="M529" s="84">
        <v>0.51292199999999999</v>
      </c>
      <c r="N529" s="84">
        <v>-0.33735700000000002</v>
      </c>
      <c r="O529" s="84">
        <v>0.24635799999999999</v>
      </c>
      <c r="P529" s="83">
        <v>0.17088120000000001</v>
      </c>
      <c r="Q529" s="84">
        <v>6</v>
      </c>
      <c r="R529" s="83">
        <v>0.36740790000000001</v>
      </c>
      <c r="S529" s="82">
        <f t="shared" si="8"/>
        <v>0.71365401993494548</v>
      </c>
      <c r="T529" s="81" t="s">
        <v>1315</v>
      </c>
      <c r="U529" s="80"/>
    </row>
    <row r="530" spans="1:21" customFormat="1" x14ac:dyDescent="0.4">
      <c r="A530" s="85" t="s">
        <v>275</v>
      </c>
      <c r="B530" s="84" t="s">
        <v>628</v>
      </c>
      <c r="C530" s="84" t="s">
        <v>1292</v>
      </c>
      <c r="D530" s="84" t="s">
        <v>1309</v>
      </c>
      <c r="E530" s="84">
        <v>2</v>
      </c>
      <c r="F530" s="84">
        <v>238767536</v>
      </c>
      <c r="G530" s="84" t="s">
        <v>407</v>
      </c>
      <c r="H530" s="84" t="s">
        <v>1308</v>
      </c>
      <c r="I530" s="84">
        <v>2</v>
      </c>
      <c r="J530" s="84">
        <v>238806370</v>
      </c>
      <c r="K530" s="84" t="s">
        <v>362</v>
      </c>
      <c r="L530" s="84" t="s">
        <v>361</v>
      </c>
      <c r="M530" s="84">
        <v>0.51292199999999999</v>
      </c>
      <c r="N530" s="84">
        <v>2.1228200000000001E-3</v>
      </c>
      <c r="O530" s="84">
        <v>0.20289199999999999</v>
      </c>
      <c r="P530" s="83">
        <v>0.99165199999999998</v>
      </c>
      <c r="Q530" s="84">
        <v>6</v>
      </c>
      <c r="R530" s="83">
        <v>0.79704830000000004</v>
      </c>
      <c r="S530" s="82">
        <f t="shared" si="8"/>
        <v>1.0021250747775896</v>
      </c>
      <c r="T530" s="81" t="s">
        <v>1314</v>
      </c>
      <c r="U530" s="80"/>
    </row>
    <row r="531" spans="1:21" customFormat="1" x14ac:dyDescent="0.4">
      <c r="A531" s="85" t="s">
        <v>275</v>
      </c>
      <c r="B531" s="84" t="s">
        <v>629</v>
      </c>
      <c r="C531" s="84" t="s">
        <v>1292</v>
      </c>
      <c r="D531" s="84" t="s">
        <v>1309</v>
      </c>
      <c r="E531" s="84">
        <v>2</v>
      </c>
      <c r="F531" s="84">
        <v>238767536</v>
      </c>
      <c r="G531" s="84" t="s">
        <v>407</v>
      </c>
      <c r="H531" s="84" t="s">
        <v>1308</v>
      </c>
      <c r="I531" s="84">
        <v>2</v>
      </c>
      <c r="J531" s="84">
        <v>238806370</v>
      </c>
      <c r="K531" s="84" t="s">
        <v>362</v>
      </c>
      <c r="L531" s="84" t="s">
        <v>361</v>
      </c>
      <c r="M531" s="84">
        <v>0.51292199999999999</v>
      </c>
      <c r="N531" s="84">
        <v>-0.36065599999999998</v>
      </c>
      <c r="O531" s="84">
        <v>0.15950500000000001</v>
      </c>
      <c r="P531" s="83">
        <v>2.3752820000000001E-2</v>
      </c>
      <c r="Q531" s="84">
        <v>6</v>
      </c>
      <c r="R531" s="83">
        <v>0.39962029999999998</v>
      </c>
      <c r="S531" s="82">
        <f t="shared" si="8"/>
        <v>0.69721880048592788</v>
      </c>
      <c r="T531" s="81" t="s">
        <v>1313</v>
      </c>
      <c r="U531" s="80" t="s">
        <v>1312</v>
      </c>
    </row>
    <row r="532" spans="1:21" customFormat="1" x14ac:dyDescent="0.4">
      <c r="A532" s="85" t="s">
        <v>275</v>
      </c>
      <c r="B532" s="84" t="s">
        <v>630</v>
      </c>
      <c r="C532" s="84" t="s">
        <v>1292</v>
      </c>
      <c r="D532" s="84" t="s">
        <v>1309</v>
      </c>
      <c r="E532" s="84">
        <v>2</v>
      </c>
      <c r="F532" s="84">
        <v>238767536</v>
      </c>
      <c r="G532" s="84" t="s">
        <v>407</v>
      </c>
      <c r="H532" s="84" t="s">
        <v>1308</v>
      </c>
      <c r="I532" s="84">
        <v>2</v>
      </c>
      <c r="J532" s="84">
        <v>238806370</v>
      </c>
      <c r="K532" s="84" t="s">
        <v>362</v>
      </c>
      <c r="L532" s="84" t="s">
        <v>361</v>
      </c>
      <c r="M532" s="84">
        <v>0.51292199999999999</v>
      </c>
      <c r="N532" s="84">
        <v>0.249033</v>
      </c>
      <c r="O532" s="84">
        <v>0.148926</v>
      </c>
      <c r="P532" s="83">
        <v>9.4486130000000002E-2</v>
      </c>
      <c r="Q532" s="84">
        <v>6</v>
      </c>
      <c r="R532" s="83">
        <v>0.37239519999999998</v>
      </c>
      <c r="S532" s="82">
        <f t="shared" si="8"/>
        <v>1.2827843642553634</v>
      </c>
      <c r="T532" s="81" t="s">
        <v>1311</v>
      </c>
      <c r="U532" s="80"/>
    </row>
    <row r="533" spans="1:21" customFormat="1" x14ac:dyDescent="0.4">
      <c r="A533" s="85" t="s">
        <v>275</v>
      </c>
      <c r="B533" s="84" t="s">
        <v>1297</v>
      </c>
      <c r="C533" s="84" t="s">
        <v>1292</v>
      </c>
      <c r="D533" s="84" t="s">
        <v>1309</v>
      </c>
      <c r="E533" s="84">
        <v>2</v>
      </c>
      <c r="F533" s="84">
        <v>238767536</v>
      </c>
      <c r="G533" s="84" t="s">
        <v>407</v>
      </c>
      <c r="H533" s="84" t="s">
        <v>1308</v>
      </c>
      <c r="I533" s="84">
        <v>2</v>
      </c>
      <c r="J533" s="84">
        <v>238806370</v>
      </c>
      <c r="K533" s="84" t="s">
        <v>362</v>
      </c>
      <c r="L533" s="84" t="s">
        <v>361</v>
      </c>
      <c r="M533" s="84">
        <v>0.51292199999999999</v>
      </c>
      <c r="N533" s="84">
        <v>6.6902899999999998E-3</v>
      </c>
      <c r="O533" s="84">
        <v>0.103201</v>
      </c>
      <c r="P533" s="83">
        <v>0.94831120000000002</v>
      </c>
      <c r="Q533" s="84">
        <v>6</v>
      </c>
      <c r="R533" s="83">
        <v>0.85505620000000004</v>
      </c>
      <c r="S533" s="82">
        <f t="shared" si="8"/>
        <v>1.0067127199832726</v>
      </c>
      <c r="T533" s="81" t="s">
        <v>1310</v>
      </c>
      <c r="U533" s="80"/>
    </row>
    <row r="534" spans="1:21" customFormat="1" x14ac:dyDescent="0.4">
      <c r="A534" s="85" t="s">
        <v>275</v>
      </c>
      <c r="B534" s="84" t="s">
        <v>1295</v>
      </c>
      <c r="C534" s="84" t="s">
        <v>1292</v>
      </c>
      <c r="D534" s="84" t="s">
        <v>1309</v>
      </c>
      <c r="E534" s="84">
        <v>2</v>
      </c>
      <c r="F534" s="84">
        <v>238767536</v>
      </c>
      <c r="G534" s="84" t="s">
        <v>407</v>
      </c>
      <c r="H534" s="84" t="s">
        <v>1308</v>
      </c>
      <c r="I534" s="84">
        <v>2</v>
      </c>
      <c r="J534" s="84">
        <v>238806370</v>
      </c>
      <c r="K534" s="84" t="s">
        <v>362</v>
      </c>
      <c r="L534" s="84" t="s">
        <v>361</v>
      </c>
      <c r="M534" s="84">
        <v>0.51292199999999999</v>
      </c>
      <c r="N534" s="84">
        <v>-3.79286E-2</v>
      </c>
      <c r="O534" s="84">
        <v>8.8228799999999996E-2</v>
      </c>
      <c r="P534" s="83">
        <v>0.6672768</v>
      </c>
      <c r="Q534" s="84">
        <v>6</v>
      </c>
      <c r="R534" s="83">
        <v>0.65204609999999996</v>
      </c>
      <c r="S534" s="82">
        <f t="shared" si="8"/>
        <v>0.96278168104917361</v>
      </c>
      <c r="T534" s="81" t="s">
        <v>1307</v>
      </c>
      <c r="U534" s="80"/>
    </row>
    <row r="535" spans="1:21" customFormat="1" x14ac:dyDescent="0.4">
      <c r="A535" s="85" t="s">
        <v>275</v>
      </c>
      <c r="B535" s="84" t="s">
        <v>1293</v>
      </c>
      <c r="C535" s="84" t="s">
        <v>1292</v>
      </c>
      <c r="D535" s="84" t="s">
        <v>1309</v>
      </c>
      <c r="E535" s="84">
        <v>2</v>
      </c>
      <c r="F535" s="84">
        <v>238767536</v>
      </c>
      <c r="G535" s="84" t="s">
        <v>407</v>
      </c>
      <c r="H535" s="84" t="s">
        <v>1308</v>
      </c>
      <c r="I535" s="84">
        <v>2</v>
      </c>
      <c r="J535" s="84">
        <v>238806370</v>
      </c>
      <c r="K535" s="84" t="s">
        <v>362</v>
      </c>
      <c r="L535" s="84" t="s">
        <v>361</v>
      </c>
      <c r="M535" s="84">
        <v>0.51292199999999999</v>
      </c>
      <c r="N535" s="84">
        <v>-4.08016E-2</v>
      </c>
      <c r="O535" s="84">
        <v>8.8507000000000002E-2</v>
      </c>
      <c r="P535" s="83">
        <v>0.64479960000000003</v>
      </c>
      <c r="Q535" s="84">
        <v>6</v>
      </c>
      <c r="R535" s="83">
        <v>0.66284759999999998</v>
      </c>
      <c r="S535" s="82">
        <f t="shared" si="8"/>
        <v>0.96001957893909573</v>
      </c>
      <c r="T535" s="81" t="s">
        <v>1307</v>
      </c>
      <c r="U535" s="80"/>
    </row>
    <row r="536" spans="1:21" customFormat="1" x14ac:dyDescent="0.4">
      <c r="A536" s="85" t="s">
        <v>608</v>
      </c>
      <c r="B536" s="84" t="s">
        <v>1306</v>
      </c>
      <c r="C536" s="84" t="s">
        <v>1292</v>
      </c>
      <c r="D536" s="84" t="s">
        <v>1291</v>
      </c>
      <c r="E536" s="84">
        <v>19</v>
      </c>
      <c r="F536" s="84">
        <v>49660998</v>
      </c>
      <c r="G536" s="84" t="s">
        <v>335</v>
      </c>
      <c r="H536" s="84" t="s">
        <v>1290</v>
      </c>
      <c r="I536" s="84">
        <v>19</v>
      </c>
      <c r="J536" s="84">
        <v>49658875</v>
      </c>
      <c r="K536" s="84" t="s">
        <v>355</v>
      </c>
      <c r="L536" s="84" t="s">
        <v>361</v>
      </c>
      <c r="M536" s="84">
        <v>0.457256</v>
      </c>
      <c r="N536" s="84">
        <v>-8.6412299999999997E-3</v>
      </c>
      <c r="O536" s="84">
        <v>6.1692200000000003E-2</v>
      </c>
      <c r="P536" s="83">
        <v>0.88860470000000003</v>
      </c>
      <c r="Q536" s="84">
        <v>10</v>
      </c>
      <c r="R536" s="83">
        <v>0.99512509999999998</v>
      </c>
      <c r="S536" s="82">
        <f t="shared" si="8"/>
        <v>0.99139599811853785</v>
      </c>
      <c r="T536" s="81" t="s">
        <v>1305</v>
      </c>
      <c r="U536" s="80"/>
    </row>
    <row r="537" spans="1:21" customFormat="1" x14ac:dyDescent="0.4">
      <c r="A537" s="85" t="s">
        <v>608</v>
      </c>
      <c r="B537" s="84" t="s">
        <v>1304</v>
      </c>
      <c r="C537" s="84" t="s">
        <v>1292</v>
      </c>
      <c r="D537" s="84" t="s">
        <v>1291</v>
      </c>
      <c r="E537" s="84">
        <v>19</v>
      </c>
      <c r="F537" s="84">
        <v>49660998</v>
      </c>
      <c r="G537" s="84" t="s">
        <v>335</v>
      </c>
      <c r="H537" s="84" t="s">
        <v>1290</v>
      </c>
      <c r="I537" s="84">
        <v>19</v>
      </c>
      <c r="J537" s="84">
        <v>49658875</v>
      </c>
      <c r="K537" s="84" t="s">
        <v>355</v>
      </c>
      <c r="L537" s="84" t="s">
        <v>361</v>
      </c>
      <c r="M537" s="84">
        <v>0.457256</v>
      </c>
      <c r="N537" s="84">
        <v>-8.3358399999999999E-2</v>
      </c>
      <c r="O537" s="84">
        <v>7.4451600000000007E-2</v>
      </c>
      <c r="P537" s="83">
        <v>0.2628702</v>
      </c>
      <c r="Q537" s="84">
        <v>10</v>
      </c>
      <c r="R537" s="83">
        <v>0.74637169999999997</v>
      </c>
      <c r="S537" s="82">
        <f t="shared" si="8"/>
        <v>0.92002135247171013</v>
      </c>
      <c r="T537" s="81" t="s">
        <v>1303</v>
      </c>
      <c r="U537" s="80"/>
    </row>
    <row r="538" spans="1:21" customFormat="1" x14ac:dyDescent="0.4">
      <c r="A538" s="85" t="s">
        <v>608</v>
      </c>
      <c r="B538" s="84" t="s">
        <v>1302</v>
      </c>
      <c r="C538" s="84" t="s">
        <v>1292</v>
      </c>
      <c r="D538" s="84" t="s">
        <v>1291</v>
      </c>
      <c r="E538" s="84">
        <v>19</v>
      </c>
      <c r="F538" s="84">
        <v>49660998</v>
      </c>
      <c r="G538" s="84" t="s">
        <v>335</v>
      </c>
      <c r="H538" s="84" t="s">
        <v>1290</v>
      </c>
      <c r="I538" s="84">
        <v>19</v>
      </c>
      <c r="J538" s="84">
        <v>49658875</v>
      </c>
      <c r="K538" s="84" t="s">
        <v>355</v>
      </c>
      <c r="L538" s="84" t="s">
        <v>361</v>
      </c>
      <c r="M538" s="84">
        <v>0.457256</v>
      </c>
      <c r="N538" s="84">
        <v>0.144737</v>
      </c>
      <c r="O538" s="84">
        <v>0.22117800000000001</v>
      </c>
      <c r="P538" s="83">
        <v>0.51285749999999997</v>
      </c>
      <c r="Q538" s="84">
        <v>10</v>
      </c>
      <c r="R538" s="83">
        <v>0.84749379999999996</v>
      </c>
      <c r="S538" s="82">
        <f t="shared" si="8"/>
        <v>1.1557355718385869</v>
      </c>
      <c r="T538" s="81" t="s">
        <v>1301</v>
      </c>
      <c r="U538" s="80"/>
    </row>
    <row r="539" spans="1:21" customFormat="1" x14ac:dyDescent="0.4">
      <c r="A539" s="85" t="s">
        <v>608</v>
      </c>
      <c r="B539" s="84" t="s">
        <v>628</v>
      </c>
      <c r="C539" s="84" t="s">
        <v>1292</v>
      </c>
      <c r="D539" s="84" t="s">
        <v>1291</v>
      </c>
      <c r="E539" s="84">
        <v>19</v>
      </c>
      <c r="F539" s="84">
        <v>49660998</v>
      </c>
      <c r="G539" s="84" t="s">
        <v>335</v>
      </c>
      <c r="H539" s="84" t="s">
        <v>1290</v>
      </c>
      <c r="I539" s="84">
        <v>19</v>
      </c>
      <c r="J539" s="84">
        <v>49658875</v>
      </c>
      <c r="K539" s="84" t="s">
        <v>355</v>
      </c>
      <c r="L539" s="84" t="s">
        <v>361</v>
      </c>
      <c r="M539" s="84">
        <v>0.457256</v>
      </c>
      <c r="N539" s="84">
        <v>-3.5171399999999998E-2</v>
      </c>
      <c r="O539" s="84">
        <v>0.185666</v>
      </c>
      <c r="P539" s="83">
        <v>0.84975310000000004</v>
      </c>
      <c r="Q539" s="84">
        <v>10</v>
      </c>
      <c r="R539" s="83">
        <v>0.97063889999999997</v>
      </c>
      <c r="S539" s="82">
        <f t="shared" si="8"/>
        <v>0.9654399256721683</v>
      </c>
      <c r="T539" s="81" t="s">
        <v>1300</v>
      </c>
      <c r="U539" s="80"/>
    </row>
    <row r="540" spans="1:21" customFormat="1" x14ac:dyDescent="0.4">
      <c r="A540" s="85" t="s">
        <v>608</v>
      </c>
      <c r="B540" s="84" t="s">
        <v>629</v>
      </c>
      <c r="C540" s="84" t="s">
        <v>1292</v>
      </c>
      <c r="D540" s="84" t="s">
        <v>1291</v>
      </c>
      <c r="E540" s="84">
        <v>19</v>
      </c>
      <c r="F540" s="84">
        <v>49660998</v>
      </c>
      <c r="G540" s="84" t="s">
        <v>335</v>
      </c>
      <c r="H540" s="84" t="s">
        <v>1290</v>
      </c>
      <c r="I540" s="84">
        <v>19</v>
      </c>
      <c r="J540" s="84">
        <v>49658875</v>
      </c>
      <c r="K540" s="84" t="s">
        <v>355</v>
      </c>
      <c r="L540" s="84" t="s">
        <v>361</v>
      </c>
      <c r="M540" s="84">
        <v>0.457256</v>
      </c>
      <c r="N540" s="84">
        <v>8.5724099999999998E-2</v>
      </c>
      <c r="O540" s="84">
        <v>0.14006099999999999</v>
      </c>
      <c r="P540" s="83">
        <v>0.54050469999999995</v>
      </c>
      <c r="Q540" s="84">
        <v>10</v>
      </c>
      <c r="R540" s="83">
        <v>0.4551617</v>
      </c>
      <c r="S540" s="82">
        <f t="shared" si="8"/>
        <v>1.0895056922138051</v>
      </c>
      <c r="T540" s="81" t="s">
        <v>1299</v>
      </c>
      <c r="U540" s="80"/>
    </row>
    <row r="541" spans="1:21" customFormat="1" x14ac:dyDescent="0.4">
      <c r="A541" s="85" t="s">
        <v>608</v>
      </c>
      <c r="B541" s="84" t="s">
        <v>630</v>
      </c>
      <c r="C541" s="84" t="s">
        <v>1292</v>
      </c>
      <c r="D541" s="84" t="s">
        <v>1291</v>
      </c>
      <c r="E541" s="84">
        <v>19</v>
      </c>
      <c r="F541" s="84">
        <v>49660998</v>
      </c>
      <c r="G541" s="84" t="s">
        <v>335</v>
      </c>
      <c r="H541" s="84" t="s">
        <v>1290</v>
      </c>
      <c r="I541" s="84">
        <v>19</v>
      </c>
      <c r="J541" s="84">
        <v>49658875</v>
      </c>
      <c r="K541" s="84" t="s">
        <v>355</v>
      </c>
      <c r="L541" s="84" t="s">
        <v>361</v>
      </c>
      <c r="M541" s="84">
        <v>0.457256</v>
      </c>
      <c r="N541" s="84">
        <v>0.13746800000000001</v>
      </c>
      <c r="O541" s="84">
        <v>0.134712</v>
      </c>
      <c r="P541" s="83">
        <v>0.3075099</v>
      </c>
      <c r="Q541" s="84">
        <v>10</v>
      </c>
      <c r="R541" s="83">
        <v>0.7018586</v>
      </c>
      <c r="S541" s="82">
        <f t="shared" si="8"/>
        <v>1.1473649897049445</v>
      </c>
      <c r="T541" s="81" t="s">
        <v>1298</v>
      </c>
      <c r="U541" s="80"/>
    </row>
    <row r="542" spans="1:21" customFormat="1" x14ac:dyDescent="0.4">
      <c r="A542" s="85" t="s">
        <v>608</v>
      </c>
      <c r="B542" s="84" t="s">
        <v>1297</v>
      </c>
      <c r="C542" s="84" t="s">
        <v>1292</v>
      </c>
      <c r="D542" s="84" t="s">
        <v>1291</v>
      </c>
      <c r="E542" s="84">
        <v>19</v>
      </c>
      <c r="F542" s="84">
        <v>49660998</v>
      </c>
      <c r="G542" s="84" t="s">
        <v>335</v>
      </c>
      <c r="H542" s="84" t="s">
        <v>1290</v>
      </c>
      <c r="I542" s="84">
        <v>19</v>
      </c>
      <c r="J542" s="84">
        <v>49658875</v>
      </c>
      <c r="K542" s="84" t="s">
        <v>355</v>
      </c>
      <c r="L542" s="84" t="s">
        <v>361</v>
      </c>
      <c r="M542" s="84">
        <v>0.457256</v>
      </c>
      <c r="N542" s="84">
        <v>2.4857000000000001E-2</v>
      </c>
      <c r="O542" s="84">
        <v>9.5423999999999995E-2</v>
      </c>
      <c r="P542" s="83">
        <v>0.79448589999999997</v>
      </c>
      <c r="Q542" s="84">
        <v>10</v>
      </c>
      <c r="R542" s="83">
        <v>0.20917740000000001</v>
      </c>
      <c r="S542" s="82">
        <f t="shared" si="8"/>
        <v>1.0251685109450286</v>
      </c>
      <c r="T542" s="81" t="s">
        <v>1296</v>
      </c>
      <c r="U542" s="80"/>
    </row>
    <row r="543" spans="1:21" customFormat="1" x14ac:dyDescent="0.4">
      <c r="A543" s="85" t="s">
        <v>608</v>
      </c>
      <c r="B543" s="84" t="s">
        <v>1295</v>
      </c>
      <c r="C543" s="84" t="s">
        <v>1292</v>
      </c>
      <c r="D543" s="84" t="s">
        <v>1291</v>
      </c>
      <c r="E543" s="84">
        <v>19</v>
      </c>
      <c r="F543" s="84">
        <v>49660998</v>
      </c>
      <c r="G543" s="84" t="s">
        <v>335</v>
      </c>
      <c r="H543" s="84" t="s">
        <v>1290</v>
      </c>
      <c r="I543" s="84">
        <v>19</v>
      </c>
      <c r="J543" s="84">
        <v>49658875</v>
      </c>
      <c r="K543" s="84" t="s">
        <v>355</v>
      </c>
      <c r="L543" s="84" t="s">
        <v>361</v>
      </c>
      <c r="M543" s="84">
        <v>0.457256</v>
      </c>
      <c r="N543" s="84">
        <v>8.61542E-2</v>
      </c>
      <c r="O543" s="84">
        <v>8.1397300000000006E-2</v>
      </c>
      <c r="P543" s="83">
        <v>0.28985470000000002</v>
      </c>
      <c r="Q543" s="84">
        <v>10</v>
      </c>
      <c r="R543" s="83">
        <v>0.3197007</v>
      </c>
      <c r="S543" s="82">
        <f t="shared" si="8"/>
        <v>1.0899743893981306</v>
      </c>
      <c r="T543" s="81" t="s">
        <v>1294</v>
      </c>
      <c r="U543" s="80"/>
    </row>
    <row r="544" spans="1:21" customFormat="1" ht="15" thickBot="1" x14ac:dyDescent="0.45">
      <c r="A544" s="79" t="s">
        <v>608</v>
      </c>
      <c r="B544" s="78" t="s">
        <v>1293</v>
      </c>
      <c r="C544" s="78" t="s">
        <v>1292</v>
      </c>
      <c r="D544" s="78" t="s">
        <v>1291</v>
      </c>
      <c r="E544" s="78">
        <v>19</v>
      </c>
      <c r="F544" s="78">
        <v>49660998</v>
      </c>
      <c r="G544" s="78" t="s">
        <v>335</v>
      </c>
      <c r="H544" s="78" t="s">
        <v>1290</v>
      </c>
      <c r="I544" s="78">
        <v>19</v>
      </c>
      <c r="J544" s="78">
        <v>49658875</v>
      </c>
      <c r="K544" s="78" t="s">
        <v>355</v>
      </c>
      <c r="L544" s="78" t="s">
        <v>361</v>
      </c>
      <c r="M544" s="78">
        <v>0.457256</v>
      </c>
      <c r="N544" s="78">
        <v>0.104134</v>
      </c>
      <c r="O544" s="78">
        <v>8.2283700000000001E-2</v>
      </c>
      <c r="P544" s="77">
        <v>0.20567679999999999</v>
      </c>
      <c r="Q544" s="78">
        <v>10</v>
      </c>
      <c r="R544" s="77">
        <v>0.18412239999999999</v>
      </c>
      <c r="S544" s="76">
        <f t="shared" si="8"/>
        <v>1.109749151338979</v>
      </c>
      <c r="T544" s="75" t="s">
        <v>1289</v>
      </c>
      <c r="U544" s="74"/>
    </row>
    <row r="545" spans="1:21" ht="62.15" customHeight="1" x14ac:dyDescent="0.4">
      <c r="A545" s="151" t="s">
        <v>1288</v>
      </c>
      <c r="B545" s="151"/>
      <c r="C545" s="151"/>
      <c r="D545" s="151"/>
      <c r="E545" s="151"/>
      <c r="F545" s="151"/>
      <c r="G545" s="151"/>
      <c r="H545" s="151"/>
      <c r="I545" s="151"/>
      <c r="J545" s="151"/>
      <c r="K545" s="151"/>
      <c r="L545" s="151"/>
      <c r="M545" s="151"/>
      <c r="N545" s="151"/>
      <c r="O545" s="151"/>
      <c r="P545" s="151"/>
      <c r="Q545" s="151"/>
      <c r="R545" s="151"/>
      <c r="S545" s="151"/>
      <c r="T545" s="151"/>
      <c r="U545" s="151"/>
    </row>
  </sheetData>
  <mergeCells count="2">
    <mergeCell ref="A1:U1"/>
    <mergeCell ref="A545:U545"/>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Table S1</vt:lpstr>
      <vt:lpstr>Table S2</vt:lpstr>
      <vt:lpstr>Table S3</vt:lpstr>
      <vt:lpstr>Table S4</vt:lpstr>
      <vt:lpstr>Table S5</vt:lpstr>
      <vt:lpstr>Table S6</vt:lpstr>
      <vt:lpstr>Table S7</vt:lpstr>
      <vt:lpstr>Table S8</vt:lpstr>
      <vt:lpstr>Table S9</vt:lpstr>
      <vt:lpstr>Table S10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dc:creator>
  <cp:lastModifiedBy>自 然</cp:lastModifiedBy>
  <dcterms:created xsi:type="dcterms:W3CDTF">2015-06-05T18:19:34Z</dcterms:created>
  <dcterms:modified xsi:type="dcterms:W3CDTF">2025-02-22T15:33:51Z</dcterms:modified>
</cp:coreProperties>
</file>