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180" windowHeight="1008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<sst xmlns="http://schemas.openxmlformats.org/spreadsheetml/2006/main" count="109" uniqueCount="94">
  <si>
    <t>Treatment pattern</t>
  </si>
  <si>
    <t>Total</t>
  </si>
  <si>
    <t>2018-2024</t>
  </si>
  <si>
    <t>N=168,421</t>
  </si>
  <si>
    <t>N=16,510</t>
  </si>
  <si>
    <t>N=28,506</t>
  </si>
  <si>
    <t>N=33,135</t>
  </si>
  <si>
    <t>N=38,628</t>
  </si>
  <si>
    <t>N=33,998</t>
  </si>
  <si>
    <t>N=28,365</t>
  </si>
  <si>
    <t>N=14,865</t>
  </si>
  <si>
    <r>
      <rPr>
        <b/>
        <sz val="10"/>
        <color theme="1"/>
        <rFont val="Times New Roman"/>
        <charset val="134"/>
      </rPr>
      <t>(New user: N=16,510)</t>
    </r>
    <r>
      <rPr>
        <b/>
        <vertAlign val="superscript"/>
        <sz val="10"/>
        <color theme="1"/>
        <rFont val="Times New Roman"/>
        <charset val="134"/>
      </rPr>
      <t>a</t>
    </r>
  </si>
  <si>
    <r>
      <rPr>
        <b/>
        <sz val="10"/>
        <color theme="1"/>
        <rFont val="Times New Roman"/>
        <charset val="134"/>
      </rPr>
      <t>(New user: N=26,284)</t>
    </r>
    <r>
      <rPr>
        <b/>
        <vertAlign val="superscript"/>
        <sz val="10"/>
        <color theme="1"/>
        <rFont val="Times New Roman"/>
        <charset val="134"/>
      </rPr>
      <t>a</t>
    </r>
  </si>
  <si>
    <r>
      <rPr>
        <b/>
        <sz val="10"/>
        <color theme="1"/>
        <rFont val="Times New Roman"/>
        <charset val="134"/>
      </rPr>
      <t>(New user: N=29,608)</t>
    </r>
    <r>
      <rPr>
        <b/>
        <vertAlign val="superscript"/>
        <sz val="10"/>
        <color theme="1"/>
        <rFont val="Times New Roman"/>
        <charset val="134"/>
      </rPr>
      <t>a</t>
    </r>
  </si>
  <si>
    <r>
      <rPr>
        <b/>
        <sz val="10"/>
        <color theme="1"/>
        <rFont val="Times New Roman"/>
        <charset val="134"/>
      </rPr>
      <t>(New user: N=33,420)</t>
    </r>
    <r>
      <rPr>
        <b/>
        <vertAlign val="superscript"/>
        <sz val="10"/>
        <color theme="1"/>
        <rFont val="Times New Roman"/>
        <charset val="134"/>
      </rPr>
      <t>a</t>
    </r>
  </si>
  <si>
    <r>
      <rPr>
        <b/>
        <sz val="10"/>
        <color theme="1"/>
        <rFont val="Times New Roman"/>
        <charset val="134"/>
      </rPr>
      <t>(New user: N=28,660)</t>
    </r>
    <r>
      <rPr>
        <b/>
        <vertAlign val="superscript"/>
        <sz val="10"/>
        <color theme="1"/>
        <rFont val="Times New Roman"/>
        <charset val="134"/>
      </rPr>
      <t>a</t>
    </r>
  </si>
  <si>
    <r>
      <rPr>
        <b/>
        <sz val="10"/>
        <color theme="1"/>
        <rFont val="Times New Roman"/>
        <charset val="134"/>
      </rPr>
      <t>(New user: N=24,239)</t>
    </r>
    <r>
      <rPr>
        <b/>
        <vertAlign val="superscript"/>
        <sz val="10"/>
        <color theme="1"/>
        <rFont val="Times New Roman"/>
        <charset val="134"/>
      </rPr>
      <t>a</t>
    </r>
  </si>
  <si>
    <r>
      <rPr>
        <b/>
        <sz val="10"/>
        <color theme="1"/>
        <rFont val="Times New Roman"/>
        <charset val="134"/>
      </rPr>
      <t>(New user: N=9,700)</t>
    </r>
    <r>
      <rPr>
        <b/>
        <vertAlign val="superscript"/>
        <sz val="10"/>
        <color theme="1"/>
        <rFont val="Times New Roman"/>
        <charset val="134"/>
      </rPr>
      <t>a</t>
    </r>
  </si>
  <si>
    <t>n</t>
  </si>
  <si>
    <t>%</t>
  </si>
  <si>
    <t>Acute treatment</t>
  </si>
  <si>
    <t>Acetaminophen and NSAIDs</t>
  </si>
  <si>
    <t>Ibuprofen</t>
  </si>
  <si>
    <t>Acetaminophen</t>
  </si>
  <si>
    <t>Phenaminopyrine</t>
  </si>
  <si>
    <t>Diclofenac</t>
  </si>
  <si>
    <t>Aspirin</t>
  </si>
  <si>
    <t>Loxoprofen</t>
  </si>
  <si>
    <t>Celecoxib</t>
  </si>
  <si>
    <t>Meloxicam</t>
  </si>
  <si>
    <t>Indomethacin farnesil</t>
  </si>
  <si>
    <t>Naproxen</t>
  </si>
  <si>
    <t>Etoricoxib</t>
  </si>
  <si>
    <t>Ketorolac Tromethamine</t>
  </si>
  <si>
    <t>Piroxicam</t>
  </si>
  <si>
    <t>Triptan</t>
  </si>
  <si>
    <t>Rizatriptan</t>
  </si>
  <si>
    <t>Zolmitriptan</t>
  </si>
  <si>
    <t>Weak opioids/opioids</t>
  </si>
  <si>
    <t>Codeine</t>
  </si>
  <si>
    <t>Tramadol</t>
  </si>
  <si>
    <t>Oxycodone</t>
  </si>
  <si>
    <t>Ergot derivatives</t>
  </si>
  <si>
    <t>Nicergoline</t>
  </si>
  <si>
    <t>Dihydroergotoxine</t>
  </si>
  <si>
    <t>Antiemetics</t>
  </si>
  <si>
    <t>Metoclopramide</t>
  </si>
  <si>
    <t>Domperidone</t>
  </si>
  <si>
    <t>Others</t>
  </si>
  <si>
    <t>Glucocorticoids</t>
  </si>
  <si>
    <t>Mannitol injection</t>
  </si>
  <si>
    <t>Anti-CGRP mAbs</t>
  </si>
  <si>
    <t>‌Rimegepant</t>
  </si>
  <si>
    <t>Preventive treatment</t>
  </si>
  <si>
    <t>Antiepileptics</t>
  </si>
  <si>
    <t>Magnesium valproate</t>
  </si>
  <si>
    <t>Sodium valproate</t>
  </si>
  <si>
    <t>Topiramate</t>
  </si>
  <si>
    <t>Gabapentin</t>
  </si>
  <si>
    <t>Pregabalin</t>
  </si>
  <si>
    <t>Carbamazepine</t>
  </si>
  <si>
    <t>Oxcarbazepine</t>
  </si>
  <si>
    <t>Antidepressants</t>
  </si>
  <si>
    <t>Venlafaxine</t>
  </si>
  <si>
    <t>Amitriptyline</t>
  </si>
  <si>
    <t>Beta-blockers</t>
  </si>
  <si>
    <t>Atenolol</t>
  </si>
  <si>
    <t>Metoprolol</t>
  </si>
  <si>
    <t>Bisoprolol</t>
  </si>
  <si>
    <t>Propranolol</t>
  </si>
  <si>
    <t>Ca-channel blockers</t>
  </si>
  <si>
    <t>Flunarizine</t>
  </si>
  <si>
    <t>Verapamil</t>
  </si>
  <si>
    <t>Type A botulinum toxin</t>
  </si>
  <si>
    <t>Vitamin B2</t>
  </si>
  <si>
    <t>Coenzyme Q10</t>
  </si>
  <si>
    <t>Lisinopril</t>
  </si>
  <si>
    <t>Candesartan cilexetil</t>
  </si>
  <si>
    <t>Vitamin B6</t>
  </si>
  <si>
    <t>Traditional Chinese medicine</t>
  </si>
  <si>
    <t>Chinese herbal medicine</t>
  </si>
  <si>
    <t>Headache-Relieving Chinese Patent Medicines</t>
  </si>
  <si>
    <t>Sedative Chinese Patent Medicines</t>
  </si>
  <si>
    <t>Acupuncture therapy</t>
  </si>
  <si>
    <t>Acute treatment only</t>
  </si>
  <si>
    <t>Preventive treatment only</t>
  </si>
  <si>
    <t>Traditional Chinese Medicine only</t>
  </si>
  <si>
    <t>Acute and preventive treatments</t>
  </si>
  <si>
    <t>TCM and preventive treatment</t>
  </si>
  <si>
    <t>TCM and acute treatment</t>
  </si>
  <si>
    <t>Acute treatment and preventive treatments and TCM</t>
  </si>
  <si>
    <r>
      <rPr>
        <b/>
        <sz val="10"/>
        <color theme="1"/>
        <rFont val="等线"/>
        <charset val="134"/>
      </rPr>
      <t>单</t>
    </r>
    <r>
      <rPr>
        <b/>
        <sz val="10"/>
        <color theme="1"/>
        <rFont val="宋体"/>
        <charset val="134"/>
      </rPr>
      <t>一治疗模式</t>
    </r>
  </si>
  <si>
    <r>
      <rPr>
        <b/>
        <sz val="10"/>
        <color theme="1"/>
        <rFont val="等线"/>
        <charset val="134"/>
      </rPr>
      <t>多种治疗模式联合</t>
    </r>
  </si>
  <si>
    <r>
      <rPr>
        <b/>
        <sz val="10"/>
        <color theme="1"/>
        <rFont val="宋体"/>
        <charset val="134"/>
      </rPr>
      <t>采取</t>
    </r>
    <r>
      <rPr>
        <b/>
        <sz val="10"/>
        <color theme="1"/>
        <rFont val="等线"/>
        <charset val="134"/>
      </rPr>
      <t>任何治疗</t>
    </r>
    <r>
      <rPr>
        <b/>
        <sz val="10"/>
        <color theme="1"/>
        <rFont val="宋体"/>
        <charset val="134"/>
      </rPr>
      <t>比例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</si>
</sst>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等线"/>
      <charset val="134"/>
      <scheme val="minor"/>
    </font>
    <font>
      <sz val="11"/>
      <color theme="1"/>
      <name val="Times New Roman"/>
      <charset val="134"/>
    </font>
    <font>
      <b/>
      <sz val="10"/>
      <color theme="1"/>
      <name val="Times New Roman"/>
      <charset val="134"/>
    </font>
    <font>
      <sz val="10"/>
      <color theme="1"/>
      <name val="Times New Roman"/>
      <charset val="134"/>
    </font>
    <font>
      <i/>
      <sz val="10"/>
      <color theme="1"/>
      <name val="Times New Roman"/>
      <charset val="134"/>
    </font>
    <font>
      <b/>
      <sz val="10"/>
      <color theme="0"/>
      <name val="Times New Roman"/>
      <charset val="134"/>
    </font>
    <font>
      <b/>
      <sz val="10"/>
      <color theme="1"/>
      <name val="Times New Roman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vertAlign val="superscript"/>
      <sz val="10"/>
      <color theme="1"/>
      <name val="Times New Roman"/>
      <charset val="134"/>
    </font>
    <font>
      <b/>
      <sz val="10"/>
      <color theme="1"/>
      <name val="等线"/>
      <charset val="134"/>
    </font>
    <font>
      <b/>
      <sz val="10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10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3" applyNumberFormat="0" applyAlignment="0" applyProtection="0">
      <alignment vertical="center"/>
    </xf>
    <xf numFmtId="0" fontId="17" fillId="4" borderId="14" applyNumberFormat="0" applyAlignment="0" applyProtection="0">
      <alignment vertical="center"/>
    </xf>
    <xf numFmtId="0" fontId="18" fillId="4" borderId="13" applyNumberFormat="0" applyAlignment="0" applyProtection="0">
      <alignment vertical="center"/>
    </xf>
    <xf numFmtId="0" fontId="19" fillId="5" borderId="15" applyNumberFormat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32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vertical="center" wrapText="1"/>
    </xf>
    <xf numFmtId="3" fontId="3" fillId="0" borderId="8" xfId="0" applyNumberFormat="1" applyFont="1" applyBorder="1" applyAlignment="1">
      <alignment horizontal="center" vertical="center"/>
    </xf>
    <xf numFmtId="10" fontId="3" fillId="0" borderId="8" xfId="3" applyNumberFormat="1" applyFont="1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3" fontId="3" fillId="0" borderId="8" xfId="0" applyNumberFormat="1" applyFont="1" applyBorder="1" applyAlignment="1">
      <alignment horizontal="center" vertical="center" wrapText="1"/>
    </xf>
    <xf numFmtId="0" fontId="3" fillId="0" borderId="9" xfId="0" applyFont="1" applyBorder="1" applyAlignment="1">
      <alignment horizontal="left" vertical="center" indent="2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3" fontId="0" fillId="0" borderId="0" xfId="0" applyNumberFormat="1"/>
    <xf numFmtId="9" fontId="0" fillId="0" borderId="0" xfId="3" applyFont="1" applyAlignment="1"/>
    <xf numFmtId="0" fontId="6" fillId="0" borderId="0" xfId="0" applyFont="1" applyAlignment="1">
      <alignment vertical="center"/>
    </xf>
    <xf numFmtId="10" fontId="0" fillId="0" borderId="0" xfId="0" applyNumberForma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84"/>
  <sheetViews>
    <sheetView tabSelected="1" zoomScale="115" zoomScaleNormal="115" workbookViewId="0">
      <selection activeCell="S17" sqref="S17"/>
    </sheetView>
  </sheetViews>
  <sheetFormatPr defaultColWidth="9" defaultRowHeight="16.8"/>
  <cols>
    <col min="1" max="1" width="40.625" customWidth="1"/>
    <col min="2" max="17" width="16.5" customWidth="1"/>
  </cols>
  <sheetData>
    <row r="1" spans="1:19">
      <c r="A1" s="2" t="s">
        <v>0</v>
      </c>
      <c r="B1" s="3" t="s">
        <v>1</v>
      </c>
      <c r="C1" s="4"/>
      <c r="D1" s="5">
        <v>2018</v>
      </c>
      <c r="E1" s="22"/>
      <c r="F1" s="5">
        <v>2019</v>
      </c>
      <c r="G1" s="22"/>
      <c r="H1" s="5">
        <v>2020</v>
      </c>
      <c r="I1" s="22"/>
      <c r="J1" s="5">
        <v>2021</v>
      </c>
      <c r="K1" s="22"/>
      <c r="L1" s="5">
        <v>2022</v>
      </c>
      <c r="M1" s="22"/>
      <c r="N1" s="5">
        <v>2023</v>
      </c>
      <c r="O1" s="22"/>
      <c r="P1" s="5">
        <v>2024</v>
      </c>
      <c r="Q1" s="22"/>
      <c r="S1" s="25" t="s">
        <v>2</v>
      </c>
    </row>
    <row r="2" spans="1:19">
      <c r="A2" s="6"/>
      <c r="B2" s="7" t="s">
        <v>3</v>
      </c>
      <c r="C2" s="8"/>
      <c r="D2" s="9" t="s">
        <v>4</v>
      </c>
      <c r="E2" s="23"/>
      <c r="F2" s="9" t="s">
        <v>5</v>
      </c>
      <c r="G2" s="23"/>
      <c r="H2" s="9" t="s">
        <v>6</v>
      </c>
      <c r="I2" s="23"/>
      <c r="J2" s="9" t="s">
        <v>7</v>
      </c>
      <c r="K2" s="23"/>
      <c r="L2" s="9" t="s">
        <v>8</v>
      </c>
      <c r="M2" s="23"/>
      <c r="N2" s="9" t="s">
        <v>9</v>
      </c>
      <c r="O2" s="23"/>
      <c r="P2" s="9" t="s">
        <v>10</v>
      </c>
      <c r="Q2" s="23"/>
      <c r="S2" s="26">
        <v>2018</v>
      </c>
    </row>
    <row r="3" ht="15.75" customHeight="1" spans="1:19">
      <c r="A3" s="6"/>
      <c r="B3" s="10"/>
      <c r="C3" s="11"/>
      <c r="D3" s="12" t="s">
        <v>11</v>
      </c>
      <c r="E3" s="24"/>
      <c r="F3" s="12" t="s">
        <v>12</v>
      </c>
      <c r="G3" s="24"/>
      <c r="H3" s="12" t="s">
        <v>13</v>
      </c>
      <c r="I3" s="24"/>
      <c r="J3" s="12" t="s">
        <v>14</v>
      </c>
      <c r="K3" s="24"/>
      <c r="L3" s="12" t="s">
        <v>15</v>
      </c>
      <c r="M3" s="24"/>
      <c r="N3" s="12" t="s">
        <v>16</v>
      </c>
      <c r="O3" s="24"/>
      <c r="P3" s="12" t="s">
        <v>17</v>
      </c>
      <c r="Q3" s="24"/>
      <c r="S3" s="26">
        <v>2019</v>
      </c>
    </row>
    <row r="4" ht="17.55" spans="1:19">
      <c r="A4" s="13"/>
      <c r="B4" s="14" t="s">
        <v>18</v>
      </c>
      <c r="C4" s="15" t="s">
        <v>19</v>
      </c>
      <c r="D4" s="15" t="s">
        <v>18</v>
      </c>
      <c r="E4" s="15" t="s">
        <v>19</v>
      </c>
      <c r="F4" s="15" t="s">
        <v>18</v>
      </c>
      <c r="G4" s="15" t="s">
        <v>19</v>
      </c>
      <c r="H4" s="15" t="s">
        <v>18</v>
      </c>
      <c r="I4" s="15" t="s">
        <v>19</v>
      </c>
      <c r="J4" s="15" t="s">
        <v>18</v>
      </c>
      <c r="K4" s="15" t="s">
        <v>19</v>
      </c>
      <c r="L4" s="15" t="s">
        <v>18</v>
      </c>
      <c r="M4" s="15" t="s">
        <v>19</v>
      </c>
      <c r="N4" s="15" t="s">
        <v>18</v>
      </c>
      <c r="O4" s="15" t="s">
        <v>19</v>
      </c>
      <c r="P4" s="15" t="s">
        <v>18</v>
      </c>
      <c r="Q4" s="15" t="s">
        <v>19</v>
      </c>
      <c r="S4" s="26">
        <v>2020</v>
      </c>
    </row>
    <row r="5" ht="17.55" spans="1:19">
      <c r="A5" s="16" t="s">
        <v>20</v>
      </c>
      <c r="B5" s="17">
        <v>63685</v>
      </c>
      <c r="C5" s="18">
        <f>B5/168421</f>
        <v>0.378129805665564</v>
      </c>
      <c r="D5" s="17">
        <v>5852</v>
      </c>
      <c r="E5" s="18">
        <f>D5/16510</f>
        <v>0.354451847365233</v>
      </c>
      <c r="F5" s="17">
        <v>10490</v>
      </c>
      <c r="G5" s="18">
        <f>F5/28506</f>
        <v>0.367992703290535</v>
      </c>
      <c r="H5" s="17">
        <v>13482</v>
      </c>
      <c r="I5" s="18">
        <f>H5/33135</f>
        <v>0.406880941602535</v>
      </c>
      <c r="J5" s="20">
        <v>13890</v>
      </c>
      <c r="K5" s="18">
        <f>J5/38628</f>
        <v>0.359583721652687</v>
      </c>
      <c r="L5" s="20">
        <v>12723</v>
      </c>
      <c r="M5" s="18">
        <f>L5/33998</f>
        <v>0.374227895758574</v>
      </c>
      <c r="N5" s="20">
        <v>9051</v>
      </c>
      <c r="O5" s="18">
        <f>N5/28365</f>
        <v>0.319090428344791</v>
      </c>
      <c r="P5" s="20">
        <v>4247</v>
      </c>
      <c r="Q5" s="18">
        <f>P5/14865</f>
        <v>0.285704675412042</v>
      </c>
      <c r="S5" s="26">
        <v>2021</v>
      </c>
    </row>
    <row r="6" ht="17.55" spans="1:19">
      <c r="A6" s="19" t="s">
        <v>21</v>
      </c>
      <c r="B6" s="17">
        <v>58027</v>
      </c>
      <c r="C6" s="18">
        <f>B6/168421</f>
        <v>0.344535420167319</v>
      </c>
      <c r="D6" s="20">
        <v>5304</v>
      </c>
      <c r="E6" s="18">
        <f t="shared" ref="E6:E71" si="0">D6/16510</f>
        <v>0.321259842519685</v>
      </c>
      <c r="F6" s="20">
        <v>9450</v>
      </c>
      <c r="G6" s="18">
        <f t="shared" ref="G6:G71" si="1">F6/28506</f>
        <v>0.331509155967165</v>
      </c>
      <c r="H6" s="20">
        <v>12431</v>
      </c>
      <c r="I6" s="18">
        <f t="shared" ref="I6:I71" si="2">H6/33135</f>
        <v>0.375162215180323</v>
      </c>
      <c r="J6" s="20">
        <v>12608</v>
      </c>
      <c r="K6" s="18">
        <f t="shared" ref="K6:K71" si="3">J6/38628</f>
        <v>0.326395360878119</v>
      </c>
      <c r="L6" s="20">
        <v>11798</v>
      </c>
      <c r="M6" s="18">
        <f t="shared" ref="M6:M71" si="4">L6/33998</f>
        <v>0.347020412965469</v>
      </c>
      <c r="N6" s="20">
        <v>7986</v>
      </c>
      <c r="O6" s="18">
        <f t="shared" ref="O6:O71" si="5">N6/28365</f>
        <v>0.281544156530936</v>
      </c>
      <c r="P6" s="20">
        <v>3410</v>
      </c>
      <c r="Q6" s="18">
        <f t="shared" ref="Q6:Q71" si="6">P6/14865</f>
        <v>0.229397914564413</v>
      </c>
      <c r="S6" s="26">
        <v>2022</v>
      </c>
    </row>
    <row r="7" ht="17.55" spans="1:19">
      <c r="A7" s="21" t="s">
        <v>22</v>
      </c>
      <c r="B7" s="17">
        <v>20613</v>
      </c>
      <c r="C7" s="18">
        <f t="shared" ref="C7:C71" si="7">B7/168421</f>
        <v>0.122389725746789</v>
      </c>
      <c r="D7" s="20">
        <v>1377</v>
      </c>
      <c r="E7" s="18">
        <f t="shared" ref="E7:E19" si="8">D7/16510</f>
        <v>0.0834039975772259</v>
      </c>
      <c r="F7" s="20">
        <v>2656</v>
      </c>
      <c r="G7" s="18">
        <f t="shared" ref="G7:G19" si="9">F7/28506</f>
        <v>0.0931733670104539</v>
      </c>
      <c r="H7" s="20">
        <v>3018</v>
      </c>
      <c r="I7" s="18">
        <f t="shared" ref="I7:I19" si="10">H7/33135</f>
        <v>0.0910819375282933</v>
      </c>
      <c r="J7" s="20">
        <v>3449</v>
      </c>
      <c r="K7" s="18">
        <f t="shared" ref="K7:K19" si="11">J7/38628</f>
        <v>0.0892875634254945</v>
      </c>
      <c r="L7" s="20">
        <v>4483</v>
      </c>
      <c r="M7" s="18">
        <f t="shared" ref="M7:M19" si="12">L7/33998</f>
        <v>0.131860697688099</v>
      </c>
      <c r="N7" s="20">
        <v>4641</v>
      </c>
      <c r="O7" s="18">
        <f t="shared" ref="O7:O19" si="13">N7/28365</f>
        <v>0.163617133791645</v>
      </c>
      <c r="P7" s="20">
        <v>1926</v>
      </c>
      <c r="Q7" s="18">
        <f t="shared" ref="Q7:Q19" si="14">P7/14865</f>
        <v>0.129566094853683</v>
      </c>
      <c r="S7" s="26">
        <v>2023</v>
      </c>
    </row>
    <row r="8" ht="17.55" spans="1:19">
      <c r="A8" s="21" t="s">
        <v>23</v>
      </c>
      <c r="B8" s="17">
        <v>18001</v>
      </c>
      <c r="C8" s="18">
        <f t="shared" si="7"/>
        <v>0.106880970900303</v>
      </c>
      <c r="D8" s="20">
        <v>2551</v>
      </c>
      <c r="E8" s="18">
        <f t="shared" si="8"/>
        <v>0.154512416717141</v>
      </c>
      <c r="F8" s="20">
        <v>4482</v>
      </c>
      <c r="G8" s="18">
        <f t="shared" si="9"/>
        <v>0.157230056830141</v>
      </c>
      <c r="H8" s="20">
        <v>5062</v>
      </c>
      <c r="I8" s="18">
        <f t="shared" si="10"/>
        <v>0.152768975403652</v>
      </c>
      <c r="J8" s="20">
        <v>4077</v>
      </c>
      <c r="K8" s="18">
        <f t="shared" si="11"/>
        <v>0.105545200372787</v>
      </c>
      <c r="L8" s="20">
        <v>1209</v>
      </c>
      <c r="M8" s="18">
        <f t="shared" si="12"/>
        <v>0.0355609153479616</v>
      </c>
      <c r="N8" s="20">
        <v>1516</v>
      </c>
      <c r="O8" s="18">
        <f t="shared" si="13"/>
        <v>0.0534461484223515</v>
      </c>
      <c r="P8" s="20">
        <v>518</v>
      </c>
      <c r="Q8" s="18">
        <f t="shared" si="14"/>
        <v>0.0348469559367642</v>
      </c>
      <c r="S8" s="26">
        <v>2024</v>
      </c>
    </row>
    <row r="9" ht="17.55" spans="1:19">
      <c r="A9" s="21" t="s">
        <v>24</v>
      </c>
      <c r="B9" s="17">
        <v>12783</v>
      </c>
      <c r="C9" s="18">
        <f t="shared" si="7"/>
        <v>0.0758990862184644</v>
      </c>
      <c r="D9" s="20">
        <v>719</v>
      </c>
      <c r="E9" s="18">
        <f t="shared" si="8"/>
        <v>0.043549364021805</v>
      </c>
      <c r="F9" s="20">
        <v>1284</v>
      </c>
      <c r="G9" s="18">
        <f t="shared" si="9"/>
        <v>0.0450431488107767</v>
      </c>
      <c r="H9" s="20">
        <v>3281</v>
      </c>
      <c r="I9" s="18">
        <f t="shared" si="10"/>
        <v>0.0990191640259544</v>
      </c>
      <c r="J9" s="20">
        <v>3627</v>
      </c>
      <c r="K9" s="18">
        <f t="shared" si="11"/>
        <v>0.0938956197576887</v>
      </c>
      <c r="L9" s="20">
        <v>4423</v>
      </c>
      <c r="M9" s="18">
        <f t="shared" si="12"/>
        <v>0.130095887993411</v>
      </c>
      <c r="N9" s="20">
        <v>324</v>
      </c>
      <c r="O9" s="18">
        <f t="shared" si="13"/>
        <v>0.0114225277630883</v>
      </c>
      <c r="P9" s="20">
        <v>150</v>
      </c>
      <c r="Q9" s="18">
        <f t="shared" si="14"/>
        <v>0.0100908173562059</v>
      </c>
      <c r="S9" s="27"/>
    </row>
    <row r="10" ht="17.55" spans="1:17">
      <c r="A10" s="21" t="s">
        <v>25</v>
      </c>
      <c r="B10" s="17">
        <v>4834</v>
      </c>
      <c r="C10" s="18">
        <f t="shared" si="7"/>
        <v>0.0287018839693387</v>
      </c>
      <c r="D10" s="15">
        <v>330</v>
      </c>
      <c r="E10" s="18">
        <f t="shared" si="8"/>
        <v>0.0199878861296184</v>
      </c>
      <c r="F10" s="20">
        <v>584</v>
      </c>
      <c r="G10" s="18">
        <f t="shared" si="9"/>
        <v>0.0204869150354311</v>
      </c>
      <c r="H10" s="20">
        <v>654</v>
      </c>
      <c r="I10" s="18">
        <f t="shared" si="10"/>
        <v>0.0197374377546401</v>
      </c>
      <c r="J10" s="20">
        <v>953</v>
      </c>
      <c r="K10" s="18">
        <f t="shared" si="11"/>
        <v>0.024671222947085</v>
      </c>
      <c r="L10" s="15">
        <v>1115</v>
      </c>
      <c r="M10" s="18">
        <f t="shared" si="12"/>
        <v>0.0327960468262839</v>
      </c>
      <c r="N10" s="15">
        <v>934</v>
      </c>
      <c r="O10" s="18">
        <f t="shared" si="13"/>
        <v>0.0329279041071743</v>
      </c>
      <c r="P10" s="15">
        <v>446</v>
      </c>
      <c r="Q10" s="18">
        <f t="shared" si="14"/>
        <v>0.0300033636057854</v>
      </c>
    </row>
    <row r="11" ht="17.55" spans="1:17">
      <c r="A11" s="21" t="s">
        <v>26</v>
      </c>
      <c r="B11" s="17">
        <v>3613</v>
      </c>
      <c r="C11" s="18">
        <f t="shared" si="7"/>
        <v>0.0214521942038107</v>
      </c>
      <c r="D11" s="15">
        <v>436</v>
      </c>
      <c r="E11" s="18">
        <f t="shared" si="8"/>
        <v>0.0264082374318595</v>
      </c>
      <c r="F11" s="15">
        <v>622</v>
      </c>
      <c r="G11" s="18">
        <f t="shared" si="9"/>
        <v>0.0218199677260928</v>
      </c>
      <c r="H11" s="15">
        <v>664</v>
      </c>
      <c r="I11" s="18">
        <f t="shared" si="10"/>
        <v>0.0200392334389618</v>
      </c>
      <c r="J11" s="15">
        <v>671</v>
      </c>
      <c r="K11" s="18">
        <f t="shared" si="11"/>
        <v>0.017370819094957</v>
      </c>
      <c r="L11" s="15">
        <v>672</v>
      </c>
      <c r="M11" s="18">
        <f t="shared" si="12"/>
        <v>0.0197658685805047</v>
      </c>
      <c r="N11" s="15">
        <v>498</v>
      </c>
      <c r="O11" s="18">
        <f t="shared" si="13"/>
        <v>0.0175568482284506</v>
      </c>
      <c r="P11" s="15">
        <v>286</v>
      </c>
      <c r="Q11" s="18">
        <f t="shared" si="14"/>
        <v>0.0192398250924992</v>
      </c>
    </row>
    <row r="12" ht="17.55" spans="1:17">
      <c r="A12" s="21" t="s">
        <v>27</v>
      </c>
      <c r="B12" s="17">
        <v>3517</v>
      </c>
      <c r="C12" s="18">
        <f t="shared" si="7"/>
        <v>0.0208821940256856</v>
      </c>
      <c r="D12" s="20">
        <v>235</v>
      </c>
      <c r="E12" s="18">
        <f t="shared" si="8"/>
        <v>0.0142337976983646</v>
      </c>
      <c r="F12" s="20">
        <v>511</v>
      </c>
      <c r="G12" s="18">
        <f t="shared" si="9"/>
        <v>0.0179260506560022</v>
      </c>
      <c r="H12" s="20">
        <v>619</v>
      </c>
      <c r="I12" s="18">
        <f t="shared" si="10"/>
        <v>0.0186811528595141</v>
      </c>
      <c r="J12" s="20">
        <v>566</v>
      </c>
      <c r="K12" s="18">
        <f t="shared" si="11"/>
        <v>0.0146525836181009</v>
      </c>
      <c r="L12" s="20">
        <v>727</v>
      </c>
      <c r="M12" s="18">
        <f t="shared" si="12"/>
        <v>0.0213836108006353</v>
      </c>
      <c r="N12" s="20">
        <v>678</v>
      </c>
      <c r="O12" s="18">
        <f t="shared" si="13"/>
        <v>0.0239026969857218</v>
      </c>
      <c r="P12" s="20">
        <v>291</v>
      </c>
      <c r="Q12" s="18">
        <f t="shared" si="14"/>
        <v>0.0195761856710394</v>
      </c>
    </row>
    <row r="13" ht="17.55" spans="1:17">
      <c r="A13" s="21" t="s">
        <v>28</v>
      </c>
      <c r="B13" s="17">
        <v>915</v>
      </c>
      <c r="C13" s="18">
        <f t="shared" si="7"/>
        <v>0.00543281419775444</v>
      </c>
      <c r="D13" s="20">
        <v>34</v>
      </c>
      <c r="E13" s="18">
        <f t="shared" si="8"/>
        <v>0.00205935796486978</v>
      </c>
      <c r="F13" s="20">
        <v>111</v>
      </c>
      <c r="G13" s="18">
        <f t="shared" si="9"/>
        <v>0.00389391707009051</v>
      </c>
      <c r="H13" s="20">
        <v>147</v>
      </c>
      <c r="I13" s="18">
        <f t="shared" si="10"/>
        <v>0.0044363965595292</v>
      </c>
      <c r="J13" s="20">
        <v>210</v>
      </c>
      <c r="K13" s="18">
        <f t="shared" si="11"/>
        <v>0.00543647095371233</v>
      </c>
      <c r="L13" s="20">
        <v>171</v>
      </c>
      <c r="M13" s="18">
        <f t="shared" si="12"/>
        <v>0.00502970762986058</v>
      </c>
      <c r="N13" s="20">
        <v>172</v>
      </c>
      <c r="O13" s="18">
        <f t="shared" si="13"/>
        <v>0.00606381103472589</v>
      </c>
      <c r="P13" s="20">
        <v>83</v>
      </c>
      <c r="Q13" s="18">
        <f t="shared" si="14"/>
        <v>0.00558358560376724</v>
      </c>
    </row>
    <row r="14" ht="17.55" spans="1:17">
      <c r="A14" s="21" t="s">
        <v>29</v>
      </c>
      <c r="B14" s="17">
        <v>405</v>
      </c>
      <c r="C14" s="18">
        <f t="shared" si="7"/>
        <v>0.00240468825146508</v>
      </c>
      <c r="D14" s="20">
        <v>56</v>
      </c>
      <c r="E14" s="18">
        <f t="shared" si="8"/>
        <v>0.00339188370684434</v>
      </c>
      <c r="F14" s="20">
        <v>70</v>
      </c>
      <c r="G14" s="18">
        <f t="shared" si="9"/>
        <v>0.00245562337753455</v>
      </c>
      <c r="H14" s="20">
        <v>71</v>
      </c>
      <c r="I14" s="18">
        <f t="shared" si="10"/>
        <v>0.00214274935868417</v>
      </c>
      <c r="J14" s="20">
        <v>84</v>
      </c>
      <c r="K14" s="18">
        <f t="shared" si="11"/>
        <v>0.00217458838148493</v>
      </c>
      <c r="L14" s="20">
        <v>85</v>
      </c>
      <c r="M14" s="18">
        <f t="shared" si="12"/>
        <v>0.00250014706747456</v>
      </c>
      <c r="N14" s="20">
        <v>36</v>
      </c>
      <c r="O14" s="18">
        <f t="shared" si="13"/>
        <v>0.00126916975145426</v>
      </c>
      <c r="P14" s="20">
        <v>12</v>
      </c>
      <c r="Q14" s="18">
        <f t="shared" si="14"/>
        <v>0.000807265388496468</v>
      </c>
    </row>
    <row r="15" ht="17.55" spans="1:17">
      <c r="A15" s="21" t="s">
        <v>30</v>
      </c>
      <c r="B15" s="17">
        <v>125</v>
      </c>
      <c r="C15" s="18">
        <f t="shared" si="7"/>
        <v>0.000742187731933666</v>
      </c>
      <c r="D15" s="15">
        <v>18</v>
      </c>
      <c r="E15" s="18">
        <f t="shared" si="8"/>
        <v>0.00109024833434282</v>
      </c>
      <c r="F15" s="15">
        <v>14</v>
      </c>
      <c r="G15" s="18">
        <f t="shared" si="9"/>
        <v>0.000491124675506911</v>
      </c>
      <c r="H15" s="15">
        <v>18</v>
      </c>
      <c r="I15" s="18">
        <f t="shared" si="10"/>
        <v>0.000543232231779086</v>
      </c>
      <c r="J15" s="15">
        <v>23</v>
      </c>
      <c r="K15" s="18">
        <f t="shared" si="11"/>
        <v>0.000595423009216113</v>
      </c>
      <c r="L15" s="15">
        <v>30</v>
      </c>
      <c r="M15" s="18">
        <f t="shared" si="12"/>
        <v>0.000882404847343961</v>
      </c>
      <c r="N15" s="15">
        <v>12</v>
      </c>
      <c r="O15" s="18">
        <f t="shared" si="13"/>
        <v>0.000423056583818086</v>
      </c>
      <c r="P15" s="15">
        <v>11</v>
      </c>
      <c r="Q15" s="18">
        <f t="shared" si="14"/>
        <v>0.000739993272788429</v>
      </c>
    </row>
    <row r="16" ht="17.55" spans="1:17">
      <c r="A16" s="21" t="s">
        <v>31</v>
      </c>
      <c r="B16" s="17">
        <v>124</v>
      </c>
      <c r="C16" s="18">
        <f t="shared" si="7"/>
        <v>0.000736250230078197</v>
      </c>
      <c r="D16" s="20">
        <v>0</v>
      </c>
      <c r="E16" s="18">
        <f t="shared" si="8"/>
        <v>0</v>
      </c>
      <c r="F16" s="20">
        <v>0</v>
      </c>
      <c r="G16" s="18">
        <f t="shared" si="9"/>
        <v>0</v>
      </c>
      <c r="H16" s="20">
        <v>0</v>
      </c>
      <c r="I16" s="18">
        <f t="shared" si="10"/>
        <v>0</v>
      </c>
      <c r="J16" s="20">
        <v>0</v>
      </c>
      <c r="K16" s="18">
        <f t="shared" si="11"/>
        <v>0</v>
      </c>
      <c r="L16" s="20">
        <v>4</v>
      </c>
      <c r="M16" s="18">
        <f t="shared" si="12"/>
        <v>0.000117653979645862</v>
      </c>
      <c r="N16" s="20">
        <v>50</v>
      </c>
      <c r="O16" s="18">
        <f t="shared" si="13"/>
        <v>0.00176273576590869</v>
      </c>
      <c r="P16" s="20">
        <v>71</v>
      </c>
      <c r="Q16" s="18">
        <f t="shared" si="14"/>
        <v>0.00477632021527077</v>
      </c>
    </row>
    <row r="17" ht="17.55" spans="1:17">
      <c r="A17" s="21" t="s">
        <v>32</v>
      </c>
      <c r="B17" s="17">
        <v>51</v>
      </c>
      <c r="C17" s="18">
        <f t="shared" si="7"/>
        <v>0.000302812594628936</v>
      </c>
      <c r="D17" s="20">
        <v>0</v>
      </c>
      <c r="E17" s="18">
        <f t="shared" si="8"/>
        <v>0</v>
      </c>
      <c r="F17" s="20">
        <v>1</v>
      </c>
      <c r="G17" s="18">
        <f t="shared" si="9"/>
        <v>3.50803339647793e-5</v>
      </c>
      <c r="H17" s="20">
        <v>4</v>
      </c>
      <c r="I17" s="18">
        <f t="shared" si="10"/>
        <v>0.000120718273728686</v>
      </c>
      <c r="J17" s="20">
        <v>7</v>
      </c>
      <c r="K17" s="18">
        <f t="shared" si="11"/>
        <v>0.000181215698457078</v>
      </c>
      <c r="L17" s="20">
        <v>9</v>
      </c>
      <c r="M17" s="18">
        <f t="shared" si="12"/>
        <v>0.000264721454203188</v>
      </c>
      <c r="N17" s="20">
        <v>22</v>
      </c>
      <c r="O17" s="18">
        <f t="shared" si="13"/>
        <v>0.000775603736999824</v>
      </c>
      <c r="P17" s="20">
        <v>9</v>
      </c>
      <c r="Q17" s="18">
        <f t="shared" si="14"/>
        <v>0.000605449041372351</v>
      </c>
    </row>
    <row r="18" ht="17.55" spans="1:17">
      <c r="A18" s="21" t="s">
        <v>33</v>
      </c>
      <c r="B18" s="17">
        <v>24</v>
      </c>
      <c r="C18" s="18">
        <f t="shared" si="7"/>
        <v>0.000142500044531264</v>
      </c>
      <c r="D18" s="15">
        <v>0</v>
      </c>
      <c r="E18" s="18">
        <f t="shared" si="8"/>
        <v>0</v>
      </c>
      <c r="F18" s="15">
        <v>1</v>
      </c>
      <c r="G18" s="18">
        <f t="shared" si="9"/>
        <v>3.50803339647793e-5</v>
      </c>
      <c r="H18" s="15">
        <v>1</v>
      </c>
      <c r="I18" s="18">
        <f t="shared" si="10"/>
        <v>3.01795684321714e-5</v>
      </c>
      <c r="J18" s="15">
        <v>2</v>
      </c>
      <c r="K18" s="18">
        <f t="shared" si="11"/>
        <v>5.17759138448794e-5</v>
      </c>
      <c r="L18" s="15">
        <v>4</v>
      </c>
      <c r="M18" s="18">
        <f t="shared" si="12"/>
        <v>0.000117653979645862</v>
      </c>
      <c r="N18" s="15">
        <v>11</v>
      </c>
      <c r="O18" s="18">
        <f t="shared" si="13"/>
        <v>0.000387801868499912</v>
      </c>
      <c r="P18" s="15">
        <v>6</v>
      </c>
      <c r="Q18" s="18">
        <f t="shared" si="14"/>
        <v>0.000403632694248234</v>
      </c>
    </row>
    <row r="19" ht="17.55" spans="1:17">
      <c r="A19" s="21" t="s">
        <v>34</v>
      </c>
      <c r="B19" s="17">
        <v>6</v>
      </c>
      <c r="C19" s="18">
        <f t="shared" si="7"/>
        <v>3.5625011132816e-5</v>
      </c>
      <c r="D19" s="20">
        <v>0</v>
      </c>
      <c r="E19" s="18">
        <f t="shared" si="8"/>
        <v>0</v>
      </c>
      <c r="F19" s="20">
        <v>0</v>
      </c>
      <c r="G19" s="18">
        <f t="shared" si="9"/>
        <v>0</v>
      </c>
      <c r="H19" s="20">
        <v>0</v>
      </c>
      <c r="I19" s="18">
        <f t="shared" si="10"/>
        <v>0</v>
      </c>
      <c r="J19" s="20">
        <v>0</v>
      </c>
      <c r="K19" s="18">
        <f t="shared" si="11"/>
        <v>0</v>
      </c>
      <c r="L19" s="20">
        <v>0</v>
      </c>
      <c r="M19" s="18">
        <f t="shared" si="12"/>
        <v>0</v>
      </c>
      <c r="N19" s="20">
        <v>1</v>
      </c>
      <c r="O19" s="18">
        <f t="shared" si="13"/>
        <v>3.52547153181738e-5</v>
      </c>
      <c r="P19" s="20">
        <v>5</v>
      </c>
      <c r="Q19" s="18">
        <f t="shared" si="14"/>
        <v>0.000336360578540195</v>
      </c>
    </row>
    <row r="20" ht="17.55" spans="1:17">
      <c r="A20" s="19" t="s">
        <v>35</v>
      </c>
      <c r="B20" s="17">
        <v>2887</v>
      </c>
      <c r="C20" s="18">
        <f t="shared" si="7"/>
        <v>0.01714156785674</v>
      </c>
      <c r="D20" s="20">
        <v>301</v>
      </c>
      <c r="E20" s="18">
        <f t="shared" si="0"/>
        <v>0.0182313749242883</v>
      </c>
      <c r="F20" s="20">
        <v>527</v>
      </c>
      <c r="G20" s="18">
        <f t="shared" si="1"/>
        <v>0.0184873359994387</v>
      </c>
      <c r="H20" s="20">
        <v>461</v>
      </c>
      <c r="I20" s="18">
        <f t="shared" si="2"/>
        <v>0.013912781047231</v>
      </c>
      <c r="J20" s="20">
        <v>550</v>
      </c>
      <c r="K20" s="18">
        <f t="shared" si="3"/>
        <v>0.0142383763073418</v>
      </c>
      <c r="L20" s="20">
        <v>477</v>
      </c>
      <c r="M20" s="18">
        <f t="shared" si="4"/>
        <v>0.014030237072769</v>
      </c>
      <c r="N20" s="20">
        <v>517</v>
      </c>
      <c r="O20" s="18">
        <f t="shared" si="5"/>
        <v>0.0182266878194959</v>
      </c>
      <c r="P20" s="20">
        <v>535</v>
      </c>
      <c r="Q20" s="18">
        <f t="shared" si="6"/>
        <v>0.0359905819038009</v>
      </c>
    </row>
    <row r="21" ht="17.55" spans="1:17">
      <c r="A21" s="21" t="s">
        <v>36</v>
      </c>
      <c r="B21" s="17">
        <v>2415</v>
      </c>
      <c r="C21" s="18">
        <f t="shared" si="7"/>
        <v>0.0143390669809584</v>
      </c>
      <c r="D21" s="20">
        <v>260</v>
      </c>
      <c r="E21" s="18">
        <f t="shared" si="0"/>
        <v>0.015748031496063</v>
      </c>
      <c r="F21" s="20">
        <v>452</v>
      </c>
      <c r="G21" s="18">
        <f t="shared" si="1"/>
        <v>0.0158563109520803</v>
      </c>
      <c r="H21" s="20">
        <v>301</v>
      </c>
      <c r="I21" s="18">
        <f t="shared" si="2"/>
        <v>0.0090840500980836</v>
      </c>
      <c r="J21" s="20">
        <v>433</v>
      </c>
      <c r="K21" s="18">
        <f t="shared" si="3"/>
        <v>0.0112094853474164</v>
      </c>
      <c r="L21" s="20">
        <v>429</v>
      </c>
      <c r="M21" s="18">
        <f t="shared" si="4"/>
        <v>0.0126183893170186</v>
      </c>
      <c r="N21" s="20">
        <v>440</v>
      </c>
      <c r="O21" s="18">
        <f t="shared" si="5"/>
        <v>0.0155120747399965</v>
      </c>
      <c r="P21" s="20">
        <v>450</v>
      </c>
      <c r="Q21" s="18">
        <f t="shared" si="6"/>
        <v>0.0302724520686176</v>
      </c>
    </row>
    <row r="22" ht="17.55" spans="1:17">
      <c r="A22" s="21" t="s">
        <v>37</v>
      </c>
      <c r="B22" s="17">
        <v>489</v>
      </c>
      <c r="C22" s="18">
        <f t="shared" si="7"/>
        <v>0.0029034384073245</v>
      </c>
      <c r="D22" s="20">
        <v>41</v>
      </c>
      <c r="E22" s="18">
        <f t="shared" si="0"/>
        <v>0.00248334342822532</v>
      </c>
      <c r="F22" s="20">
        <v>76</v>
      </c>
      <c r="G22" s="18">
        <f t="shared" si="1"/>
        <v>0.00266610538132323</v>
      </c>
      <c r="H22" s="20">
        <v>163</v>
      </c>
      <c r="I22" s="18">
        <f t="shared" si="2"/>
        <v>0.00491926965444394</v>
      </c>
      <c r="J22" s="20">
        <v>117</v>
      </c>
      <c r="K22" s="18">
        <f t="shared" si="3"/>
        <v>0.00302889095992544</v>
      </c>
      <c r="L22" s="20">
        <v>48</v>
      </c>
      <c r="M22" s="18">
        <f t="shared" si="4"/>
        <v>0.00141184775575034</v>
      </c>
      <c r="N22" s="20">
        <v>80</v>
      </c>
      <c r="O22" s="18">
        <f t="shared" si="5"/>
        <v>0.0028203772254539</v>
      </c>
      <c r="P22" s="20">
        <v>87</v>
      </c>
      <c r="Q22" s="18">
        <f t="shared" si="6"/>
        <v>0.00585267406659939</v>
      </c>
    </row>
    <row r="23" ht="17.55" spans="1:17">
      <c r="A23" s="19" t="s">
        <v>38</v>
      </c>
      <c r="B23" s="17">
        <v>889</v>
      </c>
      <c r="C23" s="18">
        <f t="shared" si="7"/>
        <v>0.00527843914951223</v>
      </c>
      <c r="D23" s="20">
        <v>68</v>
      </c>
      <c r="E23" s="18">
        <f t="shared" si="0"/>
        <v>0.00411871592973955</v>
      </c>
      <c r="F23" s="20">
        <v>125</v>
      </c>
      <c r="G23" s="18">
        <f t="shared" si="1"/>
        <v>0.00438504174559742</v>
      </c>
      <c r="H23" s="20">
        <v>168</v>
      </c>
      <c r="I23" s="18">
        <f t="shared" si="2"/>
        <v>0.0050701674966048</v>
      </c>
      <c r="J23" s="20">
        <v>151</v>
      </c>
      <c r="K23" s="18">
        <f t="shared" si="3"/>
        <v>0.00390908149528839</v>
      </c>
      <c r="L23" s="20">
        <v>132</v>
      </c>
      <c r="M23" s="18">
        <f t="shared" si="4"/>
        <v>0.00388258132831343</v>
      </c>
      <c r="N23" s="20">
        <v>233</v>
      </c>
      <c r="O23" s="18">
        <f t="shared" si="5"/>
        <v>0.0082143486691345</v>
      </c>
      <c r="P23" s="20">
        <v>90</v>
      </c>
      <c r="Q23" s="18">
        <f t="shared" si="6"/>
        <v>0.00605449041372351</v>
      </c>
    </row>
    <row r="24" ht="17.55" spans="1:17">
      <c r="A24" s="21" t="s">
        <v>39</v>
      </c>
      <c r="B24" s="17">
        <v>565</v>
      </c>
      <c r="C24" s="18">
        <f t="shared" si="7"/>
        <v>0.00335468854834017</v>
      </c>
      <c r="D24" s="20">
        <v>18</v>
      </c>
      <c r="E24" s="18">
        <f t="shared" si="0"/>
        <v>0.00109024833434282</v>
      </c>
      <c r="F24" s="20">
        <v>44</v>
      </c>
      <c r="G24" s="18">
        <f t="shared" si="1"/>
        <v>0.00154353469445029</v>
      </c>
      <c r="H24" s="20">
        <v>58</v>
      </c>
      <c r="I24" s="18">
        <f t="shared" si="2"/>
        <v>0.00175041496906594</v>
      </c>
      <c r="J24" s="20">
        <v>85</v>
      </c>
      <c r="K24" s="18">
        <f t="shared" si="3"/>
        <v>0.00220047633840737</v>
      </c>
      <c r="L24" s="20">
        <v>93</v>
      </c>
      <c r="M24" s="18">
        <f t="shared" si="4"/>
        <v>0.00273545502676628</v>
      </c>
      <c r="N24" s="20">
        <v>208</v>
      </c>
      <c r="O24" s="18">
        <f t="shared" si="5"/>
        <v>0.00733298078618015</v>
      </c>
      <c r="P24" s="20">
        <v>69</v>
      </c>
      <c r="Q24" s="18">
        <f t="shared" si="6"/>
        <v>0.00464177598385469</v>
      </c>
    </row>
    <row r="25" ht="17.55" spans="1:17">
      <c r="A25" s="21" t="s">
        <v>40</v>
      </c>
      <c r="B25" s="17">
        <v>172</v>
      </c>
      <c r="C25" s="18">
        <f t="shared" si="7"/>
        <v>0.00102125031914072</v>
      </c>
      <c r="D25" s="20">
        <v>30</v>
      </c>
      <c r="E25" s="18">
        <f t="shared" si="0"/>
        <v>0.00181708055723804</v>
      </c>
      <c r="F25" s="20">
        <v>51</v>
      </c>
      <c r="G25" s="18">
        <f t="shared" si="1"/>
        <v>0.00178909703220375</v>
      </c>
      <c r="H25" s="20">
        <v>37</v>
      </c>
      <c r="I25" s="18">
        <f t="shared" si="2"/>
        <v>0.00111664403199034</v>
      </c>
      <c r="J25" s="20">
        <v>28</v>
      </c>
      <c r="K25" s="18">
        <f t="shared" si="3"/>
        <v>0.000724862793828311</v>
      </c>
      <c r="L25" s="20">
        <v>16</v>
      </c>
      <c r="M25" s="18">
        <f t="shared" si="4"/>
        <v>0.000470615918583446</v>
      </c>
      <c r="N25" s="20">
        <v>16</v>
      </c>
      <c r="O25" s="18">
        <f t="shared" si="5"/>
        <v>0.000564075445090781</v>
      </c>
      <c r="P25" s="20">
        <v>15</v>
      </c>
      <c r="Q25" s="18">
        <f t="shared" si="6"/>
        <v>0.00100908173562059</v>
      </c>
    </row>
    <row r="26" ht="17.55" spans="1:17">
      <c r="A26" s="21" t="s">
        <v>41</v>
      </c>
      <c r="B26" s="17">
        <v>159</v>
      </c>
      <c r="C26" s="18">
        <f t="shared" si="7"/>
        <v>0.000944062795019623</v>
      </c>
      <c r="D26" s="20">
        <v>22</v>
      </c>
      <c r="E26" s="18">
        <f t="shared" si="0"/>
        <v>0.00133252574197456</v>
      </c>
      <c r="F26" s="20">
        <v>30</v>
      </c>
      <c r="G26" s="18">
        <f t="shared" si="1"/>
        <v>0.00105241001894338</v>
      </c>
      <c r="H26" s="20">
        <v>73</v>
      </c>
      <c r="I26" s="18">
        <f t="shared" si="2"/>
        <v>0.00220310849554851</v>
      </c>
      <c r="J26" s="20">
        <v>38</v>
      </c>
      <c r="K26" s="18">
        <f t="shared" si="3"/>
        <v>0.000983742363052708</v>
      </c>
      <c r="L26" s="20">
        <v>25</v>
      </c>
      <c r="M26" s="18">
        <f t="shared" si="4"/>
        <v>0.000735337372786635</v>
      </c>
      <c r="N26" s="20">
        <v>10</v>
      </c>
      <c r="O26" s="18">
        <f t="shared" si="5"/>
        <v>0.000352547153181738</v>
      </c>
      <c r="P26" s="20">
        <v>7</v>
      </c>
      <c r="Q26" s="18">
        <f t="shared" si="6"/>
        <v>0.000470904809956273</v>
      </c>
    </row>
    <row r="27" ht="17.55" spans="1:17">
      <c r="A27" s="19" t="s">
        <v>42</v>
      </c>
      <c r="B27" s="17">
        <v>2171</v>
      </c>
      <c r="C27" s="18">
        <f t="shared" si="7"/>
        <v>0.0128903165282239</v>
      </c>
      <c r="D27" s="20">
        <v>171</v>
      </c>
      <c r="E27" s="18">
        <f t="shared" si="0"/>
        <v>0.0103573591762568</v>
      </c>
      <c r="F27" s="20">
        <v>325</v>
      </c>
      <c r="G27" s="18">
        <f t="shared" si="1"/>
        <v>0.0114011085385533</v>
      </c>
      <c r="H27" s="20">
        <v>403</v>
      </c>
      <c r="I27" s="18">
        <f t="shared" si="2"/>
        <v>0.0121623660781651</v>
      </c>
      <c r="J27" s="20">
        <v>595</v>
      </c>
      <c r="K27" s="18">
        <f t="shared" si="3"/>
        <v>0.0154033343688516</v>
      </c>
      <c r="L27" s="20">
        <v>319</v>
      </c>
      <c r="M27" s="18">
        <f t="shared" si="4"/>
        <v>0.00938290487675746</v>
      </c>
      <c r="N27" s="20">
        <v>277</v>
      </c>
      <c r="O27" s="18">
        <f t="shared" si="5"/>
        <v>0.00976555614313415</v>
      </c>
      <c r="P27" s="20">
        <v>252</v>
      </c>
      <c r="Q27" s="18">
        <f t="shared" si="6"/>
        <v>0.0169525731584258</v>
      </c>
    </row>
    <row r="28" ht="17.55" spans="1:17">
      <c r="A28" s="21" t="s">
        <v>43</v>
      </c>
      <c r="B28" s="17">
        <v>1831</v>
      </c>
      <c r="C28" s="18">
        <f t="shared" si="7"/>
        <v>0.0108715658973643</v>
      </c>
      <c r="D28" s="20">
        <v>142</v>
      </c>
      <c r="E28" s="18">
        <f t="shared" si="0"/>
        <v>0.00860084797092671</v>
      </c>
      <c r="F28" s="20">
        <v>287</v>
      </c>
      <c r="G28" s="18">
        <f t="shared" si="1"/>
        <v>0.0100680558478917</v>
      </c>
      <c r="H28" s="20">
        <v>352</v>
      </c>
      <c r="I28" s="18">
        <f t="shared" si="2"/>
        <v>0.0106232080881243</v>
      </c>
      <c r="J28" s="20">
        <v>523</v>
      </c>
      <c r="K28" s="18">
        <f t="shared" si="3"/>
        <v>0.013539401470436</v>
      </c>
      <c r="L28" s="20">
        <v>300</v>
      </c>
      <c r="M28" s="18">
        <f t="shared" si="4"/>
        <v>0.00882404847343961</v>
      </c>
      <c r="N28" s="20">
        <v>212</v>
      </c>
      <c r="O28" s="18">
        <f t="shared" si="5"/>
        <v>0.00747399964745285</v>
      </c>
      <c r="P28" s="20">
        <v>173</v>
      </c>
      <c r="Q28" s="18">
        <f t="shared" si="6"/>
        <v>0.0116380760174908</v>
      </c>
    </row>
    <row r="29" ht="17.55" spans="1:17">
      <c r="A29" s="21" t="s">
        <v>44</v>
      </c>
      <c r="B29" s="17">
        <v>349</v>
      </c>
      <c r="C29" s="18">
        <f t="shared" si="7"/>
        <v>0.0020721881475588</v>
      </c>
      <c r="D29" s="20">
        <v>29</v>
      </c>
      <c r="E29" s="18">
        <f t="shared" si="0"/>
        <v>0.0017565112053301</v>
      </c>
      <c r="F29" s="20">
        <v>38</v>
      </c>
      <c r="G29" s="18">
        <f t="shared" si="1"/>
        <v>0.00133305269066162</v>
      </c>
      <c r="H29" s="20">
        <v>51</v>
      </c>
      <c r="I29" s="18">
        <f t="shared" si="2"/>
        <v>0.00153915799004074</v>
      </c>
      <c r="J29" s="20">
        <v>76</v>
      </c>
      <c r="K29" s="18">
        <f t="shared" si="3"/>
        <v>0.00196748472610542</v>
      </c>
      <c r="L29" s="20">
        <v>20</v>
      </c>
      <c r="M29" s="18">
        <f t="shared" si="4"/>
        <v>0.000588269898229308</v>
      </c>
      <c r="N29" s="20">
        <v>65</v>
      </c>
      <c r="O29" s="18">
        <f t="shared" si="5"/>
        <v>0.0022915564956813</v>
      </c>
      <c r="P29" s="20">
        <v>81</v>
      </c>
      <c r="Q29" s="18">
        <f t="shared" si="6"/>
        <v>0.00544904137235116</v>
      </c>
    </row>
    <row r="30" ht="17.55" spans="1:17">
      <c r="A30" s="19" t="s">
        <v>45</v>
      </c>
      <c r="B30" s="17">
        <v>632</v>
      </c>
      <c r="C30" s="18">
        <f t="shared" si="7"/>
        <v>0.00375250117265662</v>
      </c>
      <c r="D30" s="20">
        <v>62</v>
      </c>
      <c r="E30" s="18">
        <f t="shared" si="0"/>
        <v>0.00375529981829194</v>
      </c>
      <c r="F30" s="20">
        <v>107</v>
      </c>
      <c r="G30" s="18">
        <f t="shared" si="1"/>
        <v>0.00375359573423139</v>
      </c>
      <c r="H30" s="20">
        <v>125</v>
      </c>
      <c r="I30" s="18">
        <f t="shared" si="2"/>
        <v>0.00377244605402143</v>
      </c>
      <c r="J30" s="20">
        <v>124</v>
      </c>
      <c r="K30" s="18">
        <f t="shared" si="3"/>
        <v>0.00321010665838252</v>
      </c>
      <c r="L30" s="20">
        <v>121</v>
      </c>
      <c r="M30" s="18">
        <f t="shared" si="4"/>
        <v>0.00355903288428731</v>
      </c>
      <c r="N30" s="20">
        <v>80</v>
      </c>
      <c r="O30" s="18">
        <f t="shared" si="5"/>
        <v>0.0028203772254539</v>
      </c>
      <c r="P30" s="20">
        <v>38</v>
      </c>
      <c r="Q30" s="18">
        <f t="shared" si="6"/>
        <v>0.00255634039690548</v>
      </c>
    </row>
    <row r="31" ht="17.55" spans="1:17">
      <c r="A31" s="21" t="s">
        <v>46</v>
      </c>
      <c r="B31" s="17">
        <v>222</v>
      </c>
      <c r="C31" s="18">
        <f t="shared" si="7"/>
        <v>0.00131812541191419</v>
      </c>
      <c r="D31" s="20">
        <v>19</v>
      </c>
      <c r="E31" s="18">
        <f t="shared" si="0"/>
        <v>0.00115081768625076</v>
      </c>
      <c r="F31" s="20">
        <v>32</v>
      </c>
      <c r="G31" s="18">
        <f t="shared" si="1"/>
        <v>0.00112257068687294</v>
      </c>
      <c r="H31" s="20">
        <v>33</v>
      </c>
      <c r="I31" s="18">
        <f t="shared" si="2"/>
        <v>0.000995925758261657</v>
      </c>
      <c r="J31" s="20">
        <v>57</v>
      </c>
      <c r="K31" s="18">
        <f t="shared" si="3"/>
        <v>0.00147561354457906</v>
      </c>
      <c r="L31" s="20">
        <v>38</v>
      </c>
      <c r="M31" s="18">
        <f t="shared" si="4"/>
        <v>0.00111771280663568</v>
      </c>
      <c r="N31" s="20">
        <v>41</v>
      </c>
      <c r="O31" s="18">
        <f t="shared" si="5"/>
        <v>0.00144544332804513</v>
      </c>
      <c r="P31" s="20">
        <v>14</v>
      </c>
      <c r="Q31" s="18">
        <f t="shared" si="6"/>
        <v>0.000941809619912546</v>
      </c>
    </row>
    <row r="32" ht="17.55" spans="1:17">
      <c r="A32" s="21" t="s">
        <v>47</v>
      </c>
      <c r="B32" s="17">
        <v>411</v>
      </c>
      <c r="C32" s="18">
        <f t="shared" si="7"/>
        <v>0.00244031326259789</v>
      </c>
      <c r="D32" s="20">
        <v>43</v>
      </c>
      <c r="E32" s="18">
        <f t="shared" si="0"/>
        <v>0.00260448213204119</v>
      </c>
      <c r="F32" s="20">
        <v>75</v>
      </c>
      <c r="G32" s="18">
        <f t="shared" si="1"/>
        <v>0.00263102504735845</v>
      </c>
      <c r="H32" s="20">
        <v>92</v>
      </c>
      <c r="I32" s="18">
        <f t="shared" si="2"/>
        <v>0.00277652029575977</v>
      </c>
      <c r="J32" s="20">
        <v>68</v>
      </c>
      <c r="K32" s="18">
        <f t="shared" si="3"/>
        <v>0.0017603810707259</v>
      </c>
      <c r="L32" s="15">
        <v>83</v>
      </c>
      <c r="M32" s="18">
        <f t="shared" si="4"/>
        <v>0.00244132007765163</v>
      </c>
      <c r="N32" s="15">
        <v>39</v>
      </c>
      <c r="O32" s="18">
        <f t="shared" si="5"/>
        <v>0.00137493389740878</v>
      </c>
      <c r="P32" s="15">
        <v>24</v>
      </c>
      <c r="Q32" s="18">
        <f t="shared" si="6"/>
        <v>0.00161453077699294</v>
      </c>
    </row>
    <row r="33" ht="17.55" spans="1:17">
      <c r="A33" s="19" t="s">
        <v>48</v>
      </c>
      <c r="B33" s="17">
        <v>1114</v>
      </c>
      <c r="C33" s="18">
        <f t="shared" si="7"/>
        <v>0.00661437706699283</v>
      </c>
      <c r="D33" s="20">
        <v>116</v>
      </c>
      <c r="E33" s="18">
        <f t="shared" si="0"/>
        <v>0.00702604482132041</v>
      </c>
      <c r="F33" s="20">
        <v>170</v>
      </c>
      <c r="G33" s="18">
        <f t="shared" si="1"/>
        <v>0.00596365677401249</v>
      </c>
      <c r="H33" s="20">
        <v>161</v>
      </c>
      <c r="I33" s="18">
        <f t="shared" si="2"/>
        <v>0.0048589105175796</v>
      </c>
      <c r="J33" s="20">
        <v>165</v>
      </c>
      <c r="K33" s="18">
        <f t="shared" si="3"/>
        <v>0.00427151289220255</v>
      </c>
      <c r="L33" s="15">
        <v>123</v>
      </c>
      <c r="M33" s="18">
        <f t="shared" si="4"/>
        <v>0.00361785987411024</v>
      </c>
      <c r="N33" s="15">
        <v>134</v>
      </c>
      <c r="O33" s="18">
        <f t="shared" si="5"/>
        <v>0.00472413185263529</v>
      </c>
      <c r="P33" s="15">
        <v>82</v>
      </c>
      <c r="Q33" s="18">
        <f t="shared" si="6"/>
        <v>0.0055163134880592</v>
      </c>
    </row>
    <row r="34" ht="17.55" spans="1:17">
      <c r="A34" s="21" t="s">
        <v>49</v>
      </c>
      <c r="B34" s="17">
        <v>791</v>
      </c>
      <c r="C34" s="18">
        <f t="shared" si="7"/>
        <v>0.00469656396767624</v>
      </c>
      <c r="D34" s="20">
        <v>72</v>
      </c>
      <c r="E34" s="18">
        <f t="shared" si="0"/>
        <v>0.00436099333737129</v>
      </c>
      <c r="F34" s="20">
        <v>127</v>
      </c>
      <c r="G34" s="18">
        <f t="shared" si="1"/>
        <v>0.00445520241352698</v>
      </c>
      <c r="H34" s="20">
        <v>130</v>
      </c>
      <c r="I34" s="18">
        <f t="shared" si="2"/>
        <v>0.00392334389618228</v>
      </c>
      <c r="J34" s="20">
        <v>157</v>
      </c>
      <c r="K34" s="18">
        <f t="shared" si="3"/>
        <v>0.00406440923682303</v>
      </c>
      <c r="L34" s="15">
        <v>115</v>
      </c>
      <c r="M34" s="18">
        <f t="shared" si="4"/>
        <v>0.00338255191481852</v>
      </c>
      <c r="N34" s="15">
        <v>144</v>
      </c>
      <c r="O34" s="18">
        <f t="shared" si="5"/>
        <v>0.00507667900581703</v>
      </c>
      <c r="P34" s="15">
        <v>71</v>
      </c>
      <c r="Q34" s="18">
        <f t="shared" si="6"/>
        <v>0.00477632021527077</v>
      </c>
    </row>
    <row r="35" ht="17.55" spans="1:17">
      <c r="A35" s="21" t="s">
        <v>50</v>
      </c>
      <c r="B35" s="17">
        <v>391</v>
      </c>
      <c r="C35" s="18">
        <f t="shared" si="7"/>
        <v>0.00232156322548851</v>
      </c>
      <c r="D35" s="20">
        <v>69</v>
      </c>
      <c r="E35" s="18">
        <f t="shared" si="0"/>
        <v>0.00417928528164749</v>
      </c>
      <c r="F35" s="20">
        <v>94</v>
      </c>
      <c r="G35" s="18">
        <f t="shared" si="1"/>
        <v>0.00329755139268926</v>
      </c>
      <c r="H35" s="20">
        <v>78</v>
      </c>
      <c r="I35" s="18">
        <f t="shared" si="2"/>
        <v>0.00235400633770937</v>
      </c>
      <c r="J35" s="20">
        <v>68</v>
      </c>
      <c r="K35" s="18">
        <f t="shared" si="3"/>
        <v>0.0017603810707259</v>
      </c>
      <c r="L35" s="15">
        <v>51</v>
      </c>
      <c r="M35" s="18">
        <f t="shared" si="4"/>
        <v>0.00150008824048473</v>
      </c>
      <c r="N35" s="15">
        <v>38</v>
      </c>
      <c r="O35" s="18">
        <f t="shared" si="5"/>
        <v>0.0013396791820906</v>
      </c>
      <c r="P35" s="15">
        <v>29</v>
      </c>
      <c r="Q35" s="18">
        <f t="shared" si="6"/>
        <v>0.00195089135553313</v>
      </c>
    </row>
    <row r="36" ht="17.55" spans="1:17">
      <c r="A36" s="19" t="s">
        <v>51</v>
      </c>
      <c r="B36" s="17">
        <v>37</v>
      </c>
      <c r="C36" s="18">
        <f t="shared" si="7"/>
        <v>0.000219687568652365</v>
      </c>
      <c r="D36" s="20">
        <v>0</v>
      </c>
      <c r="E36" s="18">
        <f t="shared" si="0"/>
        <v>0</v>
      </c>
      <c r="F36" s="20">
        <v>0</v>
      </c>
      <c r="G36" s="18">
        <f t="shared" si="1"/>
        <v>0</v>
      </c>
      <c r="H36" s="20">
        <v>0</v>
      </c>
      <c r="I36" s="18">
        <f t="shared" si="2"/>
        <v>0</v>
      </c>
      <c r="J36" s="20">
        <v>0</v>
      </c>
      <c r="K36" s="18">
        <f t="shared" si="3"/>
        <v>0</v>
      </c>
      <c r="L36" s="15">
        <v>0</v>
      </c>
      <c r="M36" s="18">
        <f t="shared" si="4"/>
        <v>0</v>
      </c>
      <c r="N36" s="15">
        <v>0</v>
      </c>
      <c r="O36" s="18">
        <f t="shared" si="5"/>
        <v>0</v>
      </c>
      <c r="P36" s="15">
        <v>37</v>
      </c>
      <c r="Q36" s="18">
        <f t="shared" si="6"/>
        <v>0.00248906828119744</v>
      </c>
    </row>
    <row r="37" ht="17.55" spans="1:17">
      <c r="A37" s="21" t="s">
        <v>52</v>
      </c>
      <c r="B37" s="17">
        <v>37</v>
      </c>
      <c r="C37" s="18">
        <f t="shared" si="7"/>
        <v>0.000219687568652365</v>
      </c>
      <c r="D37" s="20">
        <v>0</v>
      </c>
      <c r="E37" s="18">
        <f t="shared" si="0"/>
        <v>0</v>
      </c>
      <c r="F37" s="20">
        <v>0</v>
      </c>
      <c r="G37" s="18">
        <f t="shared" si="1"/>
        <v>0</v>
      </c>
      <c r="H37" s="20">
        <v>0</v>
      </c>
      <c r="I37" s="18">
        <f t="shared" si="2"/>
        <v>0</v>
      </c>
      <c r="J37" s="20">
        <v>0</v>
      </c>
      <c r="K37" s="18">
        <f t="shared" si="3"/>
        <v>0</v>
      </c>
      <c r="L37" s="15">
        <v>0</v>
      </c>
      <c r="M37" s="18">
        <f t="shared" si="4"/>
        <v>0</v>
      </c>
      <c r="N37" s="15">
        <v>0</v>
      </c>
      <c r="O37" s="18">
        <f t="shared" si="5"/>
        <v>0</v>
      </c>
      <c r="P37" s="15">
        <v>37</v>
      </c>
      <c r="Q37" s="18">
        <f t="shared" si="6"/>
        <v>0.00248906828119744</v>
      </c>
    </row>
    <row r="38" ht="17.55" spans="1:17">
      <c r="A38" s="16" t="s">
        <v>53</v>
      </c>
      <c r="B38" s="17">
        <v>48543</v>
      </c>
      <c r="C38" s="18">
        <f t="shared" si="7"/>
        <v>0.288224152570048</v>
      </c>
      <c r="D38" s="20">
        <v>4846</v>
      </c>
      <c r="E38" s="18">
        <f t="shared" si="0"/>
        <v>0.293519079345851</v>
      </c>
      <c r="F38" s="20">
        <v>8309</v>
      </c>
      <c r="G38" s="18">
        <f t="shared" si="1"/>
        <v>0.291482494913352</v>
      </c>
      <c r="H38" s="20">
        <v>9403</v>
      </c>
      <c r="I38" s="18">
        <f t="shared" si="2"/>
        <v>0.283778481967708</v>
      </c>
      <c r="J38" s="20">
        <v>11489</v>
      </c>
      <c r="K38" s="18">
        <f t="shared" si="3"/>
        <v>0.297426737081909</v>
      </c>
      <c r="L38" s="20">
        <v>9317</v>
      </c>
      <c r="M38" s="18">
        <f t="shared" si="4"/>
        <v>0.274045532090123</v>
      </c>
      <c r="N38" s="20">
        <v>7379</v>
      </c>
      <c r="O38" s="18">
        <f t="shared" si="5"/>
        <v>0.260144544332805</v>
      </c>
      <c r="P38" s="20">
        <v>4207</v>
      </c>
      <c r="Q38" s="18">
        <f t="shared" si="6"/>
        <v>0.28301379078372</v>
      </c>
    </row>
    <row r="39" ht="17.55" spans="1:17">
      <c r="A39" s="19" t="s">
        <v>54</v>
      </c>
      <c r="B39" s="17">
        <v>4215</v>
      </c>
      <c r="C39" s="18">
        <f t="shared" si="7"/>
        <v>0.0250265703208032</v>
      </c>
      <c r="D39" s="20">
        <v>295</v>
      </c>
      <c r="E39" s="18">
        <f t="shared" si="0"/>
        <v>0.0178679588128407</v>
      </c>
      <c r="F39" s="20">
        <v>541</v>
      </c>
      <c r="G39" s="18">
        <f t="shared" si="1"/>
        <v>0.0189784606749456</v>
      </c>
      <c r="H39" s="20">
        <v>750</v>
      </c>
      <c r="I39" s="18">
        <f t="shared" si="2"/>
        <v>0.0226346763241286</v>
      </c>
      <c r="J39" s="20">
        <v>1013</v>
      </c>
      <c r="K39" s="18">
        <f t="shared" si="3"/>
        <v>0.0262245003624314</v>
      </c>
      <c r="L39" s="20">
        <v>823</v>
      </c>
      <c r="M39" s="18">
        <f t="shared" si="4"/>
        <v>0.024207306312136</v>
      </c>
      <c r="N39" s="20">
        <v>780</v>
      </c>
      <c r="O39" s="18">
        <f t="shared" si="5"/>
        <v>0.0274986779481756</v>
      </c>
      <c r="P39" s="20">
        <v>536</v>
      </c>
      <c r="Q39" s="18">
        <f t="shared" si="6"/>
        <v>0.0360578540195089</v>
      </c>
    </row>
    <row r="40" ht="17.55" spans="1:17">
      <c r="A40" s="21" t="s">
        <v>55</v>
      </c>
      <c r="B40" s="17">
        <v>3</v>
      </c>
      <c r="C40" s="18">
        <f t="shared" si="7"/>
        <v>1.7812505566408e-5</v>
      </c>
      <c r="D40" s="20">
        <v>1</v>
      </c>
      <c r="E40" s="18">
        <f t="shared" si="0"/>
        <v>6.05693519079346e-5</v>
      </c>
      <c r="F40" s="20">
        <v>0</v>
      </c>
      <c r="G40" s="18">
        <f t="shared" si="1"/>
        <v>0</v>
      </c>
      <c r="H40" s="20">
        <v>0</v>
      </c>
      <c r="I40" s="18">
        <f t="shared" si="2"/>
        <v>0</v>
      </c>
      <c r="J40" s="20">
        <v>0</v>
      </c>
      <c r="K40" s="18">
        <f t="shared" si="3"/>
        <v>0</v>
      </c>
      <c r="L40" s="20">
        <v>1</v>
      </c>
      <c r="M40" s="18">
        <f t="shared" si="4"/>
        <v>2.94134949114654e-5</v>
      </c>
      <c r="N40" s="20">
        <v>0</v>
      </c>
      <c r="O40" s="18">
        <f t="shared" si="5"/>
        <v>0</v>
      </c>
      <c r="P40" s="20">
        <v>1</v>
      </c>
      <c r="Q40" s="18">
        <f t="shared" si="6"/>
        <v>6.7272115708039e-5</v>
      </c>
    </row>
    <row r="41" ht="17.55" spans="1:17">
      <c r="A41" s="21" t="s">
        <v>56</v>
      </c>
      <c r="B41" s="17">
        <v>856</v>
      </c>
      <c r="C41" s="18">
        <f t="shared" si="7"/>
        <v>0.00508250158828175</v>
      </c>
      <c r="D41" s="20">
        <v>73</v>
      </c>
      <c r="E41" s="18">
        <f t="shared" si="0"/>
        <v>0.00442156268927922</v>
      </c>
      <c r="F41" s="20">
        <v>102</v>
      </c>
      <c r="G41" s="18">
        <f t="shared" si="1"/>
        <v>0.00357819406440749</v>
      </c>
      <c r="H41" s="20">
        <v>164</v>
      </c>
      <c r="I41" s="18">
        <f t="shared" si="2"/>
        <v>0.00494944922287611</v>
      </c>
      <c r="J41" s="20">
        <v>227</v>
      </c>
      <c r="K41" s="18">
        <f t="shared" si="3"/>
        <v>0.00587656622139381</v>
      </c>
      <c r="L41" s="20">
        <v>164</v>
      </c>
      <c r="M41" s="18">
        <f t="shared" si="4"/>
        <v>0.00482381316548032</v>
      </c>
      <c r="N41" s="20">
        <v>131</v>
      </c>
      <c r="O41" s="18">
        <f t="shared" si="5"/>
        <v>0.00461836770668077</v>
      </c>
      <c r="P41" s="20">
        <v>103</v>
      </c>
      <c r="Q41" s="18">
        <f t="shared" si="6"/>
        <v>0.00692902791792802</v>
      </c>
    </row>
    <row r="42" ht="17.55" spans="1:17">
      <c r="A42" s="21" t="s">
        <v>57</v>
      </c>
      <c r="B42" s="17">
        <v>1689</v>
      </c>
      <c r="C42" s="18">
        <f t="shared" si="7"/>
        <v>0.0100284406338877</v>
      </c>
      <c r="D42" s="20">
        <v>102</v>
      </c>
      <c r="E42" s="18">
        <f t="shared" si="0"/>
        <v>0.00617807389460933</v>
      </c>
      <c r="F42" s="20">
        <v>222</v>
      </c>
      <c r="G42" s="18">
        <f t="shared" si="1"/>
        <v>0.00778783414018101</v>
      </c>
      <c r="H42" s="20">
        <v>299</v>
      </c>
      <c r="I42" s="18">
        <f t="shared" si="2"/>
        <v>0.00902369096121925</v>
      </c>
      <c r="J42" s="20">
        <v>358</v>
      </c>
      <c r="K42" s="18">
        <f t="shared" si="3"/>
        <v>0.00926788857823341</v>
      </c>
      <c r="L42" s="20">
        <v>321</v>
      </c>
      <c r="M42" s="18">
        <f t="shared" si="4"/>
        <v>0.00944173186658039</v>
      </c>
      <c r="N42" s="20">
        <v>351</v>
      </c>
      <c r="O42" s="18">
        <f t="shared" si="5"/>
        <v>0.012374405076679</v>
      </c>
      <c r="P42" s="20">
        <v>304</v>
      </c>
      <c r="Q42" s="18">
        <f t="shared" si="6"/>
        <v>0.0204507231752439</v>
      </c>
    </row>
    <row r="43" ht="17.55" spans="1:17">
      <c r="A43" s="21" t="s">
        <v>58</v>
      </c>
      <c r="B43" s="17">
        <v>686</v>
      </c>
      <c r="C43" s="18">
        <f t="shared" si="7"/>
        <v>0.00407312627285196</v>
      </c>
      <c r="D43" s="20">
        <v>71</v>
      </c>
      <c r="E43" s="18">
        <f t="shared" si="0"/>
        <v>0.00430042398546336</v>
      </c>
      <c r="F43" s="20">
        <v>118</v>
      </c>
      <c r="G43" s="18">
        <f t="shared" si="1"/>
        <v>0.00413947940784396</v>
      </c>
      <c r="H43" s="20">
        <v>114</v>
      </c>
      <c r="I43" s="18">
        <f t="shared" si="2"/>
        <v>0.00344047080126754</v>
      </c>
      <c r="J43" s="20">
        <v>164</v>
      </c>
      <c r="K43" s="18">
        <f t="shared" si="3"/>
        <v>0.00424562493528011</v>
      </c>
      <c r="L43" s="20">
        <v>108</v>
      </c>
      <c r="M43" s="18">
        <f t="shared" si="4"/>
        <v>0.00317665745043826</v>
      </c>
      <c r="N43" s="20">
        <v>98</v>
      </c>
      <c r="O43" s="18">
        <f t="shared" si="5"/>
        <v>0.00345496210118103</v>
      </c>
      <c r="P43" s="20">
        <v>46</v>
      </c>
      <c r="Q43" s="18">
        <f t="shared" si="6"/>
        <v>0.00309451732256979</v>
      </c>
    </row>
    <row r="44" ht="17.55" spans="1:17">
      <c r="A44" s="21" t="s">
        <v>59</v>
      </c>
      <c r="B44" s="17">
        <v>753</v>
      </c>
      <c r="C44" s="18">
        <f t="shared" si="7"/>
        <v>0.00447093889716841</v>
      </c>
      <c r="D44" s="20">
        <v>5</v>
      </c>
      <c r="E44" s="18">
        <f t="shared" si="0"/>
        <v>0.000302846759539673</v>
      </c>
      <c r="F44" s="20">
        <v>30</v>
      </c>
      <c r="G44" s="18">
        <f t="shared" si="1"/>
        <v>0.00105241001894338</v>
      </c>
      <c r="H44" s="20">
        <v>119</v>
      </c>
      <c r="I44" s="18">
        <f t="shared" si="2"/>
        <v>0.0035913686434284</v>
      </c>
      <c r="J44" s="20">
        <v>216</v>
      </c>
      <c r="K44" s="18">
        <f t="shared" si="3"/>
        <v>0.00559179869524697</v>
      </c>
      <c r="L44" s="20">
        <v>168</v>
      </c>
      <c r="M44" s="18">
        <f t="shared" si="4"/>
        <v>0.00494146714512618</v>
      </c>
      <c r="N44" s="20">
        <v>153</v>
      </c>
      <c r="O44" s="18">
        <f t="shared" si="5"/>
        <v>0.00539397144368059</v>
      </c>
      <c r="P44" s="20">
        <v>86</v>
      </c>
      <c r="Q44" s="18">
        <f t="shared" si="6"/>
        <v>0.00578540195089136</v>
      </c>
    </row>
    <row r="45" ht="17.55" spans="1:17">
      <c r="A45" s="21" t="s">
        <v>60</v>
      </c>
      <c r="B45" s="17">
        <v>435</v>
      </c>
      <c r="C45" s="18">
        <f t="shared" si="7"/>
        <v>0.00258281330712916</v>
      </c>
      <c r="D45" s="20">
        <v>56</v>
      </c>
      <c r="E45" s="18">
        <f t="shared" si="0"/>
        <v>0.00339188370684434</v>
      </c>
      <c r="F45" s="20">
        <v>84</v>
      </c>
      <c r="G45" s="18">
        <f t="shared" si="1"/>
        <v>0.00294674805304146</v>
      </c>
      <c r="H45" s="20">
        <v>84</v>
      </c>
      <c r="I45" s="18">
        <f t="shared" si="2"/>
        <v>0.0025350837483024</v>
      </c>
      <c r="J45" s="20">
        <v>79</v>
      </c>
      <c r="K45" s="18">
        <f t="shared" si="3"/>
        <v>0.00204514859687273</v>
      </c>
      <c r="L45" s="20">
        <v>77</v>
      </c>
      <c r="M45" s="18">
        <f t="shared" si="4"/>
        <v>0.00226483910818283</v>
      </c>
      <c r="N45" s="20">
        <v>63</v>
      </c>
      <c r="O45" s="18">
        <f t="shared" si="5"/>
        <v>0.00222104706504495</v>
      </c>
      <c r="P45" s="20">
        <v>25</v>
      </c>
      <c r="Q45" s="18">
        <f t="shared" si="6"/>
        <v>0.00168180289270098</v>
      </c>
    </row>
    <row r="46" ht="17.55" spans="1:17">
      <c r="A46" s="21" t="s">
        <v>61</v>
      </c>
      <c r="B46" s="17">
        <v>53</v>
      </c>
      <c r="C46" s="18">
        <f t="shared" si="7"/>
        <v>0.000314687598339874</v>
      </c>
      <c r="D46" s="20">
        <v>3</v>
      </c>
      <c r="E46" s="18">
        <f t="shared" si="0"/>
        <v>0.000181708055723804</v>
      </c>
      <c r="F46" s="20">
        <v>4</v>
      </c>
      <c r="G46" s="18">
        <f t="shared" si="1"/>
        <v>0.000140321335859117</v>
      </c>
      <c r="H46" s="20">
        <v>5</v>
      </c>
      <c r="I46" s="18">
        <f t="shared" si="2"/>
        <v>0.000150897842160857</v>
      </c>
      <c r="J46" s="20">
        <v>13</v>
      </c>
      <c r="K46" s="18">
        <f t="shared" si="3"/>
        <v>0.000336543439991716</v>
      </c>
      <c r="L46" s="20">
        <v>17</v>
      </c>
      <c r="M46" s="18">
        <f t="shared" si="4"/>
        <v>0.000500029413494911</v>
      </c>
      <c r="N46" s="20">
        <v>12</v>
      </c>
      <c r="O46" s="18">
        <f t="shared" si="5"/>
        <v>0.000423056583818086</v>
      </c>
      <c r="P46" s="20">
        <v>7</v>
      </c>
      <c r="Q46" s="18">
        <f t="shared" si="6"/>
        <v>0.000470904809956273</v>
      </c>
    </row>
    <row r="47" ht="17.55" spans="1:17">
      <c r="A47" s="19" t="s">
        <v>62</v>
      </c>
      <c r="B47" s="17">
        <v>624</v>
      </c>
      <c r="C47" s="18">
        <f t="shared" si="7"/>
        <v>0.00370500115781286</v>
      </c>
      <c r="D47" s="15">
        <v>89</v>
      </c>
      <c r="E47" s="18">
        <f t="shared" si="0"/>
        <v>0.00539067231980618</v>
      </c>
      <c r="F47" s="20">
        <v>104</v>
      </c>
      <c r="G47" s="18">
        <f t="shared" si="1"/>
        <v>0.00364835473233705</v>
      </c>
      <c r="H47" s="20">
        <v>100</v>
      </c>
      <c r="I47" s="18">
        <f t="shared" si="2"/>
        <v>0.00301795684321714</v>
      </c>
      <c r="J47" s="20">
        <v>146</v>
      </c>
      <c r="K47" s="18">
        <f t="shared" si="3"/>
        <v>0.00377964171067619</v>
      </c>
      <c r="L47" s="20">
        <v>79</v>
      </c>
      <c r="M47" s="18">
        <f t="shared" si="4"/>
        <v>0.00232366609800577</v>
      </c>
      <c r="N47" s="20">
        <v>82</v>
      </c>
      <c r="O47" s="18">
        <f t="shared" si="5"/>
        <v>0.00289088665609025</v>
      </c>
      <c r="P47" s="20">
        <v>89</v>
      </c>
      <c r="Q47" s="18">
        <f t="shared" si="6"/>
        <v>0.00598721829801547</v>
      </c>
    </row>
    <row r="48" ht="17.55" spans="1:17">
      <c r="A48" s="21" t="s">
        <v>63</v>
      </c>
      <c r="B48" s="17">
        <v>449</v>
      </c>
      <c r="C48" s="18">
        <f t="shared" si="7"/>
        <v>0.00266593833310573</v>
      </c>
      <c r="D48" s="15">
        <v>54</v>
      </c>
      <c r="E48" s="18">
        <f t="shared" si="0"/>
        <v>0.00327074500302847</v>
      </c>
      <c r="F48" s="20">
        <v>67</v>
      </c>
      <c r="G48" s="18">
        <f t="shared" si="1"/>
        <v>0.00235038237564022</v>
      </c>
      <c r="H48" s="20">
        <v>60</v>
      </c>
      <c r="I48" s="18">
        <f t="shared" si="2"/>
        <v>0.00181077410593029</v>
      </c>
      <c r="J48" s="20">
        <v>91</v>
      </c>
      <c r="K48" s="18">
        <f t="shared" si="3"/>
        <v>0.00235580407994201</v>
      </c>
      <c r="L48" s="20">
        <v>67</v>
      </c>
      <c r="M48" s="18">
        <f t="shared" si="4"/>
        <v>0.00197070415906818</v>
      </c>
      <c r="N48" s="20">
        <v>79</v>
      </c>
      <c r="O48" s="18">
        <f t="shared" si="5"/>
        <v>0.00278512251013573</v>
      </c>
      <c r="P48" s="20">
        <v>85</v>
      </c>
      <c r="Q48" s="18">
        <f t="shared" si="6"/>
        <v>0.00571812983518332</v>
      </c>
    </row>
    <row r="49" ht="17.55" spans="1:17">
      <c r="A49" s="21" t="s">
        <v>64</v>
      </c>
      <c r="B49" s="17">
        <v>178</v>
      </c>
      <c r="C49" s="18">
        <f t="shared" si="7"/>
        <v>0.00105687533027354</v>
      </c>
      <c r="D49" s="15">
        <v>36</v>
      </c>
      <c r="E49" s="18">
        <f t="shared" si="0"/>
        <v>0.00218049666868565</v>
      </c>
      <c r="F49" s="20">
        <v>37</v>
      </c>
      <c r="G49" s="18">
        <f t="shared" si="1"/>
        <v>0.00129797235669684</v>
      </c>
      <c r="H49" s="20">
        <v>40</v>
      </c>
      <c r="I49" s="18">
        <f t="shared" si="2"/>
        <v>0.00120718273728686</v>
      </c>
      <c r="J49" s="20">
        <v>56</v>
      </c>
      <c r="K49" s="18">
        <f t="shared" si="3"/>
        <v>0.00144972558765662</v>
      </c>
      <c r="L49" s="20">
        <v>12</v>
      </c>
      <c r="M49" s="18">
        <f t="shared" si="4"/>
        <v>0.000352961938937585</v>
      </c>
      <c r="N49" s="20">
        <v>3</v>
      </c>
      <c r="O49" s="18">
        <f t="shared" si="5"/>
        <v>0.000105764145954521</v>
      </c>
      <c r="P49" s="20">
        <v>5</v>
      </c>
      <c r="Q49" s="18">
        <f t="shared" si="6"/>
        <v>0.000336360578540195</v>
      </c>
    </row>
    <row r="50" ht="17.55" spans="1:17">
      <c r="A50" s="19" t="s">
        <v>65</v>
      </c>
      <c r="B50" s="17">
        <v>2283</v>
      </c>
      <c r="C50" s="18">
        <f t="shared" si="7"/>
        <v>0.0135553167360365</v>
      </c>
      <c r="D50" s="15">
        <v>194</v>
      </c>
      <c r="E50" s="18">
        <f t="shared" si="0"/>
        <v>0.0117504542701393</v>
      </c>
      <c r="F50" s="15">
        <v>322</v>
      </c>
      <c r="G50" s="18">
        <f t="shared" si="1"/>
        <v>0.0112958675366589</v>
      </c>
      <c r="H50" s="15">
        <v>401</v>
      </c>
      <c r="I50" s="18">
        <f t="shared" si="2"/>
        <v>0.0121020069413007</v>
      </c>
      <c r="J50" s="20">
        <v>475</v>
      </c>
      <c r="K50" s="18">
        <f t="shared" si="3"/>
        <v>0.0122967795381588</v>
      </c>
      <c r="L50" s="20">
        <v>431</v>
      </c>
      <c r="M50" s="18">
        <f t="shared" si="4"/>
        <v>0.0126772163068416</v>
      </c>
      <c r="N50" s="20">
        <v>350</v>
      </c>
      <c r="O50" s="18">
        <f t="shared" si="5"/>
        <v>0.0123391503613608</v>
      </c>
      <c r="P50" s="20">
        <v>240</v>
      </c>
      <c r="Q50" s="18">
        <f t="shared" si="6"/>
        <v>0.0161453077699294</v>
      </c>
    </row>
    <row r="51" ht="17.55" spans="1:17">
      <c r="A51" s="21" t="s">
        <v>66</v>
      </c>
      <c r="B51" s="17">
        <v>8</v>
      </c>
      <c r="C51" s="18">
        <f t="shared" si="7"/>
        <v>4.75000148437546e-5</v>
      </c>
      <c r="D51" s="15">
        <v>0</v>
      </c>
      <c r="E51" s="18">
        <f t="shared" si="0"/>
        <v>0</v>
      </c>
      <c r="F51" s="15">
        <v>0</v>
      </c>
      <c r="G51" s="18">
        <f t="shared" si="1"/>
        <v>0</v>
      </c>
      <c r="H51" s="15">
        <v>0</v>
      </c>
      <c r="I51" s="18">
        <f t="shared" si="2"/>
        <v>0</v>
      </c>
      <c r="J51" s="20">
        <v>0</v>
      </c>
      <c r="K51" s="18">
        <f t="shared" si="3"/>
        <v>0</v>
      </c>
      <c r="L51" s="20">
        <v>0</v>
      </c>
      <c r="M51" s="18">
        <f t="shared" si="4"/>
        <v>0</v>
      </c>
      <c r="N51" s="20">
        <v>2</v>
      </c>
      <c r="O51" s="18">
        <f t="shared" si="5"/>
        <v>7.05094306363476e-5</v>
      </c>
      <c r="P51" s="20">
        <v>6</v>
      </c>
      <c r="Q51" s="18">
        <f t="shared" si="6"/>
        <v>0.000403632694248234</v>
      </c>
    </row>
    <row r="52" ht="17.55" spans="1:17">
      <c r="A52" s="21" t="s">
        <v>67</v>
      </c>
      <c r="B52" s="17">
        <v>1542</v>
      </c>
      <c r="C52" s="18">
        <f t="shared" si="7"/>
        <v>0.00915562786113371</v>
      </c>
      <c r="D52" s="15">
        <v>144</v>
      </c>
      <c r="E52" s="18">
        <f t="shared" si="0"/>
        <v>0.00872198667474258</v>
      </c>
      <c r="F52" s="15">
        <v>228</v>
      </c>
      <c r="G52" s="18">
        <f t="shared" si="1"/>
        <v>0.00799831614396969</v>
      </c>
      <c r="H52" s="15">
        <v>306</v>
      </c>
      <c r="I52" s="18">
        <f t="shared" si="2"/>
        <v>0.00923494794024445</v>
      </c>
      <c r="J52" s="20">
        <v>316</v>
      </c>
      <c r="K52" s="18">
        <f t="shared" si="3"/>
        <v>0.00818059438749094</v>
      </c>
      <c r="L52" s="20">
        <v>284</v>
      </c>
      <c r="M52" s="18">
        <f t="shared" si="4"/>
        <v>0.00835343255485617</v>
      </c>
      <c r="N52" s="20">
        <v>206</v>
      </c>
      <c r="O52" s="18">
        <f t="shared" si="5"/>
        <v>0.0072624713555438</v>
      </c>
      <c r="P52" s="20">
        <v>133</v>
      </c>
      <c r="Q52" s="18">
        <f t="shared" si="6"/>
        <v>0.00894719138916919</v>
      </c>
    </row>
    <row r="53" ht="17.55" spans="1:17">
      <c r="A53" s="21" t="s">
        <v>68</v>
      </c>
      <c r="B53" s="17">
        <v>555</v>
      </c>
      <c r="C53" s="18">
        <f t="shared" si="7"/>
        <v>0.00329531352978548</v>
      </c>
      <c r="D53" s="15">
        <v>42</v>
      </c>
      <c r="E53" s="18">
        <f t="shared" si="0"/>
        <v>0.00254391278013325</v>
      </c>
      <c r="F53" s="15">
        <v>77</v>
      </c>
      <c r="G53" s="18">
        <f t="shared" si="1"/>
        <v>0.00270118571528801</v>
      </c>
      <c r="H53" s="15">
        <v>83</v>
      </c>
      <c r="I53" s="18">
        <f t="shared" si="2"/>
        <v>0.00250490417987023</v>
      </c>
      <c r="J53" s="20">
        <v>112</v>
      </c>
      <c r="K53" s="18">
        <f t="shared" si="3"/>
        <v>0.00289945117531324</v>
      </c>
      <c r="L53" s="20">
        <v>100</v>
      </c>
      <c r="M53" s="18">
        <f t="shared" si="4"/>
        <v>0.00294134949114654</v>
      </c>
      <c r="N53" s="20">
        <v>104</v>
      </c>
      <c r="O53" s="18">
        <f t="shared" si="5"/>
        <v>0.00366649039309008</v>
      </c>
      <c r="P53" s="20">
        <v>72</v>
      </c>
      <c r="Q53" s="18">
        <f t="shared" si="6"/>
        <v>0.00484359233097881</v>
      </c>
    </row>
    <row r="54" ht="17.55" spans="1:17">
      <c r="A54" s="21" t="s">
        <v>69</v>
      </c>
      <c r="B54" s="17">
        <v>185</v>
      </c>
      <c r="C54" s="18">
        <f t="shared" si="7"/>
        <v>0.00109843784326183</v>
      </c>
      <c r="D54" s="15">
        <v>10</v>
      </c>
      <c r="E54" s="18">
        <f t="shared" si="0"/>
        <v>0.000605693519079346</v>
      </c>
      <c r="F54" s="15">
        <v>17</v>
      </c>
      <c r="G54" s="18">
        <f t="shared" si="1"/>
        <v>0.000596365677401249</v>
      </c>
      <c r="H54" s="15">
        <v>12</v>
      </c>
      <c r="I54" s="18">
        <f t="shared" si="2"/>
        <v>0.000362154821186057</v>
      </c>
      <c r="J54" s="20">
        <v>49</v>
      </c>
      <c r="K54" s="18">
        <f t="shared" si="3"/>
        <v>0.00126850988919954</v>
      </c>
      <c r="L54" s="20">
        <v>47</v>
      </c>
      <c r="M54" s="18">
        <f t="shared" si="4"/>
        <v>0.00138243426083887</v>
      </c>
      <c r="N54" s="20">
        <v>39</v>
      </c>
      <c r="O54" s="18">
        <f t="shared" si="5"/>
        <v>0.00137493389740878</v>
      </c>
      <c r="P54" s="20">
        <v>29</v>
      </c>
      <c r="Q54" s="18">
        <f t="shared" si="6"/>
        <v>0.00195089135553313</v>
      </c>
    </row>
    <row r="55" ht="17.55" spans="1:17">
      <c r="A55" s="19" t="s">
        <v>70</v>
      </c>
      <c r="B55" s="17">
        <v>42243</v>
      </c>
      <c r="C55" s="18">
        <f t="shared" si="7"/>
        <v>0.250817890880591</v>
      </c>
      <c r="D55" s="20">
        <v>4327</v>
      </c>
      <c r="E55" s="18">
        <f t="shared" si="0"/>
        <v>0.262083585705633</v>
      </c>
      <c r="F55" s="20">
        <v>7412</v>
      </c>
      <c r="G55" s="18">
        <f t="shared" si="1"/>
        <v>0.260015435346944</v>
      </c>
      <c r="H55" s="20">
        <v>8230</v>
      </c>
      <c r="I55" s="18">
        <f t="shared" si="2"/>
        <v>0.248377848196771</v>
      </c>
      <c r="J55" s="20">
        <v>9968</v>
      </c>
      <c r="K55" s="18">
        <f t="shared" si="3"/>
        <v>0.258051154602879</v>
      </c>
      <c r="L55" s="20">
        <v>8029</v>
      </c>
      <c r="M55" s="18">
        <f t="shared" si="4"/>
        <v>0.236160950644156</v>
      </c>
      <c r="N55" s="20">
        <v>6212</v>
      </c>
      <c r="O55" s="18">
        <f t="shared" si="5"/>
        <v>0.219002291556496</v>
      </c>
      <c r="P55" s="20">
        <v>3416</v>
      </c>
      <c r="Q55" s="18">
        <f t="shared" si="6"/>
        <v>0.229801547258661</v>
      </c>
    </row>
    <row r="56" ht="17.55" spans="1:17">
      <c r="A56" s="21" t="s">
        <v>71</v>
      </c>
      <c r="B56" s="17">
        <v>42209</v>
      </c>
      <c r="C56" s="18">
        <f t="shared" si="7"/>
        <v>0.250616015817505</v>
      </c>
      <c r="D56" s="20">
        <v>4325</v>
      </c>
      <c r="E56" s="18">
        <f t="shared" si="0"/>
        <v>0.261962447001817</v>
      </c>
      <c r="F56" s="20">
        <v>7409</v>
      </c>
      <c r="G56" s="18">
        <f t="shared" si="1"/>
        <v>0.25991019434505</v>
      </c>
      <c r="H56" s="20">
        <v>8225</v>
      </c>
      <c r="I56" s="18">
        <f t="shared" si="2"/>
        <v>0.24822695035461</v>
      </c>
      <c r="J56" s="20">
        <v>9950</v>
      </c>
      <c r="K56" s="18">
        <f t="shared" si="3"/>
        <v>0.257585171378275</v>
      </c>
      <c r="L56" s="20">
        <v>8022</v>
      </c>
      <c r="M56" s="18">
        <f t="shared" si="4"/>
        <v>0.235955056179775</v>
      </c>
      <c r="N56" s="20">
        <v>6209</v>
      </c>
      <c r="O56" s="18">
        <f t="shared" si="5"/>
        <v>0.218896527410541</v>
      </c>
      <c r="P56" s="20">
        <v>3416</v>
      </c>
      <c r="Q56" s="18">
        <f t="shared" si="6"/>
        <v>0.229801547258661</v>
      </c>
    </row>
    <row r="57" ht="17.55" spans="1:17">
      <c r="A57" s="21" t="s">
        <v>72</v>
      </c>
      <c r="B57" s="17">
        <v>39</v>
      </c>
      <c r="C57" s="18">
        <f t="shared" si="7"/>
        <v>0.000231562572363304</v>
      </c>
      <c r="D57" s="20">
        <v>2</v>
      </c>
      <c r="E57" s="18">
        <f t="shared" si="0"/>
        <v>0.000121138703815869</v>
      </c>
      <c r="F57" s="15">
        <v>4</v>
      </c>
      <c r="G57" s="18">
        <f t="shared" si="1"/>
        <v>0.000140321335859117</v>
      </c>
      <c r="H57" s="15">
        <v>5</v>
      </c>
      <c r="I57" s="18">
        <f t="shared" si="2"/>
        <v>0.000150897842160857</v>
      </c>
      <c r="J57" s="15">
        <v>20</v>
      </c>
      <c r="K57" s="18">
        <f t="shared" si="3"/>
        <v>0.000517759138448794</v>
      </c>
      <c r="L57" s="15">
        <v>8</v>
      </c>
      <c r="M57" s="18">
        <f t="shared" si="4"/>
        <v>0.000235307959291723</v>
      </c>
      <c r="N57" s="15">
        <v>3</v>
      </c>
      <c r="O57" s="18">
        <f t="shared" si="5"/>
        <v>0.000105764145954521</v>
      </c>
      <c r="P57" s="15">
        <v>0</v>
      </c>
      <c r="Q57" s="18">
        <f t="shared" si="6"/>
        <v>0</v>
      </c>
    </row>
    <row r="58" ht="17.55" spans="1:17">
      <c r="A58" s="19" t="s">
        <v>48</v>
      </c>
      <c r="B58" s="17">
        <v>2489</v>
      </c>
      <c r="C58" s="18">
        <f t="shared" si="7"/>
        <v>0.0147784421182632</v>
      </c>
      <c r="D58" s="20">
        <v>167</v>
      </c>
      <c r="E58" s="18">
        <f t="shared" si="0"/>
        <v>0.0101150817686251</v>
      </c>
      <c r="F58" s="15">
        <v>310</v>
      </c>
      <c r="G58" s="18">
        <f t="shared" si="1"/>
        <v>0.0108749035290816</v>
      </c>
      <c r="H58" s="15">
        <v>462</v>
      </c>
      <c r="I58" s="18">
        <f t="shared" si="2"/>
        <v>0.0139429606156632</v>
      </c>
      <c r="J58" s="15">
        <v>542</v>
      </c>
      <c r="K58" s="18">
        <f t="shared" si="3"/>
        <v>0.0140312726519623</v>
      </c>
      <c r="L58" s="15">
        <v>464</v>
      </c>
      <c r="M58" s="18">
        <f t="shared" si="4"/>
        <v>0.0136478616389199</v>
      </c>
      <c r="N58" s="15">
        <v>388</v>
      </c>
      <c r="O58" s="18">
        <f t="shared" si="5"/>
        <v>0.0136788295434514</v>
      </c>
      <c r="P58" s="15">
        <v>254</v>
      </c>
      <c r="Q58" s="18">
        <f t="shared" si="6"/>
        <v>0.0170871173898419</v>
      </c>
    </row>
    <row r="59" ht="17.55" spans="1:17">
      <c r="A59" s="21" t="s">
        <v>73</v>
      </c>
      <c r="B59" s="17">
        <v>33</v>
      </c>
      <c r="C59" s="18">
        <f t="shared" si="7"/>
        <v>0.000195937561230488</v>
      </c>
      <c r="D59" s="20">
        <v>3</v>
      </c>
      <c r="E59" s="18">
        <f t="shared" si="0"/>
        <v>0.000181708055723804</v>
      </c>
      <c r="F59" s="15">
        <v>3</v>
      </c>
      <c r="G59" s="18">
        <f t="shared" si="1"/>
        <v>0.000105241001894338</v>
      </c>
      <c r="H59" s="15">
        <v>6</v>
      </c>
      <c r="I59" s="18">
        <f t="shared" si="2"/>
        <v>0.000181077410593029</v>
      </c>
      <c r="J59" s="15">
        <v>12</v>
      </c>
      <c r="K59" s="18">
        <f t="shared" si="3"/>
        <v>0.000310655483069276</v>
      </c>
      <c r="L59" s="15">
        <v>6</v>
      </c>
      <c r="M59" s="18">
        <f t="shared" si="4"/>
        <v>0.000176480969468792</v>
      </c>
      <c r="N59" s="15">
        <v>7</v>
      </c>
      <c r="O59" s="18">
        <f t="shared" si="5"/>
        <v>0.000246783007227217</v>
      </c>
      <c r="P59" s="15">
        <v>9</v>
      </c>
      <c r="Q59" s="18">
        <f t="shared" si="6"/>
        <v>0.000605449041372351</v>
      </c>
    </row>
    <row r="60" ht="17.55" spans="1:17">
      <c r="A60" s="21" t="s">
        <v>74</v>
      </c>
      <c r="B60" s="17">
        <v>1131</v>
      </c>
      <c r="C60" s="18">
        <f t="shared" si="7"/>
        <v>0.00671531459853581</v>
      </c>
      <c r="D60" s="20">
        <v>69</v>
      </c>
      <c r="E60" s="18">
        <f t="shared" si="0"/>
        <v>0.00417928528164749</v>
      </c>
      <c r="F60" s="15">
        <v>154</v>
      </c>
      <c r="G60" s="18">
        <f t="shared" si="1"/>
        <v>0.00540237143057602</v>
      </c>
      <c r="H60" s="15">
        <v>235</v>
      </c>
      <c r="I60" s="18">
        <f t="shared" si="2"/>
        <v>0.00709219858156028</v>
      </c>
      <c r="J60" s="15">
        <v>236</v>
      </c>
      <c r="K60" s="18">
        <f t="shared" si="3"/>
        <v>0.00610955783369577</v>
      </c>
      <c r="L60" s="15">
        <v>183</v>
      </c>
      <c r="M60" s="18">
        <f t="shared" si="4"/>
        <v>0.00538266956879816</v>
      </c>
      <c r="N60" s="15">
        <v>179</v>
      </c>
      <c r="O60" s="18">
        <f t="shared" si="5"/>
        <v>0.00631059404195311</v>
      </c>
      <c r="P60" s="15">
        <v>98</v>
      </c>
      <c r="Q60" s="18">
        <f t="shared" si="6"/>
        <v>0.00659266733938782</v>
      </c>
    </row>
    <row r="61" ht="17.55" spans="1:17">
      <c r="A61" s="21" t="s">
        <v>75</v>
      </c>
      <c r="B61" s="17">
        <v>332</v>
      </c>
      <c r="C61" s="18">
        <f t="shared" si="7"/>
        <v>0.00197125061601582</v>
      </c>
      <c r="D61" s="20">
        <v>18</v>
      </c>
      <c r="E61" s="18">
        <f t="shared" si="0"/>
        <v>0.00109024833434282</v>
      </c>
      <c r="F61" s="15">
        <v>32</v>
      </c>
      <c r="G61" s="18">
        <f t="shared" si="1"/>
        <v>0.00112257068687294</v>
      </c>
      <c r="H61" s="15">
        <v>52</v>
      </c>
      <c r="I61" s="18">
        <f t="shared" si="2"/>
        <v>0.00156933755847291</v>
      </c>
      <c r="J61" s="15">
        <v>123</v>
      </c>
      <c r="K61" s="18">
        <f t="shared" si="3"/>
        <v>0.00318421870146008</v>
      </c>
      <c r="L61" s="15">
        <v>104</v>
      </c>
      <c r="M61" s="18">
        <f t="shared" si="4"/>
        <v>0.0030590034707924</v>
      </c>
      <c r="N61" s="15">
        <v>18</v>
      </c>
      <c r="O61" s="18">
        <f t="shared" si="5"/>
        <v>0.000634584875727129</v>
      </c>
      <c r="P61" s="15">
        <v>5</v>
      </c>
      <c r="Q61" s="18">
        <f t="shared" si="6"/>
        <v>0.000336360578540195</v>
      </c>
    </row>
    <row r="62" ht="17.55" spans="1:17">
      <c r="A62" s="21" t="s">
        <v>76</v>
      </c>
      <c r="B62" s="17">
        <v>14</v>
      </c>
      <c r="C62" s="18">
        <f t="shared" si="7"/>
        <v>8.31250259765706e-5</v>
      </c>
      <c r="D62" s="20">
        <v>1</v>
      </c>
      <c r="E62" s="18">
        <f t="shared" si="0"/>
        <v>6.05693519079346e-5</v>
      </c>
      <c r="F62" s="15">
        <v>2</v>
      </c>
      <c r="G62" s="18">
        <f t="shared" si="1"/>
        <v>7.01606679295587e-5</v>
      </c>
      <c r="H62" s="15">
        <v>3</v>
      </c>
      <c r="I62" s="18">
        <f t="shared" si="2"/>
        <v>9.05387052965143e-5</v>
      </c>
      <c r="J62" s="15">
        <v>3</v>
      </c>
      <c r="K62" s="18">
        <f t="shared" si="3"/>
        <v>7.7663870767319e-5</v>
      </c>
      <c r="L62" s="15">
        <v>2</v>
      </c>
      <c r="M62" s="18">
        <f t="shared" si="4"/>
        <v>5.88269898229308e-5</v>
      </c>
      <c r="N62" s="15">
        <v>4</v>
      </c>
      <c r="O62" s="18">
        <f t="shared" si="5"/>
        <v>0.000141018861272695</v>
      </c>
      <c r="P62" s="15">
        <v>0</v>
      </c>
      <c r="Q62" s="18">
        <f t="shared" si="6"/>
        <v>0</v>
      </c>
    </row>
    <row r="63" ht="17.55" spans="1:17">
      <c r="A63" s="21" t="s">
        <v>77</v>
      </c>
      <c r="B63" s="17">
        <v>375</v>
      </c>
      <c r="C63" s="18">
        <f t="shared" si="7"/>
        <v>0.002226563195801</v>
      </c>
      <c r="D63" s="20">
        <v>41</v>
      </c>
      <c r="E63" s="18">
        <f t="shared" si="0"/>
        <v>0.00248334342822532</v>
      </c>
      <c r="F63" s="15">
        <v>67</v>
      </c>
      <c r="G63" s="18">
        <f t="shared" si="1"/>
        <v>0.00235038237564022</v>
      </c>
      <c r="H63" s="15">
        <v>65</v>
      </c>
      <c r="I63" s="18">
        <f t="shared" si="2"/>
        <v>0.00196167194809114</v>
      </c>
      <c r="J63" s="15">
        <v>69</v>
      </c>
      <c r="K63" s="18">
        <f t="shared" si="3"/>
        <v>0.00178626902764834</v>
      </c>
      <c r="L63" s="15">
        <v>67</v>
      </c>
      <c r="M63" s="18">
        <f t="shared" si="4"/>
        <v>0.00197070415906818</v>
      </c>
      <c r="N63" s="15">
        <v>46</v>
      </c>
      <c r="O63" s="18">
        <f t="shared" si="5"/>
        <v>0.001621716904636</v>
      </c>
      <c r="P63" s="15">
        <v>39</v>
      </c>
      <c r="Q63" s="18">
        <f t="shared" si="6"/>
        <v>0.00262361251261352</v>
      </c>
    </row>
    <row r="64" ht="17.55" spans="1:17">
      <c r="A64" s="21" t="s">
        <v>78</v>
      </c>
      <c r="B64" s="17">
        <v>658</v>
      </c>
      <c r="C64" s="18">
        <f t="shared" si="7"/>
        <v>0.00390687622089882</v>
      </c>
      <c r="D64" s="20">
        <v>36</v>
      </c>
      <c r="E64" s="18">
        <f t="shared" si="0"/>
        <v>0.00218049666868565</v>
      </c>
      <c r="F64" s="15">
        <v>56</v>
      </c>
      <c r="G64" s="18">
        <f t="shared" si="1"/>
        <v>0.00196449870202764</v>
      </c>
      <c r="H64" s="15">
        <v>114</v>
      </c>
      <c r="I64" s="18">
        <f t="shared" si="2"/>
        <v>0.00344047080126754</v>
      </c>
      <c r="J64" s="15">
        <v>109</v>
      </c>
      <c r="K64" s="18">
        <f t="shared" si="3"/>
        <v>0.00282178730454593</v>
      </c>
      <c r="L64" s="15">
        <v>109</v>
      </c>
      <c r="M64" s="18">
        <f t="shared" si="4"/>
        <v>0.00320607094534973</v>
      </c>
      <c r="N64" s="15">
        <v>144</v>
      </c>
      <c r="O64" s="18">
        <f t="shared" si="5"/>
        <v>0.00507667900581703</v>
      </c>
      <c r="P64" s="15">
        <v>108</v>
      </c>
      <c r="Q64" s="18">
        <f t="shared" si="6"/>
        <v>0.00726538849646821</v>
      </c>
    </row>
    <row r="65" ht="17.55" spans="1:17">
      <c r="A65" s="16" t="s">
        <v>79</v>
      </c>
      <c r="B65" s="17">
        <v>50134</v>
      </c>
      <c r="C65" s="18">
        <f t="shared" si="7"/>
        <v>0.297670718022099</v>
      </c>
      <c r="D65" s="20">
        <v>4386</v>
      </c>
      <c r="E65" s="18">
        <f t="shared" si="0"/>
        <v>0.265657177468201</v>
      </c>
      <c r="F65" s="15">
        <v>7640</v>
      </c>
      <c r="G65" s="18">
        <f t="shared" si="1"/>
        <v>0.268013751490914</v>
      </c>
      <c r="H65" s="15">
        <v>8813</v>
      </c>
      <c r="I65" s="18">
        <f t="shared" si="2"/>
        <v>0.265972536592727</v>
      </c>
      <c r="J65" s="15">
        <v>10735</v>
      </c>
      <c r="K65" s="18">
        <f t="shared" si="3"/>
        <v>0.27790721756239</v>
      </c>
      <c r="L65" s="15">
        <v>9341</v>
      </c>
      <c r="M65" s="18">
        <f t="shared" si="4"/>
        <v>0.274751455967998</v>
      </c>
      <c r="N65" s="15">
        <v>8974</v>
      </c>
      <c r="O65" s="18">
        <f t="shared" si="5"/>
        <v>0.316375815265292</v>
      </c>
      <c r="P65" s="15">
        <v>5307</v>
      </c>
      <c r="Q65" s="18">
        <f t="shared" si="6"/>
        <v>0.357013118062563</v>
      </c>
    </row>
    <row r="66" ht="17.55" spans="1:17">
      <c r="A66" s="21" t="s">
        <v>80</v>
      </c>
      <c r="B66" s="17">
        <v>30962</v>
      </c>
      <c r="C66" s="18">
        <f t="shared" si="7"/>
        <v>0.183836932449041</v>
      </c>
      <c r="D66" s="20">
        <v>3023</v>
      </c>
      <c r="E66" s="18">
        <f t="shared" si="0"/>
        <v>0.183101150817686</v>
      </c>
      <c r="F66" s="15">
        <v>4784</v>
      </c>
      <c r="G66" s="18">
        <f t="shared" si="1"/>
        <v>0.167824317687504</v>
      </c>
      <c r="H66" s="15">
        <v>5259</v>
      </c>
      <c r="I66" s="18">
        <f t="shared" si="2"/>
        <v>0.15871435038479</v>
      </c>
      <c r="J66" s="15">
        <v>6461</v>
      </c>
      <c r="K66" s="18">
        <f t="shared" si="3"/>
        <v>0.167262089675883</v>
      </c>
      <c r="L66" s="15">
        <v>5778</v>
      </c>
      <c r="M66" s="18">
        <f t="shared" si="4"/>
        <v>0.169951173598447</v>
      </c>
      <c r="N66" s="15">
        <v>5191</v>
      </c>
      <c r="O66" s="18">
        <f t="shared" si="5"/>
        <v>0.18300722721664</v>
      </c>
      <c r="P66" s="15">
        <v>2891</v>
      </c>
      <c r="Q66" s="18">
        <f t="shared" si="6"/>
        <v>0.194483686511941</v>
      </c>
    </row>
    <row r="67" ht="17.55" spans="1:17">
      <c r="A67" s="21" t="s">
        <v>81</v>
      </c>
      <c r="B67" s="17">
        <v>23366</v>
      </c>
      <c r="C67" s="18">
        <f t="shared" si="7"/>
        <v>0.138735668354896</v>
      </c>
      <c r="D67" s="20">
        <v>1676</v>
      </c>
      <c r="E67" s="18">
        <f t="shared" si="0"/>
        <v>0.101514233797698</v>
      </c>
      <c r="F67" s="15">
        <v>3279</v>
      </c>
      <c r="G67" s="18">
        <f t="shared" si="1"/>
        <v>0.115028415070511</v>
      </c>
      <c r="H67" s="15">
        <v>4107</v>
      </c>
      <c r="I67" s="18">
        <f t="shared" si="2"/>
        <v>0.123947487550928</v>
      </c>
      <c r="J67" s="15">
        <v>4976</v>
      </c>
      <c r="K67" s="18">
        <f t="shared" si="3"/>
        <v>0.12881847364606</v>
      </c>
      <c r="L67" s="15">
        <v>4382</v>
      </c>
      <c r="M67" s="18">
        <f t="shared" si="4"/>
        <v>0.128889934702041</v>
      </c>
      <c r="N67" s="15">
        <v>4233</v>
      </c>
      <c r="O67" s="18">
        <f t="shared" si="5"/>
        <v>0.14923320994183</v>
      </c>
      <c r="P67" s="15">
        <v>2619</v>
      </c>
      <c r="Q67" s="18">
        <f t="shared" si="6"/>
        <v>0.176185671039354</v>
      </c>
    </row>
    <row r="68" ht="17.55" spans="1:19">
      <c r="A68" s="21" t="s">
        <v>82</v>
      </c>
      <c r="B68" s="17">
        <v>717</v>
      </c>
      <c r="C68" s="18">
        <f t="shared" si="7"/>
        <v>0.00425718883037151</v>
      </c>
      <c r="D68" s="20">
        <v>91</v>
      </c>
      <c r="E68" s="18">
        <f t="shared" si="0"/>
        <v>0.00551181102362205</v>
      </c>
      <c r="F68" s="15">
        <v>116</v>
      </c>
      <c r="G68" s="18">
        <f t="shared" si="1"/>
        <v>0.0040693187399144</v>
      </c>
      <c r="H68" s="15">
        <v>123</v>
      </c>
      <c r="I68" s="18">
        <f t="shared" si="2"/>
        <v>0.00371208691715708</v>
      </c>
      <c r="J68" s="15">
        <v>169</v>
      </c>
      <c r="K68" s="18">
        <f t="shared" si="3"/>
        <v>0.00437506471989231</v>
      </c>
      <c r="L68" s="15">
        <v>98</v>
      </c>
      <c r="M68" s="18">
        <f t="shared" si="4"/>
        <v>0.00288252250132361</v>
      </c>
      <c r="N68" s="15">
        <v>110</v>
      </c>
      <c r="O68" s="18">
        <f t="shared" si="5"/>
        <v>0.00387801868499912</v>
      </c>
      <c r="P68" s="15">
        <v>54</v>
      </c>
      <c r="Q68" s="18">
        <f t="shared" si="6"/>
        <v>0.00363269424823411</v>
      </c>
      <c r="S68" s="1"/>
    </row>
    <row r="69" ht="17.55" spans="1:19">
      <c r="A69" s="21" t="s">
        <v>83</v>
      </c>
      <c r="B69" s="17">
        <v>5616</v>
      </c>
      <c r="C69" s="18">
        <f t="shared" si="7"/>
        <v>0.0333450104203158</v>
      </c>
      <c r="D69" s="20">
        <v>466</v>
      </c>
      <c r="E69" s="18">
        <f t="shared" si="0"/>
        <v>0.0282253179890975</v>
      </c>
      <c r="F69" s="20">
        <v>828</v>
      </c>
      <c r="G69" s="18">
        <f t="shared" si="1"/>
        <v>0.0290465165228373</v>
      </c>
      <c r="H69" s="20">
        <v>844</v>
      </c>
      <c r="I69" s="18">
        <f t="shared" si="2"/>
        <v>0.0254715557567527</v>
      </c>
      <c r="J69" s="20">
        <v>1123</v>
      </c>
      <c r="K69" s="18">
        <f t="shared" si="3"/>
        <v>0.0290721756238998</v>
      </c>
      <c r="L69" s="15">
        <v>868</v>
      </c>
      <c r="M69" s="18">
        <f t="shared" si="4"/>
        <v>0.0255309135831519</v>
      </c>
      <c r="N69" s="15">
        <v>1248</v>
      </c>
      <c r="O69" s="18">
        <f t="shared" si="5"/>
        <v>0.0439978847170809</v>
      </c>
      <c r="P69" s="15">
        <v>859</v>
      </c>
      <c r="Q69" s="18">
        <f t="shared" si="6"/>
        <v>0.0577867473932055</v>
      </c>
      <c r="S69" s="1"/>
    </row>
    <row r="70" ht="17.55" spans="1:19">
      <c r="A70" s="21"/>
      <c r="B70" s="14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S70" s="1"/>
    </row>
    <row r="71" ht="17.55" spans="1:17">
      <c r="A71" s="13" t="s">
        <v>84</v>
      </c>
      <c r="B71" s="17">
        <v>41551</v>
      </c>
      <c r="C71" s="18">
        <f t="shared" si="7"/>
        <v>0.246709139596606</v>
      </c>
      <c r="D71" s="20">
        <v>3994</v>
      </c>
      <c r="E71" s="18">
        <f t="shared" si="0"/>
        <v>0.241913991520291</v>
      </c>
      <c r="F71" s="20">
        <v>7241</v>
      </c>
      <c r="G71" s="18">
        <f t="shared" si="1"/>
        <v>0.254016698238967</v>
      </c>
      <c r="H71" s="20">
        <v>9591</v>
      </c>
      <c r="I71" s="18">
        <f t="shared" si="2"/>
        <v>0.289452240832956</v>
      </c>
      <c r="J71" s="20">
        <v>9454</v>
      </c>
      <c r="K71" s="18">
        <f t="shared" si="3"/>
        <v>0.244744744744745</v>
      </c>
      <c r="L71" s="20">
        <v>8959</v>
      </c>
      <c r="M71" s="18">
        <f t="shared" si="4"/>
        <v>0.263515500911818</v>
      </c>
      <c r="N71" s="20">
        <v>6114</v>
      </c>
      <c r="O71" s="18">
        <f t="shared" si="5"/>
        <v>0.215547329455315</v>
      </c>
      <c r="P71" s="20">
        <v>2559</v>
      </c>
      <c r="Q71" s="18">
        <f t="shared" si="6"/>
        <v>0.172149344096872</v>
      </c>
    </row>
    <row r="72" ht="17.55" spans="1:17">
      <c r="A72" s="13" t="s">
        <v>85</v>
      </c>
      <c r="B72" s="17">
        <v>25409</v>
      </c>
      <c r="C72" s="18">
        <f t="shared" ref="C72:C77" si="15">B72/168421</f>
        <v>0.15086598464562</v>
      </c>
      <c r="D72" s="20">
        <v>2897</v>
      </c>
      <c r="E72" s="18">
        <f t="shared" ref="E72:E77" si="16">D72/16510</f>
        <v>0.175469412477286</v>
      </c>
      <c r="F72" s="20">
        <v>4948</v>
      </c>
      <c r="G72" s="18">
        <f t="shared" ref="G72:G77" si="17">F72/28506</f>
        <v>0.173577492457728</v>
      </c>
      <c r="H72" s="20">
        <v>5421</v>
      </c>
      <c r="I72" s="18">
        <f t="shared" ref="I72:I77" si="18">H72/33135</f>
        <v>0.163603440470801</v>
      </c>
      <c r="J72" s="20">
        <v>6452</v>
      </c>
      <c r="K72" s="18">
        <f t="shared" ref="K72:K77" si="19">J72/38628</f>
        <v>0.167029098063581</v>
      </c>
      <c r="L72" s="20">
        <v>5229</v>
      </c>
      <c r="M72" s="18">
        <f t="shared" ref="M72:M77" si="20">L72/33998</f>
        <v>0.153803164892052</v>
      </c>
      <c r="N72" s="20">
        <v>4239</v>
      </c>
      <c r="O72" s="18">
        <f t="shared" ref="O72:O77" si="21">N72/28365</f>
        <v>0.149444738233739</v>
      </c>
      <c r="P72" s="20">
        <v>2356</v>
      </c>
      <c r="Q72" s="18">
        <f t="shared" ref="Q72:Q77" si="22">P72/14865</f>
        <v>0.15849310460814</v>
      </c>
    </row>
    <row r="73" ht="17.55" spans="1:17">
      <c r="A73" s="13" t="s">
        <v>86</v>
      </c>
      <c r="B73" s="17">
        <v>26384</v>
      </c>
      <c r="C73" s="18">
        <f t="shared" si="15"/>
        <v>0.156655048954703</v>
      </c>
      <c r="D73" s="20">
        <v>2581</v>
      </c>
      <c r="E73" s="18">
        <f t="shared" si="16"/>
        <v>0.156329497274379</v>
      </c>
      <c r="F73" s="20">
        <v>4408</v>
      </c>
      <c r="G73" s="18">
        <f t="shared" si="17"/>
        <v>0.154634112116747</v>
      </c>
      <c r="H73" s="20">
        <v>4746</v>
      </c>
      <c r="I73" s="18">
        <f t="shared" si="18"/>
        <v>0.143232231779086</v>
      </c>
      <c r="J73" s="20">
        <v>5806</v>
      </c>
      <c r="K73" s="18">
        <f t="shared" si="19"/>
        <v>0.150305477891685</v>
      </c>
      <c r="L73" s="20">
        <v>5079</v>
      </c>
      <c r="M73" s="18">
        <f t="shared" si="20"/>
        <v>0.149391140655333</v>
      </c>
      <c r="N73" s="20">
        <v>5587</v>
      </c>
      <c r="O73" s="18">
        <f t="shared" si="21"/>
        <v>0.196968094482637</v>
      </c>
      <c r="P73" s="20">
        <v>3384</v>
      </c>
      <c r="Q73" s="18">
        <f t="shared" si="22"/>
        <v>0.227648839556004</v>
      </c>
    </row>
    <row r="74" ht="17.55" spans="1:17">
      <c r="A74" s="13" t="s">
        <v>87</v>
      </c>
      <c r="B74" s="17">
        <v>8790</v>
      </c>
      <c r="C74" s="18">
        <f t="shared" si="15"/>
        <v>0.0521906413095754</v>
      </c>
      <c r="D74" s="15">
        <v>166</v>
      </c>
      <c r="E74" s="18">
        <f t="shared" si="16"/>
        <v>0.0100545124167171</v>
      </c>
      <c r="F74" s="20">
        <v>175</v>
      </c>
      <c r="G74" s="18">
        <f t="shared" si="17"/>
        <v>0.00613905844383639</v>
      </c>
      <c r="H74" s="15">
        <v>169</v>
      </c>
      <c r="I74" s="18">
        <f t="shared" si="18"/>
        <v>0.00510034706503697</v>
      </c>
      <c r="J74" s="20">
        <v>132</v>
      </c>
      <c r="K74" s="18">
        <f t="shared" si="19"/>
        <v>0.00341721031376204</v>
      </c>
      <c r="L74" s="15">
        <v>65</v>
      </c>
      <c r="M74" s="18">
        <f t="shared" si="20"/>
        <v>0.00191187716924525</v>
      </c>
      <c r="N74" s="20">
        <v>52</v>
      </c>
      <c r="O74" s="18">
        <f t="shared" si="21"/>
        <v>0.00183324519654504</v>
      </c>
      <c r="P74" s="15">
        <v>12</v>
      </c>
      <c r="Q74" s="18">
        <f t="shared" si="22"/>
        <v>0.000807265388496468</v>
      </c>
    </row>
    <row r="75" s="1" customFormat="1" ht="17.55" spans="1:19">
      <c r="A75" s="13" t="s">
        <v>88</v>
      </c>
      <c r="B75" s="17">
        <v>10406</v>
      </c>
      <c r="C75" s="18">
        <f t="shared" si="15"/>
        <v>0.0617856443080138</v>
      </c>
      <c r="D75" s="20">
        <v>196</v>
      </c>
      <c r="E75" s="18">
        <f t="shared" si="16"/>
        <v>0.0118715929739552</v>
      </c>
      <c r="F75" s="20">
        <v>173</v>
      </c>
      <c r="G75" s="18">
        <f t="shared" si="17"/>
        <v>0.00606889777590683</v>
      </c>
      <c r="H75" s="20">
        <v>188</v>
      </c>
      <c r="I75" s="18">
        <f t="shared" si="18"/>
        <v>0.00567375886524823</v>
      </c>
      <c r="J75" s="20">
        <v>178</v>
      </c>
      <c r="K75" s="18">
        <f t="shared" si="19"/>
        <v>0.00460805633219426</v>
      </c>
      <c r="L75" s="20">
        <v>110</v>
      </c>
      <c r="M75" s="18">
        <f t="shared" si="20"/>
        <v>0.00323548444026119</v>
      </c>
      <c r="N75" s="20">
        <v>108</v>
      </c>
      <c r="O75" s="18">
        <f t="shared" si="21"/>
        <v>0.00380750925436277</v>
      </c>
      <c r="P75" s="20">
        <v>27</v>
      </c>
      <c r="Q75" s="18">
        <f t="shared" si="22"/>
        <v>0.00181634712411705</v>
      </c>
      <c r="S75"/>
    </row>
    <row r="76" s="1" customFormat="1" ht="17.55" spans="1:19">
      <c r="A76" s="13" t="s">
        <v>89</v>
      </c>
      <c r="B76" s="17">
        <v>9406</v>
      </c>
      <c r="C76" s="18">
        <f t="shared" si="15"/>
        <v>0.0558481424525445</v>
      </c>
      <c r="D76" s="20">
        <v>252</v>
      </c>
      <c r="E76" s="18">
        <f t="shared" si="16"/>
        <v>0.0152634766807995</v>
      </c>
      <c r="F76" s="20">
        <v>251</v>
      </c>
      <c r="G76" s="18">
        <f t="shared" si="17"/>
        <v>0.00880516382515962</v>
      </c>
      <c r="H76" s="20">
        <v>241</v>
      </c>
      <c r="I76" s="18">
        <f t="shared" si="18"/>
        <v>0.00727327599215331</v>
      </c>
      <c r="J76" s="20">
        <v>222</v>
      </c>
      <c r="K76" s="18">
        <f t="shared" si="19"/>
        <v>0.00574712643678161</v>
      </c>
      <c r="L76" s="20">
        <v>108</v>
      </c>
      <c r="M76" s="18">
        <f t="shared" si="20"/>
        <v>0.00317665745043826</v>
      </c>
      <c r="N76" s="20">
        <v>84</v>
      </c>
      <c r="O76" s="18">
        <f t="shared" si="21"/>
        <v>0.0029613960867266</v>
      </c>
      <c r="P76" s="20">
        <v>17</v>
      </c>
      <c r="Q76" s="18">
        <f t="shared" si="22"/>
        <v>0.00114362596703666</v>
      </c>
      <c r="S76"/>
    </row>
    <row r="77" s="1" customFormat="1" ht="17.55" spans="1:19">
      <c r="A77" s="13" t="s">
        <v>90</v>
      </c>
      <c r="B77" s="17">
        <v>3938</v>
      </c>
      <c r="C77" s="18">
        <f t="shared" si="15"/>
        <v>0.0233818823068382</v>
      </c>
      <c r="D77" s="20">
        <v>54</v>
      </c>
      <c r="E77" s="18">
        <f t="shared" si="16"/>
        <v>0.00327074500302847</v>
      </c>
      <c r="F77" s="20">
        <v>56</v>
      </c>
      <c r="G77" s="18">
        <f t="shared" si="17"/>
        <v>0.00196449870202764</v>
      </c>
      <c r="H77" s="20">
        <v>58</v>
      </c>
      <c r="I77" s="18">
        <f t="shared" si="18"/>
        <v>0.00175041496906594</v>
      </c>
      <c r="J77" s="20">
        <v>62</v>
      </c>
      <c r="K77" s="18">
        <f t="shared" si="19"/>
        <v>0.00160505332919126</v>
      </c>
      <c r="L77" s="20">
        <v>28</v>
      </c>
      <c r="M77" s="18">
        <f t="shared" si="20"/>
        <v>0.000823577857521031</v>
      </c>
      <c r="N77" s="20">
        <v>25</v>
      </c>
      <c r="O77" s="18">
        <f t="shared" si="21"/>
        <v>0.000881367882954345</v>
      </c>
      <c r="P77" s="20">
        <v>9</v>
      </c>
      <c r="Q77" s="18">
        <f t="shared" si="22"/>
        <v>0.000605449041372351</v>
      </c>
      <c r="S77"/>
    </row>
    <row r="78" spans="2:2">
      <c r="B78" s="28"/>
    </row>
    <row r="79" spans="2:2">
      <c r="B79" s="29"/>
    </row>
    <row r="80" hidden="1" spans="1:17">
      <c r="A80" s="30" t="s">
        <v>91</v>
      </c>
      <c r="C80" s="31">
        <f>SUM(C71:C73)</f>
        <v>0.554230173196929</v>
      </c>
      <c r="E80" s="31">
        <f>SUM(E71:E73)</f>
        <v>0.573712901271956</v>
      </c>
      <c r="G80" s="31">
        <f>SUM(G71:G73)</f>
        <v>0.582228302813443</v>
      </c>
      <c r="I80" s="31">
        <f>SUM(I71:I73)</f>
        <v>0.596287913082843</v>
      </c>
      <c r="K80" s="31">
        <f>SUM(K71:K73)</f>
        <v>0.56207932070001</v>
      </c>
      <c r="M80" s="31">
        <f>SUM(M71:M73)</f>
        <v>0.566709806459204</v>
      </c>
      <c r="O80" s="31">
        <f>SUM(O71:O73)</f>
        <v>0.561960162171691</v>
      </c>
      <c r="Q80" s="31">
        <f>SUM(Q71:Q73)</f>
        <v>0.558291288261016</v>
      </c>
    </row>
    <row r="81" hidden="1" spans="1:17">
      <c r="A81" s="30" t="s">
        <v>92</v>
      </c>
      <c r="C81" s="31">
        <f>SUM(C74:C77)</f>
        <v>0.193206310376972</v>
      </c>
      <c r="E81" s="31">
        <f>SUM(E74:E77)</f>
        <v>0.0404603270745003</v>
      </c>
      <c r="G81" s="31">
        <f>SUM(G74:G77)</f>
        <v>0.0229776187469305</v>
      </c>
      <c r="I81" s="31">
        <f>SUM(I74:I77)</f>
        <v>0.0197977968915044</v>
      </c>
      <c r="K81" s="31">
        <f>SUM(K74:K77)</f>
        <v>0.0153774464119292</v>
      </c>
      <c r="M81" s="31">
        <f>SUM(M74:M77)</f>
        <v>0.00914759691746573</v>
      </c>
      <c r="O81" s="31">
        <f>SUM(O74:O77)</f>
        <v>0.00948351842058875</v>
      </c>
      <c r="Q81" s="31">
        <f>SUM(Q74:Q77)</f>
        <v>0.00437268752102254</v>
      </c>
    </row>
    <row r="82" hidden="1" spans="1:17">
      <c r="A82" s="30" t="s">
        <v>93</v>
      </c>
      <c r="C82" s="31">
        <f>C80+C81</f>
        <v>0.747436483573901</v>
      </c>
      <c r="E82" s="31">
        <f>E80+E81</f>
        <v>0.614173228346457</v>
      </c>
      <c r="G82" s="31">
        <f>G80+G81</f>
        <v>0.605205921560373</v>
      </c>
      <c r="I82" s="31">
        <f>I80+I81</f>
        <v>0.616085709974347</v>
      </c>
      <c r="K82" s="31">
        <f>K80+K81</f>
        <v>0.577456767111939</v>
      </c>
      <c r="M82" s="31">
        <f>M80+M81</f>
        <v>0.575857403376669</v>
      </c>
      <c r="O82" s="31">
        <f>O80+O81</f>
        <v>0.571443680592279</v>
      </c>
      <c r="Q82" s="31">
        <f>Q80+Q81</f>
        <v>0.562663975782038</v>
      </c>
    </row>
    <row r="84" spans="3:3">
      <c r="C84" s="31"/>
    </row>
  </sheetData>
  <mergeCells count="25">
    <mergeCell ref="B1:C1"/>
    <mergeCell ref="D1:E1"/>
    <mergeCell ref="F1:G1"/>
    <mergeCell ref="H1:I1"/>
    <mergeCell ref="J1:K1"/>
    <mergeCell ref="L1:M1"/>
    <mergeCell ref="N1:O1"/>
    <mergeCell ref="P1:Q1"/>
    <mergeCell ref="B2:C2"/>
    <mergeCell ref="D2:E2"/>
    <mergeCell ref="F2:G2"/>
    <mergeCell ref="H2:I2"/>
    <mergeCell ref="J2:K2"/>
    <mergeCell ref="L2:M2"/>
    <mergeCell ref="N2:O2"/>
    <mergeCell ref="P2:Q2"/>
    <mergeCell ref="B3:C3"/>
    <mergeCell ref="D3:E3"/>
    <mergeCell ref="F3:G3"/>
    <mergeCell ref="H3:I3"/>
    <mergeCell ref="J3:K3"/>
    <mergeCell ref="L3:M3"/>
    <mergeCell ref="N3:O3"/>
    <mergeCell ref="P3:Q3"/>
    <mergeCell ref="A1:A4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YHLiu</dc:creator>
  <cp:lastModifiedBy>림효봉</cp:lastModifiedBy>
  <dcterms:created xsi:type="dcterms:W3CDTF">2015-06-06T02:19:00Z</dcterms:created>
  <dcterms:modified xsi:type="dcterms:W3CDTF">2025-07-17T15:04:56Z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489DDA41A21A916698A07868D3BF8F1D_43</vt:lpwstr>
  </property>
  <property fmtid="{D5CDD505-2E9C-101B-9397-08002B2CF9AE}" pid="3" name="KSOProductBuildVer">
    <vt:lpwstr>2052-6.5.2.8766</vt:lpwstr>
  </property>
</Properties>
</file>